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firstSheet="13" activeTab="20"/>
  </bookViews>
  <sheets>
    <sheet name="1 mell" sheetId="1" r:id="rId1"/>
    <sheet name="1.a" sheetId="34" r:id="rId2"/>
    <sheet name="1.b mell" sheetId="38" r:id="rId3"/>
    <sheet name="2 mell" sheetId="2" r:id="rId4"/>
    <sheet name="2.a mell" sheetId="7" r:id="rId5"/>
    <sheet name="2.b mell" sheetId="37" r:id="rId6"/>
    <sheet name="2-c" sheetId="6" r:id="rId7"/>
    <sheet name="2.d mell" sheetId="39" r:id="rId8"/>
    <sheet name="3.mell. " sheetId="12" r:id="rId9"/>
    <sheet name="4.mell" sheetId="10" r:id="rId10"/>
    <sheet name="5.mell." sheetId="11" r:id="rId11"/>
    <sheet name="6.mell." sheetId="14" r:id="rId12"/>
    <sheet name="7 mell" sheetId="33" r:id="rId13"/>
    <sheet name="8.sz.mell" sheetId="13" r:id="rId14"/>
    <sheet name="9a mell" sheetId="30" r:id="rId15"/>
    <sheet name="9b mell" sheetId="31" r:id="rId16"/>
    <sheet name="9c mell" sheetId="32" r:id="rId17"/>
    <sheet name="10 mell" sheetId="16" r:id="rId18"/>
    <sheet name="11 mell" sheetId="35" r:id="rId19"/>
    <sheet name="12 mell" sheetId="36" r:id="rId20"/>
    <sheet name="13. mell" sheetId="18" r:id="rId21"/>
    <sheet name="14 mell" sheetId="23" r:id="rId22"/>
    <sheet name="Munka2" sheetId="26" r:id="rId23"/>
  </sheets>
  <externalReferences>
    <externalReference r:id="rId24"/>
  </externalReferences>
  <definedNames>
    <definedName name="_xlnm.Print_Area" localSheetId="20">'13. mell'!$B$1:$O$32</definedName>
  </definedNames>
  <calcPr calcId="125725"/>
</workbook>
</file>

<file path=xl/calcChain.xml><?xml version="1.0" encoding="utf-8"?>
<calcChain xmlns="http://schemas.openxmlformats.org/spreadsheetml/2006/main">
  <c r="O31" i="18"/>
  <c r="N31"/>
  <c r="M31"/>
  <c r="L31"/>
  <c r="K31"/>
  <c r="J31"/>
  <c r="I31"/>
  <c r="H31"/>
  <c r="G31"/>
  <c r="F31"/>
  <c r="E31"/>
  <c r="D31"/>
  <c r="P31" s="1"/>
  <c r="P30"/>
  <c r="O29"/>
  <c r="N29"/>
  <c r="N28" s="1"/>
  <c r="M29"/>
  <c r="L29"/>
  <c r="L28" s="1"/>
  <c r="K29"/>
  <c r="J29"/>
  <c r="J28" s="1"/>
  <c r="I29"/>
  <c r="H29"/>
  <c r="H28" s="1"/>
  <c r="G29"/>
  <c r="F29"/>
  <c r="F28" s="1"/>
  <c r="E29"/>
  <c r="D29"/>
  <c r="D28" s="1"/>
  <c r="P28" s="1"/>
  <c r="O28"/>
  <c r="M28"/>
  <c r="K28"/>
  <c r="I28"/>
  <c r="G28"/>
  <c r="E28"/>
  <c r="C28"/>
  <c r="C27"/>
  <c r="C32" s="1"/>
  <c r="O26"/>
  <c r="N26"/>
  <c r="M26"/>
  <c r="L26"/>
  <c r="K26"/>
  <c r="J26"/>
  <c r="I26"/>
  <c r="H26"/>
  <c r="G26"/>
  <c r="F26"/>
  <c r="E26"/>
  <c r="D26"/>
  <c r="P26" s="1"/>
  <c r="O25"/>
  <c r="N25"/>
  <c r="M25"/>
  <c r="L25"/>
  <c r="K25"/>
  <c r="J25"/>
  <c r="I25"/>
  <c r="H25"/>
  <c r="G25"/>
  <c r="F25"/>
  <c r="E25"/>
  <c r="D25"/>
  <c r="P25" s="1"/>
  <c r="O24"/>
  <c r="N24"/>
  <c r="M24"/>
  <c r="L24"/>
  <c r="K24"/>
  <c r="J24"/>
  <c r="I24"/>
  <c r="H24"/>
  <c r="G24"/>
  <c r="F24"/>
  <c r="E24"/>
  <c r="D24"/>
  <c r="P24" s="1"/>
  <c r="O23"/>
  <c r="N23"/>
  <c r="M23"/>
  <c r="L23"/>
  <c r="K23"/>
  <c r="J23"/>
  <c r="I23"/>
  <c r="H23"/>
  <c r="G23"/>
  <c r="F23"/>
  <c r="E23"/>
  <c r="D23"/>
  <c r="P23" s="1"/>
  <c r="O22"/>
  <c r="N22"/>
  <c r="M22"/>
  <c r="L22"/>
  <c r="K22"/>
  <c r="J22"/>
  <c r="I22"/>
  <c r="H22"/>
  <c r="G22"/>
  <c r="F22"/>
  <c r="E22"/>
  <c r="D22"/>
  <c r="P22" s="1"/>
  <c r="O21"/>
  <c r="N21"/>
  <c r="M21"/>
  <c r="L21"/>
  <c r="K21"/>
  <c r="J21"/>
  <c r="I21"/>
  <c r="H21"/>
  <c r="G21"/>
  <c r="F21"/>
  <c r="E21"/>
  <c r="D21"/>
  <c r="P21" s="1"/>
  <c r="O20"/>
  <c r="O27" s="1"/>
  <c r="O32" s="1"/>
  <c r="N20"/>
  <c r="N27" s="1"/>
  <c r="N32" s="1"/>
  <c r="M20"/>
  <c r="M27" s="1"/>
  <c r="M32" s="1"/>
  <c r="L20"/>
  <c r="L27" s="1"/>
  <c r="L32" s="1"/>
  <c r="K20"/>
  <c r="K27" s="1"/>
  <c r="K32" s="1"/>
  <c r="J20"/>
  <c r="J27" s="1"/>
  <c r="J32" s="1"/>
  <c r="I20"/>
  <c r="I27" s="1"/>
  <c r="I32" s="1"/>
  <c r="H20"/>
  <c r="H27" s="1"/>
  <c r="H32" s="1"/>
  <c r="G20"/>
  <c r="G27" s="1"/>
  <c r="G32" s="1"/>
  <c r="F20"/>
  <c r="F27" s="1"/>
  <c r="F32" s="1"/>
  <c r="E20"/>
  <c r="E27" s="1"/>
  <c r="E32" s="1"/>
  <c r="D20"/>
  <c r="D27" s="1"/>
  <c r="O18"/>
  <c r="N18"/>
  <c r="M18"/>
  <c r="L18"/>
  <c r="K18"/>
  <c r="J18"/>
  <c r="I18"/>
  <c r="H18"/>
  <c r="G18"/>
  <c r="F18"/>
  <c r="E18"/>
  <c r="D18"/>
  <c r="P18" s="1"/>
  <c r="P17"/>
  <c r="O16"/>
  <c r="N16"/>
  <c r="M16"/>
  <c r="L16"/>
  <c r="K16"/>
  <c r="J16"/>
  <c r="I16"/>
  <c r="H16"/>
  <c r="G16"/>
  <c r="F16"/>
  <c r="E16"/>
  <c r="D16"/>
  <c r="P16" s="1"/>
  <c r="C16"/>
  <c r="C15"/>
  <c r="C19" s="1"/>
  <c r="P14"/>
  <c r="O13"/>
  <c r="N13"/>
  <c r="M13"/>
  <c r="L13"/>
  <c r="K13"/>
  <c r="J13"/>
  <c r="I13"/>
  <c r="H13"/>
  <c r="G13"/>
  <c r="F13"/>
  <c r="E13"/>
  <c r="D13"/>
  <c r="P13" s="1"/>
  <c r="O12"/>
  <c r="N12"/>
  <c r="M12"/>
  <c r="L12"/>
  <c r="K12"/>
  <c r="J12"/>
  <c r="I12"/>
  <c r="H12"/>
  <c r="G12"/>
  <c r="F12"/>
  <c r="E12"/>
  <c r="D12"/>
  <c r="P12" s="1"/>
  <c r="O11"/>
  <c r="N11"/>
  <c r="M11"/>
  <c r="L11"/>
  <c r="K11"/>
  <c r="J11"/>
  <c r="I11"/>
  <c r="H11"/>
  <c r="G11"/>
  <c r="F11"/>
  <c r="E11"/>
  <c r="D11"/>
  <c r="P11" s="1"/>
  <c r="O10"/>
  <c r="N10"/>
  <c r="M10"/>
  <c r="L10"/>
  <c r="K10"/>
  <c r="J10"/>
  <c r="I10"/>
  <c r="H10"/>
  <c r="G10"/>
  <c r="F10"/>
  <c r="E10"/>
  <c r="D10"/>
  <c r="P10" s="1"/>
  <c r="O9"/>
  <c r="N9"/>
  <c r="M9"/>
  <c r="L9"/>
  <c r="K9"/>
  <c r="J9"/>
  <c r="I9"/>
  <c r="H9"/>
  <c r="G9"/>
  <c r="F9"/>
  <c r="E9"/>
  <c r="D9"/>
  <c r="P9" s="1"/>
  <c r="O8"/>
  <c r="N8"/>
  <c r="N15" s="1"/>
  <c r="N19" s="1"/>
  <c r="M8"/>
  <c r="L8"/>
  <c r="L15" s="1"/>
  <c r="L19" s="1"/>
  <c r="K8"/>
  <c r="J8"/>
  <c r="J15" s="1"/>
  <c r="J19" s="1"/>
  <c r="I8"/>
  <c r="H8"/>
  <c r="H15" s="1"/>
  <c r="H19" s="1"/>
  <c r="G8"/>
  <c r="F8"/>
  <c r="F15" s="1"/>
  <c r="F19" s="1"/>
  <c r="E8"/>
  <c r="D8"/>
  <c r="D15" s="1"/>
  <c r="O7"/>
  <c r="O15" s="1"/>
  <c r="O19" s="1"/>
  <c r="N7"/>
  <c r="M7"/>
  <c r="M15" s="1"/>
  <c r="M19" s="1"/>
  <c r="L7"/>
  <c r="K7"/>
  <c r="K15" s="1"/>
  <c r="K19" s="1"/>
  <c r="J7"/>
  <c r="I7"/>
  <c r="I15" s="1"/>
  <c r="I19" s="1"/>
  <c r="H7"/>
  <c r="G7"/>
  <c r="G15" s="1"/>
  <c r="G19" s="1"/>
  <c r="F7"/>
  <c r="E7"/>
  <c r="E15" s="1"/>
  <c r="E19" s="1"/>
  <c r="D7"/>
  <c r="P7" s="1"/>
  <c r="F22" i="16"/>
  <c r="E22"/>
  <c r="D22"/>
  <c r="C22"/>
  <c r="I156" i="31"/>
  <c r="G156"/>
  <c r="E156"/>
  <c r="D156" s="1"/>
  <c r="D155"/>
  <c r="I154"/>
  <c r="H154"/>
  <c r="H156" s="1"/>
  <c r="G154"/>
  <c r="F154"/>
  <c r="F156" s="1"/>
  <c r="E154"/>
  <c r="D154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 s="1"/>
  <c r="H107"/>
  <c r="H122" s="1"/>
  <c r="G107"/>
  <c r="G122" s="1"/>
  <c r="F107"/>
  <c r="F122" s="1"/>
  <c r="E107"/>
  <c r="D107" s="1"/>
  <c r="D106"/>
  <c r="D105"/>
  <c r="D104"/>
  <c r="D103"/>
  <c r="D102"/>
  <c r="I101"/>
  <c r="I145" s="1"/>
  <c r="I157" s="1"/>
  <c r="H101"/>
  <c r="H145" s="1"/>
  <c r="H157" s="1"/>
  <c r="G101"/>
  <c r="G145" s="1"/>
  <c r="G157" s="1"/>
  <c r="F101"/>
  <c r="F145" s="1"/>
  <c r="F157" s="1"/>
  <c r="E101"/>
  <c r="D101"/>
  <c r="D100"/>
  <c r="D99"/>
  <c r="D98"/>
  <c r="D97"/>
  <c r="D96"/>
  <c r="D95"/>
  <c r="D94"/>
  <c r="D93"/>
  <c r="D92"/>
  <c r="D91"/>
  <c r="D90"/>
  <c r="D87"/>
  <c r="H86"/>
  <c r="H88" s="1"/>
  <c r="F86"/>
  <c r="F88" s="1"/>
  <c r="D85"/>
  <c r="D84"/>
  <c r="D83"/>
  <c r="D82"/>
  <c r="D81"/>
  <c r="I80"/>
  <c r="I86" s="1"/>
  <c r="I88" s="1"/>
  <c r="H80"/>
  <c r="G80"/>
  <c r="G86" s="1"/>
  <c r="G88" s="1"/>
  <c r="F80"/>
  <c r="E80"/>
  <c r="E86" s="1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H60"/>
  <c r="F60"/>
  <c r="D59"/>
  <c r="D58"/>
  <c r="D57"/>
  <c r="D56"/>
  <c r="D55"/>
  <c r="D54"/>
  <c r="D53"/>
  <c r="D52"/>
  <c r="D51"/>
  <c r="I50"/>
  <c r="I60" s="1"/>
  <c r="H50"/>
  <c r="G50"/>
  <c r="G60" s="1"/>
  <c r="F50"/>
  <c r="E50"/>
  <c r="E60" s="1"/>
  <c r="D60" s="1"/>
  <c r="D49"/>
  <c r="D48"/>
  <c r="I47"/>
  <c r="G47"/>
  <c r="E47"/>
  <c r="D47" s="1"/>
  <c r="D46"/>
  <c r="I45"/>
  <c r="H45"/>
  <c r="G45"/>
  <c r="F45"/>
  <c r="E45"/>
  <c r="D45"/>
  <c r="D44"/>
  <c r="D43"/>
  <c r="D42"/>
  <c r="D41"/>
  <c r="D40"/>
  <c r="D39"/>
  <c r="D38"/>
  <c r="D37"/>
  <c r="I36"/>
  <c r="H36"/>
  <c r="H47" s="1"/>
  <c r="G36"/>
  <c r="F36"/>
  <c r="F47" s="1"/>
  <c r="D35"/>
  <c r="D34"/>
  <c r="I33"/>
  <c r="H33"/>
  <c r="G33"/>
  <c r="F33"/>
  <c r="E33"/>
  <c r="D33" s="1"/>
  <c r="D32"/>
  <c r="D31"/>
  <c r="D30"/>
  <c r="D29"/>
  <c r="D28"/>
  <c r="H27"/>
  <c r="H75" s="1"/>
  <c r="H89" s="1"/>
  <c r="F27"/>
  <c r="F75" s="1"/>
  <c r="D26"/>
  <c r="D25"/>
  <c r="D24"/>
  <c r="D23"/>
  <c r="D22"/>
  <c r="D21"/>
  <c r="D20"/>
  <c r="I19"/>
  <c r="H19"/>
  <c r="G19"/>
  <c r="F19"/>
  <c r="E19"/>
  <c r="D19" s="1"/>
  <c r="D18"/>
  <c r="D17"/>
  <c r="D16"/>
  <c r="D15"/>
  <c r="I14"/>
  <c r="I27" s="1"/>
  <c r="I75" s="1"/>
  <c r="I89" s="1"/>
  <c r="H14"/>
  <c r="G14"/>
  <c r="G27" s="1"/>
  <c r="G75" s="1"/>
  <c r="G89" s="1"/>
  <c r="F14"/>
  <c r="E14"/>
  <c r="E27" s="1"/>
  <c r="D13"/>
  <c r="D12"/>
  <c r="D11"/>
  <c r="D10"/>
  <c r="D9"/>
  <c r="D8"/>
  <c r="I157" i="30"/>
  <c r="H157"/>
  <c r="G157"/>
  <c r="F157"/>
  <c r="E157"/>
  <c r="D157"/>
  <c r="I156"/>
  <c r="H156"/>
  <c r="G156"/>
  <c r="F156"/>
  <c r="E156"/>
  <c r="D156"/>
  <c r="I155"/>
  <c r="H155"/>
  <c r="G155"/>
  <c r="F155"/>
  <c r="E155"/>
  <c r="D155"/>
  <c r="I154"/>
  <c r="H154"/>
  <c r="G154"/>
  <c r="F154"/>
  <c r="E154"/>
  <c r="D154"/>
  <c r="I153"/>
  <c r="H153"/>
  <c r="G153"/>
  <c r="F153"/>
  <c r="E153"/>
  <c r="D153"/>
  <c r="I152"/>
  <c r="H152"/>
  <c r="G152"/>
  <c r="F152"/>
  <c r="E152"/>
  <c r="D152"/>
  <c r="I151"/>
  <c r="H151"/>
  <c r="G151"/>
  <c r="F151"/>
  <c r="E151"/>
  <c r="D151"/>
  <c r="I150"/>
  <c r="H150"/>
  <c r="G150"/>
  <c r="F150"/>
  <c r="E150"/>
  <c r="D150"/>
  <c r="I149"/>
  <c r="H149"/>
  <c r="G149"/>
  <c r="F149"/>
  <c r="E149"/>
  <c r="D149"/>
  <c r="I148"/>
  <c r="H148"/>
  <c r="G148"/>
  <c r="F148"/>
  <c r="E148"/>
  <c r="D148"/>
  <c r="I147"/>
  <c r="H147"/>
  <c r="G147"/>
  <c r="F147"/>
  <c r="E147"/>
  <c r="D147"/>
  <c r="I146"/>
  <c r="H146"/>
  <c r="G146"/>
  <c r="F146"/>
  <c r="E146"/>
  <c r="D146"/>
  <c r="I145"/>
  <c r="H145"/>
  <c r="G145"/>
  <c r="F145"/>
  <c r="E145"/>
  <c r="D145"/>
  <c r="I144"/>
  <c r="H144"/>
  <c r="G144"/>
  <c r="F144"/>
  <c r="E144"/>
  <c r="D144"/>
  <c r="I143"/>
  <c r="H143"/>
  <c r="G143"/>
  <c r="F143"/>
  <c r="E143"/>
  <c r="D143"/>
  <c r="I142"/>
  <c r="H142"/>
  <c r="G142"/>
  <c r="F142"/>
  <c r="E142"/>
  <c r="D142"/>
  <c r="I141"/>
  <c r="H141"/>
  <c r="G141"/>
  <c r="F141"/>
  <c r="E141"/>
  <c r="D141"/>
  <c r="I140"/>
  <c r="H140"/>
  <c r="G140"/>
  <c r="F140"/>
  <c r="E140"/>
  <c r="D140"/>
  <c r="I139"/>
  <c r="H139"/>
  <c r="G139"/>
  <c r="F139"/>
  <c r="E139"/>
  <c r="D139"/>
  <c r="I138"/>
  <c r="H138"/>
  <c r="G138"/>
  <c r="F138"/>
  <c r="E138"/>
  <c r="D138"/>
  <c r="I137"/>
  <c r="H137"/>
  <c r="G137"/>
  <c r="F137"/>
  <c r="E137"/>
  <c r="D137"/>
  <c r="I136"/>
  <c r="H136"/>
  <c r="G136"/>
  <c r="F136"/>
  <c r="E136"/>
  <c r="D136"/>
  <c r="I135"/>
  <c r="H135"/>
  <c r="G135"/>
  <c r="F135"/>
  <c r="E135"/>
  <c r="D135"/>
  <c r="I134"/>
  <c r="H134"/>
  <c r="G134"/>
  <c r="F134"/>
  <c r="E134"/>
  <c r="D134"/>
  <c r="I133"/>
  <c r="H133"/>
  <c r="G133"/>
  <c r="F133"/>
  <c r="E133"/>
  <c r="D133"/>
  <c r="I132"/>
  <c r="H132"/>
  <c r="G132"/>
  <c r="F132"/>
  <c r="E132"/>
  <c r="D132"/>
  <c r="I131"/>
  <c r="H131"/>
  <c r="G131"/>
  <c r="F131"/>
  <c r="E131"/>
  <c r="D131"/>
  <c r="I130"/>
  <c r="H130"/>
  <c r="G130"/>
  <c r="F130"/>
  <c r="E130"/>
  <c r="D130"/>
  <c r="I129"/>
  <c r="H129"/>
  <c r="G129"/>
  <c r="F129"/>
  <c r="E129"/>
  <c r="D129"/>
  <c r="I128"/>
  <c r="H128"/>
  <c r="G128"/>
  <c r="F128"/>
  <c r="E128"/>
  <c r="D128"/>
  <c r="I127"/>
  <c r="H127"/>
  <c r="G127"/>
  <c r="F127"/>
  <c r="E127"/>
  <c r="D127"/>
  <c r="I126"/>
  <c r="H126"/>
  <c r="G126"/>
  <c r="F126"/>
  <c r="E126"/>
  <c r="D126"/>
  <c r="I125"/>
  <c r="H125"/>
  <c r="G125"/>
  <c r="F125"/>
  <c r="E125"/>
  <c r="D125"/>
  <c r="I124"/>
  <c r="H124"/>
  <c r="G124"/>
  <c r="F124"/>
  <c r="E124"/>
  <c r="D124"/>
  <c r="I123"/>
  <c r="H123"/>
  <c r="G123"/>
  <c r="F123"/>
  <c r="E123"/>
  <c r="D123"/>
  <c r="I122"/>
  <c r="H122"/>
  <c r="G122"/>
  <c r="F122"/>
  <c r="E122"/>
  <c r="D122"/>
  <c r="I121"/>
  <c r="H121"/>
  <c r="G121"/>
  <c r="F121"/>
  <c r="E121"/>
  <c r="D121"/>
  <c r="I120"/>
  <c r="H120"/>
  <c r="G120"/>
  <c r="F120"/>
  <c r="E120"/>
  <c r="D120"/>
  <c r="I119"/>
  <c r="H119"/>
  <c r="G119"/>
  <c r="F119"/>
  <c r="E119"/>
  <c r="D119"/>
  <c r="I118"/>
  <c r="H118"/>
  <c r="G118"/>
  <c r="F118"/>
  <c r="E118"/>
  <c r="D118"/>
  <c r="I117"/>
  <c r="H117"/>
  <c r="G117"/>
  <c r="F117"/>
  <c r="E117"/>
  <c r="D117"/>
  <c r="I116"/>
  <c r="H116"/>
  <c r="G116"/>
  <c r="F116"/>
  <c r="E116"/>
  <c r="D116"/>
  <c r="I115"/>
  <c r="H115"/>
  <c r="G115"/>
  <c r="F115"/>
  <c r="E115"/>
  <c r="D115"/>
  <c r="I114"/>
  <c r="H114"/>
  <c r="G114"/>
  <c r="F114"/>
  <c r="E114"/>
  <c r="D114"/>
  <c r="I113"/>
  <c r="H113"/>
  <c r="G113"/>
  <c r="F113"/>
  <c r="E113"/>
  <c r="D113"/>
  <c r="I112"/>
  <c r="H112"/>
  <c r="G112"/>
  <c r="F112"/>
  <c r="E112"/>
  <c r="D112"/>
  <c r="I111"/>
  <c r="H111"/>
  <c r="G111"/>
  <c r="F111"/>
  <c r="E111"/>
  <c r="D111"/>
  <c r="I110"/>
  <c r="H110"/>
  <c r="G110"/>
  <c r="F110"/>
  <c r="E110"/>
  <c r="D110"/>
  <c r="I109"/>
  <c r="H109"/>
  <c r="G109"/>
  <c r="F109"/>
  <c r="E109"/>
  <c r="D109"/>
  <c r="I108"/>
  <c r="H108"/>
  <c r="G108"/>
  <c r="F108"/>
  <c r="E108"/>
  <c r="D108"/>
  <c r="I107"/>
  <c r="H107"/>
  <c r="G107"/>
  <c r="F107"/>
  <c r="E107"/>
  <c r="D107"/>
  <c r="I106"/>
  <c r="H106"/>
  <c r="G106"/>
  <c r="F106"/>
  <c r="E106"/>
  <c r="D106"/>
  <c r="I105"/>
  <c r="H105"/>
  <c r="G105"/>
  <c r="F105"/>
  <c r="E105"/>
  <c r="D105"/>
  <c r="I104"/>
  <c r="H104"/>
  <c r="G104"/>
  <c r="F104"/>
  <c r="E104"/>
  <c r="D104"/>
  <c r="I103"/>
  <c r="H103"/>
  <c r="G103"/>
  <c r="F103"/>
  <c r="E103"/>
  <c r="D103"/>
  <c r="I102"/>
  <c r="H102"/>
  <c r="G102"/>
  <c r="F102"/>
  <c r="E102"/>
  <c r="D102"/>
  <c r="I101"/>
  <c r="H101"/>
  <c r="G101"/>
  <c r="F101"/>
  <c r="E101"/>
  <c r="D101"/>
  <c r="I100"/>
  <c r="H100"/>
  <c r="G100"/>
  <c r="F100"/>
  <c r="E100"/>
  <c r="D100"/>
  <c r="I99"/>
  <c r="H99"/>
  <c r="G99"/>
  <c r="F99"/>
  <c r="E99"/>
  <c r="D99"/>
  <c r="I98"/>
  <c r="H98"/>
  <c r="G98"/>
  <c r="F98"/>
  <c r="E98"/>
  <c r="D98"/>
  <c r="I97"/>
  <c r="H97"/>
  <c r="G97"/>
  <c r="F97"/>
  <c r="E97"/>
  <c r="D97"/>
  <c r="I96"/>
  <c r="H96"/>
  <c r="G96"/>
  <c r="F96"/>
  <c r="E96"/>
  <c r="D96"/>
  <c r="I95"/>
  <c r="H95"/>
  <c r="G95"/>
  <c r="F95"/>
  <c r="E95"/>
  <c r="D95"/>
  <c r="I94"/>
  <c r="H94"/>
  <c r="G94"/>
  <c r="F94"/>
  <c r="E94"/>
  <c r="D94"/>
  <c r="I93"/>
  <c r="H93"/>
  <c r="G93"/>
  <c r="F93"/>
  <c r="E93"/>
  <c r="D93"/>
  <c r="I92"/>
  <c r="H92"/>
  <c r="G92"/>
  <c r="F92"/>
  <c r="E92"/>
  <c r="D92"/>
  <c r="I91"/>
  <c r="H91"/>
  <c r="G91"/>
  <c r="F91"/>
  <c r="E91"/>
  <c r="D91"/>
  <c r="I90"/>
  <c r="H90"/>
  <c r="G90"/>
  <c r="F90"/>
  <c r="E90"/>
  <c r="D90"/>
  <c r="I89"/>
  <c r="H89"/>
  <c r="G89"/>
  <c r="F89"/>
  <c r="E89"/>
  <c r="D89"/>
  <c r="I88"/>
  <c r="H88"/>
  <c r="G88"/>
  <c r="F88"/>
  <c r="E88"/>
  <c r="D88"/>
  <c r="I87"/>
  <c r="H87"/>
  <c r="G87"/>
  <c r="F87"/>
  <c r="E87"/>
  <c r="D87"/>
  <c r="I86"/>
  <c r="H86"/>
  <c r="G86"/>
  <c r="F86"/>
  <c r="E86"/>
  <c r="D86"/>
  <c r="I85"/>
  <c r="H85"/>
  <c r="G85"/>
  <c r="F85"/>
  <c r="E85"/>
  <c r="D85"/>
  <c r="I84"/>
  <c r="H84"/>
  <c r="G84"/>
  <c r="F84"/>
  <c r="E84"/>
  <c r="D84"/>
  <c r="I83"/>
  <c r="H83"/>
  <c r="G83"/>
  <c r="F83"/>
  <c r="E83"/>
  <c r="D83"/>
  <c r="I82"/>
  <c r="H82"/>
  <c r="G82"/>
  <c r="F82"/>
  <c r="E82"/>
  <c r="D82"/>
  <c r="I81"/>
  <c r="H81"/>
  <c r="G81"/>
  <c r="F81"/>
  <c r="E81"/>
  <c r="D81"/>
  <c r="I80"/>
  <c r="H80"/>
  <c r="G80"/>
  <c r="F80"/>
  <c r="E80"/>
  <c r="D80"/>
  <c r="I79"/>
  <c r="H79"/>
  <c r="G79"/>
  <c r="F79"/>
  <c r="E79"/>
  <c r="D79"/>
  <c r="I78"/>
  <c r="H78"/>
  <c r="G78"/>
  <c r="F78"/>
  <c r="E78"/>
  <c r="D78"/>
  <c r="I77"/>
  <c r="H77"/>
  <c r="G77"/>
  <c r="F77"/>
  <c r="E77"/>
  <c r="D77"/>
  <c r="I76"/>
  <c r="H76"/>
  <c r="G76"/>
  <c r="F76"/>
  <c r="E76"/>
  <c r="D76"/>
  <c r="I75"/>
  <c r="H75"/>
  <c r="G75"/>
  <c r="F75"/>
  <c r="E75"/>
  <c r="D75"/>
  <c r="I74"/>
  <c r="H74"/>
  <c r="G74"/>
  <c r="F74"/>
  <c r="E74"/>
  <c r="D74"/>
  <c r="I73"/>
  <c r="H73"/>
  <c r="G73"/>
  <c r="F73"/>
  <c r="E73"/>
  <c r="D73"/>
  <c r="I72"/>
  <c r="H72"/>
  <c r="G72"/>
  <c r="F72"/>
  <c r="E72"/>
  <c r="D72"/>
  <c r="I71"/>
  <c r="H71"/>
  <c r="G71"/>
  <c r="F71"/>
  <c r="E71"/>
  <c r="D71"/>
  <c r="I70"/>
  <c r="H70"/>
  <c r="G70"/>
  <c r="F70"/>
  <c r="E70"/>
  <c r="D70"/>
  <c r="I69"/>
  <c r="H69"/>
  <c r="G69"/>
  <c r="F69"/>
  <c r="E69"/>
  <c r="D69"/>
  <c r="I68"/>
  <c r="H68"/>
  <c r="G68"/>
  <c r="F68"/>
  <c r="E68"/>
  <c r="D68"/>
  <c r="I67"/>
  <c r="H67"/>
  <c r="G67"/>
  <c r="F67"/>
  <c r="E67"/>
  <c r="D67"/>
  <c r="I66"/>
  <c r="H66"/>
  <c r="G66"/>
  <c r="F66"/>
  <c r="E66"/>
  <c r="D66"/>
  <c r="I65"/>
  <c r="H65"/>
  <c r="G65"/>
  <c r="F65"/>
  <c r="E65"/>
  <c r="D65"/>
  <c r="I64"/>
  <c r="H64"/>
  <c r="G64"/>
  <c r="F64"/>
  <c r="E64"/>
  <c r="D64"/>
  <c r="I63"/>
  <c r="H63"/>
  <c r="G63"/>
  <c r="F63"/>
  <c r="E63"/>
  <c r="D63"/>
  <c r="I62"/>
  <c r="H62"/>
  <c r="G62"/>
  <c r="F62"/>
  <c r="E62"/>
  <c r="D62"/>
  <c r="I61"/>
  <c r="H61"/>
  <c r="G61"/>
  <c r="F61"/>
  <c r="E61"/>
  <c r="D61"/>
  <c r="I60"/>
  <c r="H60"/>
  <c r="G60"/>
  <c r="F60"/>
  <c r="E60"/>
  <c r="D60"/>
  <c r="I59"/>
  <c r="H59"/>
  <c r="G59"/>
  <c r="F59"/>
  <c r="E59"/>
  <c r="D59"/>
  <c r="I58"/>
  <c r="H58"/>
  <c r="G58"/>
  <c r="F58"/>
  <c r="E58"/>
  <c r="D58"/>
  <c r="I57"/>
  <c r="H57"/>
  <c r="G57"/>
  <c r="F57"/>
  <c r="E57"/>
  <c r="D57"/>
  <c r="I56"/>
  <c r="H56"/>
  <c r="G56"/>
  <c r="F56"/>
  <c r="E56"/>
  <c r="D56"/>
  <c r="I55"/>
  <c r="H55"/>
  <c r="G55"/>
  <c r="F55"/>
  <c r="E55"/>
  <c r="D55"/>
  <c r="I54"/>
  <c r="H54"/>
  <c r="G54"/>
  <c r="F54"/>
  <c r="E54"/>
  <c r="D54"/>
  <c r="I53"/>
  <c r="H53"/>
  <c r="G53"/>
  <c r="F53"/>
  <c r="E53"/>
  <c r="D53"/>
  <c r="I52"/>
  <c r="H52"/>
  <c r="G52"/>
  <c r="F52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I47"/>
  <c r="H47"/>
  <c r="G47"/>
  <c r="F47"/>
  <c r="E47"/>
  <c r="D47"/>
  <c r="I46"/>
  <c r="H46"/>
  <c r="G46"/>
  <c r="F46"/>
  <c r="E46"/>
  <c r="D46"/>
  <c r="I45"/>
  <c r="H45"/>
  <c r="G45"/>
  <c r="F45"/>
  <c r="E45"/>
  <c r="D45"/>
  <c r="I44"/>
  <c r="H44"/>
  <c r="G44"/>
  <c r="F44"/>
  <c r="E44"/>
  <c r="D44"/>
  <c r="I43"/>
  <c r="H43"/>
  <c r="G43"/>
  <c r="F43"/>
  <c r="E43"/>
  <c r="D43"/>
  <c r="I42"/>
  <c r="H42"/>
  <c r="G42"/>
  <c r="F42"/>
  <c r="E42"/>
  <c r="D42"/>
  <c r="I41"/>
  <c r="H41"/>
  <c r="G41"/>
  <c r="F41"/>
  <c r="E41"/>
  <c r="D41"/>
  <c r="I40"/>
  <c r="H40"/>
  <c r="G40"/>
  <c r="F40"/>
  <c r="E40"/>
  <c r="D40"/>
  <c r="I39"/>
  <c r="H39"/>
  <c r="G39"/>
  <c r="F39"/>
  <c r="E39"/>
  <c r="D39"/>
  <c r="I38"/>
  <c r="H38"/>
  <c r="G38"/>
  <c r="F38"/>
  <c r="E38"/>
  <c r="D38"/>
  <c r="I37"/>
  <c r="H37"/>
  <c r="G37"/>
  <c r="F37"/>
  <c r="E37"/>
  <c r="D37"/>
  <c r="I36"/>
  <c r="H36"/>
  <c r="G36"/>
  <c r="F36"/>
  <c r="E36"/>
  <c r="D36"/>
  <c r="I35"/>
  <c r="H35"/>
  <c r="G35"/>
  <c r="F35"/>
  <c r="E35"/>
  <c r="D35"/>
  <c r="I34"/>
  <c r="H34"/>
  <c r="G34"/>
  <c r="F34"/>
  <c r="E34"/>
  <c r="D34"/>
  <c r="I33"/>
  <c r="H33"/>
  <c r="G33"/>
  <c r="F33"/>
  <c r="E33"/>
  <c r="D33"/>
  <c r="I32"/>
  <c r="H32"/>
  <c r="G32"/>
  <c r="F32"/>
  <c r="E32"/>
  <c r="D32"/>
  <c r="I31"/>
  <c r="H31"/>
  <c r="G31"/>
  <c r="F31"/>
  <c r="E31"/>
  <c r="D31"/>
  <c r="I30"/>
  <c r="H30"/>
  <c r="G30"/>
  <c r="F30"/>
  <c r="E30"/>
  <c r="D30"/>
  <c r="I29"/>
  <c r="H29"/>
  <c r="G29"/>
  <c r="F29"/>
  <c r="E29"/>
  <c r="D29"/>
  <c r="I28"/>
  <c r="H28"/>
  <c r="G28"/>
  <c r="F28"/>
  <c r="E28"/>
  <c r="D28"/>
  <c r="I27"/>
  <c r="H27"/>
  <c r="G27"/>
  <c r="F27"/>
  <c r="E27"/>
  <c r="D27"/>
  <c r="I26"/>
  <c r="H26"/>
  <c r="G26"/>
  <c r="F26"/>
  <c r="E26"/>
  <c r="D26"/>
  <c r="I25"/>
  <c r="H25"/>
  <c r="G25"/>
  <c r="F25"/>
  <c r="E25"/>
  <c r="D25"/>
  <c r="I24"/>
  <c r="H24"/>
  <c r="G24"/>
  <c r="F24"/>
  <c r="E24"/>
  <c r="D24"/>
  <c r="I23"/>
  <c r="H23"/>
  <c r="G23"/>
  <c r="F23"/>
  <c r="E23"/>
  <c r="D23"/>
  <c r="I22"/>
  <c r="H22"/>
  <c r="G22"/>
  <c r="F22"/>
  <c r="E22"/>
  <c r="D22"/>
  <c r="I21"/>
  <c r="H21"/>
  <c r="G21"/>
  <c r="F21"/>
  <c r="E21"/>
  <c r="D21"/>
  <c r="I20"/>
  <c r="H20"/>
  <c r="G20"/>
  <c r="F20"/>
  <c r="E20"/>
  <c r="D20"/>
  <c r="I19"/>
  <c r="H19"/>
  <c r="G19"/>
  <c r="F19"/>
  <c r="E19"/>
  <c r="D19"/>
  <c r="I18"/>
  <c r="H18"/>
  <c r="G18"/>
  <c r="F18"/>
  <c r="E18"/>
  <c r="D18"/>
  <c r="I17"/>
  <c r="H17"/>
  <c r="G17"/>
  <c r="F17"/>
  <c r="E17"/>
  <c r="D17"/>
  <c r="I16"/>
  <c r="H16"/>
  <c r="G16"/>
  <c r="F16"/>
  <c r="E16"/>
  <c r="D16"/>
  <c r="I15"/>
  <c r="H15"/>
  <c r="G15"/>
  <c r="F15"/>
  <c r="E15"/>
  <c r="D15"/>
  <c r="I14"/>
  <c r="H14"/>
  <c r="G14"/>
  <c r="F14"/>
  <c r="E14"/>
  <c r="D14"/>
  <c r="I13"/>
  <c r="H13"/>
  <c r="G13"/>
  <c r="F13"/>
  <c r="E13"/>
  <c r="D13"/>
  <c r="I12"/>
  <c r="H12"/>
  <c r="G12"/>
  <c r="F12"/>
  <c r="E12"/>
  <c r="D12"/>
  <c r="I11"/>
  <c r="H11"/>
  <c r="G11"/>
  <c r="F11"/>
  <c r="E11"/>
  <c r="D11"/>
  <c r="I10"/>
  <c r="H10"/>
  <c r="G10"/>
  <c r="F10"/>
  <c r="E10"/>
  <c r="D10"/>
  <c r="I9"/>
  <c r="H9"/>
  <c r="G9"/>
  <c r="F9"/>
  <c r="E9"/>
  <c r="D9"/>
  <c r="I8"/>
  <c r="H8"/>
  <c r="G8"/>
  <c r="F8"/>
  <c r="E8"/>
  <c r="D8"/>
  <c r="G15" i="14"/>
  <c r="G14"/>
  <c r="G13"/>
  <c r="G12"/>
  <c r="G11"/>
  <c r="G10"/>
  <c r="G8"/>
  <c r="F8"/>
  <c r="E8"/>
  <c r="D8"/>
  <c r="C8"/>
  <c r="D17" i="11"/>
  <c r="D19" s="1"/>
  <c r="D10"/>
  <c r="G26" i="10"/>
  <c r="D26"/>
  <c r="G21"/>
  <c r="D21"/>
  <c r="G14"/>
  <c r="G27" s="1"/>
  <c r="D14"/>
  <c r="D27" s="1"/>
  <c r="H74" i="39"/>
  <c r="F74"/>
  <c r="D73"/>
  <c r="I72"/>
  <c r="I74" s="1"/>
  <c r="H72"/>
  <c r="G72"/>
  <c r="G74" s="1"/>
  <c r="F72"/>
  <c r="E72"/>
  <c r="E74" s="1"/>
  <c r="D74" s="1"/>
  <c r="D71"/>
  <c r="D70"/>
  <c r="D69"/>
  <c r="D68"/>
  <c r="D67"/>
  <c r="D66"/>
  <c r="D65"/>
  <c r="D64"/>
  <c r="I62"/>
  <c r="H62"/>
  <c r="G62"/>
  <c r="F62"/>
  <c r="E62"/>
  <c r="D62" s="1"/>
  <c r="D61"/>
  <c r="D60"/>
  <c r="D59"/>
  <c r="D58"/>
  <c r="D57"/>
  <c r="D56"/>
  <c r="D55"/>
  <c r="D54"/>
  <c r="I53"/>
  <c r="H53"/>
  <c r="G53"/>
  <c r="F53"/>
  <c r="E53"/>
  <c r="D53" s="1"/>
  <c r="D52"/>
  <c r="D51"/>
  <c r="D50"/>
  <c r="D49"/>
  <c r="I48"/>
  <c r="H48"/>
  <c r="G48"/>
  <c r="F48"/>
  <c r="E48"/>
  <c r="D48" s="1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 s="1"/>
  <c r="H25"/>
  <c r="H40" s="1"/>
  <c r="G25"/>
  <c r="G40" s="1"/>
  <c r="F25"/>
  <c r="F40" s="1"/>
  <c r="E25"/>
  <c r="E40" s="1"/>
  <c r="D25"/>
  <c r="D24"/>
  <c r="D23"/>
  <c r="D22"/>
  <c r="D21"/>
  <c r="D20"/>
  <c r="I19"/>
  <c r="I63" s="1"/>
  <c r="I75" s="1"/>
  <c r="H19"/>
  <c r="H63" s="1"/>
  <c r="H75" s="1"/>
  <c r="G19"/>
  <c r="G63" s="1"/>
  <c r="G75" s="1"/>
  <c r="F19"/>
  <c r="F63" s="1"/>
  <c r="F75" s="1"/>
  <c r="E19"/>
  <c r="E63" s="1"/>
  <c r="D18"/>
  <c r="D17"/>
  <c r="D16"/>
  <c r="D15"/>
  <c r="D14"/>
  <c r="D13"/>
  <c r="D12"/>
  <c r="D11"/>
  <c r="D10"/>
  <c r="D9"/>
  <c r="D8"/>
  <c r="G51" i="37"/>
  <c r="E51"/>
  <c r="D51"/>
  <c r="C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1" s="1"/>
  <c r="G37" i="7"/>
  <c r="E37"/>
  <c r="C37"/>
  <c r="F36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37" s="1"/>
  <c r="D87" i="38"/>
  <c r="H86"/>
  <c r="H88" s="1"/>
  <c r="F86"/>
  <c r="F88" s="1"/>
  <c r="D85"/>
  <c r="D84"/>
  <c r="D83"/>
  <c r="D82"/>
  <c r="D81"/>
  <c r="I80"/>
  <c r="I86" s="1"/>
  <c r="I88" s="1"/>
  <c r="H80"/>
  <c r="G80"/>
  <c r="G86" s="1"/>
  <c r="G88" s="1"/>
  <c r="F80"/>
  <c r="E80"/>
  <c r="E86" s="1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H60"/>
  <c r="F60"/>
  <c r="D59"/>
  <c r="D58"/>
  <c r="D57"/>
  <c r="D56"/>
  <c r="D55"/>
  <c r="D54"/>
  <c r="D53"/>
  <c r="D52"/>
  <c r="D51"/>
  <c r="I50"/>
  <c r="I60" s="1"/>
  <c r="H50"/>
  <c r="G50"/>
  <c r="G60" s="1"/>
  <c r="F50"/>
  <c r="E50"/>
  <c r="E60" s="1"/>
  <c r="D60" s="1"/>
  <c r="D49"/>
  <c r="D48"/>
  <c r="I47"/>
  <c r="G47"/>
  <c r="E47"/>
  <c r="D47" s="1"/>
  <c r="D46"/>
  <c r="I45"/>
  <c r="H45"/>
  <c r="G45"/>
  <c r="F45"/>
  <c r="E45"/>
  <c r="D45"/>
  <c r="D44"/>
  <c r="D43"/>
  <c r="D42"/>
  <c r="D41"/>
  <c r="D40"/>
  <c r="D39"/>
  <c r="D38"/>
  <c r="D37"/>
  <c r="I36"/>
  <c r="H36"/>
  <c r="H47" s="1"/>
  <c r="G36"/>
  <c r="F36"/>
  <c r="F47" s="1"/>
  <c r="E36"/>
  <c r="D36"/>
  <c r="D35"/>
  <c r="D34"/>
  <c r="I33"/>
  <c r="H33"/>
  <c r="G33"/>
  <c r="F33"/>
  <c r="E33"/>
  <c r="D33"/>
  <c r="D32"/>
  <c r="D31"/>
  <c r="D30"/>
  <c r="D29"/>
  <c r="D28"/>
  <c r="I27"/>
  <c r="I75" s="1"/>
  <c r="G27"/>
  <c r="G75" s="1"/>
  <c r="G89" s="1"/>
  <c r="E27"/>
  <c r="D26"/>
  <c r="D25"/>
  <c r="D24"/>
  <c r="D23"/>
  <c r="D22"/>
  <c r="D21"/>
  <c r="D20"/>
  <c r="I19"/>
  <c r="H19"/>
  <c r="G19"/>
  <c r="F19"/>
  <c r="E19"/>
  <c r="D19"/>
  <c r="D18"/>
  <c r="D17"/>
  <c r="D16"/>
  <c r="D15"/>
  <c r="I14"/>
  <c r="H14"/>
  <c r="H27" s="1"/>
  <c r="H75" s="1"/>
  <c r="H89" s="1"/>
  <c r="G14"/>
  <c r="F14"/>
  <c r="F27" s="1"/>
  <c r="F75" s="1"/>
  <c r="F89" s="1"/>
  <c r="E14"/>
  <c r="D14"/>
  <c r="D13"/>
  <c r="D12"/>
  <c r="D11"/>
  <c r="D10"/>
  <c r="D9"/>
  <c r="D8"/>
  <c r="I49" i="34"/>
  <c r="I46"/>
  <c r="E46"/>
  <c r="E45" s="1"/>
  <c r="E6" s="1"/>
  <c r="I45"/>
  <c r="F45"/>
  <c r="I27"/>
  <c r="E27"/>
  <c r="I23"/>
  <c r="I22"/>
  <c r="I21"/>
  <c r="I19"/>
  <c r="I17"/>
  <c r="J16"/>
  <c r="I16"/>
  <c r="E16"/>
  <c r="I8"/>
  <c r="J7"/>
  <c r="I7"/>
  <c r="F7"/>
  <c r="E7"/>
  <c r="I6"/>
  <c r="D155" i="32"/>
  <c r="I154"/>
  <c r="I156" s="1"/>
  <c r="H154"/>
  <c r="H156" s="1"/>
  <c r="G154"/>
  <c r="G156" s="1"/>
  <c r="F154"/>
  <c r="F156" s="1"/>
  <c r="E154"/>
  <c r="E156" s="1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 s="1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 s="1"/>
  <c r="H107"/>
  <c r="H122" s="1"/>
  <c r="G107"/>
  <c r="G122" s="1"/>
  <c r="F107"/>
  <c r="F122" s="1"/>
  <c r="E107"/>
  <c r="D107" s="1"/>
  <c r="D106"/>
  <c r="D105"/>
  <c r="D104"/>
  <c r="D103"/>
  <c r="D102"/>
  <c r="I101"/>
  <c r="I145" s="1"/>
  <c r="I157" s="1"/>
  <c r="H101"/>
  <c r="H145" s="1"/>
  <c r="H157" s="1"/>
  <c r="G101"/>
  <c r="G145" s="1"/>
  <c r="G157" s="1"/>
  <c r="F101"/>
  <c r="F145" s="1"/>
  <c r="F157" s="1"/>
  <c r="E101"/>
  <c r="D101"/>
  <c r="D100"/>
  <c r="D99"/>
  <c r="D98"/>
  <c r="D97"/>
  <c r="D96"/>
  <c r="D95"/>
  <c r="D94"/>
  <c r="D93"/>
  <c r="D92"/>
  <c r="D91"/>
  <c r="D90"/>
  <c r="D87"/>
  <c r="D85"/>
  <c r="D84"/>
  <c r="D83"/>
  <c r="D82"/>
  <c r="D81"/>
  <c r="I80"/>
  <c r="I86" s="1"/>
  <c r="I88" s="1"/>
  <c r="H80"/>
  <c r="H86" s="1"/>
  <c r="H88" s="1"/>
  <c r="G80"/>
  <c r="G86" s="1"/>
  <c r="G88" s="1"/>
  <c r="F80"/>
  <c r="F86" s="1"/>
  <c r="F88" s="1"/>
  <c r="E80"/>
  <c r="E86" s="1"/>
  <c r="D80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D59"/>
  <c r="D58"/>
  <c r="D57"/>
  <c r="D56"/>
  <c r="D55"/>
  <c r="D54"/>
  <c r="D53"/>
  <c r="D52"/>
  <c r="D51"/>
  <c r="I50"/>
  <c r="I60" s="1"/>
  <c r="H50"/>
  <c r="H60" s="1"/>
  <c r="G50"/>
  <c r="G60" s="1"/>
  <c r="F50"/>
  <c r="F60" s="1"/>
  <c r="E50"/>
  <c r="E60" s="1"/>
  <c r="D60" s="1"/>
  <c r="D50"/>
  <c r="D49"/>
  <c r="D48"/>
  <c r="D46"/>
  <c r="I45"/>
  <c r="H45"/>
  <c r="G45"/>
  <c r="F45"/>
  <c r="E45"/>
  <c r="D45" s="1"/>
  <c r="D44"/>
  <c r="D43"/>
  <c r="D42"/>
  <c r="D41"/>
  <c r="D40"/>
  <c r="D39"/>
  <c r="D38"/>
  <c r="D37"/>
  <c r="I36"/>
  <c r="I47" s="1"/>
  <c r="H36"/>
  <c r="H47" s="1"/>
  <c r="G36"/>
  <c r="G47" s="1"/>
  <c r="F36"/>
  <c r="F47" s="1"/>
  <c r="E36"/>
  <c r="E47" s="1"/>
  <c r="D47" s="1"/>
  <c r="D35"/>
  <c r="D34"/>
  <c r="I33"/>
  <c r="H33"/>
  <c r="G33"/>
  <c r="F33"/>
  <c r="E33"/>
  <c r="D33" s="1"/>
  <c r="D32"/>
  <c r="D31"/>
  <c r="D30"/>
  <c r="D29"/>
  <c r="D28"/>
  <c r="D26"/>
  <c r="D25"/>
  <c r="D24"/>
  <c r="D23"/>
  <c r="D22"/>
  <c r="D21"/>
  <c r="D20"/>
  <c r="I19"/>
  <c r="H19"/>
  <c r="G19"/>
  <c r="F19"/>
  <c r="E19"/>
  <c r="D19" s="1"/>
  <c r="D18"/>
  <c r="D17"/>
  <c r="D16"/>
  <c r="D15"/>
  <c r="I14"/>
  <c r="I27" s="1"/>
  <c r="I75" s="1"/>
  <c r="I89" s="1"/>
  <c r="H14"/>
  <c r="H27" s="1"/>
  <c r="H75" s="1"/>
  <c r="H89" s="1"/>
  <c r="G14"/>
  <c r="G27" s="1"/>
  <c r="G75" s="1"/>
  <c r="G89" s="1"/>
  <c r="F14"/>
  <c r="F27" s="1"/>
  <c r="F75" s="1"/>
  <c r="F89" s="1"/>
  <c r="E14"/>
  <c r="E27" s="1"/>
  <c r="D13"/>
  <c r="D12"/>
  <c r="D11"/>
  <c r="D10"/>
  <c r="D9"/>
  <c r="D8"/>
  <c r="D29" i="6"/>
  <c r="D73" i="36"/>
  <c r="I72"/>
  <c r="I74" s="1"/>
  <c r="H72"/>
  <c r="H74" s="1"/>
  <c r="G72"/>
  <c r="D72"/>
  <c r="F72"/>
  <c r="F74"/>
  <c r="E72"/>
  <c r="E74" s="1"/>
  <c r="D74" s="1"/>
  <c r="D71"/>
  <c r="D70"/>
  <c r="D69"/>
  <c r="D68"/>
  <c r="D67"/>
  <c r="D66"/>
  <c r="D65"/>
  <c r="D64"/>
  <c r="I62"/>
  <c r="H62"/>
  <c r="G62"/>
  <c r="F62"/>
  <c r="E62"/>
  <c r="D62" s="1"/>
  <c r="D61"/>
  <c r="D60"/>
  <c r="D59"/>
  <c r="D58"/>
  <c r="D57"/>
  <c r="D56"/>
  <c r="D55"/>
  <c r="D54"/>
  <c r="I53"/>
  <c r="H53"/>
  <c r="G53"/>
  <c r="F53"/>
  <c r="E52"/>
  <c r="D52" s="1"/>
  <c r="D51"/>
  <c r="D50"/>
  <c r="D49"/>
  <c r="I48"/>
  <c r="H48"/>
  <c r="G48"/>
  <c r="F48"/>
  <c r="E47"/>
  <c r="E48" s="1"/>
  <c r="D48" s="1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/>
  <c r="H25"/>
  <c r="H40"/>
  <c r="G25"/>
  <c r="G40"/>
  <c r="F25"/>
  <c r="F40"/>
  <c r="E25"/>
  <c r="D25"/>
  <c r="D24"/>
  <c r="D23"/>
  <c r="D22"/>
  <c r="D21"/>
  <c r="D20"/>
  <c r="I19"/>
  <c r="I63" s="1"/>
  <c r="I75" s="1"/>
  <c r="H19"/>
  <c r="H63"/>
  <c r="H75" s="1"/>
  <c r="G19"/>
  <c r="F19"/>
  <c r="E19"/>
  <c r="D18"/>
  <c r="D17"/>
  <c r="D16"/>
  <c r="D15"/>
  <c r="D14"/>
  <c r="D13"/>
  <c r="D12"/>
  <c r="D11"/>
  <c r="D10"/>
  <c r="D9"/>
  <c r="D8"/>
  <c r="D87" i="35"/>
  <c r="D85"/>
  <c r="D84"/>
  <c r="D83"/>
  <c r="D82"/>
  <c r="D81"/>
  <c r="I80"/>
  <c r="I86" s="1"/>
  <c r="I88" s="1"/>
  <c r="H80"/>
  <c r="H86"/>
  <c r="H88" s="1"/>
  <c r="G80"/>
  <c r="G86" s="1"/>
  <c r="G88" s="1"/>
  <c r="F80"/>
  <c r="D80"/>
  <c r="E80"/>
  <c r="E86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 s="1"/>
  <c r="D69"/>
  <c r="D68"/>
  <c r="D67"/>
  <c r="I66"/>
  <c r="H66"/>
  <c r="G66"/>
  <c r="F66"/>
  <c r="E66"/>
  <c r="D66"/>
  <c r="D65"/>
  <c r="D64"/>
  <c r="D63"/>
  <c r="D62"/>
  <c r="D61"/>
  <c r="D59"/>
  <c r="D58"/>
  <c r="D57"/>
  <c r="D56"/>
  <c r="D55"/>
  <c r="D54"/>
  <c r="D53"/>
  <c r="D52"/>
  <c r="D51"/>
  <c r="I50"/>
  <c r="I60" s="1"/>
  <c r="H50"/>
  <c r="H60" s="1"/>
  <c r="G50"/>
  <c r="G60" s="1"/>
  <c r="F50"/>
  <c r="F60"/>
  <c r="E50"/>
  <c r="E60"/>
  <c r="D60" s="1"/>
  <c r="D49"/>
  <c r="D48"/>
  <c r="D46"/>
  <c r="I45"/>
  <c r="H45"/>
  <c r="G45"/>
  <c r="F45"/>
  <c r="E45"/>
  <c r="D45" s="1"/>
  <c r="D44"/>
  <c r="D43"/>
  <c r="D42"/>
  <c r="D41"/>
  <c r="D40"/>
  <c r="D39"/>
  <c r="D38"/>
  <c r="D37"/>
  <c r="I36"/>
  <c r="I47" s="1"/>
  <c r="H36"/>
  <c r="H47" s="1"/>
  <c r="G36"/>
  <c r="G47" s="1"/>
  <c r="F36"/>
  <c r="F47" s="1"/>
  <c r="D47" s="1"/>
  <c r="E36"/>
  <c r="D36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H19"/>
  <c r="G19"/>
  <c r="F19"/>
  <c r="F27" s="1"/>
  <c r="F75" s="1"/>
  <c r="F89" s="1"/>
  <c r="E19"/>
  <c r="D19"/>
  <c r="D18"/>
  <c r="D17"/>
  <c r="D16"/>
  <c r="D15"/>
  <c r="I14"/>
  <c r="I27"/>
  <c r="I75" s="1"/>
  <c r="I89" s="1"/>
  <c r="H14"/>
  <c r="H27"/>
  <c r="H75" s="1"/>
  <c r="H89" s="1"/>
  <c r="G14"/>
  <c r="G27"/>
  <c r="F14"/>
  <c r="E14"/>
  <c r="E27" s="1"/>
  <c r="D27" s="1"/>
  <c r="D13"/>
  <c r="D12"/>
  <c r="D11"/>
  <c r="D10"/>
  <c r="D9"/>
  <c r="D8"/>
  <c r="E8" i="23"/>
  <c r="F63" i="36"/>
  <c r="F75"/>
  <c r="G63"/>
  <c r="D19"/>
  <c r="E40"/>
  <c r="D40"/>
  <c r="G74"/>
  <c r="E88" i="35"/>
  <c r="D88" s="1"/>
  <c r="D14"/>
  <c r="E47"/>
  <c r="F86"/>
  <c r="F88"/>
  <c r="D50"/>
  <c r="D35" i="6"/>
  <c r="D36"/>
  <c r="D37"/>
  <c r="G50" i="1"/>
  <c r="D22"/>
  <c r="D23"/>
  <c r="D24"/>
  <c r="D22" i="33"/>
  <c r="C22"/>
  <c r="E9" i="23"/>
  <c r="E13" s="1"/>
  <c r="E10"/>
  <c r="E11"/>
  <c r="E12"/>
  <c r="C13"/>
  <c r="D13"/>
  <c r="F13"/>
  <c r="J20" i="13"/>
  <c r="J23"/>
  <c r="E24"/>
  <c r="F24"/>
  <c r="G24"/>
  <c r="J24" s="1"/>
  <c r="H24"/>
  <c r="I24"/>
  <c r="I7" i="12"/>
  <c r="I8"/>
  <c r="C9"/>
  <c r="D9"/>
  <c r="I9" s="1"/>
  <c r="E9"/>
  <c r="F9"/>
  <c r="G9"/>
  <c r="H9"/>
  <c r="F15"/>
  <c r="E8" i="6"/>
  <c r="F8"/>
  <c r="F38" s="1"/>
  <c r="G8"/>
  <c r="G38" s="1"/>
  <c r="H8"/>
  <c r="I8"/>
  <c r="J8"/>
  <c r="K8"/>
  <c r="L8"/>
  <c r="D9"/>
  <c r="D10"/>
  <c r="E11"/>
  <c r="F11"/>
  <c r="G11"/>
  <c r="H11"/>
  <c r="I11"/>
  <c r="J11"/>
  <c r="K11"/>
  <c r="L11"/>
  <c r="L38"/>
  <c r="D12"/>
  <c r="D13"/>
  <c r="D14"/>
  <c r="D15"/>
  <c r="D16"/>
  <c r="D17"/>
  <c r="D18"/>
  <c r="D19"/>
  <c r="D20"/>
  <c r="D21"/>
  <c r="D22"/>
  <c r="D23"/>
  <c r="D24"/>
  <c r="D25"/>
  <c r="D26"/>
  <c r="D27"/>
  <c r="D28"/>
  <c r="D31"/>
  <c r="D32"/>
  <c r="E33"/>
  <c r="F33"/>
  <c r="G33"/>
  <c r="H33"/>
  <c r="I33"/>
  <c r="I38" s="1"/>
  <c r="J33"/>
  <c r="K33"/>
  <c r="L33"/>
  <c r="D34"/>
  <c r="J38"/>
  <c r="D8" i="2"/>
  <c r="D9"/>
  <c r="D10"/>
  <c r="D11"/>
  <c r="D12"/>
  <c r="D13"/>
  <c r="D14"/>
  <c r="D15"/>
  <c r="D16"/>
  <c r="D17"/>
  <c r="D18"/>
  <c r="E19"/>
  <c r="F19"/>
  <c r="G19"/>
  <c r="H19"/>
  <c r="I19"/>
  <c r="D20"/>
  <c r="D21"/>
  <c r="D22"/>
  <c r="D23"/>
  <c r="D24"/>
  <c r="E25"/>
  <c r="F25"/>
  <c r="G25"/>
  <c r="H25"/>
  <c r="I25"/>
  <c r="D26"/>
  <c r="D27"/>
  <c r="D28"/>
  <c r="D29"/>
  <c r="D30"/>
  <c r="D31"/>
  <c r="D32"/>
  <c r="D33"/>
  <c r="D34"/>
  <c r="D35"/>
  <c r="D36"/>
  <c r="D37"/>
  <c r="D38"/>
  <c r="D39"/>
  <c r="E40"/>
  <c r="F40"/>
  <c r="G40"/>
  <c r="H40"/>
  <c r="I40"/>
  <c r="D41"/>
  <c r="D42"/>
  <c r="D43"/>
  <c r="D44"/>
  <c r="D45"/>
  <c r="D46"/>
  <c r="D47"/>
  <c r="E48"/>
  <c r="F48"/>
  <c r="G48"/>
  <c r="H48"/>
  <c r="I48"/>
  <c r="I63"/>
  <c r="D49"/>
  <c r="D50"/>
  <c r="D51"/>
  <c r="D52"/>
  <c r="F53"/>
  <c r="G53"/>
  <c r="H53"/>
  <c r="I53"/>
  <c r="D54"/>
  <c r="D55"/>
  <c r="D56"/>
  <c r="D57"/>
  <c r="D58"/>
  <c r="D59"/>
  <c r="D60"/>
  <c r="D61"/>
  <c r="E62"/>
  <c r="F62"/>
  <c r="G62"/>
  <c r="H62"/>
  <c r="I62"/>
  <c r="D64"/>
  <c r="D65"/>
  <c r="D66"/>
  <c r="D67"/>
  <c r="D68"/>
  <c r="D69"/>
  <c r="D70"/>
  <c r="D71"/>
  <c r="E72"/>
  <c r="F72"/>
  <c r="G72"/>
  <c r="H72"/>
  <c r="I72"/>
  <c r="D73"/>
  <c r="G74"/>
  <c r="D8" i="1"/>
  <c r="D9"/>
  <c r="D10"/>
  <c r="D11"/>
  <c r="D12"/>
  <c r="D13"/>
  <c r="E14"/>
  <c r="F14"/>
  <c r="G14"/>
  <c r="H14"/>
  <c r="I14"/>
  <c r="D15"/>
  <c r="D16"/>
  <c r="D17"/>
  <c r="D18"/>
  <c r="E19"/>
  <c r="F19"/>
  <c r="G19"/>
  <c r="H19"/>
  <c r="I19"/>
  <c r="D20"/>
  <c r="D21"/>
  <c r="D25"/>
  <c r="D26"/>
  <c r="H27"/>
  <c r="D28"/>
  <c r="D29"/>
  <c r="D30"/>
  <c r="D31"/>
  <c r="D32"/>
  <c r="E33"/>
  <c r="F33"/>
  <c r="G33"/>
  <c r="H33"/>
  <c r="I33"/>
  <c r="D34"/>
  <c r="D35"/>
  <c r="E36"/>
  <c r="F36"/>
  <c r="G36"/>
  <c r="H36"/>
  <c r="I36"/>
  <c r="D37"/>
  <c r="D38"/>
  <c r="D39"/>
  <c r="D40"/>
  <c r="D41"/>
  <c r="D42"/>
  <c r="D43"/>
  <c r="D44"/>
  <c r="E45"/>
  <c r="F45"/>
  <c r="G45"/>
  <c r="G47"/>
  <c r="H45"/>
  <c r="I45"/>
  <c r="D46"/>
  <c r="H47"/>
  <c r="D48"/>
  <c r="D49"/>
  <c r="E50"/>
  <c r="E60"/>
  <c r="F50"/>
  <c r="G60"/>
  <c r="H50"/>
  <c r="I50"/>
  <c r="D51"/>
  <c r="D52"/>
  <c r="D53"/>
  <c r="D54"/>
  <c r="D55"/>
  <c r="D56"/>
  <c r="D57"/>
  <c r="D58"/>
  <c r="D59"/>
  <c r="I60"/>
  <c r="D61"/>
  <c r="D62"/>
  <c r="D63"/>
  <c r="D64"/>
  <c r="D65"/>
  <c r="E66"/>
  <c r="F66"/>
  <c r="G66"/>
  <c r="H66"/>
  <c r="I66"/>
  <c r="D67"/>
  <c r="D68"/>
  <c r="D69"/>
  <c r="E70"/>
  <c r="F70"/>
  <c r="G70"/>
  <c r="H70"/>
  <c r="I70"/>
  <c r="D71"/>
  <c r="D72"/>
  <c r="D73"/>
  <c r="E74"/>
  <c r="F74"/>
  <c r="G74"/>
  <c r="H74"/>
  <c r="I74"/>
  <c r="D76"/>
  <c r="D77"/>
  <c r="D78"/>
  <c r="D79"/>
  <c r="E80"/>
  <c r="F80"/>
  <c r="G80"/>
  <c r="H80"/>
  <c r="I80"/>
  <c r="I86"/>
  <c r="D81"/>
  <c r="D82"/>
  <c r="D83"/>
  <c r="D84"/>
  <c r="D85"/>
  <c r="D87"/>
  <c r="H63" i="2"/>
  <c r="F27" i="1"/>
  <c r="E53" i="2"/>
  <c r="H60" i="1"/>
  <c r="E74" i="2"/>
  <c r="H38" i="6"/>
  <c r="D74" i="1"/>
  <c r="D50"/>
  <c r="E47"/>
  <c r="G27"/>
  <c r="G75"/>
  <c r="F60"/>
  <c r="D14"/>
  <c r="E27"/>
  <c r="E75"/>
  <c r="D19"/>
  <c r="D11" i="6"/>
  <c r="G63" i="2"/>
  <c r="D80" i="1"/>
  <c r="G86"/>
  <c r="G88"/>
  <c r="D48" i="2"/>
  <c r="D60" i="1"/>
  <c r="F63" i="2"/>
  <c r="D53"/>
  <c r="D33" i="6"/>
  <c r="K38"/>
  <c r="E38"/>
  <c r="G75" i="36"/>
  <c r="D86" i="35"/>
  <c r="E75"/>
  <c r="E89" s="1"/>
  <c r="E86" i="1"/>
  <c r="D8" i="6"/>
  <c r="D38"/>
  <c r="E63" i="2"/>
  <c r="E88" i="1"/>
  <c r="E75" i="2"/>
  <c r="D63"/>
  <c r="E89" i="1"/>
  <c r="D19" i="18" l="1"/>
  <c r="P19" s="1"/>
  <c r="P15"/>
  <c r="P27"/>
  <c r="D32"/>
  <c r="P32" s="1"/>
  <c r="P8"/>
  <c r="P29"/>
  <c r="P20"/>
  <c r="E75" i="31"/>
  <c r="D27"/>
  <c r="E88"/>
  <c r="D88" s="1"/>
  <c r="D86"/>
  <c r="F89"/>
  <c r="E122"/>
  <c r="D122" s="1"/>
  <c r="D14"/>
  <c r="D36"/>
  <c r="D50"/>
  <c r="D80"/>
  <c r="G22" i="10"/>
  <c r="D22"/>
  <c r="D40" i="39"/>
  <c r="E75"/>
  <c r="D75" s="1"/>
  <c r="D63"/>
  <c r="D19"/>
  <c r="D72"/>
  <c r="E88" i="38"/>
  <c r="D88" s="1"/>
  <c r="D86"/>
  <c r="D27"/>
  <c r="I89"/>
  <c r="E75"/>
  <c r="D50"/>
  <c r="D80"/>
  <c r="D27" i="32"/>
  <c r="E75"/>
  <c r="E88"/>
  <c r="D88" s="1"/>
  <c r="D86"/>
  <c r="D156"/>
  <c r="D14"/>
  <c r="D36"/>
  <c r="E122"/>
  <c r="D122" s="1"/>
  <c r="D154"/>
  <c r="H75" i="1"/>
  <c r="H86"/>
  <c r="F86"/>
  <c r="D66"/>
  <c r="I88"/>
  <c r="G89"/>
  <c r="G75" i="2"/>
  <c r="D70" i="1"/>
  <c r="G75" i="35"/>
  <c r="D45" i="1"/>
  <c r="I47"/>
  <c r="F47"/>
  <c r="D36"/>
  <c r="D33"/>
  <c r="I27"/>
  <c r="F74" i="2"/>
  <c r="I74"/>
  <c r="H74"/>
  <c r="D72"/>
  <c r="D62"/>
  <c r="I75"/>
  <c r="D40"/>
  <c r="D25"/>
  <c r="D19"/>
  <c r="E53" i="36"/>
  <c r="D75" i="31" l="1"/>
  <c r="E89"/>
  <c r="D89" s="1"/>
  <c r="E145"/>
  <c r="D75" i="38"/>
  <c r="E89"/>
  <c r="D89" s="1"/>
  <c r="E145" i="32"/>
  <c r="D75"/>
  <c r="E89"/>
  <c r="D89" s="1"/>
  <c r="D53" i="36"/>
  <c r="E63"/>
  <c r="H75" i="2"/>
  <c r="D74"/>
  <c r="F75"/>
  <c r="D47" i="1"/>
  <c r="F75"/>
  <c r="F88"/>
  <c r="D86"/>
  <c r="H88"/>
  <c r="H89"/>
  <c r="D27"/>
  <c r="I75"/>
  <c r="G89" i="35"/>
  <c r="D89" s="1"/>
  <c r="D75"/>
  <c r="E157" i="31" l="1"/>
  <c r="D157" s="1"/>
  <c r="D145"/>
  <c r="E157" i="32"/>
  <c r="D157" s="1"/>
  <c r="D145"/>
  <c r="I89" i="1"/>
  <c r="D75" i="2"/>
  <c r="D88" i="1"/>
  <c r="D75"/>
  <c r="F89"/>
  <c r="E75" i="36"/>
  <c r="D75" s="1"/>
  <c r="D63"/>
  <c r="D89" i="1" l="1"/>
</calcChain>
</file>

<file path=xl/sharedStrings.xml><?xml version="1.0" encoding="utf-8"?>
<sst xmlns="http://schemas.openxmlformats.org/spreadsheetml/2006/main" count="2912" uniqueCount="761">
  <si>
    <t>Sor-
szám</t>
  </si>
  <si>
    <t>Rovat megnevezése</t>
  </si>
  <si>
    <t>Rovat
száma</t>
  </si>
  <si>
    <t>1.</t>
  </si>
  <si>
    <t>2.</t>
  </si>
  <si>
    <t>3.</t>
  </si>
  <si>
    <t>4.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</si>
  <si>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</si>
  <si>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</si>
  <si>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</si>
  <si>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</si>
  <si>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</si>
  <si>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</si>
  <si>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</si>
  <si>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</si>
  <si>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</si>
  <si>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</si>
  <si>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</si>
  <si>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</si>
  <si>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</si>
  <si>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B115</t>
  </si>
  <si>
    <t>06</t>
  </si>
  <si>
    <t>B116</t>
  </si>
  <si>
    <t>07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</si>
  <si>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</si>
  <si>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</si>
  <si>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</si>
  <si>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</si>
  <si>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</si>
  <si>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</si>
  <si>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</si>
  <si>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</si>
  <si>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</si>
  <si>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</si>
  <si>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</si>
  <si>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</si>
  <si>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</si>
  <si>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</si>
  <si>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</si>
  <si>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</si>
  <si>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>13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</si>
  <si>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</si>
  <si>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</si>
  <si>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</si>
  <si>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</si>
  <si>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</si>
  <si>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</si>
  <si>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</si>
  <si>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</si>
  <si>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</si>
  <si>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</si>
  <si>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</si>
  <si>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</si>
  <si>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</si>
  <si>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</si>
  <si>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</si>
  <si>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</si>
  <si>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</si>
  <si>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</si>
  <si>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</si>
  <si>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</si>
  <si>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</si>
  <si>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</si>
  <si>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</si>
  <si>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</si>
  <si>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</si>
  <si>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</si>
  <si>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</si>
  <si>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</si>
  <si>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</si>
  <si>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</si>
  <si>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</si>
  <si>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</si>
  <si>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</si>
  <si>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</si>
  <si>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</si>
  <si>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</si>
  <si>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</si>
  <si>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</si>
  <si>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</si>
  <si>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</si>
  <si>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</si>
  <si>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</si>
  <si>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</si>
  <si>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</si>
  <si>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</si>
  <si>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</si>
  <si>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</si>
  <si>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</si>
  <si>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</si>
  <si>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</si>
  <si>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</si>
  <si>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>B35</t>
  </si>
  <si>
    <t>32</t>
  </si>
  <si>
    <t xml:space="preserve">Egyéb közhatalmi bevételek </t>
  </si>
  <si>
    <t>B36</t>
  </si>
  <si>
    <t>33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</si>
  <si>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</si>
  <si>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</si>
  <si>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</si>
  <si>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</si>
  <si>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</si>
  <si>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</si>
  <si>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</si>
  <si>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</si>
  <si>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</si>
  <si>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</si>
  <si>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>37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</si>
  <si>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</si>
  <si>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</si>
  <si>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</si>
  <si>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</si>
  <si>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</si>
  <si>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</si>
  <si>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</si>
  <si>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</si>
  <si>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</si>
  <si>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</si>
  <si>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</si>
  <si>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</si>
  <si>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</si>
  <si>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</si>
  <si>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</si>
  <si>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</si>
  <si>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</si>
  <si>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</si>
  <si>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</si>
  <si>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</si>
  <si>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</si>
  <si>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</si>
  <si>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</si>
  <si>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</si>
  <si>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</si>
  <si>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</si>
  <si>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</si>
  <si>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</si>
  <si>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</si>
  <si>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</si>
  <si>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</si>
  <si>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</si>
  <si>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</si>
  <si>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</si>
  <si>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</si>
  <si>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</si>
  <si>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</si>
  <si>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</si>
  <si>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</si>
  <si>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</si>
  <si>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</si>
  <si>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</si>
  <si>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</si>
  <si>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</si>
  <si>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</si>
  <si>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>B7</t>
  </si>
  <si>
    <t>B1-B7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</si>
  <si>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</si>
  <si>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</si>
  <si>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</si>
  <si>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</si>
  <si>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</si>
  <si>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</si>
  <si>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</si>
  <si>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</si>
  <si>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</si>
  <si>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</si>
  <si>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</si>
  <si>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</si>
  <si>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</si>
  <si>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</si>
  <si>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</si>
  <si>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</si>
  <si>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</si>
  <si>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</si>
  <si>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</si>
  <si>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</si>
  <si>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</si>
  <si>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</si>
  <si>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</si>
  <si>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</si>
  <si>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</si>
  <si>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</si>
  <si>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</si>
  <si>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</si>
  <si>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</si>
  <si>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</si>
  <si>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</si>
  <si>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</si>
  <si>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</si>
  <si>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</si>
  <si>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</si>
  <si>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</si>
  <si>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</si>
  <si>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</si>
  <si>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</si>
  <si>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</si>
  <si>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</si>
  <si>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</si>
  <si>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</si>
  <si>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</si>
  <si>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</si>
  <si>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</si>
  <si>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</si>
  <si>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</si>
  <si>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</si>
  <si>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</si>
  <si>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</si>
  <si>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</si>
  <si>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</si>
  <si>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</si>
  <si>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</si>
  <si>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</si>
  <si>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</si>
  <si>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</si>
  <si>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</si>
  <si>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</si>
  <si>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</si>
  <si>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</si>
  <si>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</si>
  <si>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</si>
  <si>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</si>
  <si>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</si>
  <si>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</si>
  <si>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</si>
  <si>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</si>
  <si>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</si>
  <si>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</si>
  <si>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</si>
  <si>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</si>
  <si>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</si>
  <si>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</si>
  <si>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</si>
  <si>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</si>
  <si>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</si>
  <si>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</si>
  <si>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</si>
  <si>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</si>
  <si>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</si>
  <si>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</si>
  <si>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</si>
  <si>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</si>
  <si>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</si>
  <si>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>K8</t>
  </si>
  <si>
    <t>K1-K8</t>
  </si>
  <si>
    <t>Bevételek</t>
  </si>
  <si>
    <t xml:space="preserve">    - ebből ÁHT-n belülre közvetített</t>
  </si>
  <si>
    <t xml:space="preserve">    - ebből áht-n kívülre közvetített</t>
  </si>
  <si>
    <t>Államháztartáson belüli megelőlegezések folyósítása</t>
  </si>
  <si>
    <t>Államháztartáson belüli megelőlegezések visszafizetése</t>
  </si>
  <si>
    <t>Központi, irányító szervi támogatások folyósítása</t>
  </si>
  <si>
    <t>Pénzeszközök betétként elhelyezése</t>
  </si>
  <si>
    <t>Pénzügyi lízing kiadásai</t>
  </si>
  <si>
    <t>Központi költségvetés sajátos finanszírozási kiadásai</t>
  </si>
  <si>
    <t>Hitel-, kölcsöntörlesztés államháztartáson kívülre</t>
  </si>
  <si>
    <t xml:space="preserve">Belföldi értékpapírok kiadásai </t>
  </si>
  <si>
    <t>Külföldi finanszírozás kiadásai</t>
  </si>
  <si>
    <t>K913</t>
  </si>
  <si>
    <t>K914</t>
  </si>
  <si>
    <t>K915</t>
  </si>
  <si>
    <t>K916</t>
  </si>
  <si>
    <t>K917</t>
  </si>
  <si>
    <t>K918</t>
  </si>
  <si>
    <t>K91</t>
  </si>
  <si>
    <t>K911</t>
  </si>
  <si>
    <t>K912</t>
  </si>
  <si>
    <t>K92</t>
  </si>
  <si>
    <t>K9</t>
  </si>
  <si>
    <t>Előző év költségvetési maradványának igénybevétele</t>
  </si>
  <si>
    <t>Előző év vállalkozási maradványának igénybevétele</t>
  </si>
  <si>
    <t>Államháztartáson belüli megelőlegezések</t>
  </si>
  <si>
    <t>Államháztartáson belüli megelőlegezések törlesztése</t>
  </si>
  <si>
    <t>Központi, irányító szervi támogatás</t>
  </si>
  <si>
    <t>Betétek megszüntetése</t>
  </si>
  <si>
    <t>Központi költségvetés sajátos finanszírozási bevételei</t>
  </si>
  <si>
    <t xml:space="preserve">Hitel-, kölcsönfelvétel államháztartáson kívülről </t>
  </si>
  <si>
    <t>Belföldi értékpapírok bevételei</t>
  </si>
  <si>
    <t>Külföldi finanszírozás bevételei</t>
  </si>
  <si>
    <t>B811</t>
  </si>
  <si>
    <t>B812</t>
  </si>
  <si>
    <t>B8131</t>
  </si>
  <si>
    <t>B8132</t>
  </si>
  <si>
    <t>B813</t>
  </si>
  <si>
    <t>B814</t>
  </si>
  <si>
    <t>B815</t>
  </si>
  <si>
    <t>B816</t>
  </si>
  <si>
    <t>B817</t>
  </si>
  <si>
    <t>B818</t>
  </si>
  <si>
    <t>B81</t>
  </si>
  <si>
    <t>B82</t>
  </si>
  <si>
    <t>B8</t>
  </si>
  <si>
    <t xml:space="preserve">  - ebből központi költségvetési szervek</t>
  </si>
  <si>
    <t xml:space="preserve">  - ebből Társadalombiztosítási Alapok</t>
  </si>
  <si>
    <t xml:space="preserve">  - ebből elkülönített állami alapok</t>
  </si>
  <si>
    <t xml:space="preserve">  - ebből helyi önkormányzatok és költségvetési szerveik</t>
  </si>
  <si>
    <t xml:space="preserve">  - ebből társulások és költségvetési szerveik</t>
  </si>
  <si>
    <t xml:space="preserve">  - ebből nemzetiségi önkormányzatok és költségvetési szerveik</t>
  </si>
  <si>
    <t>K5061</t>
  </si>
  <si>
    <t>K5062</t>
  </si>
  <si>
    <t>K5063</t>
  </si>
  <si>
    <t>K5064</t>
  </si>
  <si>
    <t>K5066</t>
  </si>
  <si>
    <t>könyvtári és közművelődési feladat tám Berhida: 6118 fő</t>
  </si>
  <si>
    <t>időskorúak nappali ellátása</t>
  </si>
  <si>
    <t>házi segítségnyújtás</t>
  </si>
  <si>
    <t>szociális étkeztetés</t>
  </si>
  <si>
    <t xml:space="preserve">gyermekjóléti szolg. Kiegészítő  támog. 0-17 B: 1292   Vi: 128 </t>
  </si>
  <si>
    <t>Családsegítés  Kiegészítő  támog.</t>
  </si>
  <si>
    <t>gyermekjóléti szolgálat</t>
  </si>
  <si>
    <t>Bölcsődei ellátás</t>
  </si>
  <si>
    <t>Óvoda működtetési támogatás 4 hó</t>
  </si>
  <si>
    <t>Óvoda működtetési támogatás 8 hó</t>
  </si>
  <si>
    <t>óvodapedagógusok bértámog KIEGÉSZÍTÉS  3 hó</t>
  </si>
  <si>
    <t>óvodaped munkáját közvetlenül segítők bértámogatása  4 hó</t>
  </si>
  <si>
    <t>óvodapedagógusok bértámogatása  4 hó</t>
  </si>
  <si>
    <t>óvodaped munkáját közvetlenül segítők bértámogatása  8 hó</t>
  </si>
  <si>
    <t>óvodapedagógusok bértámogatása  8 hó</t>
  </si>
  <si>
    <t>Egyéb kötelező önkormányzati feladatok</t>
  </si>
  <si>
    <t xml:space="preserve">                                   közutak fenntartásának támog</t>
  </si>
  <si>
    <t xml:space="preserve">                                    köztemető fenntartással kapcs fel</t>
  </si>
  <si>
    <t xml:space="preserve">                                    közvilágítás fenntartása</t>
  </si>
  <si>
    <t>Település üzemeltetés: zöldterület-gazdálkodás</t>
  </si>
  <si>
    <t>Önkormányzati hivatal működésének támogatása</t>
  </si>
  <si>
    <t>Forint</t>
  </si>
  <si>
    <t xml:space="preserve">Önkormányzatok működési támogatásai      </t>
  </si>
  <si>
    <t>Rovatrend</t>
  </si>
  <si>
    <t>1.)Helyi önkormányzatok működésének általános támogatása</t>
  </si>
  <si>
    <t>2.)Települési önkorm. Egyes köznevelési feladatainak támoga</t>
  </si>
  <si>
    <t>3.) Tel önk szociális, gyermekjóléti és gyermekétk fel tám</t>
  </si>
  <si>
    <t>4.) Tel önk kulturális feladatainak támogatása</t>
  </si>
  <si>
    <t>gyermekétkeztetés szempontjából elismert dolgozók bértámog</t>
  </si>
  <si>
    <t>B4031</t>
  </si>
  <si>
    <t>B4032</t>
  </si>
  <si>
    <t>bölcsődei ellátás hátrányos helyzetű gyermek</t>
  </si>
  <si>
    <t xml:space="preserve">Tulajdonosi bevételek </t>
  </si>
  <si>
    <t>B162</t>
  </si>
  <si>
    <t>B161</t>
  </si>
  <si>
    <t>B163</t>
  </si>
  <si>
    <t>B164</t>
  </si>
  <si>
    <t>B165</t>
  </si>
  <si>
    <t>B166</t>
  </si>
  <si>
    <t>ÖSSZESEN</t>
  </si>
  <si>
    <t>Önkorm</t>
  </si>
  <si>
    <t>Hivatal</t>
  </si>
  <si>
    <t>TESZ</t>
  </si>
  <si>
    <t>Süni</t>
  </si>
  <si>
    <t>Kultúrház</t>
  </si>
  <si>
    <t>Összesen</t>
  </si>
  <si>
    <t>Önkormányzat</t>
  </si>
  <si>
    <t>Berhida Város Önkormányzata</t>
  </si>
  <si>
    <t xml:space="preserve">állami támogatások részletezése </t>
  </si>
  <si>
    <t xml:space="preserve">  - ebből fejezeti kezelésű </t>
  </si>
  <si>
    <t>B167</t>
  </si>
  <si>
    <t>adatok ezer Ft-ban</t>
  </si>
  <si>
    <t>Kiadások</t>
  </si>
  <si>
    <t xml:space="preserve">Kultúrház </t>
  </si>
  <si>
    <t>Eredeti ei</t>
  </si>
  <si>
    <t>1. melléklet</t>
  </si>
  <si>
    <t>2. melléklet</t>
  </si>
  <si>
    <t xml:space="preserve">  - ebből köznevelési társulásnak </t>
  </si>
  <si>
    <t>K50651</t>
  </si>
  <si>
    <t xml:space="preserve">  - ebből szociális társulásnak</t>
  </si>
  <si>
    <t>K50652</t>
  </si>
  <si>
    <t>K50653</t>
  </si>
  <si>
    <t xml:space="preserve">Személyi juttatások </t>
  </si>
  <si>
    <t xml:space="preserve">Dologi kiadások </t>
  </si>
  <si>
    <t xml:space="preserve">Ellátottak pénzbeli juttatásai </t>
  </si>
  <si>
    <t xml:space="preserve">Egyéb működési célú kiadások </t>
  </si>
  <si>
    <t>Beruházások</t>
  </si>
  <si>
    <t xml:space="preserve">Felújítások </t>
  </si>
  <si>
    <t xml:space="preserve">Egyéb felhalmozási célú kiadások </t>
  </si>
  <si>
    <t>Költségvetési kiadások</t>
  </si>
  <si>
    <t xml:space="preserve">Belföldi finanszírozás kiadásai </t>
  </si>
  <si>
    <t xml:space="preserve">Finanszírozási kiadások </t>
  </si>
  <si>
    <t xml:space="preserve">Összes kiadás </t>
  </si>
  <si>
    <t xml:space="preserve">Önkormányzatok működési támogatásai </t>
  </si>
  <si>
    <t xml:space="preserve">Működési célú támogatások államháztartáson belülről </t>
  </si>
  <si>
    <t xml:space="preserve">Felhalmozási célú támogatások államháztartáson belülről </t>
  </si>
  <si>
    <t>Jövedelemadók</t>
  </si>
  <si>
    <t xml:space="preserve">Termékek és szolgáltatások adói </t>
  </si>
  <si>
    <t xml:space="preserve">Közhatalmi bevételek </t>
  </si>
  <si>
    <t>Működési bevételek</t>
  </si>
  <si>
    <t xml:space="preserve">Felhalmozási bevételek </t>
  </si>
  <si>
    <t xml:space="preserve">Működési célú átvett pénzeszközök </t>
  </si>
  <si>
    <t xml:space="preserve">Felhalmozási célú átvett pénzeszközök </t>
  </si>
  <si>
    <t xml:space="preserve">Költségvetési bevételek </t>
  </si>
  <si>
    <t xml:space="preserve">Maradvány igénybevétele </t>
  </si>
  <si>
    <t xml:space="preserve">Belföldi finanszírozás bevételei </t>
  </si>
  <si>
    <t xml:space="preserve">Finanszírozási bevételek </t>
  </si>
  <si>
    <t xml:space="preserve">Összes bevétel </t>
  </si>
  <si>
    <t xml:space="preserve">dologi </t>
  </si>
  <si>
    <t>járulék</t>
  </si>
  <si>
    <t xml:space="preserve">személyi </t>
  </si>
  <si>
    <t>E</t>
  </si>
  <si>
    <t>D</t>
  </si>
  <si>
    <t>C</t>
  </si>
  <si>
    <t>B</t>
  </si>
  <si>
    <t>A</t>
  </si>
  <si>
    <t xml:space="preserve">                                                                            BERHIDA VÁROS ÖNKORMÁNYZATA</t>
  </si>
  <si>
    <t>Felújítások</t>
  </si>
  <si>
    <t>F</t>
  </si>
  <si>
    <t>G</t>
  </si>
  <si>
    <t>felújítás</t>
  </si>
  <si>
    <t>felhalmozás</t>
  </si>
  <si>
    <t>H</t>
  </si>
  <si>
    <t>céltartalék</t>
  </si>
  <si>
    <t xml:space="preserve">II.  Felhalmozási célra maradvány igénybevétel </t>
  </si>
  <si>
    <t>Maradványból történő finanszírozási kiad. össz</t>
  </si>
  <si>
    <t xml:space="preserve">I. Működési célra maradvány igénybevétel </t>
  </si>
  <si>
    <t>E műk c tám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</si>
  <si>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</si>
  <si>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</si>
  <si>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</si>
  <si>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</si>
  <si>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</si>
  <si>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</si>
  <si>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</si>
  <si>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</si>
  <si>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</si>
  <si>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</si>
  <si>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</si>
  <si>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</si>
  <si>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b.)</t>
  </si>
  <si>
    <t>Közhatalmi bevételek</t>
  </si>
  <si>
    <t>c.)</t>
  </si>
  <si>
    <t>d.)</t>
  </si>
  <si>
    <t>e.)</t>
  </si>
  <si>
    <t>II.</t>
  </si>
  <si>
    <t>Felhalmozási célú bevételi terv</t>
  </si>
  <si>
    <t>Felhalmozási célú kiadások:</t>
  </si>
  <si>
    <t>1.)</t>
  </si>
  <si>
    <t>2.)</t>
  </si>
  <si>
    <t>3.)</t>
  </si>
  <si>
    <t>4.)</t>
  </si>
  <si>
    <t>Műk c támogatások áht belülről</t>
  </si>
  <si>
    <t>Működési átvett pénzeszközök</t>
  </si>
  <si>
    <t>Felhalmozási c támog. Áht-n bel</t>
  </si>
  <si>
    <t>Felhalmozási bevételek</t>
  </si>
  <si>
    <t>Egyéb felhalmozási c átvett pe</t>
  </si>
  <si>
    <t>Ellátottak pénzbeli jutt</t>
  </si>
  <si>
    <t>Személyi juttatások</t>
  </si>
  <si>
    <t>Munkaadókat t járulékok</t>
  </si>
  <si>
    <t>Dologi kiadások</t>
  </si>
  <si>
    <t>Egyéb műk c kiadások</t>
  </si>
  <si>
    <t>Egyéb felhalm c kiadások</t>
  </si>
  <si>
    <t>5. melléklet</t>
  </si>
  <si>
    <t>3.  melléklet</t>
  </si>
  <si>
    <t>BEVÉTELI JOGCÍMEK</t>
  </si>
  <si>
    <t>Műv.ház</t>
  </si>
  <si>
    <t>TESZ, közf.</t>
  </si>
  <si>
    <t>Köz Önk.Hiv.</t>
  </si>
  <si>
    <t>Intézm.létszámkeret  fő:</t>
  </si>
  <si>
    <t xml:space="preserve"> + 6-8 órás közfoglalk létsz</t>
  </si>
  <si>
    <t>LÉTSZÁMKERET összesen:</t>
  </si>
  <si>
    <t xml:space="preserve">Költségvetési szervek engedélyezett létszám kerete </t>
  </si>
  <si>
    <t xml:space="preserve">Önkormányzati létszámkeret </t>
  </si>
  <si>
    <t>a.) polgármester</t>
  </si>
  <si>
    <t>fő</t>
  </si>
  <si>
    <t>b.) alpolgármester</t>
  </si>
  <si>
    <t>c.) önkormányzati képviselők</t>
  </si>
  <si>
    <t>d.) védőnők</t>
  </si>
  <si>
    <t>Összesen: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</si>
  <si>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</si>
  <si>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</si>
  <si>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</si>
  <si>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 xml:space="preserve">B </t>
  </si>
  <si>
    <t>I</t>
  </si>
  <si>
    <t>J</t>
  </si>
  <si>
    <t>Sorszám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</si>
  <si>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</si>
  <si>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</si>
  <si>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</si>
  <si>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</si>
  <si>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</si>
  <si>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</si>
  <si>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</si>
  <si>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5.</t>
  </si>
  <si>
    <t>6.</t>
  </si>
  <si>
    <t>7.</t>
  </si>
  <si>
    <t>8.</t>
  </si>
  <si>
    <t>Működési célú</t>
  </si>
  <si>
    <t xml:space="preserve">Felhalmozási célú </t>
  </si>
  <si>
    <t>9.</t>
  </si>
  <si>
    <t>10.</t>
  </si>
  <si>
    <t>11.</t>
  </si>
  <si>
    <t>Összesen: (1+6)</t>
  </si>
  <si>
    <t>6. melléklet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</si>
  <si>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</si>
  <si>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</si>
  <si>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</si>
  <si>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</si>
  <si>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</si>
  <si>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</si>
  <si>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</si>
  <si>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</si>
  <si>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</si>
  <si>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Bursa Hung. (ösztöndíj tám)</t>
  </si>
  <si>
    <t>Gyermekvéd.támog.</t>
  </si>
  <si>
    <t>Temetési segély</t>
  </si>
  <si>
    <t>Köztemetés</t>
  </si>
  <si>
    <t>ellátottak pénzbeli juttatásai</t>
  </si>
  <si>
    <t xml:space="preserve">Átmeneti segély </t>
  </si>
  <si>
    <t xml:space="preserve">gyermekétkeztetés üzemeltetési támogatása  </t>
  </si>
  <si>
    <t>Berhida Város Önkormányzatának</t>
  </si>
  <si>
    <t xml:space="preserve">Bevételi jogcím </t>
  </si>
  <si>
    <t>27.</t>
  </si>
  <si>
    <t>kezességvállalással kapcsolatos megtérülés</t>
  </si>
  <si>
    <t>bírság, pótlék és díj bevétel</t>
  </si>
  <si>
    <t>osztalék, hozam bevétel</t>
  </si>
  <si>
    <t>önk-i vagyon értékesítésből sz bev</t>
  </si>
  <si>
    <t>iparűzési adó</t>
  </si>
  <si>
    <t>magánszemélyek kommunális adója</t>
  </si>
  <si>
    <t>építmény adó</t>
  </si>
  <si>
    <t xml:space="preserve">bevételi </t>
  </si>
  <si>
    <t>2017 év</t>
  </si>
  <si>
    <t xml:space="preserve">F </t>
  </si>
  <si>
    <t>10.  melléklet</t>
  </si>
  <si>
    <t xml:space="preserve">Az Önkormányzat saját bevételének alakulásáról </t>
  </si>
  <si>
    <t>tárgyi eszköz és imm jószág értékes sz bev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</si>
  <si>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</si>
  <si>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</si>
  <si>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</si>
  <si>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</si>
  <si>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</si>
  <si>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</si>
  <si>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</si>
  <si>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</si>
  <si>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</si>
  <si>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</si>
  <si>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</si>
  <si>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</si>
  <si>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</si>
  <si>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</si>
  <si>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</si>
  <si>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</si>
  <si>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</si>
  <si>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</si>
  <si>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</si>
  <si>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>KIADÁSOK ÖSSZESEN:</t>
  </si>
  <si>
    <t>Működési célú átvett pénzeszközök</t>
  </si>
  <si>
    <t>Felhalmozási célú átvett pénzeszközök</t>
  </si>
  <si>
    <t>BEVÉTELEK ÖSSZESEN:</t>
  </si>
  <si>
    <t>Irányító szervtől finansz támogatás</t>
  </si>
  <si>
    <t>Költségvetési maradvány igénybevétele</t>
  </si>
  <si>
    <t>Finanszírozási bevételek</t>
  </si>
  <si>
    <t>Költségvetési bevételek</t>
  </si>
  <si>
    <t>Felhalmozási célú támogatások államháztartáson belülről</t>
  </si>
  <si>
    <t>Működési célú támogatások államháztartáson belül</t>
  </si>
  <si>
    <t>Egyéb felhalmozási célú támogatások</t>
  </si>
  <si>
    <t xml:space="preserve">Beruházások </t>
  </si>
  <si>
    <t>Uniós projekt megnevezése</t>
  </si>
  <si>
    <t>Kiadás</t>
  </si>
  <si>
    <t>Önkormányzati forrás</t>
  </si>
  <si>
    <t>Összes bevétel</t>
  </si>
  <si>
    <t>Uniós támogatás</t>
  </si>
  <si>
    <t>Sorsz</t>
  </si>
  <si>
    <t>14.  melléklet</t>
  </si>
  <si>
    <t>2/c melléklet</t>
  </si>
  <si>
    <t>Immateriális javak, vagy jogok beszerzése, létesítése</t>
  </si>
  <si>
    <t>Lakott külterülettel kapcs feladatok</t>
  </si>
  <si>
    <t xml:space="preserve">Kieg tám. Óv pedag minősítéséhez II. kategóriába sorolt </t>
  </si>
  <si>
    <t xml:space="preserve">                                                        Mesterped kategóriába sorolt</t>
  </si>
  <si>
    <t>Családsegítés  B: 6118   Vi: 662 = 6780 fő           (6072,671)</t>
  </si>
  <si>
    <t>Ft-ban</t>
  </si>
  <si>
    <t>1.a melléklet</t>
  </si>
  <si>
    <t xml:space="preserve">Hozzájárulás pénzbeli szociális ellátásokhoz </t>
  </si>
  <si>
    <t>2018 év</t>
  </si>
  <si>
    <t>ÁHT belüli megelőlegezések visszafiz</t>
  </si>
  <si>
    <t xml:space="preserve">III.  Finanszírozási célra maradvány igénybevétel </t>
  </si>
  <si>
    <t>finansz kia</t>
  </si>
  <si>
    <t>beszámítás</t>
  </si>
  <si>
    <t>2017.</t>
  </si>
  <si>
    <t>2018.</t>
  </si>
  <si>
    <t>Lakhatási támog</t>
  </si>
  <si>
    <t>Települési támogatás</t>
  </si>
  <si>
    <t>Kötelezően ellátandó feladatok</t>
  </si>
  <si>
    <t>Önként vállalt feladatok</t>
  </si>
  <si>
    <t>Államigazgatási feladatok</t>
  </si>
  <si>
    <t>Az önkormányzat által adott közvetett támogatások, kedvezmények</t>
  </si>
  <si>
    <t>7.  melléklet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</si>
  <si>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</si>
  <si>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</si>
  <si>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</si>
  <si>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</si>
  <si>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</si>
  <si>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</si>
  <si>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házi gondozás térítési díj</t>
  </si>
  <si>
    <t>szoc. étkeztetés térítési díj</t>
  </si>
  <si>
    <t>gépjármű adó bevétel</t>
  </si>
  <si>
    <t>magánsz kommunális adó bev</t>
  </si>
  <si>
    <t>2016. évi költségvetés</t>
  </si>
  <si>
    <t>2015. évről áthúzódó bérkompenzáció</t>
  </si>
  <si>
    <t>szünidei gyermekétkeztetés</t>
  </si>
  <si>
    <t>Családsegítés és gyermekjóléti szolgáltatás</t>
  </si>
  <si>
    <t>ÖNK 2015. dec állami előleg visszaf</t>
  </si>
  <si>
    <t>ÖNK integrált településfejlesztési stratégia</t>
  </si>
  <si>
    <t>ÖNK elkerülő út eng-kiviteli terv</t>
  </si>
  <si>
    <t>ÖNK városközpont zöldpark kial munk, tervek</t>
  </si>
  <si>
    <t>ÖNK adosságkon pály út-járda pályázat műsz ell</t>
  </si>
  <si>
    <t>ÖNK Veszprémi-Orgona út között telkek villamosterv</t>
  </si>
  <si>
    <t>ÖNK Kossuth u. 26. szolg. Lakás felújítási munkái</t>
  </si>
  <si>
    <t xml:space="preserve">ÖNK Süni Óvoda nyílászáró csere </t>
  </si>
  <si>
    <t>ÖNK Hétszín Óvoda átalakítási, felúj enged és kivit terv</t>
  </si>
  <si>
    <t>ÖNK Hétszín Óvoda konyhatechnológiai terv</t>
  </si>
  <si>
    <t xml:space="preserve">                               2016. évi költségvetési tervben a költségvetési maradvány igénybevétel és hiány részletezése</t>
  </si>
  <si>
    <t>ÖNK Kiskovácsi szennyvízátemelő szivattyú csere</t>
  </si>
  <si>
    <t>Tel önkorm szociális és gyermekjóléti, gyermekétk  feladatainak támogatása</t>
  </si>
  <si>
    <t>Működési célú költségvetési támogatások és kiegészítő támogatások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</si>
  <si>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</si>
  <si>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 xml:space="preserve">Elszámolásból származó  bevételek </t>
  </si>
  <si>
    <t xml:space="preserve">ÖNK út-járda felújítás adósságkonsz pály </t>
  </si>
  <si>
    <t xml:space="preserve">ÖNK út-járda beruházás adósságkonsz pály </t>
  </si>
  <si>
    <t xml:space="preserve">ÖNK Süni Óvoda tető felújítás adósságkonsz pály </t>
  </si>
  <si>
    <t>ÖNK út-járda felújítások adosságkonsz pály +műsz ell kv-i m,</t>
  </si>
  <si>
    <t>ÖNK Süni óvoda tető felújítás adósságkonsz pály+kieg kv-i m</t>
  </si>
  <si>
    <t>ÖNK intézményi felújításokhoz kapcs tervek  kv-i m</t>
  </si>
  <si>
    <t>ÖNK Mesteriskola pályázat tervek  kv-i m</t>
  </si>
  <si>
    <t>ÖNK Süni Óvoda nyílászáró csere kv-i m</t>
  </si>
  <si>
    <t>ÖNK Hétszín Óvoda átalakítási, felúj enged és kivit terv kv-i m</t>
  </si>
  <si>
    <t>ÖNK Hétszín Óvoda konyhatechnológiai terv kv-i m</t>
  </si>
  <si>
    <t>ÖNK út-járda felújítások adosságkonsz pály +műsz ell kv-i m</t>
  </si>
  <si>
    <t>ÖNK intézményi beruházásokhoz kapcs tervek   kv-i m</t>
  </si>
  <si>
    <t>ÖNK városközpont zöldpark kial munk, tervek  kv-i m</t>
  </si>
  <si>
    <t>ÖNK integrált településfejlesztési stratégia  kv-i m</t>
  </si>
  <si>
    <t>ÖNK elkerülő út eng-kiviteli terv   kv-i m</t>
  </si>
  <si>
    <t>ÖNK Veszprémi-Orgona út között telkek villamosterv  kv-i m</t>
  </si>
  <si>
    <t>ÖNK köznevelési intézmények egyéb eszközbeszerzés  kv-i m</t>
  </si>
  <si>
    <t>ÖNK védőnői szolg. Egyéb eszközbeszerzés   kv-i m</t>
  </si>
  <si>
    <t>ÖNK intézményi beruházásokhoz kapcs tervek  kv-i m</t>
  </si>
  <si>
    <t>ÖNK Önk Hivatal vizesblokk felújítás</t>
  </si>
  <si>
    <t>ÖNK Helyi Környezetvédelmi Alap HKA</t>
  </si>
  <si>
    <t>ÖNK ingatlan havaria</t>
  </si>
  <si>
    <t>ÖNK TESZ telephely vásárlás</t>
  </si>
  <si>
    <t>ÖNK pályázati tartalék</t>
  </si>
  <si>
    <t>ÖNK hulladékudvar kerítés felújítás</t>
  </si>
  <si>
    <t>ÖNK hulladékudvar kerítés felújítás  kv-i mar</t>
  </si>
  <si>
    <t>ÖNK Önk Hivatal vizesblokk felújítás kv-i mar</t>
  </si>
  <si>
    <t>TESZ jármű felújítás</t>
  </si>
  <si>
    <t>ÖH informatikai eszköz felújítás</t>
  </si>
  <si>
    <t>ÖH egyéb gép, berendezés felújítás</t>
  </si>
  <si>
    <t>2016.évi MÉRLEGTERV</t>
  </si>
  <si>
    <t>iránítószervi támogatás</t>
  </si>
  <si>
    <t>Össz bevétel</t>
  </si>
  <si>
    <t>Össz Kiadás</t>
  </si>
  <si>
    <t>Áht megelőleg visszafiz</t>
  </si>
  <si>
    <t>2016 évi költségvetés</t>
  </si>
  <si>
    <t>2016. Évi költségvetéséhez</t>
  </si>
  <si>
    <t>2019.</t>
  </si>
  <si>
    <t>2019. után</t>
  </si>
  <si>
    <t>2016. év</t>
  </si>
  <si>
    <t>2019 év</t>
  </si>
  <si>
    <t>idősek nappali ell térítési díj</t>
  </si>
  <si>
    <t>áth</t>
  </si>
  <si>
    <t>TESZ egyéb tárgyi eszközök beszerz</t>
  </si>
  <si>
    <t>Kultúrház könyv beszerzés (éven túli)</t>
  </si>
  <si>
    <t>Kultúrház egyéb tárgyi eszköz érdekeltségnöv pály-hoz önrész</t>
  </si>
  <si>
    <t>Működési célú központosított előirányzatok</t>
  </si>
  <si>
    <t>Helyi önkormányzatok kiegészítő támogatásai</t>
  </si>
  <si>
    <t>ÖNK Pgytp üzletsor mellett vízmérő kialakítási munkák</t>
  </si>
  <si>
    <t>ÖNK Pgytp Orgona u. 1/1 üzlet burkolási munkák</t>
  </si>
  <si>
    <t>ÖNK Pgytp üzletsor mellett vízmérő kialakítási munkák k-vi mar</t>
  </si>
  <si>
    <t>TESZ közfoglalkoztatottak</t>
  </si>
  <si>
    <t>Bevételek és kiadások</t>
  </si>
  <si>
    <t>2015. évi költségvetésről</t>
  </si>
  <si>
    <t>2015. évi költségvetés-ről</t>
  </si>
  <si>
    <t xml:space="preserve">Az Önkormányzat és az önkormányzati költségvetési szervek európai uniós forrásból megvalósítás alatt lévő projektjei </t>
  </si>
  <si>
    <t>a 6/2016. (II.26.) önkormányzati rendelethez</t>
  </si>
  <si>
    <t>vált</t>
  </si>
  <si>
    <t>Mód előirányzat</t>
  </si>
  <si>
    <t>ÖNK Kossuth u. 26. szolg. Lakás felúj nyílászáró csere II.ütem</t>
  </si>
  <si>
    <t>ÖNK Hétszínv bölcsőde műk eng.kerítés, homokozó</t>
  </si>
  <si>
    <t>ÖNK térfigyelő kamerák felújítása</t>
  </si>
  <si>
    <t>ÖNK Kossuth u. 26. szolg. Lakás nyílászáró csere, kémény</t>
  </si>
  <si>
    <t>ÖNK Ady tanári szoba gipsz karton fal</t>
  </si>
  <si>
    <t>ÖNK Ady régi isk vizesblokk felújítás</t>
  </si>
  <si>
    <t xml:space="preserve">ÖNK Rezeda 19. szolg. Lakás parkettázás, beázás </t>
  </si>
  <si>
    <t>ÖNK kultúrház homlokzat felújítás</t>
  </si>
  <si>
    <t>ÖNK Pgytp 1848-49 emlékmű felújítás</t>
  </si>
  <si>
    <t>ÖNK Arany J u. felújítás süllyedés, kereszteződés</t>
  </si>
  <si>
    <t>ÖNK járdalapos járdák felújítása Dankó u…</t>
  </si>
  <si>
    <t>ÖNK Orgona-Szegfű utca útkereszteződés felújítás</t>
  </si>
  <si>
    <t>ÖNK Süni Óvoda 6 cs szoba parkettázés műk. Enged.</t>
  </si>
  <si>
    <t>ÖNK Süni Óvoda ablakcsere</t>
  </si>
  <si>
    <t>változás</t>
  </si>
  <si>
    <t>ÖH imm javak + áfa</t>
  </si>
  <si>
    <t>TESZ imm javak +áfa</t>
  </si>
  <si>
    <t>Süni inform eszköz + áfa</t>
  </si>
  <si>
    <t>Kultúrház egyéb tárgyi eszköz, polc, hangtechnika stb</t>
  </si>
  <si>
    <t>Kultúrház informatikai eszköz beszerzés+áfa</t>
  </si>
  <si>
    <t>Süni Óvoda konyhai robotgép</t>
  </si>
  <si>
    <t>Süni egyéb tárgyi eszköz + áfa</t>
  </si>
  <si>
    <t>TESZ informatikai eszközök+áfa</t>
  </si>
  <si>
    <t>TESZ padok beszerzése (egyéb te+áfa) zöldter</t>
  </si>
  <si>
    <t>TESZ szekrény, berend beszerzés + áfa</t>
  </si>
  <si>
    <t>TESZ B1 kút üzembehelyezése</t>
  </si>
  <si>
    <t>ÖH digitális temetőtérkép nyt program</t>
  </si>
  <si>
    <t>ÖH informatikai eszközök + áfa</t>
  </si>
  <si>
    <t>ÖH egyéb gép, berend + áfa</t>
  </si>
  <si>
    <t>ÖNK önkormányzati WEB lap készítés</t>
  </si>
  <si>
    <t>ÖNK hulladékudvar kiszolgáló épület építés</t>
  </si>
  <si>
    <t>ÖNK Ady sportpálya ivókút beszerzés</t>
  </si>
  <si>
    <t>ÖNK Ady sportpálya alkonykapcsoló, kamera</t>
  </si>
  <si>
    <t>ÖNK Péti úti temető urnafal építés</t>
  </si>
  <si>
    <t>ÖNK Hivatal, Családsegítő KP, TESZ klíma kiépítés</t>
  </si>
  <si>
    <t>ÖNK Arany J. -Dankó u. kerítés építés (régi játszótér)</t>
  </si>
  <si>
    <t>ÖNK napelemes közvilágítási lámpák beszerzése</t>
  </si>
  <si>
    <t>ÖNK Kiskovácsi temető ravatalozó bővítés ÁNTSZ előír</t>
  </si>
  <si>
    <t>TESZ teherautó vásárlás (Mazda helyett)</t>
  </si>
  <si>
    <t>Módosította a 7/2016. (V.2.) önkormányzati rendelet 6.§ (3) bekezdése</t>
  </si>
  <si>
    <t>Mód ei</t>
  </si>
  <si>
    <t xml:space="preserve">  - ebből fejezeti kez közp Rendőrség tám</t>
  </si>
  <si>
    <t>9.c melléklet a 6/2016.(V.2.) önkormányzati rendelethez</t>
  </si>
  <si>
    <t>Köznevelési intézmények m űködt kapcs támogatás</t>
  </si>
  <si>
    <t xml:space="preserve">kiegészítő ágazati pótlék </t>
  </si>
  <si>
    <t xml:space="preserve">ÁGAZATI PÓTLÉK </t>
  </si>
  <si>
    <t>könyvtári érdekeltségnövelő fel támog</t>
  </si>
  <si>
    <t>5.)Helyi önkorm. Kiegészítő támogatásai</t>
  </si>
  <si>
    <t>2016. évi bérkompenzáció</t>
  </si>
  <si>
    <t>1.b. melléklet</t>
  </si>
  <si>
    <t>Módosított előirányzat</t>
  </si>
  <si>
    <t>Módosított ei</t>
  </si>
  <si>
    <t>a 6/2016. (II. 26.) önkormányzati rendelethez</t>
  </si>
  <si>
    <t>2/a. melléklet</t>
  </si>
  <si>
    <t>Eredeti előir</t>
  </si>
  <si>
    <t>Mód jav</t>
  </si>
  <si>
    <t>Teljesítés 03.31</t>
  </si>
  <si>
    <t>ÖNK Süni Óvoda konyha-nevelő hely. Közötti tető felúj</t>
  </si>
  <si>
    <t>2/b. melléklet</t>
  </si>
  <si>
    <t xml:space="preserve">ÖNK Orgona u. üzlet fűtéskorszer térítmentes átvétel ÁFA </t>
  </si>
  <si>
    <t>ÖNK 0102/5 hrsz-ú út ingyenes átvét áfa</t>
  </si>
  <si>
    <t>ÖNK Pgytp benzinkúttal sz buszmegálló alatti földter vásárlás</t>
  </si>
  <si>
    <t>ÖNK Kiskovácsi buszforduló földterület vásárlás+kapcs  ktg</t>
  </si>
  <si>
    <t>TESZ zöldter öntözőszivattyú vásárlás egyéb gép+áfa</t>
  </si>
  <si>
    <t>ÖNK Ibolya 1756 Hétszínv Óvoda előtt szennyvíz csatorn HKA</t>
  </si>
  <si>
    <t>Kultúrház könyvvásárlás+áfa érd.növ. Tám</t>
  </si>
  <si>
    <t>ÖNK Tulipán u. szennyvízcsatornázási munkák</t>
  </si>
  <si>
    <t>1.d. melléklet</t>
  </si>
  <si>
    <t xml:space="preserve">          I. Működési célú bevételek össz:</t>
  </si>
  <si>
    <t>I. Működési célú kiadások össz:</t>
  </si>
  <si>
    <t xml:space="preserve"> II. Felhalmozási célú bevételek össz:</t>
  </si>
  <si>
    <t>II. Felhalmozási célú kiadások össz:</t>
  </si>
  <si>
    <t>Költségvetési bevételek összesen (I+II):</t>
  </si>
  <si>
    <t>Költségvetési kiadások összesen (I+II):</t>
  </si>
  <si>
    <t xml:space="preserve">Költségvetési maradvány </t>
  </si>
  <si>
    <t xml:space="preserve">Áht megelőleg </t>
  </si>
  <si>
    <t>Finanszírozási bevételek összesen:</t>
  </si>
  <si>
    <t>Finanszírozási kiadások összesen:</t>
  </si>
  <si>
    <t>Közösségi támogatások</t>
  </si>
  <si>
    <t>I. Sporttámogatás Berhida működési célú</t>
  </si>
  <si>
    <t xml:space="preserve">              KID Rock and Roll sportegyesület tisztelet díj</t>
  </si>
  <si>
    <t>Sport keret</t>
  </si>
  <si>
    <t>II. Közösségi támogatás  működési célú</t>
  </si>
  <si>
    <t xml:space="preserve"> Peremartonért Egyesület tiszt díj</t>
  </si>
  <si>
    <t>Berhida Városi Polgárőrség Egyesület</t>
  </si>
  <si>
    <t>Óvodánkért Alapítvány tiszteletdíj</t>
  </si>
  <si>
    <t>Közösségi keret</t>
  </si>
  <si>
    <t>Összes közösségi</t>
  </si>
  <si>
    <t xml:space="preserve"> 2016 évi keret </t>
  </si>
  <si>
    <t>Felhalmozási célú támogatás</t>
  </si>
  <si>
    <t>Katolikus Egyház kistemplom templom felúj</t>
  </si>
  <si>
    <t>9.a. melléklet</t>
  </si>
  <si>
    <t>9.b. melléklet</t>
  </si>
  <si>
    <t xml:space="preserve">Áht belüli megelőlegezések    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</si>
</sst>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00"/>
    <numFmt numFmtId="165" formatCode="\ ##########"/>
    <numFmt numFmtId="166" formatCode="0__"/>
    <numFmt numFmtId="167" formatCode="_-* #,##0\ _F_t_-;\-* #,##0\ _F_t_-;_-* &quot;-&quot;??\ _F_t_-;_-@_-"/>
    <numFmt numFmtId="168" formatCode="_-* #,##0.0\ _F_t_-;\-* #,##0.0\ _F_t_-;_-* &quot;-&quot;??\ _F_t_-;_-@_-"/>
  </numFmts>
  <fonts count="5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color indexed="14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indexed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8">
    <xf numFmtId="0" fontId="0" fillId="0" borderId="0"/>
    <xf numFmtId="43" fontId="3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19" fillId="0" borderId="0"/>
    <xf numFmtId="0" fontId="46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7" fillId="0" borderId="0"/>
    <xf numFmtId="0" fontId="12" fillId="0" borderId="0"/>
    <xf numFmtId="0" fontId="33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</cellStyleXfs>
  <cellXfs count="568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164" fontId="5" fillId="0" borderId="2" xfId="0" quotePrefix="1" applyNumberFormat="1" applyFont="1" applyFill="1" applyBorder="1" applyAlignment="1">
      <alignment horizontal="center" vertical="center"/>
    </xf>
    <xf numFmtId="164" fontId="2" fillId="0" borderId="2" xfId="0" quotePrefix="1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66" fontId="5" fillId="0" borderId="2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1" xfId="0" applyBorder="1"/>
    <xf numFmtId="0" fontId="3" fillId="0" borderId="3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6" xfId="0" applyBorder="1"/>
    <xf numFmtId="0" fontId="2" fillId="0" borderId="7" xfId="0" applyFont="1" applyFill="1" applyBorder="1" applyAlignment="1">
      <alignment horizontal="left" vertical="center"/>
    </xf>
    <xf numFmtId="165" fontId="2" fillId="0" borderId="7" xfId="0" applyNumberFormat="1" applyFont="1" applyFill="1" applyBorder="1" applyAlignment="1">
      <alignment vertical="center"/>
    </xf>
    <xf numFmtId="0" fontId="37" fillId="0" borderId="6" xfId="0" applyFont="1" applyBorder="1"/>
    <xf numFmtId="0" fontId="37" fillId="0" borderId="1" xfId="0" applyFont="1" applyBorder="1"/>
    <xf numFmtId="0" fontId="0" fillId="2" borderId="1" xfId="0" applyFill="1" applyBorder="1"/>
    <xf numFmtId="0" fontId="3" fillId="0" borderId="3" xfId="0" applyFont="1" applyFill="1" applyBorder="1" applyAlignment="1">
      <alignment horizontal="left" vertical="center"/>
    </xf>
    <xf numFmtId="0" fontId="37" fillId="0" borderId="4" xfId="0" applyFont="1" applyBorder="1"/>
    <xf numFmtId="0" fontId="0" fillId="2" borderId="4" xfId="0" applyFill="1" applyBorder="1"/>
    <xf numFmtId="0" fontId="3" fillId="0" borderId="8" xfId="0" applyFont="1" applyFill="1" applyBorder="1" applyAlignment="1">
      <alignment horizontal="left" vertical="center"/>
    </xf>
    <xf numFmtId="0" fontId="0" fillId="0" borderId="8" xfId="0" applyBorder="1"/>
    <xf numFmtId="0" fontId="3" fillId="0" borderId="0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38" fillId="0" borderId="1" xfId="0" applyFont="1" applyBorder="1"/>
    <xf numFmtId="0" fontId="39" fillId="0" borderId="0" xfId="0" applyFont="1"/>
    <xf numFmtId="0" fontId="2" fillId="0" borderId="3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3" fontId="5" fillId="2" borderId="4" xfId="0" applyNumberFormat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0" fontId="2" fillId="0" borderId="8" xfId="0" quotePrefix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3" fontId="5" fillId="2" borderId="8" xfId="0" applyNumberFormat="1" applyFont="1" applyFill="1" applyBorder="1" applyAlignment="1">
      <alignment horizontal="center" vertical="center"/>
    </xf>
    <xf numFmtId="0" fontId="7" fillId="0" borderId="0" xfId="8"/>
    <xf numFmtId="0" fontId="9" fillId="0" borderId="9" xfId="8" applyFont="1" applyBorder="1"/>
    <xf numFmtId="0" fontId="9" fillId="0" borderId="10" xfId="8" applyFont="1" applyFill="1" applyBorder="1"/>
    <xf numFmtId="167" fontId="10" fillId="4" borderId="11" xfId="2" applyNumberFormat="1" applyFont="1" applyFill="1" applyBorder="1"/>
    <xf numFmtId="0" fontId="7" fillId="0" borderId="12" xfId="8" applyFont="1" applyFill="1" applyBorder="1"/>
    <xf numFmtId="0" fontId="7" fillId="0" borderId="13" xfId="8" applyFont="1" applyFill="1" applyBorder="1"/>
    <xf numFmtId="0" fontId="7" fillId="0" borderId="14" xfId="8" applyFont="1" applyFill="1" applyBorder="1"/>
    <xf numFmtId="3" fontId="9" fillId="5" borderId="15" xfId="2" applyNumberFormat="1" applyFont="1" applyFill="1" applyBorder="1" applyProtection="1"/>
    <xf numFmtId="167" fontId="9" fillId="0" borderId="16" xfId="2" applyNumberFormat="1" applyFont="1" applyFill="1" applyBorder="1" applyProtection="1"/>
    <xf numFmtId="167" fontId="7" fillId="0" borderId="0" xfId="2" applyNumberFormat="1" applyFont="1" applyFill="1" applyBorder="1" applyProtection="1"/>
    <xf numFmtId="0" fontId="11" fillId="0" borderId="11" xfId="16" applyFont="1" applyFill="1" applyBorder="1"/>
    <xf numFmtId="0" fontId="7" fillId="0" borderId="16" xfId="8" applyBorder="1"/>
    <xf numFmtId="3" fontId="9" fillId="5" borderId="7" xfId="2" applyNumberFormat="1" applyFont="1" applyFill="1" applyBorder="1" applyProtection="1"/>
    <xf numFmtId="0" fontId="7" fillId="0" borderId="4" xfId="8" applyBorder="1" applyAlignment="1">
      <alignment horizontal="center"/>
    </xf>
    <xf numFmtId="0" fontId="9" fillId="0" borderId="17" xfId="8" applyFont="1" applyBorder="1"/>
    <xf numFmtId="0" fontId="9" fillId="0" borderId="4" xfId="8" applyFont="1" applyBorder="1"/>
    <xf numFmtId="0" fontId="14" fillId="0" borderId="0" xfId="8" applyFont="1" applyAlignment="1">
      <alignment horizontal="center"/>
    </xf>
    <xf numFmtId="0" fontId="15" fillId="0" borderId="0" xfId="8" applyFont="1"/>
    <xf numFmtId="0" fontId="9" fillId="0" borderId="16" xfId="8" applyFont="1" applyBorder="1"/>
    <xf numFmtId="0" fontId="11" fillId="0" borderId="11" xfId="8" applyFont="1" applyFill="1" applyBorder="1"/>
    <xf numFmtId="0" fontId="9" fillId="0" borderId="3" xfId="8" applyFont="1" applyBorder="1"/>
    <xf numFmtId="0" fontId="9" fillId="0" borderId="10" xfId="8" applyFont="1" applyBorder="1"/>
    <xf numFmtId="0" fontId="11" fillId="0" borderId="18" xfId="16" applyFont="1" applyFill="1" applyBorder="1"/>
    <xf numFmtId="0" fontId="11" fillId="0" borderId="19" xfId="8" applyFont="1" applyFill="1" applyBorder="1"/>
    <xf numFmtId="167" fontId="10" fillId="0" borderId="20" xfId="2" applyNumberFormat="1" applyFont="1" applyFill="1" applyBorder="1" applyProtection="1"/>
    <xf numFmtId="0" fontId="9" fillId="0" borderId="9" xfId="8" applyFont="1" applyFill="1" applyBorder="1"/>
    <xf numFmtId="0" fontId="7" fillId="0" borderId="11" xfId="8" applyFont="1" applyFill="1" applyBorder="1"/>
    <xf numFmtId="0" fontId="7" fillId="0" borderId="21" xfId="8" applyFont="1" applyFill="1" applyBorder="1"/>
    <xf numFmtId="0" fontId="7" fillId="0" borderId="22" xfId="8" applyFont="1" applyFill="1" applyBorder="1"/>
    <xf numFmtId="0" fontId="7" fillId="0" borderId="23" xfId="8" applyFont="1" applyFill="1" applyBorder="1"/>
    <xf numFmtId="0" fontId="7" fillId="0" borderId="24" xfId="8" applyFont="1" applyFill="1" applyBorder="1"/>
    <xf numFmtId="0" fontId="9" fillId="0" borderId="0" xfId="8" applyFont="1"/>
    <xf numFmtId="3" fontId="0" fillId="0" borderId="8" xfId="0" applyNumberFormat="1" applyBorder="1"/>
    <xf numFmtId="167" fontId="37" fillId="0" borderId="1" xfId="1" applyNumberFormat="1" applyFont="1" applyBorder="1"/>
    <xf numFmtId="3" fontId="38" fillId="0" borderId="1" xfId="0" applyNumberFormat="1" applyFont="1" applyBorder="1"/>
    <xf numFmtId="0" fontId="9" fillId="0" borderId="26" xfId="8" applyFont="1" applyFill="1" applyBorder="1"/>
    <xf numFmtId="167" fontId="8" fillId="0" borderId="27" xfId="2" applyNumberFormat="1" applyFont="1" applyFill="1" applyBorder="1" applyProtection="1"/>
    <xf numFmtId="0" fontId="9" fillId="0" borderId="1" xfId="8" applyFont="1" applyFill="1" applyBorder="1"/>
    <xf numFmtId="0" fontId="16" fillId="0" borderId="0" xfId="8" applyFont="1" applyAlignment="1"/>
    <xf numFmtId="0" fontId="7" fillId="0" borderId="0" xfId="8" applyAlignment="1"/>
    <xf numFmtId="167" fontId="9" fillId="5" borderId="15" xfId="2" applyNumberFormat="1" applyFont="1" applyFill="1" applyBorder="1"/>
    <xf numFmtId="3" fontId="11" fillId="4" borderId="28" xfId="2" applyNumberFormat="1" applyFont="1" applyFill="1" applyBorder="1" applyProtection="1"/>
    <xf numFmtId="3" fontId="7" fillId="4" borderId="29" xfId="2" applyNumberFormat="1" applyFill="1" applyBorder="1" applyProtection="1"/>
    <xf numFmtId="3" fontId="7" fillId="4" borderId="30" xfId="2" applyNumberFormat="1" applyFill="1" applyBorder="1" applyProtection="1"/>
    <xf numFmtId="167" fontId="10" fillId="4" borderId="29" xfId="2" applyNumberFormat="1" applyFont="1" applyFill="1" applyBorder="1"/>
    <xf numFmtId="167" fontId="10" fillId="4" borderId="30" xfId="2" applyNumberFormat="1" applyFont="1" applyFill="1" applyBorder="1"/>
    <xf numFmtId="3" fontId="0" fillId="0" borderId="0" xfId="0" applyNumberFormat="1"/>
    <xf numFmtId="0" fontId="17" fillId="0" borderId="0" xfId="18" applyFont="1"/>
    <xf numFmtId="0" fontId="40" fillId="0" borderId="31" xfId="0" applyFont="1" applyBorder="1"/>
    <xf numFmtId="0" fontId="37" fillId="0" borderId="32" xfId="0" applyFont="1" applyBorder="1"/>
    <xf numFmtId="0" fontId="41" fillId="3" borderId="33" xfId="0" applyFont="1" applyFill="1" applyBorder="1"/>
    <xf numFmtId="0" fontId="41" fillId="0" borderId="34" xfId="0" applyFont="1" applyBorder="1"/>
    <xf numFmtId="0" fontId="4" fillId="0" borderId="0" xfId="18" applyFont="1"/>
    <xf numFmtId="0" fontId="4" fillId="0" borderId="0" xfId="0" applyFont="1" applyAlignment="1">
      <alignment horizontal="left"/>
    </xf>
    <xf numFmtId="0" fontId="41" fillId="0" borderId="0" xfId="0" applyFont="1" applyBorder="1"/>
    <xf numFmtId="167" fontId="42" fillId="0" borderId="1" xfId="1" applyNumberFormat="1" applyFont="1" applyBorder="1"/>
    <xf numFmtId="167" fontId="43" fillId="0" borderId="1" xfId="1" applyNumberFormat="1" applyFont="1" applyBorder="1"/>
    <xf numFmtId="3" fontId="44" fillId="0" borderId="1" xfId="0" applyNumberFormat="1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4" fillId="0" borderId="0" xfId="10"/>
    <xf numFmtId="0" fontId="4" fillId="0" borderId="0" xfId="10" applyFont="1" applyAlignment="1">
      <alignment horizontal="left"/>
    </xf>
    <xf numFmtId="0" fontId="4" fillId="0" borderId="0" xfId="10" applyAlignment="1">
      <alignment horizontal="left"/>
    </xf>
    <xf numFmtId="0" fontId="3" fillId="0" borderId="0" xfId="10" applyFont="1"/>
    <xf numFmtId="0" fontId="3" fillId="0" borderId="0" xfId="10" applyFont="1" applyAlignment="1">
      <alignment horizontal="left"/>
    </xf>
    <xf numFmtId="0" fontId="8" fillId="0" borderId="0" xfId="10" applyFont="1" applyAlignment="1">
      <alignment horizontal="left"/>
    </xf>
    <xf numFmtId="0" fontId="14" fillId="0" borderId="0" xfId="18" applyFont="1"/>
    <xf numFmtId="0" fontId="4" fillId="3" borderId="0" xfId="10" applyFill="1"/>
    <xf numFmtId="0" fontId="39" fillId="0" borderId="20" xfId="0" applyFont="1" applyBorder="1"/>
    <xf numFmtId="167" fontId="39" fillId="0" borderId="35" xfId="1" applyNumberFormat="1" applyFont="1" applyFill="1" applyBorder="1" applyAlignment="1">
      <alignment horizontal="right"/>
    </xf>
    <xf numFmtId="167" fontId="39" fillId="0" borderId="35" xfId="1" applyNumberFormat="1" applyFont="1" applyBorder="1" applyAlignment="1">
      <alignment horizontal="right"/>
    </xf>
    <xf numFmtId="0" fontId="14" fillId="0" borderId="0" xfId="10" applyFont="1"/>
    <xf numFmtId="0" fontId="14" fillId="6" borderId="25" xfId="10" applyFont="1" applyFill="1" applyBorder="1"/>
    <xf numFmtId="0" fontId="14" fillId="6" borderId="27" xfId="10" applyFont="1" applyFill="1" applyBorder="1"/>
    <xf numFmtId="0" fontId="14" fillId="6" borderId="26" xfId="10" applyFont="1" applyFill="1" applyBorder="1"/>
    <xf numFmtId="0" fontId="14" fillId="6" borderId="36" xfId="10" applyFont="1" applyFill="1" applyBorder="1"/>
    <xf numFmtId="3" fontId="14" fillId="7" borderId="1" xfId="18" applyNumberFormat="1" applyFont="1" applyFill="1" applyBorder="1" applyAlignment="1" applyProtection="1">
      <alignment horizontal="right"/>
    </xf>
    <xf numFmtId="3" fontId="14" fillId="0" borderId="11" xfId="18" applyNumberFormat="1" applyFont="1" applyFill="1" applyBorder="1" applyAlignment="1" applyProtection="1">
      <alignment horizontal="right"/>
    </xf>
    <xf numFmtId="3" fontId="14" fillId="0" borderId="37" xfId="18" applyNumberFormat="1" applyFont="1" applyFill="1" applyBorder="1" applyAlignment="1" applyProtection="1">
      <alignment horizontal="right"/>
    </xf>
    <xf numFmtId="0" fontId="14" fillId="0" borderId="20" xfId="10" applyFont="1" applyBorder="1" applyAlignment="1"/>
    <xf numFmtId="0" fontId="14" fillId="0" borderId="18" xfId="18" applyFont="1" applyBorder="1" applyProtection="1">
      <protection locked="0"/>
    </xf>
    <xf numFmtId="0" fontId="14" fillId="0" borderId="37" xfId="21" applyFont="1" applyFill="1" applyBorder="1"/>
    <xf numFmtId="3" fontId="14" fillId="7" borderId="38" xfId="18" applyNumberFormat="1" applyFont="1" applyFill="1" applyBorder="1" applyAlignment="1" applyProtection="1">
      <alignment horizontal="right"/>
    </xf>
    <xf numFmtId="0" fontId="14" fillId="0" borderId="14" xfId="21" applyFont="1" applyBorder="1"/>
    <xf numFmtId="0" fontId="14" fillId="0" borderId="11" xfId="18" applyFont="1" applyBorder="1" applyProtection="1">
      <protection locked="0"/>
    </xf>
    <xf numFmtId="0" fontId="14" fillId="0" borderId="37" xfId="21" applyFont="1" applyBorder="1"/>
    <xf numFmtId="0" fontId="14" fillId="0" borderId="11" xfId="18" applyFont="1" applyBorder="1" applyAlignment="1" applyProtection="1">
      <alignment horizontal="right"/>
      <protection locked="0"/>
    </xf>
    <xf numFmtId="167" fontId="14" fillId="0" borderId="37" xfId="1" applyNumberFormat="1" applyFont="1" applyBorder="1" applyAlignment="1">
      <alignment horizontal="right"/>
    </xf>
    <xf numFmtId="0" fontId="14" fillId="0" borderId="37" xfId="21" applyFont="1" applyFill="1" applyBorder="1" applyAlignment="1">
      <alignment horizontal="right"/>
    </xf>
    <xf numFmtId="0" fontId="14" fillId="3" borderId="14" xfId="21" applyFont="1" applyFill="1" applyBorder="1" applyAlignment="1"/>
    <xf numFmtId="0" fontId="14" fillId="3" borderId="18" xfId="18" applyFont="1" applyFill="1" applyBorder="1" applyProtection="1">
      <protection locked="0"/>
    </xf>
    <xf numFmtId="0" fontId="14" fillId="3" borderId="37" xfId="18" applyFont="1" applyFill="1" applyBorder="1" applyProtection="1">
      <protection locked="0"/>
    </xf>
    <xf numFmtId="0" fontId="14" fillId="0" borderId="20" xfId="21" applyFont="1" applyBorder="1"/>
    <xf numFmtId="0" fontId="14" fillId="0" borderId="18" xfId="21" applyFont="1" applyBorder="1"/>
    <xf numFmtId="0" fontId="14" fillId="0" borderId="0" xfId="21" applyFont="1" applyBorder="1"/>
    <xf numFmtId="0" fontId="14" fillId="0" borderId="14" xfId="10" applyFont="1" applyBorder="1" applyAlignment="1"/>
    <xf numFmtId="0" fontId="39" fillId="0" borderId="0" xfId="0" applyFont="1" applyBorder="1"/>
    <xf numFmtId="0" fontId="12" fillId="0" borderId="0" xfId="22" applyBorder="1"/>
    <xf numFmtId="0" fontId="17" fillId="0" borderId="0" xfId="10" applyFont="1"/>
    <xf numFmtId="0" fontId="20" fillId="0" borderId="0" xfId="10" applyFont="1"/>
    <xf numFmtId="0" fontId="21" fillId="0" borderId="0" xfId="10" applyFont="1"/>
    <xf numFmtId="0" fontId="4" fillId="0" borderId="0" xfId="17" applyFont="1"/>
    <xf numFmtId="0" fontId="17" fillId="0" borderId="0" xfId="17" applyFont="1"/>
    <xf numFmtId="0" fontId="4" fillId="0" borderId="0" xfId="10" applyFill="1"/>
    <xf numFmtId="0" fontId="22" fillId="0" borderId="0" xfId="10" applyFont="1"/>
    <xf numFmtId="0" fontId="22" fillId="6" borderId="1" xfId="10" applyFont="1" applyFill="1" applyBorder="1"/>
    <xf numFmtId="0" fontId="22" fillId="0" borderId="40" xfId="10" applyFont="1" applyBorder="1"/>
    <xf numFmtId="0" fontId="22" fillId="0" borderId="11" xfId="10" applyFont="1" applyBorder="1"/>
    <xf numFmtId="0" fontId="22" fillId="0" borderId="11" xfId="10" applyFont="1" applyFill="1" applyBorder="1"/>
    <xf numFmtId="0" fontId="22" fillId="6" borderId="41" xfId="10" applyFont="1" applyFill="1" applyBorder="1"/>
    <xf numFmtId="0" fontId="22" fillId="6" borderId="9" xfId="10" applyFont="1" applyFill="1" applyBorder="1"/>
    <xf numFmtId="0" fontId="22" fillId="6" borderId="15" xfId="10" applyFont="1" applyFill="1" applyBorder="1"/>
    <xf numFmtId="0" fontId="4" fillId="0" borderId="0" xfId="10" applyAlignment="1"/>
    <xf numFmtId="0" fontId="21" fillId="0" borderId="0" xfId="10" applyFont="1" applyAlignment="1">
      <alignment horizontal="center"/>
    </xf>
    <xf numFmtId="0" fontId="4" fillId="0" borderId="0" xfId="17"/>
    <xf numFmtId="0" fontId="23" fillId="0" borderId="4" xfId="10" applyFont="1" applyBorder="1" applyAlignment="1">
      <alignment horizontal="center"/>
    </xf>
    <xf numFmtId="0" fontId="23" fillId="6" borderId="4" xfId="10" applyFont="1" applyFill="1" applyBorder="1" applyAlignment="1">
      <alignment horizontal="center"/>
    </xf>
    <xf numFmtId="0" fontId="23" fillId="6" borderId="42" xfId="10" applyFont="1" applyFill="1" applyBorder="1" applyAlignment="1">
      <alignment horizontal="center"/>
    </xf>
    <xf numFmtId="0" fontId="23" fillId="6" borderId="3" xfId="10" applyFont="1" applyFill="1" applyBorder="1" applyAlignment="1">
      <alignment horizontal="center"/>
    </xf>
    <xf numFmtId="0" fontId="24" fillId="0" borderId="11" xfId="10" applyFont="1" applyBorder="1" applyAlignment="1">
      <alignment horizontal="center"/>
    </xf>
    <xf numFmtId="0" fontId="23" fillId="6" borderId="11" xfId="10" applyFont="1" applyFill="1" applyBorder="1" applyAlignment="1">
      <alignment horizontal="center"/>
    </xf>
    <xf numFmtId="0" fontId="23" fillId="6" borderId="20" xfId="10" applyFont="1" applyFill="1" applyBorder="1" applyAlignment="1">
      <alignment horizontal="center"/>
    </xf>
    <xf numFmtId="0" fontId="23" fillId="6" borderId="0" xfId="10" applyFont="1" applyFill="1" applyBorder="1" applyAlignment="1">
      <alignment horizontal="center"/>
    </xf>
    <xf numFmtId="0" fontId="4" fillId="6" borderId="11" xfId="10" applyFill="1" applyBorder="1"/>
    <xf numFmtId="0" fontId="24" fillId="0" borderId="6" xfId="10" applyFont="1" applyBorder="1" applyAlignment="1">
      <alignment horizontal="center"/>
    </xf>
    <xf numFmtId="0" fontId="24" fillId="6" borderId="6" xfId="10" applyFont="1" applyFill="1" applyBorder="1" applyAlignment="1">
      <alignment horizontal="center"/>
    </xf>
    <xf numFmtId="0" fontId="23" fillId="6" borderId="43" xfId="10" applyFont="1" applyFill="1" applyBorder="1" applyAlignment="1">
      <alignment horizontal="center"/>
    </xf>
    <xf numFmtId="0" fontId="24" fillId="6" borderId="43" xfId="10" applyFont="1" applyFill="1" applyBorder="1" applyAlignment="1">
      <alignment horizontal="center"/>
    </xf>
    <xf numFmtId="0" fontId="24" fillId="6" borderId="5" xfId="10" applyFont="1" applyFill="1" applyBorder="1" applyAlignment="1">
      <alignment horizontal="center"/>
    </xf>
    <xf numFmtId="0" fontId="4" fillId="6" borderId="6" xfId="10" applyFill="1" applyBorder="1"/>
    <xf numFmtId="0" fontId="23" fillId="0" borderId="44" xfId="10" applyFont="1" applyBorder="1" applyAlignment="1">
      <alignment horizontal="center"/>
    </xf>
    <xf numFmtId="0" fontId="23" fillId="0" borderId="45" xfId="10" applyFont="1" applyBorder="1" applyAlignment="1">
      <alignment horizontal="center"/>
    </xf>
    <xf numFmtId="0" fontId="23" fillId="0" borderId="46" xfId="10" applyFont="1" applyBorder="1" applyAlignment="1">
      <alignment horizontal="center"/>
    </xf>
    <xf numFmtId="0" fontId="23" fillId="0" borderId="0" xfId="10" applyFont="1" applyBorder="1" applyAlignment="1">
      <alignment horizontal="center"/>
    </xf>
    <xf numFmtId="0" fontId="4" fillId="0" borderId="4" xfId="10" applyBorder="1"/>
    <xf numFmtId="0" fontId="23" fillId="0" borderId="8" xfId="10" applyFont="1" applyBorder="1" applyAlignment="1">
      <alignment horizontal="center"/>
    </xf>
    <xf numFmtId="0" fontId="23" fillId="0" borderId="8" xfId="10" applyFont="1" applyBorder="1"/>
    <xf numFmtId="0" fontId="24" fillId="0" borderId="8" xfId="10" applyFont="1" applyFill="1" applyBorder="1"/>
    <xf numFmtId="0" fontId="24" fillId="0" borderId="8" xfId="10" applyFont="1" applyBorder="1"/>
    <xf numFmtId="0" fontId="24" fillId="0" borderId="10" xfId="10" applyFont="1" applyBorder="1"/>
    <xf numFmtId="0" fontId="4" fillId="0" borderId="9" xfId="10" applyBorder="1"/>
    <xf numFmtId="0" fontId="23" fillId="0" borderId="6" xfId="10" applyFont="1" applyBorder="1" applyAlignment="1">
      <alignment horizontal="center"/>
    </xf>
    <xf numFmtId="0" fontId="4" fillId="0" borderId="6" xfId="10" applyBorder="1"/>
    <xf numFmtId="0" fontId="24" fillId="0" borderId="6" xfId="10" applyFont="1" applyFill="1" applyBorder="1"/>
    <xf numFmtId="0" fontId="24" fillId="0" borderId="6" xfId="10" applyFont="1" applyBorder="1"/>
    <xf numFmtId="0" fontId="24" fillId="0" borderId="5" xfId="10" applyFont="1" applyBorder="1"/>
    <xf numFmtId="0" fontId="23" fillId="0" borderId="1" xfId="10" applyFont="1" applyBorder="1" applyAlignment="1">
      <alignment horizontal="center"/>
    </xf>
    <xf numFmtId="0" fontId="4" fillId="0" borderId="1" xfId="10" applyBorder="1"/>
    <xf numFmtId="0" fontId="24" fillId="0" borderId="1" xfId="10" applyFont="1" applyFill="1" applyBorder="1"/>
    <xf numFmtId="0" fontId="24" fillId="0" borderId="1" xfId="10" applyFont="1" applyBorder="1"/>
    <xf numFmtId="0" fontId="24" fillId="0" borderId="2" xfId="10" applyFont="1" applyBorder="1"/>
    <xf numFmtId="0" fontId="24" fillId="0" borderId="4" xfId="10" applyFont="1" applyFill="1" applyBorder="1"/>
    <xf numFmtId="0" fontId="24" fillId="0" borderId="4" xfId="10" applyFont="1" applyBorder="1"/>
    <xf numFmtId="0" fontId="24" fillId="0" borderId="3" xfId="10" applyFont="1" applyBorder="1"/>
    <xf numFmtId="3" fontId="23" fillId="0" borderId="8" xfId="10" applyNumberFormat="1" applyFont="1" applyBorder="1"/>
    <xf numFmtId="3" fontId="23" fillId="0" borderId="10" xfId="10" applyNumberFormat="1" applyFont="1" applyBorder="1"/>
    <xf numFmtId="3" fontId="24" fillId="0" borderId="6" xfId="10" applyNumberFormat="1" applyFont="1" applyBorder="1"/>
    <xf numFmtId="3" fontId="24" fillId="0" borderId="5" xfId="10" applyNumberFormat="1" applyFont="1" applyBorder="1"/>
    <xf numFmtId="167" fontId="4" fillId="0" borderId="6" xfId="3" applyNumberFormat="1" applyFont="1" applyBorder="1"/>
    <xf numFmtId="3" fontId="25" fillId="0" borderId="1" xfId="10" applyNumberFormat="1" applyFont="1" applyBorder="1"/>
    <xf numFmtId="3" fontId="25" fillId="0" borderId="2" xfId="10" applyNumberFormat="1" applyFont="1" applyBorder="1"/>
    <xf numFmtId="167" fontId="26" fillId="0" borderId="6" xfId="3" applyNumberFormat="1" applyFont="1" applyBorder="1"/>
    <xf numFmtId="0" fontId="26" fillId="0" borderId="0" xfId="10" applyFont="1"/>
    <xf numFmtId="3" fontId="25" fillId="0" borderId="4" xfId="10" applyNumberFormat="1" applyFont="1" applyBorder="1"/>
    <xf numFmtId="3" fontId="25" fillId="0" borderId="3" xfId="10" applyNumberFormat="1" applyFont="1" applyBorder="1"/>
    <xf numFmtId="0" fontId="23" fillId="6" borderId="8" xfId="10" applyFont="1" applyFill="1" applyBorder="1"/>
    <xf numFmtId="0" fontId="24" fillId="6" borderId="8" xfId="10" applyFont="1" applyFill="1" applyBorder="1"/>
    <xf numFmtId="3" fontId="23" fillId="6" borderId="8" xfId="10" applyNumberFormat="1" applyFont="1" applyFill="1" applyBorder="1"/>
    <xf numFmtId="3" fontId="23" fillId="6" borderId="10" xfId="10" applyNumberFormat="1" applyFont="1" applyFill="1" applyBorder="1"/>
    <xf numFmtId="167" fontId="4" fillId="6" borderId="9" xfId="3" applyNumberFormat="1" applyFill="1" applyBorder="1"/>
    <xf numFmtId="167" fontId="4" fillId="0" borderId="0" xfId="3" applyNumberFormat="1"/>
    <xf numFmtId="167" fontId="4" fillId="0" borderId="0" xfId="3" applyNumberFormat="1" applyAlignment="1"/>
    <xf numFmtId="0" fontId="12" fillId="0" borderId="0" xfId="22"/>
    <xf numFmtId="0" fontId="13" fillId="0" borderId="0" xfId="22" applyFont="1"/>
    <xf numFmtId="0" fontId="13" fillId="0" borderId="0" xfId="22" applyFont="1" applyAlignment="1">
      <alignment horizontal="left"/>
    </xf>
    <xf numFmtId="0" fontId="12" fillId="0" borderId="0" xfId="22" applyFont="1"/>
    <xf numFmtId="0" fontId="12" fillId="7" borderId="1" xfId="22" applyFill="1" applyBorder="1"/>
    <xf numFmtId="0" fontId="12" fillId="0" borderId="18" xfId="22" applyBorder="1"/>
    <xf numFmtId="0" fontId="12" fillId="0" borderId="11" xfId="22" applyFont="1" applyBorder="1"/>
    <xf numFmtId="0" fontId="12" fillId="0" borderId="11" xfId="22" applyBorder="1"/>
    <xf numFmtId="0" fontId="27" fillId="0" borderId="0" xfId="22" applyFont="1"/>
    <xf numFmtId="0" fontId="12" fillId="0" borderId="6" xfId="22" applyFont="1" applyBorder="1"/>
    <xf numFmtId="0" fontId="12" fillId="0" borderId="0" xfId="22" applyFill="1" applyBorder="1"/>
    <xf numFmtId="0" fontId="12" fillId="0" borderId="18" xfId="22" applyFill="1" applyBorder="1"/>
    <xf numFmtId="0" fontId="13" fillId="6" borderId="4" xfId="22" applyFont="1" applyFill="1" applyBorder="1"/>
    <xf numFmtId="0" fontId="13" fillId="6" borderId="6" xfId="22" applyFont="1" applyFill="1" applyBorder="1"/>
    <xf numFmtId="167" fontId="24" fillId="0" borderId="47" xfId="3" applyNumberFormat="1" applyFont="1" applyBorder="1" applyAlignment="1">
      <alignment horizontal="right"/>
    </xf>
    <xf numFmtId="167" fontId="23" fillId="6" borderId="1" xfId="3" applyNumberFormat="1" applyFont="1" applyFill="1" applyBorder="1" applyAlignment="1">
      <alignment horizontal="right"/>
    </xf>
    <xf numFmtId="0" fontId="23" fillId="6" borderId="1" xfId="10" applyFont="1" applyFill="1" applyBorder="1"/>
    <xf numFmtId="0" fontId="23" fillId="6" borderId="1" xfId="10" applyFont="1" applyFill="1" applyBorder="1" applyAlignment="1">
      <alignment horizontal="center"/>
    </xf>
    <xf numFmtId="0" fontId="24" fillId="0" borderId="47" xfId="10" applyFont="1" applyBorder="1"/>
    <xf numFmtId="0" fontId="24" fillId="0" borderId="1" xfId="10" applyFont="1" applyBorder="1" applyAlignment="1">
      <alignment horizontal="center"/>
    </xf>
    <xf numFmtId="0" fontId="31" fillId="6" borderId="43" xfId="10" applyFont="1" applyFill="1" applyBorder="1" applyAlignment="1">
      <alignment horizontal="center"/>
    </xf>
    <xf numFmtId="0" fontId="31" fillId="6" borderId="6" xfId="10" applyFont="1" applyFill="1" applyBorder="1" applyAlignment="1">
      <alignment horizontal="center"/>
    </xf>
    <xf numFmtId="0" fontId="31" fillId="6" borderId="20" xfId="10" applyFont="1" applyFill="1" applyBorder="1" applyAlignment="1">
      <alignment horizontal="center"/>
    </xf>
    <xf numFmtId="0" fontId="32" fillId="6" borderId="20" xfId="10" applyFont="1" applyFill="1" applyBorder="1"/>
    <xf numFmtId="0" fontId="32" fillId="6" borderId="11" xfId="10" applyFont="1" applyFill="1" applyBorder="1"/>
    <xf numFmtId="0" fontId="31" fillId="6" borderId="42" xfId="10" applyFont="1" applyFill="1" applyBorder="1" applyAlignment="1">
      <alignment horizontal="center"/>
    </xf>
    <xf numFmtId="0" fontId="31" fillId="6" borderId="4" xfId="10" applyFont="1" applyFill="1" applyBorder="1" applyAlignment="1">
      <alignment horizontal="center"/>
    </xf>
    <xf numFmtId="0" fontId="4" fillId="0" borderId="0" xfId="10" applyAlignment="1">
      <alignment horizontal="center"/>
    </xf>
    <xf numFmtId="0" fontId="10" fillId="0" borderId="0" xfId="10" applyFont="1"/>
    <xf numFmtId="0" fontId="8" fillId="0" borderId="0" xfId="10" applyFont="1"/>
    <xf numFmtId="167" fontId="8" fillId="0" borderId="1" xfId="3" applyNumberFormat="1" applyFont="1" applyBorder="1" applyAlignment="1">
      <alignment horizontal="right" wrapText="1"/>
    </xf>
    <xf numFmtId="1" fontId="10" fillId="0" borderId="1" xfId="10" applyNumberFormat="1" applyFont="1" applyBorder="1"/>
    <xf numFmtId="1" fontId="4" fillId="0" borderId="0" xfId="10" applyNumberFormat="1"/>
    <xf numFmtId="0" fontId="10" fillId="0" borderId="1" xfId="10" applyFont="1" applyFill="1" applyBorder="1" applyAlignment="1">
      <alignment horizontal="justify" wrapText="1"/>
    </xf>
    <xf numFmtId="167" fontId="10" fillId="0" borderId="1" xfId="3" applyNumberFormat="1" applyFont="1" applyFill="1" applyBorder="1" applyAlignment="1">
      <alignment horizontal="right" wrapText="1"/>
    </xf>
    <xf numFmtId="0" fontId="10" fillId="0" borderId="1" xfId="10" applyFont="1" applyBorder="1" applyAlignment="1">
      <alignment horizontal="justify" wrapText="1"/>
    </xf>
    <xf numFmtId="167" fontId="10" fillId="0" borderId="1" xfId="3" applyNumberFormat="1" applyFont="1" applyBorder="1" applyAlignment="1">
      <alignment horizontal="right" wrapText="1"/>
    </xf>
    <xf numFmtId="0" fontId="10" fillId="0" borderId="1" xfId="10" applyFont="1" applyFill="1" applyBorder="1" applyAlignment="1">
      <alignment wrapText="1"/>
    </xf>
    <xf numFmtId="0" fontId="10" fillId="0" borderId="1" xfId="10" applyFont="1" applyBorder="1" applyAlignment="1">
      <alignment wrapText="1"/>
    </xf>
    <xf numFmtId="167" fontId="34" fillId="0" borderId="1" xfId="3" applyNumberFormat="1" applyFont="1" applyFill="1" applyBorder="1" applyAlignment="1">
      <alignment horizontal="right" vertical="center" wrapText="1"/>
    </xf>
    <xf numFmtId="166" fontId="28" fillId="0" borderId="1" xfId="23" applyNumberFormat="1" applyFont="1" applyFill="1" applyBorder="1" applyAlignment="1">
      <alignment horizontal="left" vertical="center" wrapText="1"/>
    </xf>
    <xf numFmtId="167" fontId="28" fillId="0" borderId="1" xfId="3" applyNumberFormat="1" applyFont="1" applyFill="1" applyBorder="1" applyAlignment="1">
      <alignment horizontal="right" vertical="center" wrapText="1"/>
    </xf>
    <xf numFmtId="167" fontId="34" fillId="5" borderId="1" xfId="3" applyNumberFormat="1" applyFont="1" applyFill="1" applyBorder="1" applyAlignment="1">
      <alignment horizontal="right" vertical="center" wrapText="1"/>
    </xf>
    <xf numFmtId="166" fontId="34" fillId="5" borderId="1" xfId="23" applyNumberFormat="1" applyFont="1" applyFill="1" applyBorder="1" applyAlignment="1">
      <alignment horizontal="left" vertical="center" wrapText="1"/>
    </xf>
    <xf numFmtId="0" fontId="4" fillId="0" borderId="0" xfId="10" applyFont="1"/>
    <xf numFmtId="1" fontId="4" fillId="0" borderId="0" xfId="10" applyNumberFormat="1" applyFont="1"/>
    <xf numFmtId="167" fontId="10" fillId="3" borderId="1" xfId="3" applyNumberFormat="1" applyFont="1" applyFill="1" applyBorder="1" applyAlignment="1">
      <alignment horizontal="right" wrapText="1"/>
    </xf>
    <xf numFmtId="0" fontId="12" fillId="0" borderId="0" xfId="22" applyFont="1" applyFill="1" applyBorder="1"/>
    <xf numFmtId="167" fontId="8" fillId="9" borderId="1" xfId="3" applyNumberFormat="1" applyFont="1" applyFill="1" applyBorder="1" applyAlignment="1">
      <alignment horizontal="right" wrapText="1"/>
    </xf>
    <xf numFmtId="0" fontId="8" fillId="9" borderId="1" xfId="10" applyFont="1" applyFill="1" applyBorder="1" applyAlignment="1">
      <alignment wrapText="1"/>
    </xf>
    <xf numFmtId="1" fontId="3" fillId="0" borderId="0" xfId="10" applyNumberFormat="1" applyFont="1"/>
    <xf numFmtId="167" fontId="34" fillId="9" borderId="1" xfId="3" applyNumberFormat="1" applyFont="1" applyFill="1" applyBorder="1" applyAlignment="1">
      <alignment horizontal="right" vertical="center" wrapText="1"/>
    </xf>
    <xf numFmtId="166" fontId="34" fillId="9" borderId="1" xfId="23" applyNumberFormat="1" applyFont="1" applyFill="1" applyBorder="1" applyAlignment="1">
      <alignment horizontal="left" vertical="center" wrapText="1"/>
    </xf>
    <xf numFmtId="0" fontId="13" fillId="0" borderId="0" xfId="22" applyFont="1" applyFill="1" applyBorder="1"/>
    <xf numFmtId="167" fontId="8" fillId="5" borderId="1" xfId="3" applyNumberFormat="1" applyFont="1" applyFill="1" applyBorder="1" applyAlignment="1">
      <alignment horizontal="right" wrapText="1"/>
    </xf>
    <xf numFmtId="0" fontId="8" fillId="5" borderId="1" xfId="10" applyFont="1" applyFill="1" applyBorder="1" applyAlignment="1">
      <alignment wrapText="1"/>
    </xf>
    <xf numFmtId="167" fontId="10" fillId="9" borderId="1" xfId="3" applyNumberFormat="1" applyFont="1" applyFill="1" applyBorder="1" applyAlignment="1">
      <alignment horizontal="right" wrapText="1"/>
    </xf>
    <xf numFmtId="0" fontId="8" fillId="9" borderId="1" xfId="10" applyFont="1" applyFill="1" applyBorder="1" applyAlignment="1">
      <alignment horizontal="justify" wrapText="1"/>
    </xf>
    <xf numFmtId="0" fontId="10" fillId="5" borderId="11" xfId="10" applyFont="1" applyFill="1" applyBorder="1"/>
    <xf numFmtId="0" fontId="10" fillId="5" borderId="1" xfId="10" applyFont="1" applyFill="1" applyBorder="1"/>
    <xf numFmtId="0" fontId="8" fillId="5" borderId="1" xfId="10" applyFont="1" applyFill="1" applyBorder="1"/>
    <xf numFmtId="0" fontId="31" fillId="6" borderId="1" xfId="10" applyFont="1" applyFill="1" applyBorder="1" applyAlignment="1">
      <alignment horizontal="center" wrapText="1"/>
    </xf>
    <xf numFmtId="0" fontId="31" fillId="6" borderId="47" xfId="10" applyFont="1" applyFill="1" applyBorder="1" applyAlignment="1">
      <alignment horizontal="center" wrapText="1"/>
    </xf>
    <xf numFmtId="0" fontId="31" fillId="6" borderId="47" xfId="10" applyFont="1" applyFill="1" applyBorder="1" applyAlignment="1">
      <alignment horizontal="center"/>
    </xf>
    <xf numFmtId="167" fontId="39" fillId="0" borderId="0" xfId="1" applyNumberFormat="1" applyFont="1"/>
    <xf numFmtId="0" fontId="14" fillId="0" borderId="1" xfId="21" applyFont="1" applyBorder="1"/>
    <xf numFmtId="0" fontId="16" fillId="0" borderId="0" xfId="8" applyFont="1" applyBorder="1" applyAlignment="1"/>
    <xf numFmtId="0" fontId="13" fillId="0" borderId="48" xfId="24" applyFont="1" applyBorder="1"/>
    <xf numFmtId="0" fontId="13" fillId="0" borderId="0" xfId="24" applyFont="1" applyBorder="1"/>
    <xf numFmtId="0" fontId="9" fillId="0" borderId="49" xfId="8" applyFont="1" applyBorder="1"/>
    <xf numFmtId="0" fontId="7" fillId="0" borderId="50" xfId="8" applyBorder="1"/>
    <xf numFmtId="167" fontId="10" fillId="0" borderId="51" xfId="2" applyNumberFormat="1" applyFont="1" applyFill="1" applyBorder="1" applyProtection="1"/>
    <xf numFmtId="168" fontId="10" fillId="0" borderId="20" xfId="2" applyNumberFormat="1" applyFont="1" applyFill="1" applyBorder="1" applyProtection="1"/>
    <xf numFmtId="167" fontId="10" fillId="3" borderId="51" xfId="2" applyNumberFormat="1" applyFont="1" applyFill="1" applyBorder="1" applyProtection="1"/>
    <xf numFmtId="167" fontId="10" fillId="3" borderId="20" xfId="2" applyNumberFormat="1" applyFont="1" applyFill="1" applyBorder="1" applyProtection="1"/>
    <xf numFmtId="167" fontId="7" fillId="0" borderId="48" xfId="2" applyNumberFormat="1" applyFont="1" applyFill="1" applyBorder="1" applyProtection="1"/>
    <xf numFmtId="167" fontId="9" fillId="0" borderId="50" xfId="2" applyNumberFormat="1" applyFont="1" applyFill="1" applyBorder="1" applyProtection="1"/>
    <xf numFmtId="167" fontId="10" fillId="0" borderId="52" xfId="2" applyNumberFormat="1" applyFont="1" applyFill="1" applyBorder="1" applyProtection="1"/>
    <xf numFmtId="167" fontId="8" fillId="0" borderId="53" xfId="2" applyNumberFormat="1" applyFont="1" applyFill="1" applyBorder="1" applyProtection="1"/>
    <xf numFmtId="167" fontId="8" fillId="0" borderId="16" xfId="2" applyNumberFormat="1" applyFont="1" applyFill="1" applyBorder="1" applyProtection="1"/>
    <xf numFmtId="167" fontId="10" fillId="0" borderId="54" xfId="2" applyNumberFormat="1" applyFont="1" applyFill="1" applyBorder="1" applyProtection="1"/>
    <xf numFmtId="167" fontId="10" fillId="0" borderId="55" xfId="2" applyNumberFormat="1" applyFont="1" applyFill="1" applyBorder="1" applyProtection="1"/>
    <xf numFmtId="167" fontId="10" fillId="0" borderId="0" xfId="2" applyNumberFormat="1" applyFont="1" applyFill="1" applyBorder="1" applyProtection="1"/>
    <xf numFmtId="167" fontId="8" fillId="0" borderId="56" xfId="2" applyNumberFormat="1" applyFont="1" applyFill="1" applyBorder="1" applyProtection="1"/>
    <xf numFmtId="167" fontId="8" fillId="0" borderId="57" xfId="2" applyNumberFormat="1" applyFont="1" applyFill="1" applyBorder="1" applyProtection="1"/>
    <xf numFmtId="167" fontId="8" fillId="0" borderId="47" xfId="2" applyNumberFormat="1" applyFont="1" applyFill="1" applyBorder="1" applyProtection="1"/>
    <xf numFmtId="0" fontId="7" fillId="3" borderId="0" xfId="8" applyFill="1"/>
    <xf numFmtId="168" fontId="10" fillId="3" borderId="20" xfId="2" applyNumberFormat="1" applyFont="1" applyFill="1" applyBorder="1" applyProtection="1"/>
    <xf numFmtId="167" fontId="10" fillId="3" borderId="52" xfId="2" applyNumberFormat="1" applyFont="1" applyFill="1" applyBorder="1" applyProtection="1"/>
    <xf numFmtId="167" fontId="10" fillId="4" borderId="58" xfId="2" applyNumberFormat="1" applyFont="1" applyFill="1" applyBorder="1"/>
    <xf numFmtId="167" fontId="10" fillId="4" borderId="45" xfId="2" applyNumberFormat="1" applyFont="1" applyFill="1" applyBorder="1"/>
    <xf numFmtId="167" fontId="10" fillId="4" borderId="1" xfId="2" applyNumberFormat="1" applyFont="1" applyFill="1" applyBorder="1"/>
    <xf numFmtId="0" fontId="7" fillId="3" borderId="13" xfId="8" applyFont="1" applyFill="1" applyBorder="1"/>
    <xf numFmtId="167" fontId="10" fillId="4" borderId="59" xfId="2" applyNumberFormat="1" applyFont="1" applyFill="1" applyBorder="1"/>
    <xf numFmtId="0" fontId="24" fillId="0" borderId="47" xfId="10" applyFont="1" applyBorder="1" applyAlignment="1">
      <alignment wrapText="1"/>
    </xf>
    <xf numFmtId="0" fontId="12" fillId="3" borderId="0" xfId="22" applyFont="1" applyFill="1" applyBorder="1"/>
    <xf numFmtId="0" fontId="10" fillId="3" borderId="1" xfId="10" applyFont="1" applyFill="1" applyBorder="1" applyAlignment="1">
      <alignment wrapText="1"/>
    </xf>
    <xf numFmtId="0" fontId="4" fillId="3" borderId="0" xfId="10" applyFont="1" applyFill="1"/>
    <xf numFmtId="167" fontId="39" fillId="0" borderId="4" xfId="1" applyNumberFormat="1" applyFont="1" applyBorder="1"/>
    <xf numFmtId="167" fontId="39" fillId="0" borderId="11" xfId="1" applyNumberFormat="1" applyFont="1" applyBorder="1"/>
    <xf numFmtId="0" fontId="14" fillId="0" borderId="27" xfId="21" applyFont="1" applyBorder="1"/>
    <xf numFmtId="0" fontId="14" fillId="3" borderId="20" xfId="10" applyFont="1" applyFill="1" applyBorder="1" applyAlignment="1"/>
    <xf numFmtId="0" fontId="39" fillId="0" borderId="20" xfId="12" applyFont="1" applyBorder="1"/>
    <xf numFmtId="167" fontId="39" fillId="0" borderId="35" xfId="1" applyNumberFormat="1" applyFont="1" applyBorder="1"/>
    <xf numFmtId="3" fontId="14" fillId="7" borderId="11" xfId="18" applyNumberFormat="1" applyFont="1" applyFill="1" applyBorder="1" applyAlignment="1" applyProtection="1">
      <alignment horizontal="right"/>
    </xf>
    <xf numFmtId="0" fontId="14" fillId="6" borderId="41" xfId="18" applyFont="1" applyFill="1" applyBorder="1" applyProtection="1">
      <protection locked="0"/>
    </xf>
    <xf numFmtId="0" fontId="18" fillId="6" borderId="9" xfId="18" applyFont="1" applyFill="1" applyBorder="1" applyProtection="1">
      <protection locked="0"/>
    </xf>
    <xf numFmtId="3" fontId="18" fillId="6" borderId="9" xfId="18" applyNumberFormat="1" applyFont="1" applyFill="1" applyBorder="1" applyProtection="1">
      <protection locked="0"/>
    </xf>
    <xf numFmtId="3" fontId="18" fillId="6" borderId="15" xfId="18" applyNumberFormat="1" applyFont="1" applyFill="1" applyBorder="1" applyProtection="1">
      <protection locked="0"/>
    </xf>
    <xf numFmtId="167" fontId="39" fillId="0" borderId="0" xfId="1" applyNumberFormat="1" applyFont="1" applyFill="1" applyBorder="1" applyAlignment="1">
      <alignment horizontal="right"/>
    </xf>
    <xf numFmtId="167" fontId="39" fillId="0" borderId="18" xfId="1" applyNumberFormat="1" applyFont="1" applyBorder="1"/>
    <xf numFmtId="0" fontId="11" fillId="3" borderId="19" xfId="8" applyFont="1" applyFill="1" applyBorder="1"/>
    <xf numFmtId="0" fontId="11" fillId="3" borderId="18" xfId="16" applyFont="1" applyFill="1" applyBorder="1"/>
    <xf numFmtId="0" fontId="13" fillId="0" borderId="1" xfId="22" applyFont="1" applyBorder="1"/>
    <xf numFmtId="0" fontId="12" fillId="0" borderId="1" xfId="22" applyFont="1" applyBorder="1"/>
    <xf numFmtId="0" fontId="6" fillId="0" borderId="60" xfId="0" applyFont="1" applyFill="1" applyBorder="1" applyAlignment="1">
      <alignment horizontal="center" vertical="center"/>
    </xf>
    <xf numFmtId="0" fontId="4" fillId="0" borderId="0" xfId="15"/>
    <xf numFmtId="0" fontId="3" fillId="0" borderId="0" xfId="15" applyFont="1"/>
    <xf numFmtId="0" fontId="4" fillId="0" borderId="0" xfId="15" applyAlignment="1">
      <alignment horizontal="center"/>
    </xf>
    <xf numFmtId="0" fontId="17" fillId="0" borderId="0" xfId="20" applyFont="1"/>
    <xf numFmtId="0" fontId="17" fillId="0" borderId="0" xfId="15" applyFont="1"/>
    <xf numFmtId="0" fontId="31" fillId="6" borderId="4" xfId="15" applyFont="1" applyFill="1" applyBorder="1" applyAlignment="1">
      <alignment horizontal="center"/>
    </xf>
    <xf numFmtId="0" fontId="31" fillId="6" borderId="42" xfId="15" applyFont="1" applyFill="1" applyBorder="1" applyAlignment="1">
      <alignment horizontal="center"/>
    </xf>
    <xf numFmtId="0" fontId="32" fillId="6" borderId="11" xfId="15" applyFont="1" applyFill="1" applyBorder="1"/>
    <xf numFmtId="0" fontId="32" fillId="6" borderId="20" xfId="15" applyFont="1" applyFill="1" applyBorder="1"/>
    <xf numFmtId="0" fontId="31" fillId="6" borderId="20" xfId="15" applyFont="1" applyFill="1" applyBorder="1" applyAlignment="1">
      <alignment horizontal="center"/>
    </xf>
    <xf numFmtId="0" fontId="31" fillId="6" borderId="6" xfId="15" applyFont="1" applyFill="1" applyBorder="1" applyAlignment="1">
      <alignment horizontal="center"/>
    </xf>
    <xf numFmtId="0" fontId="31" fillId="6" borderId="43" xfId="15" applyFont="1" applyFill="1" applyBorder="1" applyAlignment="1">
      <alignment horizontal="center"/>
    </xf>
    <xf numFmtId="0" fontId="24" fillId="0" borderId="1" xfId="15" applyFont="1" applyBorder="1" applyAlignment="1">
      <alignment horizontal="center"/>
    </xf>
    <xf numFmtId="0" fontId="24" fillId="0" borderId="47" xfId="15" applyFont="1" applyBorder="1"/>
    <xf numFmtId="167" fontId="24" fillId="0" borderId="1" xfId="5" applyNumberFormat="1" applyFont="1" applyBorder="1" applyAlignment="1">
      <alignment horizontal="right"/>
    </xf>
    <xf numFmtId="167" fontId="24" fillId="0" borderId="47" xfId="5" applyNumberFormat="1" applyFont="1" applyBorder="1" applyAlignment="1">
      <alignment horizontal="right"/>
    </xf>
    <xf numFmtId="0" fontId="23" fillId="6" borderId="1" xfId="15" applyFont="1" applyFill="1" applyBorder="1" applyAlignment="1">
      <alignment horizontal="center"/>
    </xf>
    <xf numFmtId="0" fontId="23" fillId="6" borderId="1" xfId="15" applyFont="1" applyFill="1" applyBorder="1"/>
    <xf numFmtId="167" fontId="23" fillId="6" borderId="1" xfId="5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vertical="center"/>
    </xf>
    <xf numFmtId="0" fontId="4" fillId="10" borderId="0" xfId="18" applyFont="1" applyFill="1"/>
    <xf numFmtId="0" fontId="4" fillId="10" borderId="0" xfId="0" applyFont="1" applyFill="1" applyAlignment="1">
      <alignment horizontal="left"/>
    </xf>
    <xf numFmtId="0" fontId="7" fillId="10" borderId="0" xfId="8" applyFill="1" applyAlignment="1"/>
    <xf numFmtId="0" fontId="9" fillId="10" borderId="0" xfId="8" applyFont="1" applyFill="1"/>
    <xf numFmtId="0" fontId="7" fillId="10" borderId="17" xfId="8" applyFill="1" applyBorder="1" applyAlignment="1">
      <alignment horizontal="center"/>
    </xf>
    <xf numFmtId="3" fontId="9" fillId="10" borderId="16" xfId="2" applyNumberFormat="1" applyFont="1" applyFill="1" applyBorder="1" applyProtection="1"/>
    <xf numFmtId="3" fontId="7" fillId="10" borderId="20" xfId="2" applyNumberFormat="1" applyFill="1" applyBorder="1" applyProtection="1"/>
    <xf numFmtId="167" fontId="47" fillId="0" borderId="0" xfId="7" applyNumberFormat="1" applyFont="1"/>
    <xf numFmtId="167" fontId="10" fillId="0" borderId="0" xfId="7" applyNumberFormat="1" applyFont="1" applyFill="1" applyBorder="1" applyProtection="1"/>
    <xf numFmtId="167" fontId="10" fillId="10" borderId="0" xfId="7" applyNumberFormat="1" applyFont="1" applyFill="1"/>
    <xf numFmtId="3" fontId="11" fillId="10" borderId="0" xfId="2" applyNumberFormat="1" applyFont="1" applyFill="1" applyBorder="1" applyProtection="1"/>
    <xf numFmtId="167" fontId="10" fillId="10" borderId="20" xfId="2" applyNumberFormat="1" applyFont="1" applyFill="1" applyBorder="1"/>
    <xf numFmtId="167" fontId="8" fillId="3" borderId="51" xfId="2" applyNumberFormat="1" applyFont="1" applyFill="1" applyBorder="1" applyProtection="1"/>
    <xf numFmtId="167" fontId="8" fillId="3" borderId="52" xfId="2" applyNumberFormat="1" applyFont="1" applyFill="1" applyBorder="1" applyProtection="1"/>
    <xf numFmtId="167" fontId="9" fillId="10" borderId="16" xfId="2" applyNumberFormat="1" applyFont="1" applyFill="1" applyBorder="1"/>
    <xf numFmtId="167" fontId="8" fillId="10" borderId="27" xfId="2" applyNumberFormat="1" applyFont="1" applyFill="1" applyBorder="1"/>
    <xf numFmtId="167" fontId="10" fillId="10" borderId="47" xfId="2" applyNumberFormat="1" applyFont="1" applyFill="1" applyBorder="1"/>
    <xf numFmtId="0" fontId="0" fillId="10" borderId="0" xfId="0" applyFill="1"/>
    <xf numFmtId="3" fontId="14" fillId="7" borderId="20" xfId="18" applyNumberFormat="1" applyFont="1" applyFill="1" applyBorder="1" applyAlignment="1" applyProtection="1">
      <alignment horizontal="right"/>
    </xf>
    <xf numFmtId="0" fontId="14" fillId="0" borderId="63" xfId="21" applyFont="1" applyBorder="1"/>
    <xf numFmtId="167" fontId="43" fillId="10" borderId="1" xfId="1" applyNumberFormat="1" applyFont="1" applyFill="1" applyBorder="1"/>
    <xf numFmtId="167" fontId="37" fillId="10" borderId="1" xfId="1" applyNumberFormat="1" applyFont="1" applyFill="1" applyBorder="1"/>
    <xf numFmtId="0" fontId="5" fillId="10" borderId="2" xfId="0" applyFont="1" applyFill="1" applyBorder="1" applyAlignment="1">
      <alignment horizontal="left" vertical="center" wrapText="1"/>
    </xf>
    <xf numFmtId="167" fontId="24" fillId="10" borderId="47" xfId="3" applyNumberFormat="1" applyFont="1" applyFill="1" applyBorder="1" applyAlignment="1">
      <alignment horizontal="right"/>
    </xf>
    <xf numFmtId="167" fontId="24" fillId="10" borderId="1" xfId="5" applyNumberFormat="1" applyFont="1" applyFill="1" applyBorder="1" applyAlignment="1">
      <alignment horizontal="right"/>
    </xf>
    <xf numFmtId="167" fontId="24" fillId="10" borderId="47" xfId="5" applyNumberFormat="1" applyFont="1" applyFill="1" applyBorder="1" applyAlignment="1">
      <alignment horizontal="right"/>
    </xf>
    <xf numFmtId="167" fontId="37" fillId="5" borderId="1" xfId="7" applyNumberFormat="1" applyFont="1" applyFill="1" applyBorder="1"/>
    <xf numFmtId="167" fontId="43" fillId="5" borderId="1" xfId="7" applyNumberFormat="1" applyFont="1" applyFill="1" applyBorder="1"/>
    <xf numFmtId="167" fontId="37" fillId="0" borderId="1" xfId="7" applyNumberFormat="1" applyFont="1" applyBorder="1"/>
    <xf numFmtId="167" fontId="43" fillId="0" borderId="1" xfId="7" applyNumberFormat="1" applyFont="1" applyBorder="1"/>
    <xf numFmtId="167" fontId="28" fillId="0" borderId="1" xfId="7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167" fontId="39" fillId="0" borderId="0" xfId="7" applyNumberFormat="1" applyFont="1"/>
    <xf numFmtId="0" fontId="14" fillId="0" borderId="0" xfId="0" applyFont="1" applyAlignment="1">
      <alignment horizontal="left"/>
    </xf>
    <xf numFmtId="0" fontId="6" fillId="11" borderId="60" xfId="0" applyFont="1" applyFill="1" applyBorder="1"/>
    <xf numFmtId="164" fontId="5" fillId="11" borderId="61" xfId="0" quotePrefix="1" applyNumberFormat="1" applyFont="1" applyFill="1" applyBorder="1" applyAlignment="1">
      <alignment horizontal="center" vertical="center"/>
    </xf>
    <xf numFmtId="0" fontId="3" fillId="11" borderId="62" xfId="0" applyFont="1" applyFill="1" applyBorder="1" applyAlignment="1">
      <alignment horizontal="left" vertical="center"/>
    </xf>
    <xf numFmtId="0" fontId="0" fillId="11" borderId="62" xfId="0" applyFill="1" applyBorder="1"/>
    <xf numFmtId="167" fontId="37" fillId="5" borderId="1" xfId="26" applyNumberFormat="1" applyFont="1" applyFill="1" applyBorder="1"/>
    <xf numFmtId="167" fontId="43" fillId="5" borderId="1" xfId="26" applyNumberFormat="1" applyFont="1" applyFill="1" applyBorder="1"/>
    <xf numFmtId="167" fontId="37" fillId="0" borderId="1" xfId="26" applyNumberFormat="1" applyFont="1" applyBorder="1"/>
    <xf numFmtId="167" fontId="43" fillId="0" borderId="1" xfId="26" applyNumberFormat="1" applyFont="1" applyBorder="1"/>
    <xf numFmtId="167" fontId="28" fillId="0" borderId="1" xfId="26" applyNumberFormat="1" applyFont="1" applyBorder="1"/>
    <xf numFmtId="3" fontId="2" fillId="11" borderId="60" xfId="0" applyNumberFormat="1" applyFont="1" applyFill="1" applyBorder="1" applyAlignment="1">
      <alignment horizontal="center" vertical="center"/>
    </xf>
    <xf numFmtId="3" fontId="6" fillId="11" borderId="60" xfId="0" applyNumberFormat="1" applyFont="1" applyFill="1" applyBorder="1"/>
    <xf numFmtId="3" fontId="44" fillId="11" borderId="60" xfId="0" applyNumberFormat="1" applyFont="1" applyFill="1" applyBorder="1"/>
    <xf numFmtId="3" fontId="2" fillId="11" borderId="60" xfId="0" applyNumberFormat="1" applyFont="1" applyFill="1" applyBorder="1" applyAlignment="1">
      <alignment horizontal="right" vertical="center"/>
    </xf>
    <xf numFmtId="3" fontId="0" fillId="11" borderId="62" xfId="0" applyNumberFormat="1" applyFill="1" applyBorder="1"/>
    <xf numFmtId="167" fontId="37" fillId="3" borderId="1" xfId="25" applyNumberFormat="1" applyFont="1" applyFill="1" applyBorder="1"/>
    <xf numFmtId="167" fontId="43" fillId="3" borderId="1" xfId="25" applyNumberFormat="1" applyFont="1" applyFill="1" applyBorder="1"/>
    <xf numFmtId="167" fontId="37" fillId="0" borderId="1" xfId="25" applyNumberFormat="1" applyFont="1" applyBorder="1"/>
    <xf numFmtId="167" fontId="43" fillId="0" borderId="1" xfId="25" applyNumberFormat="1" applyFont="1" applyBorder="1"/>
    <xf numFmtId="167" fontId="28" fillId="0" borderId="1" xfId="25" applyNumberFormat="1" applyFont="1" applyBorder="1"/>
    <xf numFmtId="167" fontId="39" fillId="0" borderId="0" xfId="25" applyNumberFormat="1" applyFont="1"/>
    <xf numFmtId="0" fontId="7" fillId="0" borderId="67" xfId="27" applyFont="1" applyFill="1" applyBorder="1"/>
    <xf numFmtId="0" fontId="0" fillId="10" borderId="2" xfId="0" applyFill="1" applyBorder="1"/>
    <xf numFmtId="0" fontId="0" fillId="0" borderId="67" xfId="0" applyBorder="1"/>
    <xf numFmtId="167" fontId="48" fillId="12" borderId="1" xfId="26" applyNumberFormat="1" applyFont="1" applyFill="1" applyBorder="1"/>
    <xf numFmtId="167" fontId="10" fillId="10" borderId="46" xfId="2" applyNumberFormat="1" applyFont="1" applyFill="1" applyBorder="1"/>
    <xf numFmtId="167" fontId="10" fillId="0" borderId="68" xfId="2" applyNumberFormat="1" applyFont="1" applyFill="1" applyBorder="1" applyProtection="1"/>
    <xf numFmtId="167" fontId="10" fillId="0" borderId="46" xfId="2" applyNumberFormat="1" applyFont="1" applyFill="1" applyBorder="1" applyProtection="1"/>
    <xf numFmtId="0" fontId="7" fillId="0" borderId="25" xfId="8" applyFont="1" applyFill="1" applyBorder="1"/>
    <xf numFmtId="167" fontId="8" fillId="10" borderId="26" xfId="2" applyNumberFormat="1" applyFont="1" applyFill="1" applyBorder="1"/>
    <xf numFmtId="167" fontId="10" fillId="10" borderId="26" xfId="2" applyNumberFormat="1" applyFont="1" applyFill="1" applyBorder="1"/>
    <xf numFmtId="167" fontId="10" fillId="10" borderId="1" xfId="2" applyNumberFormat="1" applyFont="1" applyFill="1" applyBorder="1"/>
    <xf numFmtId="0" fontId="9" fillId="0" borderId="10" xfId="27" applyFont="1" applyFill="1" applyBorder="1"/>
    <xf numFmtId="0" fontId="0" fillId="0" borderId="41" xfId="0" applyBorder="1"/>
    <xf numFmtId="0" fontId="0" fillId="0" borderId="9" xfId="0" applyBorder="1"/>
    <xf numFmtId="0" fontId="0" fillId="10" borderId="7" xfId="0" applyFill="1" applyBorder="1"/>
    <xf numFmtId="167" fontId="48" fillId="0" borderId="15" xfId="26" applyNumberFormat="1" applyFont="1" applyBorder="1"/>
    <xf numFmtId="0" fontId="7" fillId="0" borderId="69" xfId="27" applyFont="1" applyFill="1" applyBorder="1"/>
    <xf numFmtId="0" fontId="0" fillId="10" borderId="5" xfId="0" applyFill="1" applyBorder="1"/>
    <xf numFmtId="0" fontId="0" fillId="0" borderId="70" xfId="0" applyBorder="1"/>
    <xf numFmtId="167" fontId="48" fillId="0" borderId="6" xfId="26" applyNumberFormat="1" applyFont="1" applyBorder="1"/>
    <xf numFmtId="167" fontId="48" fillId="0" borderId="1" xfId="26" applyNumberFormat="1" applyFont="1" applyBorder="1"/>
    <xf numFmtId="3" fontId="18" fillId="8" borderId="10" xfId="18" applyNumberFormat="1" applyFont="1" applyFill="1" applyBorder="1" applyAlignment="1" applyProtection="1">
      <alignment horizontal="left"/>
      <protection locked="0"/>
    </xf>
    <xf numFmtId="3" fontId="18" fillId="8" borderId="64" xfId="18" applyNumberFormat="1" applyFont="1" applyFill="1" applyBorder="1" applyAlignment="1" applyProtection="1">
      <alignment horizontal="left"/>
      <protection locked="0"/>
    </xf>
    <xf numFmtId="0" fontId="14" fillId="0" borderId="65" xfId="10" applyFont="1" applyBorder="1" applyAlignment="1"/>
    <xf numFmtId="0" fontId="14" fillId="0" borderId="66" xfId="21" applyFont="1" applyBorder="1" applyAlignment="1"/>
    <xf numFmtId="0" fontId="14" fillId="0" borderId="46" xfId="21" applyFont="1" applyBorder="1" applyAlignment="1"/>
    <xf numFmtId="0" fontId="18" fillId="8" borderId="10" xfId="21" applyFont="1" applyFill="1" applyBorder="1" applyAlignment="1"/>
    <xf numFmtId="0" fontId="18" fillId="8" borderId="64" xfId="21" applyFont="1" applyFill="1" applyBorder="1" applyAlignment="1"/>
    <xf numFmtId="0" fontId="13" fillId="6" borderId="3" xfId="22" applyFont="1" applyFill="1" applyBorder="1" applyAlignment="1">
      <alignment horizontal="center"/>
    </xf>
    <xf numFmtId="0" fontId="13" fillId="6" borderId="42" xfId="22" applyFont="1" applyFill="1" applyBorder="1" applyAlignment="1">
      <alignment horizontal="center"/>
    </xf>
    <xf numFmtId="0" fontId="30" fillId="0" borderId="0" xfId="15" applyFont="1" applyAlignment="1">
      <alignment horizontal="center"/>
    </xf>
    <xf numFmtId="0" fontId="21" fillId="0" borderId="0" xfId="10" applyFont="1" applyAlignment="1">
      <alignment horizontal="center"/>
    </xf>
    <xf numFmtId="0" fontId="23" fillId="6" borderId="3" xfId="10" applyFont="1" applyFill="1" applyBorder="1" applyAlignment="1">
      <alignment horizontal="center"/>
    </xf>
    <xf numFmtId="0" fontId="23" fillId="6" borderId="17" xfId="10" applyFont="1" applyFill="1" applyBorder="1" applyAlignment="1">
      <alignment horizontal="center"/>
    </xf>
    <xf numFmtId="0" fontId="23" fillId="6" borderId="42" xfId="10" applyFont="1" applyFill="1" applyBorder="1" applyAlignment="1">
      <alignment horizontal="center"/>
    </xf>
    <xf numFmtId="0" fontId="30" fillId="0" borderId="0" xfId="10" applyFont="1" applyAlignment="1">
      <alignment horizontal="center"/>
    </xf>
    <xf numFmtId="0" fontId="30" fillId="0" borderId="0" xfId="10" applyFont="1" applyAlignment="1">
      <alignment horizontal="center" wrapText="1"/>
    </xf>
    <xf numFmtId="0" fontId="40" fillId="0" borderId="0" xfId="0" applyFont="1"/>
    <xf numFmtId="0" fontId="14" fillId="0" borderId="0" xfId="0" applyFont="1"/>
    <xf numFmtId="0" fontId="49" fillId="0" borderId="0" xfId="0" applyFont="1" applyBorder="1"/>
    <xf numFmtId="0" fontId="50" fillId="0" borderId="0" xfId="0" applyFont="1"/>
    <xf numFmtId="0" fontId="14" fillId="0" borderId="0" xfId="0" applyFont="1" applyBorder="1"/>
    <xf numFmtId="0" fontId="15" fillId="3" borderId="0" xfId="0" applyFont="1" applyFill="1" applyBorder="1"/>
    <xf numFmtId="0" fontId="18" fillId="5" borderId="1" xfId="0" applyFont="1" applyFill="1" applyBorder="1"/>
    <xf numFmtId="0" fontId="14" fillId="5" borderId="1" xfId="0" applyFont="1" applyFill="1" applyBorder="1"/>
    <xf numFmtId="0" fontId="14" fillId="0" borderId="1" xfId="0" applyFont="1" applyBorder="1"/>
    <xf numFmtId="0" fontId="14" fillId="0" borderId="1" xfId="12" applyFont="1" applyBorder="1"/>
    <xf numFmtId="167" fontId="14" fillId="0" borderId="1" xfId="25" applyNumberFormat="1" applyFont="1" applyBorder="1"/>
    <xf numFmtId="167" fontId="14" fillId="0" borderId="1" xfId="25" applyNumberFormat="1" applyFont="1" applyFill="1" applyBorder="1" applyAlignment="1">
      <alignment horizontal="right"/>
    </xf>
    <xf numFmtId="167" fontId="14" fillId="0" borderId="1" xfId="25" applyNumberFormat="1" applyFont="1" applyBorder="1" applyAlignment="1">
      <alignment horizontal="right"/>
    </xf>
    <xf numFmtId="0" fontId="14" fillId="0" borderId="1" xfId="0" applyFont="1" applyFill="1" applyBorder="1"/>
    <xf numFmtId="167" fontId="14" fillId="0" borderId="1" xfId="25" applyNumberFormat="1" applyFont="1" applyFill="1" applyBorder="1"/>
    <xf numFmtId="0" fontId="50" fillId="0" borderId="0" xfId="0" applyFont="1" applyFill="1"/>
    <xf numFmtId="167" fontId="18" fillId="5" borderId="1" xfId="25" applyNumberFormat="1" applyFont="1" applyFill="1" applyBorder="1"/>
    <xf numFmtId="167" fontId="50" fillId="0" borderId="0" xfId="0" applyNumberFormat="1" applyFont="1"/>
    <xf numFmtId="0" fontId="14" fillId="0" borderId="4" xfId="0" applyFont="1" applyBorder="1"/>
    <xf numFmtId="167" fontId="14" fillId="0" borderId="4" xfId="25" applyNumberFormat="1" applyFont="1" applyBorder="1"/>
    <xf numFmtId="0" fontId="14" fillId="0" borderId="1" xfId="21" applyFont="1" applyFill="1" applyBorder="1"/>
    <xf numFmtId="0" fontId="50" fillId="0" borderId="0" xfId="0" applyFont="1" applyAlignment="1">
      <alignment horizontal="center"/>
    </xf>
    <xf numFmtId="0" fontId="50" fillId="0" borderId="0" xfId="0" applyFont="1" applyBorder="1"/>
    <xf numFmtId="167" fontId="50" fillId="0" borderId="0" xfId="0" applyNumberFormat="1" applyFont="1" applyBorder="1"/>
    <xf numFmtId="0" fontId="51" fillId="0" borderId="0" xfId="0" applyFont="1"/>
    <xf numFmtId="0" fontId="4" fillId="0" borderId="0" xfId="13"/>
    <xf numFmtId="0" fontId="3" fillId="0" borderId="0" xfId="13" applyFont="1" applyAlignment="1">
      <alignment horizontal="left"/>
    </xf>
    <xf numFmtId="0" fontId="3" fillId="0" borderId="0" xfId="13" applyFont="1"/>
    <xf numFmtId="0" fontId="17" fillId="0" borderId="0" xfId="13" applyFont="1"/>
    <xf numFmtId="0" fontId="4" fillId="6" borderId="1" xfId="13" applyFill="1" applyBorder="1" applyAlignment="1">
      <alignment horizontal="center"/>
    </xf>
    <xf numFmtId="0" fontId="4" fillId="7" borderId="11" xfId="13" applyFill="1" applyBorder="1"/>
    <xf numFmtId="0" fontId="4" fillId="0" borderId="11" xfId="13" applyBorder="1"/>
    <xf numFmtId="0" fontId="4" fillId="0" borderId="11" xfId="13" applyFont="1" applyBorder="1"/>
    <xf numFmtId="167" fontId="4" fillId="0" borderId="11" xfId="26" applyNumberFormat="1" applyFont="1" applyBorder="1"/>
    <xf numFmtId="167" fontId="4" fillId="10" borderId="11" xfId="26" applyNumberFormat="1" applyFont="1" applyFill="1" applyBorder="1"/>
    <xf numFmtId="0" fontId="4" fillId="7" borderId="1" xfId="13" applyFill="1" applyBorder="1"/>
    <xf numFmtId="167" fontId="4" fillId="7" borderId="1" xfId="26" applyNumberFormat="1" applyFont="1" applyFill="1" applyBorder="1"/>
    <xf numFmtId="0" fontId="12" fillId="10" borderId="0" xfId="22" applyFill="1" applyBorder="1"/>
    <xf numFmtId="0" fontId="4" fillId="10" borderId="1" xfId="13" applyFill="1" applyBorder="1"/>
    <xf numFmtId="167" fontId="4" fillId="10" borderId="1" xfId="26" applyNumberFormat="1" applyFont="1" applyFill="1" applyBorder="1"/>
    <xf numFmtId="0" fontId="4" fillId="10" borderId="0" xfId="13" applyFill="1"/>
    <xf numFmtId="0" fontId="4" fillId="6" borderId="1" xfId="13" applyFill="1" applyBorder="1"/>
    <xf numFmtId="167" fontId="4" fillId="6" borderId="1" xfId="26" applyNumberFormat="1" applyFont="1" applyFill="1" applyBorder="1"/>
    <xf numFmtId="0" fontId="4" fillId="0" borderId="0" xfId="13" applyBorder="1"/>
    <xf numFmtId="0" fontId="4" fillId="0" borderId="4" xfId="13" applyBorder="1"/>
    <xf numFmtId="0" fontId="4" fillId="0" borderId="4" xfId="13" applyFont="1" applyBorder="1"/>
    <xf numFmtId="167" fontId="4" fillId="0" borderId="4" xfId="26" applyNumberFormat="1" applyFont="1" applyBorder="1"/>
    <xf numFmtId="0" fontId="4" fillId="13" borderId="39" xfId="13" applyFill="1" applyBorder="1"/>
    <xf numFmtId="0" fontId="4" fillId="13" borderId="39" xfId="13" applyFont="1" applyFill="1" applyBorder="1"/>
    <xf numFmtId="167" fontId="4" fillId="13" borderId="39" xfId="26" applyNumberFormat="1" applyFont="1" applyFill="1" applyBorder="1"/>
    <xf numFmtId="0" fontId="3" fillId="14" borderId="41" xfId="13" applyFont="1" applyFill="1" applyBorder="1"/>
    <xf numFmtId="0" fontId="3" fillId="14" borderId="9" xfId="13" applyFont="1" applyFill="1" applyBorder="1"/>
    <xf numFmtId="167" fontId="3" fillId="14" borderId="9" xfId="26" applyNumberFormat="1" applyFont="1" applyFill="1" applyBorder="1"/>
    <xf numFmtId="167" fontId="3" fillId="14" borderId="15" xfId="26" applyNumberFormat="1" applyFont="1" applyFill="1" applyBorder="1"/>
    <xf numFmtId="0" fontId="3" fillId="0" borderId="0" xfId="13" applyFont="1" applyAlignment="1">
      <alignment horizontal="center"/>
    </xf>
    <xf numFmtId="0" fontId="4" fillId="0" borderId="0" xfId="19" applyFont="1"/>
    <xf numFmtId="0" fontId="4" fillId="0" borderId="0" xfId="13" applyFont="1" applyAlignment="1">
      <alignment horizontal="left"/>
    </xf>
    <xf numFmtId="0" fontId="4" fillId="3" borderId="0" xfId="15" applyFill="1"/>
    <xf numFmtId="0" fontId="3" fillId="0" borderId="0" xfId="15" applyFont="1" applyBorder="1" applyAlignment="1">
      <alignment horizontal="center" vertical="center"/>
    </xf>
    <xf numFmtId="0" fontId="3" fillId="0" borderId="65" xfId="15" applyFont="1" applyBorder="1" applyAlignment="1">
      <alignment horizontal="center" vertical="center"/>
    </xf>
    <xf numFmtId="0" fontId="4" fillId="3" borderId="0" xfId="15" applyFill="1" applyAlignment="1"/>
    <xf numFmtId="0" fontId="3" fillId="15" borderId="71" xfId="15" applyFont="1" applyFill="1" applyBorder="1" applyAlignment="1">
      <alignment horizontal="center" vertical="center" wrapText="1"/>
    </xf>
    <xf numFmtId="0" fontId="4" fillId="0" borderId="72" xfId="15" applyBorder="1"/>
    <xf numFmtId="0" fontId="4" fillId="0" borderId="73" xfId="15" applyBorder="1"/>
    <xf numFmtId="0" fontId="3" fillId="3" borderId="1" xfId="15" applyFont="1" applyFill="1" applyBorder="1" applyAlignment="1">
      <alignment wrapText="1"/>
    </xf>
    <xf numFmtId="0" fontId="4" fillId="0" borderId="2" xfId="15" applyFont="1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3" fontId="4" fillId="3" borderId="38" xfId="15" applyNumberFormat="1" applyFill="1" applyBorder="1" applyAlignment="1">
      <alignment horizontal="right" vertical="center"/>
    </xf>
    <xf numFmtId="0" fontId="17" fillId="0" borderId="2" xfId="15" applyFont="1" applyBorder="1" applyAlignment="1">
      <alignment horizontal="center" vertical="center" wrapText="1"/>
    </xf>
    <xf numFmtId="0" fontId="4" fillId="0" borderId="63" xfId="15" applyBorder="1"/>
    <xf numFmtId="0" fontId="4" fillId="0" borderId="47" xfId="15" applyBorder="1"/>
    <xf numFmtId="0" fontId="4" fillId="0" borderId="2" xfId="15" applyBorder="1" applyAlignment="1">
      <alignment horizontal="center" vertical="center"/>
    </xf>
    <xf numFmtId="0" fontId="4" fillId="0" borderId="65" xfId="15" applyBorder="1" applyAlignment="1">
      <alignment horizontal="right" vertical="center"/>
    </xf>
    <xf numFmtId="0" fontId="3" fillId="6" borderId="71" xfId="15" applyFont="1" applyFill="1" applyBorder="1" applyAlignment="1">
      <alignment horizontal="left" vertical="center"/>
    </xf>
    <xf numFmtId="0" fontId="3" fillId="0" borderId="2" xfId="15" applyFont="1" applyBorder="1" applyAlignment="1">
      <alignment horizontal="left" vertical="center" wrapText="1"/>
    </xf>
    <xf numFmtId="0" fontId="0" fillId="0" borderId="63" xfId="0" applyBorder="1" applyAlignment="1"/>
    <xf numFmtId="0" fontId="0" fillId="0" borderId="47" xfId="0" applyBorder="1" applyAlignment="1"/>
    <xf numFmtId="3" fontId="3" fillId="3" borderId="38" xfId="15" applyNumberFormat="1" applyFont="1" applyFill="1" applyBorder="1" applyAlignment="1">
      <alignment horizontal="right" vertical="center"/>
    </xf>
    <xf numFmtId="0" fontId="3" fillId="0" borderId="2" xfId="15" applyFont="1" applyBorder="1" applyAlignment="1">
      <alignment horizontal="left" vertical="center"/>
    </xf>
    <xf numFmtId="0" fontId="3" fillId="0" borderId="63" xfId="15" applyFont="1" applyBorder="1"/>
    <xf numFmtId="0" fontId="3" fillId="0" borderId="47" xfId="15" applyFont="1" applyBorder="1"/>
    <xf numFmtId="0" fontId="3" fillId="0" borderId="2" xfId="15" applyFont="1" applyBorder="1" applyAlignment="1">
      <alignment horizontal="left" vertical="center"/>
    </xf>
    <xf numFmtId="0" fontId="3" fillId="0" borderId="63" xfId="15" applyFont="1" applyBorder="1"/>
    <xf numFmtId="0" fontId="3" fillId="0" borderId="47" xfId="15" applyFont="1" applyBorder="1"/>
    <xf numFmtId="0" fontId="3" fillId="0" borderId="7" xfId="15" applyFont="1" applyBorder="1" applyAlignment="1">
      <alignment horizontal="left" vertical="center"/>
    </xf>
    <xf numFmtId="0" fontId="3" fillId="0" borderId="16" xfId="15" applyFont="1" applyBorder="1"/>
    <xf numFmtId="0" fontId="3" fillId="0" borderId="64" xfId="15" applyFont="1" applyBorder="1"/>
    <xf numFmtId="3" fontId="3" fillId="3" borderId="15" xfId="15" applyNumberFormat="1" applyFont="1" applyFill="1" applyBorder="1" applyAlignment="1">
      <alignment horizontal="right" vertical="center"/>
    </xf>
    <xf numFmtId="0" fontId="4" fillId="3" borderId="3" xfId="15" applyFill="1" applyBorder="1" applyAlignment="1">
      <alignment horizontal="left" vertical="center"/>
    </xf>
    <xf numFmtId="0" fontId="4" fillId="3" borderId="17" xfId="15" applyFill="1" applyBorder="1"/>
    <xf numFmtId="0" fontId="4" fillId="3" borderId="42" xfId="15" applyFill="1" applyBorder="1"/>
    <xf numFmtId="3" fontId="4" fillId="3" borderId="74" xfId="15" applyNumberFormat="1" applyFill="1" applyBorder="1"/>
    <xf numFmtId="0" fontId="4" fillId="0" borderId="75" xfId="15" applyBorder="1" applyAlignment="1">
      <alignment horizontal="left" vertical="center"/>
    </xf>
    <xf numFmtId="0" fontId="4" fillId="0" borderId="76" xfId="15" applyBorder="1" applyAlignment="1">
      <alignment horizontal="left" vertical="center"/>
    </xf>
    <xf numFmtId="0" fontId="4" fillId="0" borderId="77" xfId="15" applyBorder="1" applyAlignment="1">
      <alignment horizontal="left" vertical="center"/>
    </xf>
    <xf numFmtId="3" fontId="4" fillId="3" borderId="78" xfId="15" applyNumberFormat="1" applyFill="1" applyBorder="1" applyAlignment="1">
      <alignment horizontal="right" vertical="center"/>
    </xf>
    <xf numFmtId="0" fontId="52" fillId="0" borderId="0" xfId="15" applyFont="1" applyBorder="1" applyAlignment="1">
      <alignment horizontal="center"/>
    </xf>
    <xf numFmtId="0" fontId="3" fillId="0" borderId="1" xfId="15" applyFont="1" applyBorder="1"/>
    <xf numFmtId="0" fontId="3" fillId="3" borderId="1" xfId="15" applyFont="1" applyFill="1" applyBorder="1"/>
    <xf numFmtId="0" fontId="12" fillId="0" borderId="6" xfId="22" applyBorder="1"/>
    <xf numFmtId="3" fontId="5" fillId="16" borderId="39" xfId="0" applyNumberFormat="1" applyFont="1" applyFill="1" applyBorder="1" applyAlignment="1">
      <alignment horizontal="center" vertical="center"/>
    </xf>
    <xf numFmtId="3" fontId="2" fillId="16" borderId="6" xfId="0" applyNumberFormat="1" applyFont="1" applyFill="1" applyBorder="1" applyAlignment="1">
      <alignment horizontal="right" vertical="center"/>
    </xf>
  </cellXfs>
  <cellStyles count="28">
    <cellStyle name="Ezres" xfId="1" builtinId="3"/>
    <cellStyle name="Ezres 2" xfId="2"/>
    <cellStyle name="Ezres 3" xfId="3"/>
    <cellStyle name="Ezres 4" xfId="4"/>
    <cellStyle name="Ezres 4 2" xfId="5"/>
    <cellStyle name="Ezres 5" xfId="6"/>
    <cellStyle name="Ezres 5 2" xfId="26"/>
    <cellStyle name="Ezres 6" xfId="7"/>
    <cellStyle name="Ezres 7 2" xfId="25"/>
    <cellStyle name="Normál" xfId="0" builtinId="0"/>
    <cellStyle name="Normál 2" xfId="8"/>
    <cellStyle name="Normál 2 2" xfId="9"/>
    <cellStyle name="Normál 2 3" xfId="27"/>
    <cellStyle name="Normál 3" xfId="10"/>
    <cellStyle name="Normál 4" xfId="11"/>
    <cellStyle name="Normál 4 2" xfId="12"/>
    <cellStyle name="Normál 4 3" xfId="13"/>
    <cellStyle name="Normál 5" xfId="14"/>
    <cellStyle name="Normál 5 2" xfId="15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9-a%202016%20I.%20n%20&#233;v%20t&#225;bl&#225;k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a"/>
      <sheetName val="1b"/>
      <sheetName val="1.c"/>
      <sheetName val="2.a"/>
      <sheetName val="2.b"/>
      <sheetName val="2d"/>
      <sheetName val="2e"/>
      <sheetName val="4.mell"/>
      <sheetName val="5.mell"/>
      <sheetName val="6.mell"/>
      <sheetName val="9a"/>
      <sheetName val="9b mell"/>
      <sheetName val="9c mell"/>
      <sheetName val="10 mell"/>
      <sheetName val="13. mell"/>
      <sheetName val="Munka2"/>
    </sheetNames>
    <sheetDataSet>
      <sheetData sheetId="0"/>
      <sheetData sheetId="1">
        <row r="8">
          <cell r="D8">
            <v>114837</v>
          </cell>
          <cell r="E8">
            <v>114837</v>
          </cell>
        </row>
        <row r="9">
          <cell r="D9">
            <v>130351</v>
          </cell>
          <cell r="E9">
            <v>130351</v>
          </cell>
        </row>
        <row r="10">
          <cell r="D10">
            <v>93318</v>
          </cell>
          <cell r="E10">
            <v>93318</v>
          </cell>
        </row>
        <row r="11">
          <cell r="D11">
            <v>7206</v>
          </cell>
          <cell r="E11">
            <v>7206</v>
          </cell>
        </row>
        <row r="12">
          <cell r="D12">
            <v>775</v>
          </cell>
          <cell r="E12">
            <v>775</v>
          </cell>
        </row>
        <row r="13">
          <cell r="D13">
            <v>0</v>
          </cell>
        </row>
        <row r="14">
          <cell r="D14">
            <v>346487</v>
          </cell>
          <cell r="E14">
            <v>346487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83384</v>
          </cell>
          <cell r="E19">
            <v>19984</v>
          </cell>
          <cell r="F19">
            <v>0</v>
          </cell>
          <cell r="G19">
            <v>62306</v>
          </cell>
          <cell r="H19">
            <v>1094</v>
          </cell>
          <cell r="I19">
            <v>0</v>
          </cell>
        </row>
        <row r="20">
          <cell r="D20">
            <v>0</v>
          </cell>
        </row>
        <row r="21">
          <cell r="D21">
            <v>13002</v>
          </cell>
          <cell r="E21">
            <v>13002</v>
          </cell>
        </row>
        <row r="22">
          <cell r="D22">
            <v>63400</v>
          </cell>
          <cell r="G22">
            <v>62306</v>
          </cell>
          <cell r="H22">
            <v>1094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6982</v>
          </cell>
          <cell r="E26">
            <v>6982</v>
          </cell>
        </row>
        <row r="27">
          <cell r="D27">
            <v>429871</v>
          </cell>
          <cell r="E27">
            <v>366471</v>
          </cell>
          <cell r="F27">
            <v>0</v>
          </cell>
          <cell r="G27">
            <v>62306</v>
          </cell>
          <cell r="H27">
            <v>1094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91747</v>
          </cell>
          <cell r="E39">
            <v>91747</v>
          </cell>
        </row>
        <row r="40">
          <cell r="D40">
            <v>187900</v>
          </cell>
          <cell r="E40">
            <v>187900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10688</v>
          </cell>
          <cell r="E43">
            <v>10688</v>
          </cell>
        </row>
        <row r="44">
          <cell r="D44">
            <v>0</v>
          </cell>
        </row>
        <row r="45">
          <cell r="D45">
            <v>198588</v>
          </cell>
          <cell r="E45">
            <v>198588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1413</v>
          </cell>
          <cell r="E46">
            <v>1413</v>
          </cell>
        </row>
        <row r="47">
          <cell r="D47">
            <v>291748</v>
          </cell>
          <cell r="E47">
            <v>291748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9048</v>
          </cell>
          <cell r="F49">
            <v>360</v>
          </cell>
          <cell r="G49">
            <v>1050</v>
          </cell>
          <cell r="H49">
            <v>6688</v>
          </cell>
          <cell r="I49">
            <v>950</v>
          </cell>
        </row>
        <row r="50">
          <cell r="D50">
            <v>3690</v>
          </cell>
          <cell r="E50">
            <v>560</v>
          </cell>
          <cell r="F50">
            <v>1500</v>
          </cell>
          <cell r="G50">
            <v>1630</v>
          </cell>
          <cell r="H50">
            <v>0</v>
          </cell>
          <cell r="I50">
            <v>0</v>
          </cell>
        </row>
        <row r="51">
          <cell r="D51">
            <v>1820</v>
          </cell>
          <cell r="E51">
            <v>240</v>
          </cell>
          <cell r="F51">
            <v>1500</v>
          </cell>
          <cell r="G51">
            <v>80</v>
          </cell>
        </row>
        <row r="52">
          <cell r="D52">
            <v>1870</v>
          </cell>
          <cell r="E52">
            <v>320</v>
          </cell>
          <cell r="G52">
            <v>1550</v>
          </cell>
        </row>
        <row r="53">
          <cell r="D53">
            <v>19579</v>
          </cell>
          <cell r="E53">
            <v>19579</v>
          </cell>
        </row>
        <row r="54">
          <cell r="D54">
            <v>12612</v>
          </cell>
          <cell r="E54">
            <v>3579</v>
          </cell>
          <cell r="F54">
            <v>502</v>
          </cell>
          <cell r="H54">
            <v>8531</v>
          </cell>
        </row>
        <row r="55">
          <cell r="D55">
            <v>7128</v>
          </cell>
          <cell r="E55">
            <v>6404</v>
          </cell>
          <cell r="G55">
            <v>724</v>
          </cell>
        </row>
        <row r="56">
          <cell r="D56">
            <v>4864</v>
          </cell>
          <cell r="H56">
            <v>4864</v>
          </cell>
        </row>
        <row r="57">
          <cell r="D57">
            <v>1300</v>
          </cell>
          <cell r="E57">
            <v>1300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58221</v>
          </cell>
          <cell r="E60">
            <v>31422</v>
          </cell>
          <cell r="F60">
            <v>2362</v>
          </cell>
          <cell r="G60">
            <v>3404</v>
          </cell>
          <cell r="H60">
            <v>20083</v>
          </cell>
          <cell r="I60">
            <v>950</v>
          </cell>
        </row>
        <row r="61">
          <cell r="D61">
            <v>0</v>
          </cell>
        </row>
        <row r="62">
          <cell r="D62">
            <v>8199</v>
          </cell>
          <cell r="E62">
            <v>8199</v>
          </cell>
        </row>
        <row r="63">
          <cell r="D63">
            <v>286</v>
          </cell>
          <cell r="F63">
            <v>286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8485</v>
          </cell>
          <cell r="E66">
            <v>8199</v>
          </cell>
          <cell r="F66">
            <v>286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70</v>
          </cell>
          <cell r="G69">
            <v>70</v>
          </cell>
        </row>
        <row r="70">
          <cell r="D70">
            <v>70</v>
          </cell>
          <cell r="E70">
            <v>0</v>
          </cell>
          <cell r="F70">
            <v>0</v>
          </cell>
          <cell r="G70">
            <v>70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352</v>
          </cell>
          <cell r="E73">
            <v>352</v>
          </cell>
        </row>
        <row r="74">
          <cell r="D74">
            <v>352</v>
          </cell>
          <cell r="E74">
            <v>352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788747</v>
          </cell>
          <cell r="E75">
            <v>698192</v>
          </cell>
          <cell r="F75">
            <v>2648</v>
          </cell>
          <cell r="G75">
            <v>65780</v>
          </cell>
          <cell r="H75">
            <v>21177</v>
          </cell>
          <cell r="I75">
            <v>950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565881</v>
          </cell>
          <cell r="E78">
            <v>530547</v>
          </cell>
          <cell r="F78">
            <v>8680</v>
          </cell>
          <cell r="G78">
            <v>20933</v>
          </cell>
          <cell r="H78">
            <v>4153</v>
          </cell>
          <cell r="I78">
            <v>1568</v>
          </cell>
        </row>
        <row r="79">
          <cell r="D79">
            <v>0</v>
          </cell>
        </row>
        <row r="80">
          <cell r="D80">
            <v>565881</v>
          </cell>
          <cell r="E80">
            <v>530547</v>
          </cell>
          <cell r="F80">
            <v>8680</v>
          </cell>
          <cell r="G80">
            <v>20933</v>
          </cell>
          <cell r="H80">
            <v>4153</v>
          </cell>
          <cell r="I80">
            <v>1568</v>
          </cell>
        </row>
        <row r="81">
          <cell r="D81">
            <v>6969</v>
          </cell>
          <cell r="E81">
            <v>6969</v>
          </cell>
        </row>
        <row r="82">
          <cell r="D82">
            <v>0</v>
          </cell>
        </row>
        <row r="83">
          <cell r="D83">
            <v>469678</v>
          </cell>
          <cell r="F83">
            <v>160084</v>
          </cell>
          <cell r="G83">
            <v>143489</v>
          </cell>
          <cell r="H83">
            <v>113160</v>
          </cell>
          <cell r="I83">
            <v>52945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1042528</v>
          </cell>
          <cell r="E86">
            <v>537516</v>
          </cell>
          <cell r="F86">
            <v>168764</v>
          </cell>
          <cell r="G86">
            <v>164422</v>
          </cell>
          <cell r="H86">
            <v>117313</v>
          </cell>
          <cell r="I86">
            <v>54513</v>
          </cell>
        </row>
        <row r="87">
          <cell r="D87">
            <v>0</v>
          </cell>
        </row>
        <row r="88">
          <cell r="D88">
            <v>1042528</v>
          </cell>
          <cell r="E88">
            <v>537516</v>
          </cell>
          <cell r="F88">
            <v>168764</v>
          </cell>
          <cell r="G88">
            <v>164422</v>
          </cell>
          <cell r="H88">
            <v>117313</v>
          </cell>
          <cell r="I88">
            <v>54513</v>
          </cell>
        </row>
        <row r="89">
          <cell r="D89">
            <v>1831275</v>
          </cell>
          <cell r="E89">
            <v>1235708</v>
          </cell>
          <cell r="F89">
            <v>171412</v>
          </cell>
          <cell r="G89">
            <v>230202</v>
          </cell>
          <cell r="H89">
            <v>138490</v>
          </cell>
          <cell r="I89">
            <v>55463</v>
          </cell>
        </row>
      </sheetData>
      <sheetData sheetId="2"/>
      <sheetData sheetId="3"/>
      <sheetData sheetId="4"/>
      <sheetData sheetId="5">
        <row r="8">
          <cell r="D8">
            <v>339475</v>
          </cell>
          <cell r="E8">
            <v>31137</v>
          </cell>
          <cell r="F8">
            <v>103962</v>
          </cell>
          <cell r="G8">
            <v>112159</v>
          </cell>
          <cell r="H8">
            <v>73916</v>
          </cell>
          <cell r="I8">
            <v>18301</v>
          </cell>
        </row>
        <row r="9">
          <cell r="D9">
            <v>85360</v>
          </cell>
          <cell r="E9">
            <v>9407</v>
          </cell>
          <cell r="F9">
            <v>29562</v>
          </cell>
          <cell r="G9">
            <v>21556</v>
          </cell>
          <cell r="H9">
            <v>19812</v>
          </cell>
          <cell r="I9">
            <v>5023</v>
          </cell>
        </row>
        <row r="10">
          <cell r="D10">
            <v>263381</v>
          </cell>
          <cell r="E10">
            <v>76514</v>
          </cell>
          <cell r="F10">
            <v>30931</v>
          </cell>
          <cell r="G10">
            <v>83532</v>
          </cell>
          <cell r="H10">
            <v>43659</v>
          </cell>
          <cell r="I10">
            <v>28745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22000</v>
          </cell>
          <cell r="E18">
            <v>22000</v>
          </cell>
        </row>
        <row r="19">
          <cell r="D19">
            <v>22000</v>
          </cell>
          <cell r="E19">
            <v>22000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22</v>
          </cell>
          <cell r="E21">
            <v>22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140757</v>
          </cell>
          <cell r="E25">
            <v>140757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3510</v>
          </cell>
          <cell r="E30">
            <v>3510</v>
          </cell>
        </row>
        <row r="31">
          <cell r="D31">
            <v>105376</v>
          </cell>
          <cell r="E31">
            <v>105376</v>
          </cell>
        </row>
        <row r="32">
          <cell r="D32">
            <v>31371</v>
          </cell>
          <cell r="E32">
            <v>31371</v>
          </cell>
        </row>
        <row r="33">
          <cell r="D33">
            <v>500</v>
          </cell>
          <cell r="E33">
            <v>500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6186</v>
          </cell>
          <cell r="E38">
            <v>6186</v>
          </cell>
        </row>
        <row r="39">
          <cell r="D39">
            <v>201079</v>
          </cell>
          <cell r="E39">
            <v>201079</v>
          </cell>
        </row>
        <row r="40">
          <cell r="D40">
            <v>348044</v>
          </cell>
          <cell r="E40">
            <v>348044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>
            <v>4265</v>
          </cell>
          <cell r="E41">
            <v>2522</v>
          </cell>
          <cell r="F41">
            <v>1476</v>
          </cell>
          <cell r="G41">
            <v>267</v>
          </cell>
        </row>
        <row r="42">
          <cell r="D42">
            <v>58788</v>
          </cell>
          <cell r="E42">
            <v>58434</v>
          </cell>
          <cell r="G42">
            <v>354</v>
          </cell>
        </row>
        <row r="43">
          <cell r="D43">
            <v>3446</v>
          </cell>
          <cell r="F43">
            <v>2626</v>
          </cell>
          <cell r="G43">
            <v>465</v>
          </cell>
          <cell r="H43">
            <v>40</v>
          </cell>
          <cell r="I43">
            <v>315</v>
          </cell>
        </row>
        <row r="44">
          <cell r="D44">
            <v>20176</v>
          </cell>
          <cell r="E44">
            <v>6950</v>
          </cell>
          <cell r="F44">
            <v>976</v>
          </cell>
          <cell r="G44">
            <v>8915</v>
          </cell>
          <cell r="H44">
            <v>829</v>
          </cell>
          <cell r="I44">
            <v>2506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23343</v>
          </cell>
          <cell r="E47">
            <v>18465</v>
          </cell>
          <cell r="F47">
            <v>1371</v>
          </cell>
          <cell r="G47">
            <v>2700</v>
          </cell>
          <cell r="H47">
            <v>234</v>
          </cell>
          <cell r="I47">
            <v>573</v>
          </cell>
        </row>
        <row r="48">
          <cell r="D48">
            <v>110018</v>
          </cell>
          <cell r="E48">
            <v>86371</v>
          </cell>
          <cell r="F48">
            <v>6449</v>
          </cell>
          <cell r="G48">
            <v>12701</v>
          </cell>
          <cell r="H48">
            <v>1103</v>
          </cell>
          <cell r="I48">
            <v>3394</v>
          </cell>
        </row>
        <row r="49">
          <cell r="D49">
            <v>135621</v>
          </cell>
          <cell r="E49">
            <v>135621</v>
          </cell>
        </row>
        <row r="50">
          <cell r="D50">
            <v>300</v>
          </cell>
          <cell r="F50">
            <v>300</v>
          </cell>
        </row>
        <row r="51">
          <cell r="D51">
            <v>1284</v>
          </cell>
          <cell r="E51">
            <v>984</v>
          </cell>
          <cell r="F51">
            <v>100</v>
          </cell>
          <cell r="G51">
            <v>200</v>
          </cell>
        </row>
        <row r="52">
          <cell r="D52">
            <v>37045</v>
          </cell>
          <cell r="E52">
            <v>36883</v>
          </cell>
          <cell r="F52">
            <v>108</v>
          </cell>
          <cell r="G52">
            <v>54</v>
          </cell>
        </row>
        <row r="53">
          <cell r="D53">
            <v>174250</v>
          </cell>
          <cell r="E53">
            <v>173488</v>
          </cell>
          <cell r="F53">
            <v>508</v>
          </cell>
          <cell r="G53">
            <v>254</v>
          </cell>
          <cell r="H53">
            <v>0</v>
          </cell>
          <cell r="I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318</v>
          </cell>
          <cell r="E61">
            <v>318</v>
          </cell>
        </row>
        <row r="62">
          <cell r="D62">
            <v>318</v>
          </cell>
          <cell r="E62">
            <v>318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D63">
            <v>1342846</v>
          </cell>
          <cell r="E63">
            <v>747279</v>
          </cell>
          <cell r="F63">
            <v>171412</v>
          </cell>
          <cell r="G63">
            <v>230202</v>
          </cell>
          <cell r="H63">
            <v>138490</v>
          </cell>
          <cell r="I63">
            <v>55463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0</v>
          </cell>
        </row>
        <row r="67">
          <cell r="D67">
            <v>18751</v>
          </cell>
          <cell r="E67">
            <v>18751</v>
          </cell>
        </row>
        <row r="68">
          <cell r="D68">
            <v>469678</v>
          </cell>
          <cell r="E68">
            <v>469678</v>
          </cell>
        </row>
        <row r="69">
          <cell r="D69">
            <v>0</v>
          </cell>
        </row>
        <row r="70">
          <cell r="D70">
            <v>0</v>
          </cell>
        </row>
        <row r="71">
          <cell r="D71">
            <v>0</v>
          </cell>
        </row>
        <row r="72">
          <cell r="D72">
            <v>488429</v>
          </cell>
          <cell r="E72">
            <v>488429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D73">
            <v>0</v>
          </cell>
        </row>
        <row r="74">
          <cell r="D74">
            <v>488429</v>
          </cell>
          <cell r="E74">
            <v>488429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1831275</v>
          </cell>
          <cell r="E75">
            <v>1235708</v>
          </cell>
          <cell r="F75">
            <v>171412</v>
          </cell>
          <cell r="G75">
            <v>230202</v>
          </cell>
          <cell r="H75">
            <v>138490</v>
          </cell>
          <cell r="I75">
            <v>55463</v>
          </cell>
        </row>
      </sheetData>
      <sheetData sheetId="6"/>
      <sheetData sheetId="7"/>
      <sheetData sheetId="8"/>
      <sheetData sheetId="9"/>
      <sheetData sheetId="10"/>
      <sheetData sheetId="11">
        <row r="8">
          <cell r="D8">
            <v>0</v>
          </cell>
        </row>
        <row r="9">
          <cell r="D9">
            <v>0</v>
          </cell>
        </row>
        <row r="10">
          <cell r="D10">
            <v>4598</v>
          </cell>
          <cell r="E10">
            <v>4598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4598</v>
          </cell>
          <cell r="E14">
            <v>4598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960</v>
          </cell>
          <cell r="E19">
            <v>960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960</v>
          </cell>
          <cell r="E26">
            <v>960</v>
          </cell>
        </row>
        <row r="27">
          <cell r="D27">
            <v>5558</v>
          </cell>
          <cell r="E27">
            <v>5558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4784</v>
          </cell>
          <cell r="E39">
            <v>4784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</row>
        <row r="47">
          <cell r="D47">
            <v>4784</v>
          </cell>
          <cell r="E47">
            <v>4784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0</v>
          </cell>
        </row>
        <row r="50">
          <cell r="D50">
            <v>1630</v>
          </cell>
          <cell r="E50">
            <v>0</v>
          </cell>
          <cell r="F50">
            <v>0</v>
          </cell>
          <cell r="G50">
            <v>1630</v>
          </cell>
          <cell r="H50">
            <v>0</v>
          </cell>
          <cell r="I50">
            <v>0</v>
          </cell>
        </row>
        <row r="51">
          <cell r="D51">
            <v>80</v>
          </cell>
          <cell r="G51">
            <v>80</v>
          </cell>
        </row>
        <row r="52">
          <cell r="D52">
            <v>1550</v>
          </cell>
          <cell r="G52">
            <v>1550</v>
          </cell>
        </row>
        <row r="53">
          <cell r="D53">
            <v>10379</v>
          </cell>
          <cell r="E53">
            <v>10379</v>
          </cell>
        </row>
        <row r="54">
          <cell r="D54">
            <v>0</v>
          </cell>
        </row>
        <row r="55">
          <cell r="D55">
            <v>3242</v>
          </cell>
          <cell r="E55">
            <v>2802</v>
          </cell>
          <cell r="G55">
            <v>440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15251</v>
          </cell>
          <cell r="E60">
            <v>13181</v>
          </cell>
          <cell r="F60">
            <v>0</v>
          </cell>
          <cell r="G60">
            <v>2070</v>
          </cell>
          <cell r="H60">
            <v>0</v>
          </cell>
          <cell r="I60">
            <v>0</v>
          </cell>
        </row>
        <row r="61">
          <cell r="D61">
            <v>0</v>
          </cell>
        </row>
        <row r="62">
          <cell r="D62">
            <v>299</v>
          </cell>
          <cell r="E62">
            <v>299</v>
          </cell>
        </row>
        <row r="63">
          <cell r="D63">
            <v>0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299</v>
          </cell>
          <cell r="E66">
            <v>299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70</v>
          </cell>
          <cell r="G69">
            <v>70</v>
          </cell>
        </row>
        <row r="70">
          <cell r="D70">
            <v>70</v>
          </cell>
          <cell r="E70">
            <v>0</v>
          </cell>
          <cell r="F70">
            <v>0</v>
          </cell>
          <cell r="G70">
            <v>70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352</v>
          </cell>
          <cell r="E73">
            <v>352</v>
          </cell>
        </row>
        <row r="74">
          <cell r="D74">
            <v>352</v>
          </cell>
          <cell r="E74">
            <v>352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26314</v>
          </cell>
          <cell r="E75">
            <v>24174</v>
          </cell>
          <cell r="F75">
            <v>0</v>
          </cell>
          <cell r="G75">
            <v>2140</v>
          </cell>
          <cell r="H75">
            <v>0</v>
          </cell>
          <cell r="I75">
            <v>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0</v>
          </cell>
        </row>
        <row r="79">
          <cell r="D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D81">
            <v>0</v>
          </cell>
        </row>
        <row r="82">
          <cell r="D82">
            <v>0</v>
          </cell>
        </row>
        <row r="83">
          <cell r="D83">
            <v>3746</v>
          </cell>
          <cell r="G83">
            <v>3746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3746</v>
          </cell>
          <cell r="E86">
            <v>0</v>
          </cell>
          <cell r="F86">
            <v>0</v>
          </cell>
          <cell r="G86">
            <v>3746</v>
          </cell>
          <cell r="H86">
            <v>0</v>
          </cell>
          <cell r="I86">
            <v>0</v>
          </cell>
        </row>
        <row r="87">
          <cell r="D87">
            <v>0</v>
          </cell>
        </row>
        <row r="88">
          <cell r="D88">
            <v>3746</v>
          </cell>
          <cell r="E88">
            <v>0</v>
          </cell>
          <cell r="F88">
            <v>0</v>
          </cell>
          <cell r="G88">
            <v>3746</v>
          </cell>
          <cell r="H88">
            <v>0</v>
          </cell>
          <cell r="I88">
            <v>0</v>
          </cell>
        </row>
        <row r="89">
          <cell r="D89">
            <v>30060</v>
          </cell>
          <cell r="E89">
            <v>24174</v>
          </cell>
          <cell r="F89">
            <v>0</v>
          </cell>
          <cell r="G89">
            <v>5886</v>
          </cell>
          <cell r="H89">
            <v>0</v>
          </cell>
          <cell r="I89">
            <v>0</v>
          </cell>
        </row>
        <row r="90">
          <cell r="D90">
            <v>25</v>
          </cell>
          <cell r="G90">
            <v>25</v>
          </cell>
        </row>
        <row r="91">
          <cell r="D91">
            <v>13</v>
          </cell>
          <cell r="G91">
            <v>13</v>
          </cell>
        </row>
        <row r="92">
          <cell r="D92">
            <v>11927</v>
          </cell>
          <cell r="E92">
            <v>6079</v>
          </cell>
          <cell r="G92">
            <v>5848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6">
          <cell r="D96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  <row r="100">
          <cell r="D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D102">
            <v>0</v>
          </cell>
        </row>
        <row r="103">
          <cell r="D103">
            <v>0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9387</v>
          </cell>
          <cell r="E107">
            <v>9387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>
            <v>0</v>
          </cell>
        </row>
        <row r="109">
          <cell r="D109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3">
          <cell r="D113">
            <v>9387</v>
          </cell>
          <cell r="E113">
            <v>9387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4950</v>
          </cell>
          <cell r="E120">
            <v>4950</v>
          </cell>
        </row>
        <row r="121">
          <cell r="D121">
            <v>0</v>
          </cell>
        </row>
        <row r="122">
          <cell r="D122">
            <v>14337</v>
          </cell>
          <cell r="E122">
            <v>14337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D123">
            <v>0</v>
          </cell>
        </row>
        <row r="124">
          <cell r="D124">
            <v>0</v>
          </cell>
        </row>
        <row r="125">
          <cell r="D125">
            <v>0</v>
          </cell>
        </row>
        <row r="126"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D131">
            <v>9</v>
          </cell>
          <cell r="E131">
            <v>9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3</v>
          </cell>
          <cell r="E134">
            <v>3</v>
          </cell>
        </row>
        <row r="135">
          <cell r="D135">
            <v>12</v>
          </cell>
          <cell r="E135">
            <v>12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D136">
            <v>0</v>
          </cell>
        </row>
        <row r="137">
          <cell r="D137">
            <v>0</v>
          </cell>
        </row>
        <row r="138">
          <cell r="D138">
            <v>0</v>
          </cell>
        </row>
        <row r="139">
          <cell r="D139">
            <v>0</v>
          </cell>
        </row>
        <row r="140">
          <cell r="D140">
            <v>0</v>
          </cell>
        </row>
        <row r="141">
          <cell r="D141">
            <v>0</v>
          </cell>
        </row>
        <row r="142">
          <cell r="D142">
            <v>0</v>
          </cell>
        </row>
        <row r="143">
          <cell r="D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D145">
            <v>26314</v>
          </cell>
          <cell r="E145">
            <v>20428</v>
          </cell>
          <cell r="F145">
            <v>0</v>
          </cell>
          <cell r="G145">
            <v>5886</v>
          </cell>
          <cell r="H145">
            <v>0</v>
          </cell>
          <cell r="I145">
            <v>0</v>
          </cell>
        </row>
        <row r="146">
          <cell r="D146">
            <v>0</v>
          </cell>
        </row>
        <row r="147">
          <cell r="D147">
            <v>0</v>
          </cell>
        </row>
        <row r="148">
          <cell r="D148">
            <v>0</v>
          </cell>
        </row>
        <row r="149">
          <cell r="D149">
            <v>0</v>
          </cell>
        </row>
        <row r="150">
          <cell r="D150">
            <v>3746</v>
          </cell>
          <cell r="E150">
            <v>3746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3746</v>
          </cell>
          <cell r="E154">
            <v>3746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</row>
        <row r="156">
          <cell r="D156">
            <v>3746</v>
          </cell>
          <cell r="E156">
            <v>3746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>
            <v>30060</v>
          </cell>
          <cell r="E157">
            <v>24174</v>
          </cell>
          <cell r="F157">
            <v>0</v>
          </cell>
          <cell r="G157">
            <v>5886</v>
          </cell>
          <cell r="H157">
            <v>0</v>
          </cell>
          <cell r="I157">
            <v>0</v>
          </cell>
        </row>
      </sheetData>
      <sheetData sheetId="12">
        <row r="8">
          <cell r="D8">
            <v>5184</v>
          </cell>
          <cell r="E8">
            <v>5184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5184</v>
          </cell>
          <cell r="E14">
            <v>5184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189</v>
          </cell>
          <cell r="E19">
            <v>189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189</v>
          </cell>
          <cell r="E26">
            <v>189</v>
          </cell>
        </row>
        <row r="27">
          <cell r="D27">
            <v>5373</v>
          </cell>
          <cell r="E27">
            <v>5373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2000</v>
          </cell>
          <cell r="E39">
            <v>2000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</row>
        <row r="47">
          <cell r="D47">
            <v>2000</v>
          </cell>
          <cell r="E47">
            <v>2000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>
            <v>0</v>
          </cell>
        </row>
        <row r="52">
          <cell r="D52">
            <v>0</v>
          </cell>
        </row>
        <row r="53">
          <cell r="D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</row>
        <row r="62">
          <cell r="D62">
            <v>0</v>
          </cell>
        </row>
        <row r="63">
          <cell r="D63">
            <v>0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7373</v>
          </cell>
          <cell r="E75">
            <v>7373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0</v>
          </cell>
        </row>
        <row r="79">
          <cell r="D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D81">
            <v>0</v>
          </cell>
        </row>
        <row r="82">
          <cell r="D82">
            <v>0</v>
          </cell>
        </row>
        <row r="83">
          <cell r="D83">
            <v>7373</v>
          </cell>
          <cell r="F83">
            <v>7373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7373</v>
          </cell>
          <cell r="E86">
            <v>0</v>
          </cell>
          <cell r="F86">
            <v>7373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</row>
        <row r="88">
          <cell r="D88">
            <v>7373</v>
          </cell>
          <cell r="E88">
            <v>0</v>
          </cell>
          <cell r="F88">
            <v>7373</v>
          </cell>
          <cell r="G88">
            <v>0</v>
          </cell>
          <cell r="H88">
            <v>0</v>
          </cell>
          <cell r="I88">
            <v>0</v>
          </cell>
        </row>
        <row r="89">
          <cell r="D89">
            <v>14746</v>
          </cell>
          <cell r="E89">
            <v>7373</v>
          </cell>
          <cell r="F89">
            <v>7373</v>
          </cell>
          <cell r="G89">
            <v>0</v>
          </cell>
          <cell r="H89">
            <v>0</v>
          </cell>
          <cell r="I89">
            <v>0</v>
          </cell>
        </row>
        <row r="90">
          <cell r="D90">
            <v>5072</v>
          </cell>
          <cell r="F90">
            <v>5072</v>
          </cell>
        </row>
        <row r="91">
          <cell r="D91">
            <v>1471</v>
          </cell>
          <cell r="F91">
            <v>1471</v>
          </cell>
        </row>
        <row r="92">
          <cell r="D92">
            <v>830</v>
          </cell>
          <cell r="F92">
            <v>830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6">
          <cell r="D96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  <row r="100">
          <cell r="D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D102">
            <v>0</v>
          </cell>
        </row>
        <row r="103">
          <cell r="D103">
            <v>0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>
            <v>0</v>
          </cell>
        </row>
        <row r="109">
          <cell r="D109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3">
          <cell r="D113">
            <v>0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D123">
            <v>0</v>
          </cell>
        </row>
        <row r="124">
          <cell r="D124">
            <v>0</v>
          </cell>
        </row>
        <row r="125">
          <cell r="D125">
            <v>0</v>
          </cell>
        </row>
        <row r="126"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D136">
            <v>0</v>
          </cell>
        </row>
        <row r="137">
          <cell r="D137">
            <v>0</v>
          </cell>
        </row>
        <row r="138">
          <cell r="D138">
            <v>0</v>
          </cell>
        </row>
        <row r="139">
          <cell r="D139">
            <v>0</v>
          </cell>
        </row>
        <row r="140">
          <cell r="D140">
            <v>0</v>
          </cell>
        </row>
        <row r="141">
          <cell r="D141">
            <v>0</v>
          </cell>
        </row>
        <row r="142">
          <cell r="D142">
            <v>0</v>
          </cell>
        </row>
        <row r="143">
          <cell r="D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D145">
            <v>7373</v>
          </cell>
          <cell r="E145">
            <v>0</v>
          </cell>
          <cell r="F145">
            <v>7373</v>
          </cell>
          <cell r="G145">
            <v>0</v>
          </cell>
          <cell r="H145">
            <v>0</v>
          </cell>
          <cell r="I145">
            <v>0</v>
          </cell>
        </row>
        <row r="146">
          <cell r="D146">
            <v>0</v>
          </cell>
        </row>
        <row r="147">
          <cell r="D147">
            <v>0</v>
          </cell>
        </row>
        <row r="148">
          <cell r="D148">
            <v>0</v>
          </cell>
        </row>
        <row r="149">
          <cell r="D149">
            <v>0</v>
          </cell>
        </row>
        <row r="150">
          <cell r="D150">
            <v>7373</v>
          </cell>
          <cell r="E150">
            <v>7373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7373</v>
          </cell>
          <cell r="E154">
            <v>7373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</row>
        <row r="156">
          <cell r="D156">
            <v>7373</v>
          </cell>
          <cell r="E156">
            <v>7373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>
            <v>14746</v>
          </cell>
          <cell r="E157">
            <v>7373</v>
          </cell>
          <cell r="F157">
            <v>7373</v>
          </cell>
          <cell r="G157">
            <v>0</v>
          </cell>
          <cell r="H157">
            <v>0</v>
          </cell>
          <cell r="I157">
            <v>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355</v>
      </c>
    </row>
    <row r="2" spans="1:9" ht="18.75">
      <c r="B2" s="116" t="s">
        <v>588</v>
      </c>
      <c r="C2" s="115"/>
      <c r="D2" s="119" t="s">
        <v>664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39" si="0">SUM(E8:I8)</f>
        <v>114837</v>
      </c>
      <c r="E8" s="17">
        <v>114837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130351</v>
      </c>
      <c r="E9" s="17">
        <v>130351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604</v>
      </c>
      <c r="C10" s="14" t="s">
        <v>15</v>
      </c>
      <c r="D10" s="18">
        <f t="shared" si="0"/>
        <v>92325</v>
      </c>
      <c r="E10" s="17">
        <v>92325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6884</v>
      </c>
      <c r="E11" s="17">
        <v>6884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344397</v>
      </c>
      <c r="E14" s="18">
        <f>SUM(E8:E13)</f>
        <v>344397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85152</v>
      </c>
      <c r="E19" s="18">
        <f>SUM(E20:E26)</f>
        <v>21752</v>
      </c>
      <c r="F19" s="18">
        <f>SUM(F20:F26)</f>
        <v>0</v>
      </c>
      <c r="G19" s="18">
        <f>SUM(G20:G26)</f>
        <v>62306</v>
      </c>
      <c r="H19" s="18">
        <f>SUM(H20:H26)</f>
        <v>1094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13002</v>
      </c>
      <c r="E21" s="17">
        <v>13002</v>
      </c>
      <c r="F21" s="17"/>
      <c r="G21" s="17"/>
      <c r="H21" s="17"/>
      <c r="I21" s="17"/>
    </row>
    <row r="22" spans="1:9" ht="15" customHeight="1">
      <c r="A22" s="4"/>
      <c r="B22" s="9" t="s">
        <v>606</v>
      </c>
      <c r="C22" s="14" t="s">
        <v>335</v>
      </c>
      <c r="D22" s="18">
        <f t="shared" si="0"/>
        <v>63400</v>
      </c>
      <c r="E22" s="17"/>
      <c r="F22" s="17"/>
      <c r="G22" s="17">
        <v>62306</v>
      </c>
      <c r="H22" s="17">
        <v>1094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395" t="s">
        <v>349</v>
      </c>
      <c r="C26" s="14" t="s">
        <v>350</v>
      </c>
      <c r="D26" s="18">
        <f t="shared" si="0"/>
        <v>8750</v>
      </c>
      <c r="E26" s="17">
        <v>8750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429549</v>
      </c>
      <c r="E27" s="18">
        <f>SUM(E14:E19)</f>
        <v>366149</v>
      </c>
      <c r="F27" s="18">
        <f>SUM(F14:F19)</f>
        <v>0</v>
      </c>
      <c r="G27" s="18">
        <f>SUM(G14:G19)</f>
        <v>62306</v>
      </c>
      <c r="H27" s="18">
        <f>SUM(H14:H19)</f>
        <v>1094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91747</v>
      </c>
      <c r="E39" s="17">
        <v>91747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ref="D40:D71" si="1">SUM(E40:I40)</f>
        <v>187900</v>
      </c>
      <c r="E40" s="17">
        <v>187900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1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1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1"/>
        <v>10688</v>
      </c>
      <c r="E43" s="17">
        <v>10688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1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1"/>
        <v>198588</v>
      </c>
      <c r="E45" s="18">
        <f>SUM(E40:E44)</f>
        <v>198588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1"/>
        <v>1413</v>
      </c>
      <c r="E46" s="17">
        <v>1413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1"/>
        <v>291748</v>
      </c>
      <c r="E47" s="18">
        <f>E36+E37+E38+E39+E45+E46</f>
        <v>291748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1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1"/>
        <v>8848</v>
      </c>
      <c r="E49" s="17"/>
      <c r="F49" s="17">
        <v>360</v>
      </c>
      <c r="G49" s="17">
        <v>1050</v>
      </c>
      <c r="H49" s="17">
        <v>6688</v>
      </c>
      <c r="I49" s="17">
        <v>750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1"/>
        <v>3690</v>
      </c>
      <c r="E50" s="18">
        <f>SUM(E51:E52)</f>
        <v>560</v>
      </c>
      <c r="F50" s="18">
        <f>SUM(F51:F52)</f>
        <v>1500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1"/>
        <v>1820</v>
      </c>
      <c r="E51" s="17">
        <v>240</v>
      </c>
      <c r="F51" s="17">
        <v>1500</v>
      </c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1"/>
        <v>1870</v>
      </c>
      <c r="E52" s="17">
        <v>320</v>
      </c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1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1"/>
        <v>12612</v>
      </c>
      <c r="E54" s="17">
        <v>3579</v>
      </c>
      <c r="F54" s="17">
        <v>502</v>
      </c>
      <c r="G54" s="17"/>
      <c r="H54" s="17">
        <v>8531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1"/>
        <v>7128</v>
      </c>
      <c r="E55" s="17">
        <v>6404</v>
      </c>
      <c r="F55" s="17"/>
      <c r="G55" s="17">
        <v>724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1"/>
        <v>4864</v>
      </c>
      <c r="E56" s="17"/>
      <c r="F56" s="17"/>
      <c r="G56" s="124"/>
      <c r="H56" s="17">
        <v>4864</v>
      </c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1"/>
        <v>1300</v>
      </c>
      <c r="E57" s="17">
        <v>1300</v>
      </c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1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1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1"/>
        <v>58021</v>
      </c>
      <c r="E60" s="18">
        <f>E48+E49+E50+E53+E54+E55+E56+E57+E58+E59</f>
        <v>31422</v>
      </c>
      <c r="F60" s="18">
        <f>F48+F49+F50+F53+F54+F55+F56+F57+F58+F59</f>
        <v>2362</v>
      </c>
      <c r="G60" s="18">
        <f>G48+G49+G50+G53+G54+G55+G56+G57+G58+G59</f>
        <v>3404</v>
      </c>
      <c r="H60" s="18">
        <f>H48+H49+H50+H53+H54+H55+H56+H57+H58+H59</f>
        <v>20083</v>
      </c>
      <c r="I60" s="18">
        <f>I48+I49+I50+I53+I54+I55+I56+I57+I58+I59</f>
        <v>750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1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1"/>
        <v>8199</v>
      </c>
      <c r="E62" s="17">
        <v>8199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1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1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1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1"/>
        <v>8199</v>
      </c>
      <c r="E66" s="18">
        <f>SUM(E61:E65)</f>
        <v>8199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1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1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1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1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1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2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2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2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2"/>
        <v>787939</v>
      </c>
      <c r="E75" s="65">
        <f>E27+E33+E47+E60+E66+E70+E74</f>
        <v>697870</v>
      </c>
      <c r="F75" s="65">
        <f>F27+F33+F47+F60+F66+F70+F74</f>
        <v>2362</v>
      </c>
      <c r="G75" s="65">
        <f>G27+G33+G47+G60+G66+G70+G74</f>
        <v>65780</v>
      </c>
      <c r="H75" s="65">
        <f>H27+H33+H47+H60+H66+H70+H74</f>
        <v>21177</v>
      </c>
      <c r="I75" s="65">
        <f>I27+I33+I47+I60+I66+I70+I74</f>
        <v>750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2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2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2"/>
        <v>307216</v>
      </c>
      <c r="E78" s="45">
        <v>300819</v>
      </c>
      <c r="F78" s="45"/>
      <c r="G78" s="45">
        <v>6397</v>
      </c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2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2"/>
        <v>307216</v>
      </c>
      <c r="E80" s="45">
        <f>SUM(E78:E79)</f>
        <v>300819</v>
      </c>
      <c r="F80" s="45">
        <f>SUM(F78:F79)</f>
        <v>0</v>
      </c>
      <c r="G80" s="45">
        <f>SUM(G78:G79)</f>
        <v>6397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2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2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2"/>
        <v>428788</v>
      </c>
      <c r="E83" s="394"/>
      <c r="F83" s="393">
        <v>154861</v>
      </c>
      <c r="G83" s="394">
        <v>132166</v>
      </c>
      <c r="H83" s="394">
        <v>111838</v>
      </c>
      <c r="I83" s="394">
        <v>29923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2"/>
        <v>0</v>
      </c>
      <c r="E84" s="99"/>
      <c r="F84" s="122"/>
      <c r="G84" s="99"/>
      <c r="H84" s="99"/>
      <c r="I84" s="99"/>
    </row>
    <row r="85" spans="1:9">
      <c r="A85" s="5">
        <v>69</v>
      </c>
      <c r="B85" s="11" t="s">
        <v>272</v>
      </c>
      <c r="C85" s="45" t="s">
        <v>285</v>
      </c>
      <c r="D85" s="18">
        <f t="shared" si="2"/>
        <v>0</v>
      </c>
      <c r="E85" s="99"/>
      <c r="F85" s="122"/>
      <c r="G85" s="99"/>
      <c r="H85" s="99"/>
      <c r="I85" s="99"/>
    </row>
    <row r="86" spans="1:9">
      <c r="A86" s="5">
        <v>70</v>
      </c>
      <c r="B86" s="12" t="s">
        <v>385</v>
      </c>
      <c r="C86" s="45" t="s">
        <v>286</v>
      </c>
      <c r="D86" s="18">
        <f t="shared" si="2"/>
        <v>736004</v>
      </c>
      <c r="E86" s="99">
        <f>(SUM(E80:E85))+E76+E77</f>
        <v>300819</v>
      </c>
      <c r="F86" s="121">
        <f>(SUM(F80:F85))+F76+F77</f>
        <v>154861</v>
      </c>
      <c r="G86" s="99">
        <f>(SUM(G80:G85))+G76+G77</f>
        <v>138563</v>
      </c>
      <c r="H86" s="99">
        <f>(SUM(H80:H85))+H76+H77</f>
        <v>111838</v>
      </c>
      <c r="I86" s="99">
        <f>(SUM(I80:I85))+I76+I77</f>
        <v>29923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2"/>
        <v>0</v>
      </c>
      <c r="E87" s="99"/>
      <c r="F87" s="121"/>
      <c r="G87" s="99"/>
      <c r="H87" s="99"/>
      <c r="I87" s="99"/>
    </row>
    <row r="88" spans="1:9">
      <c r="A88" s="5">
        <v>72</v>
      </c>
      <c r="B88" s="35" t="s">
        <v>386</v>
      </c>
      <c r="C88" s="45" t="s">
        <v>288</v>
      </c>
      <c r="D88" s="18">
        <f t="shared" si="2"/>
        <v>736004</v>
      </c>
      <c r="E88" s="99">
        <f>SUM(E86:E87)</f>
        <v>300819</v>
      </c>
      <c r="F88" s="121">
        <f>SUM(F86:F87)</f>
        <v>154861</v>
      </c>
      <c r="G88" s="99">
        <f>SUM(G86:G87)</f>
        <v>138563</v>
      </c>
      <c r="H88" s="99">
        <f>SUM(H86:H87)</f>
        <v>111838</v>
      </c>
      <c r="I88" s="99">
        <f>SUM(I86:I87)</f>
        <v>29923</v>
      </c>
    </row>
    <row r="89" spans="1:9">
      <c r="A89" s="54">
        <v>73</v>
      </c>
      <c r="B89" s="55" t="s">
        <v>387</v>
      </c>
      <c r="C89" s="55"/>
      <c r="D89" s="18">
        <f t="shared" si="2"/>
        <v>1523943</v>
      </c>
      <c r="E89" s="100">
        <f>E75+E88</f>
        <v>998689</v>
      </c>
      <c r="F89" s="123">
        <f>F75+F88</f>
        <v>157223</v>
      </c>
      <c r="G89" s="100">
        <f>G75+G88</f>
        <v>204343</v>
      </c>
      <c r="H89" s="100">
        <f>H75+H88</f>
        <v>133015</v>
      </c>
      <c r="I89" s="100">
        <f>I75+I88</f>
        <v>30673</v>
      </c>
    </row>
    <row r="91" spans="1:9" ht="15.75">
      <c r="B91" s="301"/>
      <c r="C91" s="112"/>
    </row>
    <row r="92" spans="1:9" ht="15.75">
      <c r="B92" s="301"/>
    </row>
    <row r="93" spans="1:9" ht="15.75">
      <c r="B93" s="301"/>
    </row>
    <row r="94" spans="1:9" ht="15.75">
      <c r="B94" s="56"/>
    </row>
  </sheetData>
  <phoneticPr fontId="45" type="noConversion"/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E2" sqref="E2"/>
    </sheetView>
  </sheetViews>
  <sheetFormatPr defaultRowHeight="15"/>
  <cols>
    <col min="1" max="1" width="48.42578125" customWidth="1"/>
    <col min="3" max="3" width="12.5703125" customWidth="1"/>
    <col min="5" max="5" width="15.140625" customWidth="1"/>
    <col min="6" max="6" width="15.140625" style="390" customWidth="1"/>
    <col min="7" max="7" width="12.7109375" customWidth="1"/>
    <col min="9" max="9" width="14.5703125" customWidth="1"/>
    <col min="10" max="10" width="14" customWidth="1"/>
  </cols>
  <sheetData>
    <row r="1" spans="1:10" ht="18.75">
      <c r="A1" s="83" t="s">
        <v>347</v>
      </c>
      <c r="B1" s="83"/>
      <c r="C1" s="104"/>
      <c r="D1" s="105"/>
      <c r="E1" s="118" t="s">
        <v>562</v>
      </c>
      <c r="F1" s="373"/>
      <c r="H1" s="303"/>
      <c r="I1" s="323"/>
    </row>
    <row r="2" spans="1:10" ht="18.75">
      <c r="A2" s="83" t="s">
        <v>348</v>
      </c>
      <c r="B2" s="83"/>
      <c r="C2" s="104"/>
      <c r="D2" s="105"/>
      <c r="E2" s="119" t="s">
        <v>664</v>
      </c>
      <c r="F2" s="374"/>
      <c r="H2" s="303"/>
      <c r="I2" s="66"/>
    </row>
    <row r="3" spans="1:10" ht="18.75">
      <c r="A3" s="116" t="s">
        <v>588</v>
      </c>
      <c r="B3" s="83"/>
      <c r="C3" s="104"/>
      <c r="D3" s="105"/>
      <c r="E3" s="105"/>
      <c r="F3" s="375"/>
      <c r="G3" s="119"/>
      <c r="H3" s="303"/>
      <c r="I3" s="66" t="s">
        <v>561</v>
      </c>
    </row>
    <row r="4" spans="1:10" ht="15.75">
      <c r="A4" s="82"/>
      <c r="B4" s="82"/>
      <c r="C4" s="304">
        <v>2015</v>
      </c>
      <c r="D4" s="305"/>
      <c r="E4" s="97">
        <v>2015</v>
      </c>
      <c r="F4" s="376"/>
      <c r="G4" s="304">
        <v>2016</v>
      </c>
      <c r="H4" s="305"/>
      <c r="I4" s="97">
        <v>2016</v>
      </c>
      <c r="J4" s="20" t="s">
        <v>568</v>
      </c>
    </row>
    <row r="5" spans="1:10" ht="15.75" thickBot="1">
      <c r="A5" s="86"/>
      <c r="B5" s="81" t="s">
        <v>323</v>
      </c>
      <c r="C5" s="306"/>
      <c r="D5" s="80"/>
      <c r="E5" s="79" t="s">
        <v>321</v>
      </c>
      <c r="F5" s="377"/>
      <c r="G5" s="306"/>
      <c r="H5" s="80"/>
      <c r="I5" s="79" t="s">
        <v>321</v>
      </c>
    </row>
    <row r="6" spans="1:10" ht="15.75" thickBot="1">
      <c r="A6" s="84" t="s">
        <v>322</v>
      </c>
      <c r="B6" s="67"/>
      <c r="C6" s="307"/>
      <c r="D6" s="77"/>
      <c r="E6" s="78">
        <f>E7+E16+E27+E45+E47</f>
        <v>383440798</v>
      </c>
      <c r="F6" s="378"/>
      <c r="G6" s="307"/>
      <c r="H6" s="77"/>
      <c r="I6" s="78">
        <f>I7+I16+I27+I45+I49</f>
        <v>346486751</v>
      </c>
    </row>
    <row r="7" spans="1:10" ht="15.75" thickBot="1">
      <c r="A7" s="87" t="s">
        <v>324</v>
      </c>
      <c r="B7" s="67" t="s">
        <v>9</v>
      </c>
      <c r="C7" s="307"/>
      <c r="D7" s="77"/>
      <c r="E7" s="78">
        <f>SUM(E8:E15)</f>
        <v>139174406</v>
      </c>
      <c r="F7" s="78">
        <f>SUM(F8:F15)</f>
        <v>-10633291</v>
      </c>
      <c r="G7" s="307"/>
      <c r="H7" s="77"/>
      <c r="I7" s="78">
        <f>SUM(I8:I15)</f>
        <v>114837274</v>
      </c>
      <c r="J7" s="78">
        <f>SUM(J8:J15)</f>
        <v>-36817510</v>
      </c>
    </row>
    <row r="8" spans="1:10">
      <c r="A8" s="88" t="s">
        <v>320</v>
      </c>
      <c r="B8" s="76"/>
      <c r="C8" s="308">
        <v>4580000</v>
      </c>
      <c r="D8" s="309">
        <v>22.3</v>
      </c>
      <c r="E8" s="108">
        <v>102134000</v>
      </c>
      <c r="F8" s="379"/>
      <c r="G8" s="308">
        <v>4580000</v>
      </c>
      <c r="H8" s="309">
        <v>22.24</v>
      </c>
      <c r="I8" s="108">
        <f>G8*H8</f>
        <v>101859200</v>
      </c>
      <c r="J8" s="380"/>
    </row>
    <row r="9" spans="1:10">
      <c r="A9" s="349" t="s">
        <v>319</v>
      </c>
      <c r="B9" s="76"/>
      <c r="C9" s="308">
        <v>22300</v>
      </c>
      <c r="D9" s="90"/>
      <c r="E9" s="109">
        <v>8964553</v>
      </c>
      <c r="F9" s="379"/>
      <c r="G9" s="308">
        <v>22300</v>
      </c>
      <c r="H9" s="90"/>
      <c r="I9" s="109">
        <v>0</v>
      </c>
      <c r="J9" s="381">
        <v>-8964600</v>
      </c>
    </row>
    <row r="10" spans="1:10">
      <c r="A10" s="349" t="s">
        <v>318</v>
      </c>
      <c r="B10" s="76"/>
      <c r="C10" s="308">
        <v>320000</v>
      </c>
      <c r="D10" s="90"/>
      <c r="E10" s="109">
        <v>14880000</v>
      </c>
      <c r="F10" s="379"/>
      <c r="G10" s="308">
        <v>320000</v>
      </c>
      <c r="H10" s="90"/>
      <c r="I10" s="109">
        <v>3520940</v>
      </c>
      <c r="J10" s="380">
        <v>-11359060</v>
      </c>
    </row>
    <row r="11" spans="1:10">
      <c r="A11" s="349" t="s">
        <v>317</v>
      </c>
      <c r="B11" s="76"/>
      <c r="C11" s="308">
        <v>69</v>
      </c>
      <c r="D11" s="90"/>
      <c r="E11" s="109">
        <v>1775094</v>
      </c>
      <c r="F11" s="379"/>
      <c r="G11" s="308">
        <v>69</v>
      </c>
      <c r="H11" s="90"/>
      <c r="I11" s="109">
        <v>3660519</v>
      </c>
      <c r="J11" s="380"/>
    </row>
    <row r="12" spans="1:10">
      <c r="A12" s="349" t="s">
        <v>316</v>
      </c>
      <c r="B12" s="76"/>
      <c r="C12" s="310">
        <v>227000</v>
      </c>
      <c r="D12" s="311"/>
      <c r="E12" s="109">
        <v>5448000</v>
      </c>
      <c r="F12" s="379"/>
      <c r="G12" s="310">
        <v>227000</v>
      </c>
      <c r="H12" s="311"/>
      <c r="I12" s="109">
        <v>5448000</v>
      </c>
      <c r="J12" s="380"/>
    </row>
    <row r="13" spans="1:10">
      <c r="A13" s="348" t="s">
        <v>315</v>
      </c>
      <c r="B13" s="85"/>
      <c r="C13" s="308">
        <v>2700</v>
      </c>
      <c r="D13" s="90"/>
      <c r="E13" s="109">
        <v>5761109</v>
      </c>
      <c r="F13" s="379">
        <v>-10633291</v>
      </c>
      <c r="G13" s="308">
        <v>2700</v>
      </c>
      <c r="H13" s="90"/>
      <c r="I13" s="109">
        <v>0</v>
      </c>
      <c r="J13" s="382">
        <v>-16302600</v>
      </c>
    </row>
    <row r="14" spans="1:10">
      <c r="A14" s="89" t="s">
        <v>557</v>
      </c>
      <c r="B14" s="85"/>
      <c r="C14" s="312"/>
      <c r="D14" s="75"/>
      <c r="E14" s="107">
        <v>211650</v>
      </c>
      <c r="F14" s="383"/>
      <c r="G14" s="312"/>
      <c r="H14" s="75"/>
      <c r="I14" s="107">
        <v>0</v>
      </c>
      <c r="J14" s="380">
        <v>-191250</v>
      </c>
    </row>
    <row r="15" spans="1:10" ht="15.75" thickBot="1">
      <c r="A15" s="89" t="s">
        <v>589</v>
      </c>
      <c r="B15" s="85"/>
      <c r="C15" s="312"/>
      <c r="D15" s="75"/>
      <c r="E15" s="107"/>
      <c r="F15" s="383"/>
      <c r="G15" s="312"/>
      <c r="H15" s="75"/>
      <c r="I15" s="107">
        <v>348615</v>
      </c>
      <c r="J15" s="380"/>
    </row>
    <row r="16" spans="1:10" ht="15.75" thickBot="1">
      <c r="A16" s="68" t="s">
        <v>325</v>
      </c>
      <c r="B16" s="91" t="s">
        <v>12</v>
      </c>
      <c r="C16" s="313"/>
      <c r="D16" s="74"/>
      <c r="E16" s="73">
        <f>SUM(E17:E26)</f>
        <v>122000800</v>
      </c>
      <c r="F16" s="378"/>
      <c r="G16" s="313"/>
      <c r="H16" s="74"/>
      <c r="I16" s="73">
        <f>SUM(I17:I26)</f>
        <v>130351320</v>
      </c>
      <c r="J16" s="73">
        <f>SUM(J17:J26)</f>
        <v>0</v>
      </c>
    </row>
    <row r="17" spans="1:9">
      <c r="A17" s="72" t="s">
        <v>314</v>
      </c>
      <c r="B17" s="92"/>
      <c r="C17" s="310">
        <v>4152000</v>
      </c>
      <c r="D17" s="324">
        <v>20.100000000000001</v>
      </c>
      <c r="E17" s="110">
        <v>55636800</v>
      </c>
      <c r="F17" s="384"/>
      <c r="G17" s="385">
        <v>4308000</v>
      </c>
      <c r="H17" s="324">
        <v>20.2</v>
      </c>
      <c r="I17" s="110">
        <f>G17*H17*8/12</f>
        <v>58014400</v>
      </c>
    </row>
    <row r="18" spans="1:9">
      <c r="A18" s="70" t="s">
        <v>313</v>
      </c>
      <c r="B18" s="93"/>
      <c r="C18" s="325">
        <v>1800000</v>
      </c>
      <c r="D18" s="324">
        <v>11</v>
      </c>
      <c r="E18" s="111">
        <v>13200000</v>
      </c>
      <c r="F18" s="384"/>
      <c r="G18" s="325">
        <v>1800000</v>
      </c>
      <c r="H18" s="324">
        <v>11</v>
      </c>
      <c r="I18" s="111">
        <v>13200000</v>
      </c>
    </row>
    <row r="19" spans="1:9">
      <c r="A19" s="72" t="s">
        <v>312</v>
      </c>
      <c r="B19" s="92"/>
      <c r="C19" s="325">
        <v>4152000</v>
      </c>
      <c r="D19" s="324">
        <v>20</v>
      </c>
      <c r="E19" s="111">
        <v>27680000</v>
      </c>
      <c r="F19" s="384"/>
      <c r="G19" s="386">
        <v>4308000</v>
      </c>
      <c r="H19" s="324">
        <v>19.600000000000001</v>
      </c>
      <c r="I19" s="111">
        <f>G19*H19*4/12</f>
        <v>28145600</v>
      </c>
    </row>
    <row r="20" spans="1:9">
      <c r="A20" s="70" t="s">
        <v>311</v>
      </c>
      <c r="B20" s="93"/>
      <c r="C20" s="325">
        <v>1800000</v>
      </c>
      <c r="D20" s="324">
        <v>11</v>
      </c>
      <c r="E20" s="111">
        <v>6600000</v>
      </c>
      <c r="F20" s="384"/>
      <c r="G20" s="325">
        <v>1800000</v>
      </c>
      <c r="H20" s="324">
        <v>11</v>
      </c>
      <c r="I20" s="111">
        <v>6600000</v>
      </c>
    </row>
    <row r="21" spans="1:9">
      <c r="A21" s="72" t="s">
        <v>310</v>
      </c>
      <c r="B21" s="92"/>
      <c r="C21" s="325">
        <v>35000</v>
      </c>
      <c r="D21" s="324">
        <v>20</v>
      </c>
      <c r="E21" s="111">
        <v>700000</v>
      </c>
      <c r="F21" s="384"/>
      <c r="G21" s="325">
        <v>35000</v>
      </c>
      <c r="H21" s="324">
        <v>19.600000000000001</v>
      </c>
      <c r="I21" s="111">
        <f>G21*H21</f>
        <v>686000</v>
      </c>
    </row>
    <row r="22" spans="1:9">
      <c r="A22" s="70" t="s">
        <v>309</v>
      </c>
      <c r="B22" s="93"/>
      <c r="C22" s="325">
        <v>70000</v>
      </c>
      <c r="D22" s="324">
        <v>218</v>
      </c>
      <c r="E22" s="111">
        <v>10173333</v>
      </c>
      <c r="F22" s="384"/>
      <c r="G22" s="386">
        <v>80000</v>
      </c>
      <c r="H22" s="324">
        <v>216</v>
      </c>
      <c r="I22" s="111">
        <f>G22*H22*8/12</f>
        <v>11520000</v>
      </c>
    </row>
    <row r="23" spans="1:9">
      <c r="A23" s="70" t="s">
        <v>308</v>
      </c>
      <c r="B23" s="93"/>
      <c r="C23" s="325">
        <v>70000</v>
      </c>
      <c r="D23" s="324">
        <v>218</v>
      </c>
      <c r="E23" s="326">
        <v>5086667</v>
      </c>
      <c r="F23" s="384"/>
      <c r="G23" s="386">
        <v>80000</v>
      </c>
      <c r="H23" s="324">
        <v>213</v>
      </c>
      <c r="I23" s="326">
        <f>G23*H23*4/12</f>
        <v>5680000</v>
      </c>
    </row>
    <row r="24" spans="1:9">
      <c r="A24" s="70" t="s">
        <v>558</v>
      </c>
      <c r="B24" s="93"/>
      <c r="C24" s="325"/>
      <c r="D24" s="324">
        <v>1</v>
      </c>
      <c r="E24" s="328">
        <v>352000</v>
      </c>
      <c r="F24" s="384"/>
      <c r="G24" s="325">
        <v>384000</v>
      </c>
      <c r="H24" s="324">
        <v>2</v>
      </c>
      <c r="I24" s="328">
        <v>768000</v>
      </c>
    </row>
    <row r="25" spans="1:9" ht="15.75" thickBot="1">
      <c r="A25" s="70" t="s">
        <v>559</v>
      </c>
      <c r="B25" s="93"/>
      <c r="C25" s="325"/>
      <c r="D25" s="324">
        <v>2</v>
      </c>
      <c r="E25" s="327">
        <v>2572000</v>
      </c>
      <c r="F25" s="384"/>
      <c r="G25" s="325">
        <v>1415000</v>
      </c>
      <c r="H25" s="324">
        <v>2</v>
      </c>
      <c r="I25" s="327">
        <v>2805820</v>
      </c>
    </row>
    <row r="26" spans="1:9" ht="15.75" thickBot="1">
      <c r="A26" s="70" t="s">
        <v>710</v>
      </c>
      <c r="B26" s="93"/>
      <c r="C26" s="325"/>
      <c r="D26" s="324"/>
      <c r="E26" s="327"/>
      <c r="F26" s="384"/>
      <c r="G26" s="325"/>
      <c r="H26" s="324">
        <v>2</v>
      </c>
      <c r="I26" s="327">
        <v>2931500</v>
      </c>
    </row>
    <row r="27" spans="1:9" ht="15.75" thickBot="1">
      <c r="A27" s="68" t="s">
        <v>326</v>
      </c>
      <c r="B27" s="91" t="s">
        <v>15</v>
      </c>
      <c r="C27" s="315"/>
      <c r="D27" s="316"/>
      <c r="E27" s="106">
        <f>SUM(E29:E44)</f>
        <v>115343512</v>
      </c>
      <c r="F27" s="387"/>
      <c r="G27" s="315"/>
      <c r="H27" s="316"/>
      <c r="I27" s="106">
        <f>SUM(I29:I44)</f>
        <v>93318263</v>
      </c>
    </row>
    <row r="28" spans="1:9">
      <c r="A28" s="95"/>
      <c r="B28" s="96"/>
      <c r="C28" s="317"/>
      <c r="D28" s="90"/>
      <c r="E28" s="69"/>
      <c r="F28" s="384"/>
      <c r="G28" s="317"/>
      <c r="H28" s="90"/>
      <c r="I28" s="69"/>
    </row>
    <row r="29" spans="1:9">
      <c r="A29" s="71" t="s">
        <v>328</v>
      </c>
      <c r="B29" s="94"/>
      <c r="C29" s="318">
        <v>1632000</v>
      </c>
      <c r="D29" s="90">
        <v>11.48</v>
      </c>
      <c r="E29" s="111">
        <v>18735360</v>
      </c>
      <c r="F29" s="384"/>
      <c r="G29" s="318">
        <v>1632000</v>
      </c>
      <c r="H29" s="90">
        <v>11.48</v>
      </c>
      <c r="I29" s="111">
        <v>18245760</v>
      </c>
    </row>
    <row r="30" spans="1:9">
      <c r="A30" s="71" t="s">
        <v>500</v>
      </c>
      <c r="B30" s="94"/>
      <c r="C30" s="318"/>
      <c r="D30" s="90"/>
      <c r="E30" s="111">
        <v>31817928</v>
      </c>
      <c r="F30" s="384"/>
      <c r="G30" s="318"/>
      <c r="H30" s="90"/>
      <c r="I30" s="111">
        <v>32815395</v>
      </c>
    </row>
    <row r="31" spans="1:9">
      <c r="A31" s="71" t="s">
        <v>590</v>
      </c>
      <c r="B31" s="94"/>
      <c r="C31" s="318"/>
      <c r="D31" s="319"/>
      <c r="E31" s="330"/>
      <c r="F31" s="384"/>
      <c r="G31" s="318"/>
      <c r="H31" s="319"/>
      <c r="I31" s="330">
        <v>4818380</v>
      </c>
    </row>
    <row r="32" spans="1:9">
      <c r="A32" s="329" t="s">
        <v>563</v>
      </c>
      <c r="B32" s="94"/>
      <c r="C32" s="318"/>
      <c r="D32" s="319"/>
      <c r="E32" s="330">
        <v>47687090</v>
      </c>
      <c r="F32" s="384"/>
      <c r="G32" s="318"/>
      <c r="H32" s="319"/>
      <c r="I32" s="330">
        <v>24825395</v>
      </c>
    </row>
    <row r="33" spans="1:9">
      <c r="A33" s="71" t="s">
        <v>307</v>
      </c>
      <c r="B33" s="94"/>
      <c r="C33" s="318">
        <v>494100</v>
      </c>
      <c r="D33" s="90">
        <v>8</v>
      </c>
      <c r="E33" s="111">
        <v>3952800</v>
      </c>
      <c r="F33" s="384"/>
      <c r="G33" s="318">
        <v>494100</v>
      </c>
      <c r="H33" s="90">
        <v>8</v>
      </c>
      <c r="I33" s="111">
        <v>3952800</v>
      </c>
    </row>
    <row r="34" spans="1:9">
      <c r="A34" s="71" t="s">
        <v>331</v>
      </c>
      <c r="B34" s="94"/>
      <c r="C34" s="318">
        <v>518805</v>
      </c>
      <c r="D34" s="90"/>
      <c r="E34" s="111"/>
      <c r="F34" s="384"/>
      <c r="G34" s="318">
        <v>518805</v>
      </c>
      <c r="H34" s="90"/>
      <c r="I34" s="111"/>
    </row>
    <row r="35" spans="1:9">
      <c r="A35" s="71" t="s">
        <v>560</v>
      </c>
      <c r="B35" s="94"/>
      <c r="C35" s="318">
        <v>3950000</v>
      </c>
      <c r="D35" s="90">
        <v>6743</v>
      </c>
      <c r="E35" s="111">
        <v>2663485</v>
      </c>
      <c r="F35" s="384"/>
      <c r="G35" s="318">
        <v>3950000</v>
      </c>
      <c r="H35" s="90">
        <v>6743</v>
      </c>
      <c r="I35" s="111"/>
    </row>
    <row r="36" spans="1:9">
      <c r="A36" s="71" t="s">
        <v>306</v>
      </c>
      <c r="B36" s="94"/>
      <c r="C36" s="318">
        <v>3950000</v>
      </c>
      <c r="D36" s="90">
        <v>6743</v>
      </c>
      <c r="E36" s="111">
        <v>2663485</v>
      </c>
      <c r="F36" s="384"/>
      <c r="G36" s="318">
        <v>3950000</v>
      </c>
      <c r="H36" s="90">
        <v>6743</v>
      </c>
      <c r="I36" s="111"/>
    </row>
    <row r="37" spans="1:9">
      <c r="A37" s="71" t="s">
        <v>305</v>
      </c>
      <c r="B37" s="94"/>
      <c r="C37" s="318">
        <v>300</v>
      </c>
      <c r="D37" s="90"/>
      <c r="E37" s="111">
        <v>2022900</v>
      </c>
      <c r="F37" s="384"/>
      <c r="G37" s="318">
        <v>300</v>
      </c>
      <c r="H37" s="90"/>
      <c r="I37" s="111"/>
    </row>
    <row r="38" spans="1:9">
      <c r="A38" s="71" t="s">
        <v>304</v>
      </c>
      <c r="B38" s="94"/>
      <c r="C38" s="318">
        <v>1200</v>
      </c>
      <c r="D38" s="90"/>
      <c r="E38" s="111">
        <v>1668000</v>
      </c>
      <c r="F38" s="384"/>
      <c r="G38" s="318">
        <v>1200</v>
      </c>
      <c r="H38" s="90"/>
      <c r="I38" s="111"/>
    </row>
    <row r="39" spans="1:9">
      <c r="A39" s="71" t="s">
        <v>591</v>
      </c>
      <c r="B39" s="94"/>
      <c r="C39" s="318"/>
      <c r="D39" s="90"/>
      <c r="E39" s="111"/>
      <c r="F39" s="384"/>
      <c r="G39" s="318"/>
      <c r="H39" s="90"/>
      <c r="I39" s="111">
        <v>3900000</v>
      </c>
    </row>
    <row r="40" spans="1:9">
      <c r="A40" s="71" t="s">
        <v>303</v>
      </c>
      <c r="B40" s="94"/>
      <c r="C40" s="318">
        <v>60896</v>
      </c>
      <c r="D40" s="90">
        <v>34</v>
      </c>
      <c r="E40" s="111">
        <v>2070464</v>
      </c>
      <c r="F40" s="384"/>
      <c r="G40" s="318">
        <v>60896</v>
      </c>
      <c r="H40" s="90">
        <v>28</v>
      </c>
      <c r="I40" s="111">
        <v>1705088</v>
      </c>
    </row>
    <row r="41" spans="1:9">
      <c r="A41" s="71" t="s">
        <v>302</v>
      </c>
      <c r="B41" s="94"/>
      <c r="C41" s="318">
        <v>188500</v>
      </c>
      <c r="D41" s="90">
        <v>4</v>
      </c>
      <c r="E41" s="111">
        <v>754000</v>
      </c>
      <c r="F41" s="384"/>
      <c r="G41" s="318">
        <v>188500</v>
      </c>
      <c r="H41" s="90">
        <v>4</v>
      </c>
      <c r="I41" s="111">
        <v>754000</v>
      </c>
    </row>
    <row r="42" spans="1:9">
      <c r="A42" s="70" t="s">
        <v>301</v>
      </c>
      <c r="B42" s="93"/>
      <c r="C42" s="314">
        <v>163500</v>
      </c>
      <c r="D42" s="90">
        <v>8</v>
      </c>
      <c r="E42" s="326">
        <v>1308000</v>
      </c>
      <c r="F42" s="384"/>
      <c r="G42" s="314">
        <v>163500</v>
      </c>
      <c r="H42" s="90">
        <v>8</v>
      </c>
      <c r="I42" s="326">
        <v>1308000</v>
      </c>
    </row>
    <row r="43" spans="1:9">
      <c r="A43" s="428" t="s">
        <v>711</v>
      </c>
      <c r="B43" s="36"/>
      <c r="C43" s="36"/>
      <c r="D43" s="36"/>
      <c r="E43" s="36"/>
      <c r="F43" s="429"/>
      <c r="G43" s="430"/>
      <c r="H43" s="36"/>
      <c r="I43" s="431">
        <v>607162</v>
      </c>
    </row>
    <row r="44" spans="1:9" ht="15.75" thickBot="1">
      <c r="A44" s="70" t="s">
        <v>712</v>
      </c>
      <c r="B44" s="93"/>
      <c r="C44" s="314"/>
      <c r="D44" s="90"/>
      <c r="E44" s="327"/>
      <c r="F44" s="432"/>
      <c r="G44" s="433"/>
      <c r="H44" s="434"/>
      <c r="I44" s="327">
        <v>386283</v>
      </c>
    </row>
    <row r="45" spans="1:9" ht="15.75" thickBot="1">
      <c r="A45" s="68" t="s">
        <v>327</v>
      </c>
      <c r="B45" s="91" t="s">
        <v>18</v>
      </c>
      <c r="C45" s="315"/>
      <c r="D45" s="316"/>
      <c r="E45" s="106">
        <f>SUM(E46:E48)</f>
        <v>6922080</v>
      </c>
      <c r="F45" s="106">
        <f>SUM(F46:F48)</f>
        <v>0</v>
      </c>
      <c r="G45" s="106"/>
      <c r="H45" s="106"/>
      <c r="I45" s="106">
        <f>SUM(I46:I48)</f>
        <v>7205360</v>
      </c>
    </row>
    <row r="46" spans="1:9" ht="15.75" thickBot="1">
      <c r="A46" s="72" t="s">
        <v>300</v>
      </c>
      <c r="B46" s="92"/>
      <c r="C46" s="308">
        <v>1140</v>
      </c>
      <c r="D46" s="90">
        <v>6072</v>
      </c>
      <c r="E46" s="69">
        <f>C46*D46</f>
        <v>6922080</v>
      </c>
      <c r="F46" s="384"/>
      <c r="G46" s="308">
        <v>1140</v>
      </c>
      <c r="H46" s="90">
        <v>6038</v>
      </c>
      <c r="I46" s="69">
        <f>G46*H46</f>
        <v>6883320</v>
      </c>
    </row>
    <row r="47" spans="1:9">
      <c r="A47" s="435" t="s">
        <v>713</v>
      </c>
      <c r="B47" s="101"/>
      <c r="C47" s="320"/>
      <c r="D47" s="102"/>
      <c r="E47" s="436"/>
      <c r="F47" s="388"/>
      <c r="G47" s="320"/>
      <c r="H47" s="102"/>
      <c r="I47" s="437">
        <v>322040</v>
      </c>
    </row>
    <row r="48" spans="1:9" ht="15.75" thickBot="1">
      <c r="A48" s="103"/>
      <c r="B48" s="103"/>
      <c r="C48" s="321"/>
      <c r="D48" s="322"/>
      <c r="E48" s="438"/>
      <c r="F48" s="389"/>
      <c r="G48" s="321"/>
      <c r="H48" s="322"/>
      <c r="I48" s="438"/>
    </row>
    <row r="49" spans="1:9" ht="15.75" thickBot="1">
      <c r="A49" s="439" t="s">
        <v>714</v>
      </c>
      <c r="B49" s="440"/>
      <c r="C49" s="441"/>
      <c r="D49" s="441"/>
      <c r="E49" s="441"/>
      <c r="F49" s="442"/>
      <c r="G49" s="440"/>
      <c r="H49" s="441"/>
      <c r="I49" s="443">
        <f>SUM(I50:I51)</f>
        <v>774534</v>
      </c>
    </row>
    <row r="50" spans="1:9">
      <c r="A50" s="444" t="s">
        <v>715</v>
      </c>
      <c r="B50" s="41"/>
      <c r="C50" s="41"/>
      <c r="D50" s="41"/>
      <c r="E50" s="41"/>
      <c r="F50" s="445"/>
      <c r="G50" s="446"/>
      <c r="H50" s="41"/>
      <c r="I50" s="447">
        <v>774534</v>
      </c>
    </row>
    <row r="51" spans="1:9">
      <c r="A51" s="428"/>
      <c r="B51" s="36"/>
      <c r="C51" s="36"/>
      <c r="D51" s="36"/>
      <c r="E51" s="36"/>
      <c r="F51" s="429"/>
      <c r="G51" s="430"/>
      <c r="H51" s="36"/>
      <c r="I51" s="448"/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4"/>
  <sheetViews>
    <sheetView topLeftCell="A40" workbookViewId="0">
      <selection activeCell="K27" sqref="K27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716</v>
      </c>
    </row>
    <row r="2" spans="1:9" ht="18.75">
      <c r="B2" s="116" t="s">
        <v>588</v>
      </c>
      <c r="C2" s="115"/>
      <c r="D2" s="119" t="s">
        <v>719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 ht="15.75">
      <c r="B5" s="465" t="s">
        <v>717</v>
      </c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718</v>
      </c>
      <c r="E6" s="2" t="s">
        <v>718</v>
      </c>
      <c r="F6" s="2" t="s">
        <v>718</v>
      </c>
      <c r="G6" s="2" t="s">
        <v>718</v>
      </c>
      <c r="H6" s="2" t="s">
        <v>718</v>
      </c>
      <c r="I6" s="2" t="s">
        <v>718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114837</v>
      </c>
      <c r="E8" s="17">
        <v>114837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130351</v>
      </c>
      <c r="E9" s="17">
        <v>130351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604</v>
      </c>
      <c r="C10" s="14" t="s">
        <v>15</v>
      </c>
      <c r="D10" s="18">
        <f t="shared" si="0"/>
        <v>93318</v>
      </c>
      <c r="E10" s="17">
        <v>93318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7206</v>
      </c>
      <c r="E11" s="17">
        <v>7206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775</v>
      </c>
      <c r="E12" s="17">
        <v>775</v>
      </c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346487</v>
      </c>
      <c r="E14" s="18">
        <f>SUM(E8:E13)</f>
        <v>346487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83384</v>
      </c>
      <c r="E19" s="18">
        <f>SUM(E20:E26)</f>
        <v>19984</v>
      </c>
      <c r="F19" s="18">
        <f>SUM(F20:F26)</f>
        <v>0</v>
      </c>
      <c r="G19" s="18">
        <f>SUM(G20:G26)</f>
        <v>62306</v>
      </c>
      <c r="H19" s="18">
        <f>SUM(H20:H26)</f>
        <v>1094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13002</v>
      </c>
      <c r="E21" s="17">
        <v>13002</v>
      </c>
      <c r="F21" s="17"/>
      <c r="G21" s="17"/>
      <c r="H21" s="17"/>
      <c r="I21" s="17"/>
    </row>
    <row r="22" spans="1:9" ht="15" customHeight="1">
      <c r="A22" s="4"/>
      <c r="B22" s="9" t="s">
        <v>606</v>
      </c>
      <c r="C22" s="14" t="s">
        <v>335</v>
      </c>
      <c r="D22" s="18">
        <f t="shared" si="0"/>
        <v>63400</v>
      </c>
      <c r="E22" s="17"/>
      <c r="F22" s="17"/>
      <c r="G22" s="17">
        <v>62306</v>
      </c>
      <c r="H22" s="17">
        <v>1094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27" t="s">
        <v>349</v>
      </c>
      <c r="C26" s="14" t="s">
        <v>350</v>
      </c>
      <c r="D26" s="18">
        <f t="shared" si="0"/>
        <v>6982</v>
      </c>
      <c r="E26" s="17">
        <v>6982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429871</v>
      </c>
      <c r="E27" s="18">
        <f>SUM(E14:E19)</f>
        <v>366471</v>
      </c>
      <c r="F27" s="18">
        <f>SUM(F14:F19)</f>
        <v>0</v>
      </c>
      <c r="G27" s="18">
        <f>SUM(G14:G19)</f>
        <v>62306</v>
      </c>
      <c r="H27" s="18">
        <f>SUM(H14:H19)</f>
        <v>1094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91747</v>
      </c>
      <c r="E39" s="17">
        <v>91747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187900</v>
      </c>
      <c r="E40" s="17">
        <v>187900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10688</v>
      </c>
      <c r="E43" s="17">
        <v>10688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198588</v>
      </c>
      <c r="E45" s="18">
        <f>SUM(E40:E44)</f>
        <v>198588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1413</v>
      </c>
      <c r="E46" s="17">
        <v>1413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291748</v>
      </c>
      <c r="E47" s="18">
        <f>E36+E37+E38+E39+E45+E46</f>
        <v>291748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9048</v>
      </c>
      <c r="E49" s="17"/>
      <c r="F49" s="17">
        <v>360</v>
      </c>
      <c r="G49" s="17">
        <v>1050</v>
      </c>
      <c r="H49" s="17">
        <v>6688</v>
      </c>
      <c r="I49" s="17"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3690</v>
      </c>
      <c r="E50" s="18">
        <f>SUM(E51:E52)</f>
        <v>560</v>
      </c>
      <c r="F50" s="18">
        <f>SUM(F51:F52)</f>
        <v>1500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1820</v>
      </c>
      <c r="E51" s="17">
        <v>240</v>
      </c>
      <c r="F51" s="17">
        <v>1500</v>
      </c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1870</v>
      </c>
      <c r="E52" s="17">
        <v>320</v>
      </c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12612</v>
      </c>
      <c r="E54" s="17">
        <v>3579</v>
      </c>
      <c r="F54" s="17">
        <v>502</v>
      </c>
      <c r="G54" s="17"/>
      <c r="H54" s="17">
        <v>8531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7128</v>
      </c>
      <c r="E55" s="17">
        <v>6404</v>
      </c>
      <c r="F55" s="17"/>
      <c r="G55" s="17">
        <v>724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4864</v>
      </c>
      <c r="E56" s="17"/>
      <c r="F56" s="17"/>
      <c r="G56" s="124"/>
      <c r="H56" s="17">
        <v>4864</v>
      </c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1300</v>
      </c>
      <c r="E57" s="17">
        <v>1300</v>
      </c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58221</v>
      </c>
      <c r="E60" s="18">
        <f>E48+E49+E50+E53+E54+E55+E56+E57+E58+E59</f>
        <v>31422</v>
      </c>
      <c r="F60" s="18">
        <f>F48+F49+F50+F53+F54+F55+F56+F57+F58+F59</f>
        <v>2362</v>
      </c>
      <c r="G60" s="18">
        <f>G48+G49+G50+G53+G54+G55+G56+G57+G58+G59</f>
        <v>3404</v>
      </c>
      <c r="H60" s="18">
        <f>H48+H49+H50+H53+H54+H55+H56+H57+H58+H59</f>
        <v>20083</v>
      </c>
      <c r="I60" s="18">
        <f>I48+I49+I50+I53+I54+I55+I56+I57+I58+I59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8199</v>
      </c>
      <c r="E62" s="17">
        <v>8199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286</v>
      </c>
      <c r="E63" s="17"/>
      <c r="F63" s="17">
        <v>286</v>
      </c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8485</v>
      </c>
      <c r="E66" s="18">
        <f>SUM(E61:E65)</f>
        <v>8199</v>
      </c>
      <c r="F66" s="18">
        <f>SUM(F61:F65)</f>
        <v>286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788747</v>
      </c>
      <c r="E75" s="65">
        <f>E27+E33+E47+E60+E66+E70+E74</f>
        <v>698192</v>
      </c>
      <c r="F75" s="65">
        <f>F27+F33+F47+F60+F66+F70+F74</f>
        <v>2648</v>
      </c>
      <c r="G75" s="65">
        <f>G27+G33+G47+G60+G66+G70+G74</f>
        <v>65780</v>
      </c>
      <c r="H75" s="65">
        <f>H27+H33+H47+H60+H66+H70+H74</f>
        <v>21177</v>
      </c>
      <c r="I75" s="65">
        <f>I27+I33+I47+I60+I66+I70+I74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565881</v>
      </c>
      <c r="E78" s="45">
        <v>530547</v>
      </c>
      <c r="F78" s="45">
        <v>8680</v>
      </c>
      <c r="G78" s="45">
        <v>20933</v>
      </c>
      <c r="H78" s="45">
        <v>4153</v>
      </c>
      <c r="I78" s="45"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565881</v>
      </c>
      <c r="E80" s="45">
        <f>SUM(E78:E79)</f>
        <v>530547</v>
      </c>
      <c r="F80" s="45">
        <f>SUM(F78:F79)</f>
        <v>8680</v>
      </c>
      <c r="G80" s="45">
        <f>SUM(G78:G79)</f>
        <v>20933</v>
      </c>
      <c r="H80" s="45">
        <f>SUM(H78:H79)</f>
        <v>4153</v>
      </c>
      <c r="I80" s="45">
        <f>SUM(I78:I79)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6969</v>
      </c>
      <c r="E81" s="45">
        <v>6969</v>
      </c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469678</v>
      </c>
      <c r="E83" s="422"/>
      <c r="F83" s="423">
        <v>160084</v>
      </c>
      <c r="G83" s="422">
        <v>143489</v>
      </c>
      <c r="H83" s="422">
        <v>113160</v>
      </c>
      <c r="I83" s="422">
        <v>52945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24"/>
      <c r="F84" s="425"/>
      <c r="G84" s="424"/>
      <c r="H84" s="424"/>
      <c r="I84" s="42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24"/>
      <c r="F85" s="425"/>
      <c r="G85" s="424"/>
      <c r="H85" s="424"/>
      <c r="I85" s="42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1042528</v>
      </c>
      <c r="E86" s="424">
        <f>(SUM(E80:E85))+E76+E77</f>
        <v>537516</v>
      </c>
      <c r="F86" s="426">
        <f>(SUM(F80:F85))+F76+F77</f>
        <v>168764</v>
      </c>
      <c r="G86" s="424">
        <f>(SUM(G80:G85))+G76+G77</f>
        <v>164422</v>
      </c>
      <c r="H86" s="424">
        <f>(SUM(H80:H85))+H76+H77</f>
        <v>117313</v>
      </c>
      <c r="I86" s="424">
        <f>(SUM(I80:I85))+I76+I77</f>
        <v>54513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24"/>
      <c r="F87" s="426"/>
      <c r="G87" s="424"/>
      <c r="H87" s="424"/>
      <c r="I87" s="42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1042528</v>
      </c>
      <c r="E88" s="424">
        <f>SUM(E86:E87)</f>
        <v>537516</v>
      </c>
      <c r="F88" s="426">
        <f>SUM(F86:F87)</f>
        <v>168764</v>
      </c>
      <c r="G88" s="424">
        <f>SUM(G86:G87)</f>
        <v>164422</v>
      </c>
      <c r="H88" s="424">
        <f>SUM(H86:H87)</f>
        <v>117313</v>
      </c>
      <c r="I88" s="424">
        <f>SUM(I86:I87)</f>
        <v>54513</v>
      </c>
    </row>
    <row r="89" spans="1:9">
      <c r="A89" s="54">
        <v>73</v>
      </c>
      <c r="B89" s="404" t="s">
        <v>387</v>
      </c>
      <c r="C89" s="404"/>
      <c r="D89" s="18">
        <f t="shared" si="1"/>
        <v>1831275</v>
      </c>
      <c r="E89" s="405">
        <f>E75+E88</f>
        <v>1235708</v>
      </c>
      <c r="F89" s="123">
        <f>F75+F88</f>
        <v>171412</v>
      </c>
      <c r="G89" s="405">
        <f>G75+G88</f>
        <v>230202</v>
      </c>
      <c r="H89" s="405">
        <f>H75+H88</f>
        <v>138490</v>
      </c>
      <c r="I89" s="405">
        <f>I75+I88</f>
        <v>55463</v>
      </c>
    </row>
    <row r="91" spans="1:9" ht="15.75">
      <c r="B91" s="427"/>
      <c r="C91" s="112"/>
    </row>
    <row r="92" spans="1:9" ht="15.75">
      <c r="B92" s="427"/>
    </row>
    <row r="93" spans="1:9" ht="15.75">
      <c r="B93" s="427"/>
    </row>
    <row r="94" spans="1:9" ht="15.75">
      <c r="B94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4" t="s">
        <v>347</v>
      </c>
      <c r="C1" s="118" t="s">
        <v>356</v>
      </c>
    </row>
    <row r="2" spans="1:9" ht="18.75">
      <c r="B2" s="116" t="s">
        <v>588</v>
      </c>
      <c r="C2" s="119" t="s">
        <v>664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39" si="0">SUM(E8:I8)</f>
        <v>317033</v>
      </c>
      <c r="E8" s="32">
        <v>29645</v>
      </c>
      <c r="F8" s="32">
        <v>97162</v>
      </c>
      <c r="G8" s="32">
        <v>107359</v>
      </c>
      <c r="H8" s="32">
        <v>70966</v>
      </c>
      <c r="I8" s="32">
        <v>11901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79133</v>
      </c>
      <c r="E9" s="32">
        <v>8839</v>
      </c>
      <c r="F9" s="32">
        <v>27726</v>
      </c>
      <c r="G9" s="32">
        <v>20241</v>
      </c>
      <c r="H9" s="32">
        <v>19015</v>
      </c>
      <c r="I9" s="32">
        <v>3312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217622</v>
      </c>
      <c r="E10" s="32">
        <v>56819</v>
      </c>
      <c r="F10" s="32">
        <v>30684</v>
      </c>
      <c r="G10" s="32">
        <v>72451</v>
      </c>
      <c r="H10" s="32">
        <v>42831</v>
      </c>
      <c r="I10" s="32">
        <v>14837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17500</v>
      </c>
      <c r="E18" s="25">
        <v>17500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17500</v>
      </c>
      <c r="E19" s="32">
        <f>SUM(E11:E18)</f>
        <v>17500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0</v>
      </c>
      <c r="E21" s="25"/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134270</v>
      </c>
      <c r="E25" s="33">
        <f>SUM(E26:E33)</f>
        <v>134270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3510</v>
      </c>
      <c r="E30" s="25">
        <v>3510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100932</v>
      </c>
      <c r="E31" s="25">
        <v>100932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29828</v>
      </c>
      <c r="E32" s="25">
        <v>29828</v>
      </c>
      <c r="F32" s="25"/>
      <c r="G32" s="25"/>
      <c r="H32" s="25"/>
      <c r="I32" s="25"/>
    </row>
    <row r="33" spans="1:9" ht="15" customHeight="1">
      <c r="A33" s="21"/>
      <c r="B33" s="27" t="s">
        <v>294</v>
      </c>
      <c r="C33" s="23" t="s">
        <v>299</v>
      </c>
      <c r="D33" s="32">
        <f t="shared" si="0"/>
        <v>0</v>
      </c>
      <c r="E33" s="25"/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5646</v>
      </c>
      <c r="E38" s="25">
        <v>5646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85832</v>
      </c>
      <c r="E39" s="25">
        <v>85832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ref="D40:D71" si="1">SUM(E40:I40)</f>
        <v>225748</v>
      </c>
      <c r="E40" s="32">
        <f>E20+E21+E22+E23+E24+E25+E34+E35+E36+E37+E38+E39</f>
        <v>225748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1"/>
        <v>2310</v>
      </c>
      <c r="E41" s="25">
        <v>2000</v>
      </c>
      <c r="F41" s="25">
        <v>200</v>
      </c>
      <c r="G41" s="25">
        <v>110</v>
      </c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1"/>
        <v>50427</v>
      </c>
      <c r="E42" s="25">
        <v>50427</v>
      </c>
      <c r="F42" s="25"/>
      <c r="G42" s="25"/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1"/>
        <v>690</v>
      </c>
      <c r="E43" s="25"/>
      <c r="F43" s="25">
        <v>500</v>
      </c>
      <c r="G43" s="25">
        <v>150</v>
      </c>
      <c r="H43" s="25">
        <v>40</v>
      </c>
      <c r="I43" s="25"/>
    </row>
    <row r="44" spans="1:9">
      <c r="A44" s="21">
        <v>29</v>
      </c>
      <c r="B44" s="31" t="s">
        <v>207</v>
      </c>
      <c r="C44" s="23" t="s">
        <v>208</v>
      </c>
      <c r="D44" s="32">
        <f t="shared" si="1"/>
        <v>4288</v>
      </c>
      <c r="E44" s="25">
        <v>500</v>
      </c>
      <c r="F44" s="25">
        <v>200</v>
      </c>
      <c r="G44" s="25">
        <v>2920</v>
      </c>
      <c r="H44" s="25">
        <v>120</v>
      </c>
      <c r="I44" s="25">
        <v>548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1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1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1"/>
        <v>15421</v>
      </c>
      <c r="E47" s="25">
        <v>14202</v>
      </c>
      <c r="F47" s="25">
        <v>243</v>
      </c>
      <c r="G47" s="25">
        <v>858</v>
      </c>
      <c r="H47" s="25">
        <v>43</v>
      </c>
      <c r="I47" s="25">
        <v>75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1"/>
        <v>73136</v>
      </c>
      <c r="E48" s="32">
        <f>SUM(E41:E47)</f>
        <v>67129</v>
      </c>
      <c r="F48" s="32">
        <f>SUM(F41:F47)</f>
        <v>1143</v>
      </c>
      <c r="G48" s="32">
        <f>SUM(G41:G47)</f>
        <v>4038</v>
      </c>
      <c r="H48" s="32">
        <f>SUM(H41:H47)</f>
        <v>203</v>
      </c>
      <c r="I48" s="32">
        <f>SUM(I41:I47)</f>
        <v>623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1"/>
        <v>119427</v>
      </c>
      <c r="E49" s="25">
        <v>119427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1"/>
        <v>300</v>
      </c>
      <c r="E50" s="25"/>
      <c r="F50" s="25">
        <v>300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1"/>
        <v>904</v>
      </c>
      <c r="E51" s="25">
        <v>604</v>
      </c>
      <c r="F51" s="25">
        <v>100</v>
      </c>
      <c r="G51" s="25">
        <v>200</v>
      </c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1"/>
        <v>32570</v>
      </c>
      <c r="E52" s="25">
        <v>32408</v>
      </c>
      <c r="F52" s="25">
        <v>108</v>
      </c>
      <c r="G52" s="25">
        <v>54</v>
      </c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1"/>
        <v>153201</v>
      </c>
      <c r="E53" s="32">
        <f>SUM(E49:E52)</f>
        <v>152439</v>
      </c>
      <c r="F53" s="32">
        <f>SUM(F49:F52)</f>
        <v>508</v>
      </c>
      <c r="G53" s="32">
        <f>SUM(G49:G52)</f>
        <v>254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1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1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1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1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1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1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1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1"/>
        <v>0</v>
      </c>
      <c r="E61" s="25"/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1"/>
        <v>0</v>
      </c>
      <c r="E62" s="39">
        <f>SUM(E54:E61)</f>
        <v>0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1"/>
        <v>1083373</v>
      </c>
      <c r="E63" s="53">
        <f>E8+E9+E10+E19+E40+E48+E53+E62</f>
        <v>558119</v>
      </c>
      <c r="F63" s="53">
        <f>F8+F9+F10+F19+F40+F48+F53+F62</f>
        <v>157223</v>
      </c>
      <c r="G63" s="53">
        <f>G8+G9+G10+G19+G40+G48+G53+G62</f>
        <v>204343</v>
      </c>
      <c r="H63" s="53">
        <f>H8+H9+H10+H19+H40+H48+H53+H62</f>
        <v>133015</v>
      </c>
      <c r="I63" s="53">
        <f>I8+I9+I10+I19+I40+I48+I53+I62</f>
        <v>30673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1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1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1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1"/>
        <v>11782</v>
      </c>
      <c r="E67" s="36">
        <v>11782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1"/>
        <v>428788</v>
      </c>
      <c r="E68" s="36">
        <v>428788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1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1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1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440570</v>
      </c>
      <c r="E72" s="46">
        <f>SUM(E64:E71)</f>
        <v>440570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440570</v>
      </c>
      <c r="E74" s="49">
        <f>SUM(E72:E73)</f>
        <v>440570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1523943</v>
      </c>
      <c r="E75" s="98">
        <f>E63+E74</f>
        <v>998689</v>
      </c>
      <c r="F75" s="98">
        <f>F63+F74</f>
        <v>157223</v>
      </c>
      <c r="G75" s="98">
        <f>G63+G74</f>
        <v>204343</v>
      </c>
      <c r="H75" s="98">
        <f>H63+H74</f>
        <v>133015</v>
      </c>
      <c r="I75" s="98">
        <f>I63+I74</f>
        <v>30673</v>
      </c>
    </row>
    <row r="77" spans="1:9">
      <c r="B77" s="52"/>
    </row>
    <row r="79" spans="1:9">
      <c r="B79" s="52"/>
    </row>
  </sheetData>
  <phoneticPr fontId="45" type="noConversion"/>
  <pageMargins left="0" right="0" top="0" bottom="0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C2" sqref="C2"/>
    </sheetView>
  </sheetViews>
  <sheetFormatPr defaultRowHeight="15"/>
  <cols>
    <col min="1" max="1" width="5.85546875" style="468" customWidth="1"/>
    <col min="2" max="2" width="55.140625" style="468" customWidth="1"/>
    <col min="3" max="4" width="15.140625" style="468" customWidth="1"/>
    <col min="5" max="5" width="11.28515625" style="468" customWidth="1"/>
    <col min="6" max="6" width="14.85546875" style="468" customWidth="1"/>
    <col min="7" max="7" width="15.140625" style="468" customWidth="1"/>
    <col min="8" max="16384" width="9.140625" style="468"/>
  </cols>
  <sheetData>
    <row r="1" spans="1:7" ht="18.75">
      <c r="A1" s="466"/>
      <c r="B1" s="467" t="s">
        <v>347</v>
      </c>
      <c r="C1" s="131" t="s">
        <v>720</v>
      </c>
      <c r="D1" s="131"/>
      <c r="E1" s="131"/>
      <c r="G1" s="131"/>
    </row>
    <row r="2" spans="1:7" ht="18.75">
      <c r="A2" s="469"/>
      <c r="B2" s="470" t="s">
        <v>588</v>
      </c>
      <c r="C2" s="119" t="s">
        <v>719</v>
      </c>
      <c r="D2" s="407"/>
      <c r="E2" s="407"/>
      <c r="G2" s="407"/>
    </row>
    <row r="3" spans="1:7" ht="15.75">
      <c r="A3" s="466"/>
      <c r="B3" s="469" t="s">
        <v>352</v>
      </c>
      <c r="C3" s="131" t="s">
        <v>351</v>
      </c>
      <c r="D3" s="131"/>
      <c r="E3" s="131"/>
      <c r="G3" s="131"/>
    </row>
    <row r="4" spans="1:7" ht="15.75">
      <c r="A4" s="466"/>
      <c r="B4" s="466"/>
      <c r="C4" s="466"/>
      <c r="D4" s="466"/>
      <c r="E4" s="466"/>
      <c r="G4" s="466"/>
    </row>
    <row r="5" spans="1:7" ht="15.75">
      <c r="A5" s="471" t="s">
        <v>397</v>
      </c>
      <c r="B5" s="471"/>
      <c r="C5" s="472" t="s">
        <v>721</v>
      </c>
      <c r="D5" s="472" t="s">
        <v>707</v>
      </c>
      <c r="E5" s="472" t="s">
        <v>665</v>
      </c>
      <c r="F5" s="472" t="s">
        <v>722</v>
      </c>
      <c r="G5" s="472" t="s">
        <v>723</v>
      </c>
    </row>
    <row r="6" spans="1:7" ht="15.75">
      <c r="A6" s="473">
        <v>1</v>
      </c>
      <c r="B6" s="474" t="s">
        <v>611</v>
      </c>
      <c r="C6" s="475">
        <v>99547</v>
      </c>
      <c r="D6" s="475">
        <v>99547</v>
      </c>
      <c r="E6" s="475"/>
      <c r="F6" s="475">
        <f>D6+E6</f>
        <v>99547</v>
      </c>
      <c r="G6" s="475"/>
    </row>
    <row r="7" spans="1:7" ht="15.75">
      <c r="A7" s="473">
        <v>2</v>
      </c>
      <c r="B7" s="473" t="s">
        <v>612</v>
      </c>
      <c r="C7" s="475">
        <v>33766</v>
      </c>
      <c r="D7" s="475">
        <v>33766</v>
      </c>
      <c r="E7" s="475"/>
      <c r="F7" s="475">
        <f t="shared" ref="F7:F36" si="0">D7+E7</f>
        <v>33766</v>
      </c>
      <c r="G7" s="475"/>
    </row>
    <row r="8" spans="1:7" ht="15.75">
      <c r="A8" s="473">
        <v>3</v>
      </c>
      <c r="B8" s="474" t="s">
        <v>613</v>
      </c>
      <c r="C8" s="475">
        <v>3000</v>
      </c>
      <c r="D8" s="475">
        <v>3000</v>
      </c>
      <c r="E8" s="475"/>
      <c r="F8" s="475">
        <f t="shared" si="0"/>
        <v>3000</v>
      </c>
      <c r="G8" s="475"/>
    </row>
    <row r="9" spans="1:7" ht="15.75">
      <c r="A9" s="473">
        <v>4</v>
      </c>
      <c r="B9" s="474" t="s">
        <v>614</v>
      </c>
      <c r="C9" s="476">
        <v>2000</v>
      </c>
      <c r="D9" s="475">
        <v>2000</v>
      </c>
      <c r="E9" s="476"/>
      <c r="F9" s="475">
        <f t="shared" si="0"/>
        <v>2000</v>
      </c>
      <c r="G9" s="475"/>
    </row>
    <row r="10" spans="1:7" ht="15.75">
      <c r="A10" s="473">
        <v>5</v>
      </c>
      <c r="B10" s="392" t="s">
        <v>667</v>
      </c>
      <c r="C10" s="477">
        <v>2847</v>
      </c>
      <c r="D10" s="475">
        <v>2847</v>
      </c>
      <c r="E10" s="477"/>
      <c r="F10" s="475">
        <f t="shared" si="0"/>
        <v>2847</v>
      </c>
      <c r="G10" s="475">
        <v>2847</v>
      </c>
    </row>
    <row r="11" spans="1:7" ht="15.75">
      <c r="A11" s="473">
        <v>6</v>
      </c>
      <c r="B11" s="392" t="s">
        <v>615</v>
      </c>
      <c r="C11" s="477">
        <v>475</v>
      </c>
      <c r="D11" s="475">
        <v>475</v>
      </c>
      <c r="E11" s="477"/>
      <c r="F11" s="475">
        <f t="shared" si="0"/>
        <v>475</v>
      </c>
      <c r="G11" s="475">
        <v>475</v>
      </c>
    </row>
    <row r="12" spans="1:7" ht="15.75">
      <c r="A12" s="473">
        <v>7</v>
      </c>
      <c r="B12" s="392" t="s">
        <v>616</v>
      </c>
      <c r="C12" s="477">
        <v>3994</v>
      </c>
      <c r="D12" s="475">
        <v>3994</v>
      </c>
      <c r="E12" s="477"/>
      <c r="F12" s="475">
        <f t="shared" si="0"/>
        <v>3994</v>
      </c>
      <c r="G12" s="475"/>
    </row>
    <row r="13" spans="1:7" ht="15.75">
      <c r="A13" s="473">
        <v>8</v>
      </c>
      <c r="B13" s="392" t="s">
        <v>617</v>
      </c>
      <c r="C13" s="477">
        <v>330</v>
      </c>
      <c r="D13" s="475">
        <v>330</v>
      </c>
      <c r="E13" s="477"/>
      <c r="F13" s="475">
        <f t="shared" si="0"/>
        <v>330</v>
      </c>
      <c r="G13" s="475"/>
    </row>
    <row r="14" spans="1:7" ht="15.75">
      <c r="A14" s="473">
        <v>9</v>
      </c>
      <c r="B14" s="473" t="s">
        <v>603</v>
      </c>
      <c r="C14" s="475">
        <v>767</v>
      </c>
      <c r="D14" s="475">
        <v>767</v>
      </c>
      <c r="E14" s="475"/>
      <c r="F14" s="475">
        <f t="shared" si="0"/>
        <v>767</v>
      </c>
      <c r="G14" s="475"/>
    </row>
    <row r="15" spans="1:7" ht="15.75">
      <c r="A15" s="473">
        <v>10</v>
      </c>
      <c r="B15" s="473" t="s">
        <v>633</v>
      </c>
      <c r="C15" s="475">
        <v>500</v>
      </c>
      <c r="D15" s="475">
        <v>500</v>
      </c>
      <c r="E15" s="475"/>
      <c r="F15" s="475">
        <f t="shared" si="0"/>
        <v>500</v>
      </c>
      <c r="G15" s="475"/>
    </row>
    <row r="16" spans="1:7" ht="15.75">
      <c r="A16" s="473">
        <v>11</v>
      </c>
      <c r="B16" s="473" t="s">
        <v>634</v>
      </c>
      <c r="C16" s="475">
        <v>5200</v>
      </c>
      <c r="D16" s="475">
        <v>5200</v>
      </c>
      <c r="E16" s="475"/>
      <c r="F16" s="475">
        <f t="shared" si="0"/>
        <v>5200</v>
      </c>
      <c r="G16" s="475"/>
    </row>
    <row r="17" spans="1:7" ht="15.75">
      <c r="A17" s="473">
        <v>12</v>
      </c>
      <c r="B17" s="157" t="s">
        <v>657</v>
      </c>
      <c r="C17" s="475">
        <v>12</v>
      </c>
      <c r="D17" s="475">
        <v>12</v>
      </c>
      <c r="E17" s="475"/>
      <c r="F17" s="475">
        <f t="shared" si="0"/>
        <v>12</v>
      </c>
      <c r="G17" s="475">
        <v>7</v>
      </c>
    </row>
    <row r="18" spans="1:7" s="480" customFormat="1" ht="15.75">
      <c r="A18" s="478">
        <v>13</v>
      </c>
      <c r="B18" s="478" t="s">
        <v>635</v>
      </c>
      <c r="C18" s="479">
        <v>254</v>
      </c>
      <c r="D18" s="479">
        <v>254</v>
      </c>
      <c r="E18" s="479"/>
      <c r="F18" s="479">
        <f t="shared" si="0"/>
        <v>254</v>
      </c>
      <c r="G18" s="479"/>
    </row>
    <row r="19" spans="1:7" s="480" customFormat="1" ht="15.75">
      <c r="A19" s="478">
        <v>14</v>
      </c>
      <c r="B19" s="478" t="s">
        <v>636</v>
      </c>
      <c r="C19" s="479">
        <v>381</v>
      </c>
      <c r="D19" s="479">
        <v>381</v>
      </c>
      <c r="E19" s="479"/>
      <c r="F19" s="479">
        <f t="shared" si="0"/>
        <v>381</v>
      </c>
      <c r="G19" s="479">
        <v>33</v>
      </c>
    </row>
    <row r="20" spans="1:7" s="480" customFormat="1" ht="15.75">
      <c r="A20" s="478">
        <v>15</v>
      </c>
      <c r="B20" s="478" t="s">
        <v>637</v>
      </c>
      <c r="C20" s="479">
        <v>127</v>
      </c>
      <c r="D20" s="479">
        <v>127</v>
      </c>
      <c r="E20" s="479"/>
      <c r="F20" s="479">
        <f t="shared" si="0"/>
        <v>127</v>
      </c>
      <c r="G20" s="479"/>
    </row>
    <row r="21" spans="1:7" s="480" customFormat="1" ht="15.75">
      <c r="A21" s="478">
        <v>16</v>
      </c>
      <c r="B21" s="478" t="s">
        <v>668</v>
      </c>
      <c r="C21" s="479"/>
      <c r="D21" s="479">
        <v>1620</v>
      </c>
      <c r="E21" s="479"/>
      <c r="F21" s="479">
        <f t="shared" si="0"/>
        <v>1620</v>
      </c>
      <c r="G21" s="479"/>
    </row>
    <row r="22" spans="1:7" s="480" customFormat="1" ht="15.75">
      <c r="A22" s="478">
        <v>17</v>
      </c>
      <c r="B22" s="478" t="s">
        <v>669</v>
      </c>
      <c r="C22" s="479"/>
      <c r="D22" s="479">
        <v>483</v>
      </c>
      <c r="E22" s="479"/>
      <c r="F22" s="479">
        <f t="shared" si="0"/>
        <v>483</v>
      </c>
      <c r="G22" s="479"/>
    </row>
    <row r="23" spans="1:7" s="480" customFormat="1" ht="15.75">
      <c r="A23" s="478">
        <v>18</v>
      </c>
      <c r="B23" s="478" t="s">
        <v>670</v>
      </c>
      <c r="C23" s="479"/>
      <c r="D23" s="479">
        <v>1450</v>
      </c>
      <c r="E23" s="479"/>
      <c r="F23" s="479">
        <f t="shared" si="0"/>
        <v>1450</v>
      </c>
      <c r="G23" s="479"/>
    </row>
    <row r="24" spans="1:7" s="480" customFormat="1" ht="15.75">
      <c r="A24" s="478">
        <v>19</v>
      </c>
      <c r="B24" s="478" t="s">
        <v>671</v>
      </c>
      <c r="C24" s="479"/>
      <c r="D24" s="479">
        <v>160</v>
      </c>
      <c r="E24" s="479"/>
      <c r="F24" s="479">
        <f t="shared" si="0"/>
        <v>160</v>
      </c>
      <c r="G24" s="479"/>
    </row>
    <row r="25" spans="1:7" s="480" customFormat="1" ht="15.75">
      <c r="A25" s="478">
        <v>20</v>
      </c>
      <c r="B25" s="478" t="s">
        <v>672</v>
      </c>
      <c r="C25" s="479"/>
      <c r="D25" s="479">
        <v>980</v>
      </c>
      <c r="E25" s="479"/>
      <c r="F25" s="479">
        <f t="shared" si="0"/>
        <v>980</v>
      </c>
      <c r="G25" s="479"/>
    </row>
    <row r="26" spans="1:7" s="480" customFormat="1" ht="15.75">
      <c r="A26" s="478">
        <v>21</v>
      </c>
      <c r="B26" s="478" t="s">
        <v>673</v>
      </c>
      <c r="C26" s="479"/>
      <c r="D26" s="479">
        <v>297</v>
      </c>
      <c r="E26" s="479"/>
      <c r="F26" s="479">
        <f t="shared" si="0"/>
        <v>297</v>
      </c>
      <c r="G26" s="479"/>
    </row>
    <row r="27" spans="1:7" s="480" customFormat="1" ht="15.75">
      <c r="A27" s="478">
        <v>22</v>
      </c>
      <c r="B27" s="478" t="s">
        <v>674</v>
      </c>
      <c r="C27" s="479"/>
      <c r="D27" s="479">
        <v>969</v>
      </c>
      <c r="E27" s="479"/>
      <c r="F27" s="479">
        <f t="shared" si="0"/>
        <v>969</v>
      </c>
      <c r="G27" s="479"/>
    </row>
    <row r="28" spans="1:7" s="480" customFormat="1" ht="15.75">
      <c r="A28" s="478">
        <v>23</v>
      </c>
      <c r="B28" s="478" t="s">
        <v>675</v>
      </c>
      <c r="C28" s="479"/>
      <c r="D28" s="479">
        <v>2000</v>
      </c>
      <c r="E28" s="479"/>
      <c r="F28" s="479">
        <f t="shared" si="0"/>
        <v>2000</v>
      </c>
      <c r="G28" s="479"/>
    </row>
    <row r="29" spans="1:7" s="480" customFormat="1" ht="15.75">
      <c r="A29" s="478">
        <v>24</v>
      </c>
      <c r="B29" s="478" t="s">
        <v>676</v>
      </c>
      <c r="C29" s="479"/>
      <c r="D29" s="479">
        <v>1631</v>
      </c>
      <c r="E29" s="479"/>
      <c r="F29" s="479">
        <f t="shared" si="0"/>
        <v>1631</v>
      </c>
      <c r="G29" s="479"/>
    </row>
    <row r="30" spans="1:7" s="480" customFormat="1" ht="15.75">
      <c r="A30" s="478">
        <v>25</v>
      </c>
      <c r="B30" s="478" t="s">
        <v>677</v>
      </c>
      <c r="C30" s="479"/>
      <c r="D30" s="479">
        <v>2010</v>
      </c>
      <c r="E30" s="479">
        <v>-1550</v>
      </c>
      <c r="F30" s="479">
        <f t="shared" si="0"/>
        <v>460</v>
      </c>
      <c r="G30" s="479"/>
    </row>
    <row r="31" spans="1:7" s="480" customFormat="1" ht="15.75">
      <c r="A31" s="478">
        <v>26</v>
      </c>
      <c r="B31" s="478" t="s">
        <v>678</v>
      </c>
      <c r="C31" s="479"/>
      <c r="D31" s="479">
        <v>2150</v>
      </c>
      <c r="E31" s="479">
        <v>1550</v>
      </c>
      <c r="F31" s="479">
        <f t="shared" si="0"/>
        <v>3700</v>
      </c>
      <c r="G31" s="479"/>
    </row>
    <row r="32" spans="1:7" ht="15.75">
      <c r="A32" s="473">
        <v>27</v>
      </c>
      <c r="B32" s="473" t="s">
        <v>679</v>
      </c>
      <c r="C32" s="475"/>
      <c r="D32" s="475">
        <v>4500</v>
      </c>
      <c r="E32" s="475"/>
      <c r="F32" s="475">
        <f t="shared" si="0"/>
        <v>4500</v>
      </c>
      <c r="G32" s="475"/>
    </row>
    <row r="33" spans="1:7" ht="15.75">
      <c r="A33" s="473">
        <v>28</v>
      </c>
      <c r="B33" s="473" t="s">
        <v>680</v>
      </c>
      <c r="C33" s="475"/>
      <c r="D33" s="475">
        <v>2400</v>
      </c>
      <c r="E33" s="475"/>
      <c r="F33" s="475">
        <f t="shared" si="0"/>
        <v>2400</v>
      </c>
      <c r="G33" s="475"/>
    </row>
    <row r="34" spans="1:7" ht="15.75">
      <c r="A34" s="473">
        <v>29</v>
      </c>
      <c r="B34" s="473" t="s">
        <v>724</v>
      </c>
      <c r="C34" s="475"/>
      <c r="D34" s="475">
        <v>400</v>
      </c>
      <c r="E34" s="475"/>
      <c r="F34" s="475">
        <f t="shared" si="0"/>
        <v>400</v>
      </c>
      <c r="G34" s="475"/>
    </row>
    <row r="35" spans="1:7" ht="15.75">
      <c r="A35" s="473"/>
      <c r="B35" s="473"/>
      <c r="C35" s="475"/>
      <c r="D35" s="475"/>
      <c r="E35" s="475"/>
      <c r="F35" s="475"/>
      <c r="G35" s="475"/>
    </row>
    <row r="36" spans="1:7" ht="15.75">
      <c r="A36" s="473">
        <v>30</v>
      </c>
      <c r="B36" s="473"/>
      <c r="C36" s="475"/>
      <c r="D36" s="475"/>
      <c r="E36" s="475"/>
      <c r="F36" s="475">
        <f t="shared" si="0"/>
        <v>0</v>
      </c>
      <c r="G36" s="475"/>
    </row>
    <row r="37" spans="1:7" ht="15.75">
      <c r="A37" s="473">
        <v>31</v>
      </c>
      <c r="B37" s="471" t="s">
        <v>345</v>
      </c>
      <c r="C37" s="481">
        <f>SUM(C6:C36)</f>
        <v>153200</v>
      </c>
      <c r="D37" s="481"/>
      <c r="E37" s="481">
        <f>SUM(E6:E36)</f>
        <v>0</v>
      </c>
      <c r="F37" s="481">
        <f>SUM(F6:F36)</f>
        <v>174250</v>
      </c>
      <c r="G37" s="481">
        <f>SUM(G6:G36)</f>
        <v>3362</v>
      </c>
    </row>
    <row r="40" spans="1:7">
      <c r="C40" s="482"/>
    </row>
    <row r="41" spans="1:7">
      <c r="C41" s="482"/>
    </row>
    <row r="42" spans="1:7">
      <c r="C42" s="482"/>
    </row>
  </sheetData>
  <phoneticPr fontId="45" type="noConversion"/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0"/>
  <sheetViews>
    <sheetView topLeftCell="A25" workbookViewId="0">
      <selection activeCell="J24" sqref="J24"/>
    </sheetView>
  </sheetViews>
  <sheetFormatPr defaultRowHeight="15"/>
  <cols>
    <col min="1" max="1" width="5.28515625" style="468" customWidth="1"/>
    <col min="2" max="2" width="56.28515625" style="468" customWidth="1"/>
    <col min="3" max="3" width="13.7109375" style="468" customWidth="1"/>
    <col min="4" max="4" width="14.140625" style="468" customWidth="1"/>
    <col min="5" max="5" width="11" style="468" customWidth="1"/>
    <col min="6" max="6" width="14.85546875" style="468" customWidth="1"/>
    <col min="7" max="7" width="14.7109375" style="468" customWidth="1"/>
    <col min="8" max="16384" width="9.140625" style="468"/>
  </cols>
  <sheetData>
    <row r="1" spans="1:7" ht="18.75">
      <c r="A1" s="466"/>
      <c r="B1" s="467" t="s">
        <v>347</v>
      </c>
      <c r="C1" s="131" t="s">
        <v>725</v>
      </c>
      <c r="D1" s="131"/>
      <c r="E1" s="131"/>
      <c r="G1" s="131"/>
    </row>
    <row r="2" spans="1:7" ht="18.75">
      <c r="A2" s="469"/>
      <c r="B2" s="470" t="s">
        <v>588</v>
      </c>
      <c r="C2" s="119" t="s">
        <v>719</v>
      </c>
      <c r="D2" s="407"/>
      <c r="E2" s="407"/>
      <c r="G2" s="407"/>
    </row>
    <row r="3" spans="1:7" ht="15.75">
      <c r="A3" s="466"/>
      <c r="B3" s="469" t="s">
        <v>352</v>
      </c>
      <c r="C3" s="131" t="s">
        <v>351</v>
      </c>
      <c r="D3" s="131"/>
      <c r="E3" s="131"/>
      <c r="G3" s="131"/>
    </row>
    <row r="4" spans="1:7" ht="15.75">
      <c r="A4" s="466"/>
      <c r="B4" s="466"/>
      <c r="C4" s="466"/>
      <c r="D4" s="466"/>
      <c r="E4" s="466"/>
      <c r="G4" s="466"/>
    </row>
    <row r="5" spans="1:7" ht="15.75">
      <c r="A5" s="471" t="s">
        <v>366</v>
      </c>
      <c r="B5" s="472"/>
      <c r="C5" s="472" t="s">
        <v>721</v>
      </c>
      <c r="D5" s="472" t="s">
        <v>707</v>
      </c>
      <c r="E5" s="472" t="s">
        <v>681</v>
      </c>
      <c r="F5" s="472" t="s">
        <v>722</v>
      </c>
      <c r="G5" s="472" t="s">
        <v>723</v>
      </c>
    </row>
    <row r="6" spans="1:7" ht="15.75">
      <c r="A6" s="473">
        <v>1</v>
      </c>
      <c r="B6" s="474" t="s">
        <v>618</v>
      </c>
      <c r="C6" s="475">
        <v>50042</v>
      </c>
      <c r="D6" s="475">
        <v>50042</v>
      </c>
      <c r="E6" s="475"/>
      <c r="F6" s="475">
        <f>D6+E6</f>
        <v>50042</v>
      </c>
      <c r="G6" s="475"/>
    </row>
    <row r="7" spans="1:7" ht="15.75">
      <c r="A7" s="473">
        <v>2</v>
      </c>
      <c r="B7" s="474" t="s">
        <v>619</v>
      </c>
      <c r="C7" s="475">
        <v>3000</v>
      </c>
      <c r="D7" s="475">
        <v>3000</v>
      </c>
      <c r="E7" s="475"/>
      <c r="F7" s="475">
        <f t="shared" ref="F7:F50" si="0">D7+E7</f>
        <v>3000</v>
      </c>
      <c r="G7" s="475"/>
    </row>
    <row r="8" spans="1:7" ht="15.75">
      <c r="A8" s="473">
        <v>3</v>
      </c>
      <c r="B8" s="483" t="s">
        <v>620</v>
      </c>
      <c r="C8" s="484">
        <v>1217</v>
      </c>
      <c r="D8" s="475">
        <v>1217</v>
      </c>
      <c r="E8" s="484"/>
      <c r="F8" s="475">
        <f t="shared" si="0"/>
        <v>1217</v>
      </c>
      <c r="G8" s="475">
        <v>328</v>
      </c>
    </row>
    <row r="9" spans="1:7" ht="15.75">
      <c r="A9" s="473">
        <v>4</v>
      </c>
      <c r="B9" s="302" t="s">
        <v>621</v>
      </c>
      <c r="C9" s="475">
        <v>2540</v>
      </c>
      <c r="D9" s="475">
        <v>2540</v>
      </c>
      <c r="E9" s="475"/>
      <c r="F9" s="475">
        <f t="shared" si="0"/>
        <v>2540</v>
      </c>
      <c r="G9" s="475">
        <v>2540</v>
      </c>
    </row>
    <row r="10" spans="1:7" ht="15.75">
      <c r="A10" s="473">
        <v>5</v>
      </c>
      <c r="B10" s="473" t="s">
        <v>622</v>
      </c>
      <c r="C10" s="475">
        <v>953</v>
      </c>
      <c r="D10" s="475">
        <v>953</v>
      </c>
      <c r="E10" s="475"/>
      <c r="F10" s="475">
        <f t="shared" si="0"/>
        <v>953</v>
      </c>
      <c r="G10" s="475"/>
    </row>
    <row r="11" spans="1:7" ht="15.75">
      <c r="A11" s="473">
        <v>6</v>
      </c>
      <c r="B11" s="473" t="s">
        <v>623</v>
      </c>
      <c r="C11" s="475">
        <v>499</v>
      </c>
      <c r="D11" s="475">
        <v>499</v>
      </c>
      <c r="E11" s="475"/>
      <c r="F11" s="475">
        <f t="shared" si="0"/>
        <v>499</v>
      </c>
      <c r="G11" s="475"/>
    </row>
    <row r="12" spans="1:7" ht="15.75">
      <c r="A12" s="473">
        <v>7</v>
      </c>
      <c r="B12" s="302" t="s">
        <v>624</v>
      </c>
      <c r="C12" s="475">
        <v>508</v>
      </c>
      <c r="D12" s="475">
        <v>508</v>
      </c>
      <c r="E12" s="475"/>
      <c r="F12" s="475">
        <f t="shared" si="0"/>
        <v>508</v>
      </c>
      <c r="G12" s="475"/>
    </row>
    <row r="13" spans="1:7" ht="15.75">
      <c r="A13" s="473">
        <v>8</v>
      </c>
      <c r="B13" s="302" t="s">
        <v>625</v>
      </c>
      <c r="C13" s="475">
        <v>127</v>
      </c>
      <c r="D13" s="475">
        <v>427</v>
      </c>
      <c r="E13" s="475"/>
      <c r="F13" s="475">
        <f t="shared" si="0"/>
        <v>427</v>
      </c>
      <c r="G13" s="475"/>
    </row>
    <row r="14" spans="1:7" ht="15.75">
      <c r="A14" s="473">
        <v>9</v>
      </c>
      <c r="B14" s="302" t="s">
        <v>630</v>
      </c>
      <c r="C14" s="475">
        <v>7900</v>
      </c>
      <c r="D14" s="475">
        <v>7900</v>
      </c>
      <c r="E14" s="475"/>
      <c r="F14" s="475">
        <f t="shared" si="0"/>
        <v>7900</v>
      </c>
      <c r="G14" s="475"/>
    </row>
    <row r="15" spans="1:7" ht="15.75">
      <c r="A15" s="473">
        <v>10</v>
      </c>
      <c r="B15" s="157" t="s">
        <v>658</v>
      </c>
      <c r="C15" s="475">
        <v>344</v>
      </c>
      <c r="D15" s="475">
        <v>344</v>
      </c>
      <c r="E15" s="475">
        <v>1</v>
      </c>
      <c r="F15" s="475">
        <f t="shared" si="0"/>
        <v>345</v>
      </c>
      <c r="G15" s="475">
        <v>345</v>
      </c>
    </row>
    <row r="16" spans="1:7" s="480" customFormat="1" ht="15.75">
      <c r="A16" s="478">
        <v>11</v>
      </c>
      <c r="B16" s="485" t="s">
        <v>682</v>
      </c>
      <c r="C16" s="479">
        <v>1143</v>
      </c>
      <c r="D16" s="479">
        <v>554</v>
      </c>
      <c r="E16" s="479"/>
      <c r="F16" s="479">
        <f t="shared" si="0"/>
        <v>554</v>
      </c>
      <c r="G16" s="479"/>
    </row>
    <row r="17" spans="1:7" s="480" customFormat="1" ht="15.75">
      <c r="A17" s="478">
        <v>12</v>
      </c>
      <c r="B17" s="485" t="s">
        <v>683</v>
      </c>
      <c r="C17" s="479">
        <v>330</v>
      </c>
      <c r="D17" s="479">
        <v>339</v>
      </c>
      <c r="E17" s="479"/>
      <c r="F17" s="479">
        <f t="shared" si="0"/>
        <v>339</v>
      </c>
      <c r="G17" s="479"/>
    </row>
    <row r="18" spans="1:7" s="480" customFormat="1" ht="15.75">
      <c r="A18" s="478">
        <v>13</v>
      </c>
      <c r="B18" s="485" t="s">
        <v>651</v>
      </c>
      <c r="C18" s="479">
        <v>3708</v>
      </c>
      <c r="D18" s="479">
        <v>3708</v>
      </c>
      <c r="E18" s="479"/>
      <c r="F18" s="479">
        <f t="shared" si="0"/>
        <v>3708</v>
      </c>
      <c r="G18" s="479"/>
    </row>
    <row r="19" spans="1:7" s="480" customFormat="1" ht="15.75">
      <c r="A19" s="478">
        <v>14</v>
      </c>
      <c r="B19" s="485" t="s">
        <v>684</v>
      </c>
      <c r="C19" s="479">
        <v>203</v>
      </c>
      <c r="D19" s="479">
        <v>51</v>
      </c>
      <c r="E19" s="479"/>
      <c r="F19" s="479">
        <f t="shared" si="0"/>
        <v>51</v>
      </c>
      <c r="G19" s="479"/>
    </row>
    <row r="20" spans="1:7" s="480" customFormat="1" ht="15.75">
      <c r="A20" s="478">
        <v>15</v>
      </c>
      <c r="B20" s="485" t="s">
        <v>685</v>
      </c>
      <c r="C20" s="479">
        <v>22</v>
      </c>
      <c r="D20" s="479">
        <v>1840</v>
      </c>
      <c r="E20" s="479"/>
      <c r="F20" s="479">
        <f t="shared" si="0"/>
        <v>1840</v>
      </c>
      <c r="G20" s="479">
        <v>22</v>
      </c>
    </row>
    <row r="21" spans="1:7" s="480" customFormat="1" ht="15.75">
      <c r="A21" s="478">
        <v>16</v>
      </c>
      <c r="B21" s="485" t="s">
        <v>653</v>
      </c>
      <c r="C21" s="479">
        <v>254</v>
      </c>
      <c r="D21" s="479">
        <v>254</v>
      </c>
      <c r="E21" s="479"/>
      <c r="F21" s="479">
        <f t="shared" si="0"/>
        <v>254</v>
      </c>
      <c r="G21" s="479"/>
    </row>
    <row r="22" spans="1:7" s="480" customFormat="1" ht="15.75">
      <c r="A22" s="478">
        <v>17</v>
      </c>
      <c r="B22" s="478" t="s">
        <v>652</v>
      </c>
      <c r="C22" s="479">
        <v>347</v>
      </c>
      <c r="D22" s="479">
        <v>578</v>
      </c>
      <c r="E22" s="479"/>
      <c r="F22" s="479">
        <f t="shared" si="0"/>
        <v>578</v>
      </c>
      <c r="G22" s="479">
        <v>94</v>
      </c>
    </row>
    <row r="23" spans="1:7" s="480" customFormat="1" ht="15.75">
      <c r="A23" s="478">
        <v>18</v>
      </c>
      <c r="B23" s="478" t="s">
        <v>686</v>
      </c>
      <c r="C23" s="479"/>
      <c r="D23" s="479">
        <v>400</v>
      </c>
      <c r="E23" s="479"/>
      <c r="F23" s="479">
        <f t="shared" si="0"/>
        <v>400</v>
      </c>
      <c r="G23" s="479"/>
    </row>
    <row r="24" spans="1:7" s="480" customFormat="1" ht="15.75">
      <c r="A24" s="478">
        <v>19</v>
      </c>
      <c r="B24" s="478" t="s">
        <v>687</v>
      </c>
      <c r="C24" s="479"/>
      <c r="D24" s="479">
        <v>500</v>
      </c>
      <c r="E24" s="479">
        <v>203</v>
      </c>
      <c r="F24" s="479">
        <f t="shared" si="0"/>
        <v>703</v>
      </c>
      <c r="G24" s="479"/>
    </row>
    <row r="25" spans="1:7" s="480" customFormat="1" ht="15.75">
      <c r="A25" s="478">
        <v>20</v>
      </c>
      <c r="B25" s="478" t="s">
        <v>688</v>
      </c>
      <c r="C25" s="479"/>
      <c r="D25" s="479">
        <v>552</v>
      </c>
      <c r="E25" s="479">
        <v>-203</v>
      </c>
      <c r="F25" s="479">
        <f t="shared" si="0"/>
        <v>349</v>
      </c>
      <c r="G25" s="479"/>
    </row>
    <row r="26" spans="1:7" s="480" customFormat="1" ht="15.75">
      <c r="A26" s="478">
        <v>21</v>
      </c>
      <c r="B26" s="478" t="s">
        <v>689</v>
      </c>
      <c r="C26" s="479"/>
      <c r="D26" s="479">
        <v>591</v>
      </c>
      <c r="E26" s="479"/>
      <c r="F26" s="479">
        <f t="shared" si="0"/>
        <v>591</v>
      </c>
      <c r="G26" s="479"/>
    </row>
    <row r="27" spans="1:7" s="480" customFormat="1" ht="15.75">
      <c r="A27" s="478">
        <v>22</v>
      </c>
      <c r="B27" s="478" t="s">
        <v>690</v>
      </c>
      <c r="C27" s="479"/>
      <c r="D27" s="479">
        <v>1100</v>
      </c>
      <c r="E27" s="479"/>
      <c r="F27" s="479">
        <f t="shared" si="0"/>
        <v>1100</v>
      </c>
      <c r="G27" s="479"/>
    </row>
    <row r="28" spans="1:7" s="480" customFormat="1" ht="15.75">
      <c r="A28" s="478">
        <v>23</v>
      </c>
      <c r="B28" s="478" t="s">
        <v>691</v>
      </c>
      <c r="C28" s="479"/>
      <c r="D28" s="479">
        <v>200</v>
      </c>
      <c r="E28" s="479"/>
      <c r="F28" s="479">
        <f t="shared" si="0"/>
        <v>200</v>
      </c>
      <c r="G28" s="479"/>
    </row>
    <row r="29" spans="1:7" s="480" customFormat="1" ht="15.75">
      <c r="A29" s="478">
        <v>24</v>
      </c>
      <c r="B29" s="478" t="s">
        <v>692</v>
      </c>
      <c r="C29" s="479"/>
      <c r="D29" s="479">
        <v>450</v>
      </c>
      <c r="E29" s="479"/>
      <c r="F29" s="479">
        <f t="shared" si="0"/>
        <v>450</v>
      </c>
      <c r="G29" s="479"/>
    </row>
    <row r="30" spans="1:7" s="480" customFormat="1" ht="15.75">
      <c r="A30" s="478">
        <v>25</v>
      </c>
      <c r="B30" s="478" t="s">
        <v>693</v>
      </c>
      <c r="C30" s="479"/>
      <c r="D30" s="479">
        <v>1321</v>
      </c>
      <c r="E30" s="479"/>
      <c r="F30" s="479">
        <f t="shared" si="0"/>
        <v>1321</v>
      </c>
      <c r="G30" s="479">
        <v>1092</v>
      </c>
    </row>
    <row r="31" spans="1:7" s="480" customFormat="1" ht="15.75">
      <c r="A31" s="478">
        <v>26</v>
      </c>
      <c r="B31" s="478" t="s">
        <v>694</v>
      </c>
      <c r="C31" s="479"/>
      <c r="D31" s="479">
        <v>3335</v>
      </c>
      <c r="E31" s="479"/>
      <c r="F31" s="479">
        <f t="shared" si="0"/>
        <v>3335</v>
      </c>
      <c r="G31" s="479">
        <v>99</v>
      </c>
    </row>
    <row r="32" spans="1:7" s="480" customFormat="1" ht="15.75">
      <c r="A32" s="478">
        <v>27</v>
      </c>
      <c r="B32" s="478" t="s">
        <v>695</v>
      </c>
      <c r="C32" s="479"/>
      <c r="D32" s="479">
        <v>1239</v>
      </c>
      <c r="E32" s="479"/>
      <c r="F32" s="479">
        <f t="shared" si="0"/>
        <v>1239</v>
      </c>
      <c r="G32" s="479"/>
    </row>
    <row r="33" spans="1:7" s="480" customFormat="1" ht="15.75">
      <c r="A33" s="478">
        <v>28</v>
      </c>
      <c r="B33" s="478" t="s">
        <v>696</v>
      </c>
      <c r="C33" s="479"/>
      <c r="D33" s="479">
        <v>663</v>
      </c>
      <c r="E33" s="479"/>
      <c r="F33" s="479">
        <f t="shared" si="0"/>
        <v>663</v>
      </c>
      <c r="G33" s="479"/>
    </row>
    <row r="34" spans="1:7" s="480" customFormat="1" ht="15.75">
      <c r="A34" s="478">
        <v>29</v>
      </c>
      <c r="B34" s="478" t="s">
        <v>697</v>
      </c>
      <c r="C34" s="479"/>
      <c r="D34" s="479">
        <v>1500</v>
      </c>
      <c r="E34" s="479"/>
      <c r="F34" s="479">
        <f t="shared" si="0"/>
        <v>1500</v>
      </c>
      <c r="G34" s="479"/>
    </row>
    <row r="35" spans="1:7" s="480" customFormat="1" ht="15.75">
      <c r="A35" s="478">
        <v>30</v>
      </c>
      <c r="B35" s="478" t="s">
        <v>698</v>
      </c>
      <c r="C35" s="479"/>
      <c r="D35" s="479">
        <v>150</v>
      </c>
      <c r="E35" s="479"/>
      <c r="F35" s="479">
        <f t="shared" si="0"/>
        <v>150</v>
      </c>
      <c r="G35" s="479"/>
    </row>
    <row r="36" spans="1:7" s="480" customFormat="1" ht="15.75">
      <c r="A36" s="478">
        <v>31</v>
      </c>
      <c r="B36" s="478" t="s">
        <v>699</v>
      </c>
      <c r="C36" s="479"/>
      <c r="D36" s="479">
        <v>220</v>
      </c>
      <c r="E36" s="479"/>
      <c r="F36" s="479">
        <f t="shared" si="0"/>
        <v>220</v>
      </c>
      <c r="G36" s="479"/>
    </row>
    <row r="37" spans="1:7" s="480" customFormat="1" ht="15.75">
      <c r="A37" s="478">
        <v>32</v>
      </c>
      <c r="B37" s="478" t="s">
        <v>700</v>
      </c>
      <c r="C37" s="479"/>
      <c r="D37" s="479">
        <v>700</v>
      </c>
      <c r="E37" s="479"/>
      <c r="F37" s="479">
        <f t="shared" si="0"/>
        <v>700</v>
      </c>
      <c r="G37" s="479"/>
    </row>
    <row r="38" spans="1:7" s="480" customFormat="1" ht="15.75">
      <c r="A38" s="478">
        <v>33</v>
      </c>
      <c r="B38" s="478" t="s">
        <v>701</v>
      </c>
      <c r="C38" s="479"/>
      <c r="D38" s="479">
        <v>6841</v>
      </c>
      <c r="E38" s="479"/>
      <c r="F38" s="479">
        <f t="shared" si="0"/>
        <v>6841</v>
      </c>
      <c r="G38" s="479"/>
    </row>
    <row r="39" spans="1:7" s="480" customFormat="1" ht="15.75">
      <c r="A39" s="478">
        <v>34</v>
      </c>
      <c r="B39" s="478" t="s">
        <v>702</v>
      </c>
      <c r="C39" s="479"/>
      <c r="D39" s="479">
        <v>1200</v>
      </c>
      <c r="E39" s="479"/>
      <c r="F39" s="479">
        <f t="shared" si="0"/>
        <v>1200</v>
      </c>
      <c r="G39" s="479"/>
    </row>
    <row r="40" spans="1:7" s="480" customFormat="1" ht="15.75">
      <c r="A40" s="478">
        <v>35</v>
      </c>
      <c r="B40" s="478" t="s">
        <v>703</v>
      </c>
      <c r="C40" s="479"/>
      <c r="D40" s="479">
        <v>680</v>
      </c>
      <c r="E40" s="479"/>
      <c r="F40" s="479">
        <f t="shared" si="0"/>
        <v>680</v>
      </c>
      <c r="G40" s="479">
        <v>255</v>
      </c>
    </row>
    <row r="41" spans="1:7" s="480" customFormat="1" ht="15.75">
      <c r="A41" s="478">
        <v>36</v>
      </c>
      <c r="B41" s="478" t="s">
        <v>704</v>
      </c>
      <c r="C41" s="479"/>
      <c r="D41" s="479">
        <v>3600</v>
      </c>
      <c r="E41" s="479"/>
      <c r="F41" s="479">
        <f t="shared" si="0"/>
        <v>3600</v>
      </c>
      <c r="G41" s="479"/>
    </row>
    <row r="42" spans="1:7" s="480" customFormat="1" ht="15.75">
      <c r="A42" s="478">
        <v>37</v>
      </c>
      <c r="B42" s="478" t="s">
        <v>705</v>
      </c>
      <c r="C42" s="479"/>
      <c r="D42" s="479">
        <v>5900</v>
      </c>
      <c r="E42" s="479">
        <v>286</v>
      </c>
      <c r="F42" s="479">
        <f t="shared" si="0"/>
        <v>6186</v>
      </c>
      <c r="G42" s="479"/>
    </row>
    <row r="43" spans="1:7" ht="15.75">
      <c r="A43" s="473">
        <v>38</v>
      </c>
      <c r="B43" s="473" t="s">
        <v>726</v>
      </c>
      <c r="C43" s="475"/>
      <c r="D43" s="475"/>
      <c r="E43" s="475">
        <v>212</v>
      </c>
      <c r="F43" s="475">
        <f t="shared" si="0"/>
        <v>212</v>
      </c>
      <c r="G43" s="475">
        <v>212</v>
      </c>
    </row>
    <row r="44" spans="1:7" ht="15.75">
      <c r="A44" s="478">
        <v>39</v>
      </c>
      <c r="B44" s="473" t="s">
        <v>727</v>
      </c>
      <c r="C44" s="475"/>
      <c r="D44" s="475"/>
      <c r="E44" s="475">
        <v>6</v>
      </c>
      <c r="F44" s="475">
        <f t="shared" si="0"/>
        <v>6</v>
      </c>
      <c r="G44" s="475"/>
    </row>
    <row r="45" spans="1:7" ht="15.75">
      <c r="A45" s="473">
        <v>40</v>
      </c>
      <c r="B45" s="473" t="s">
        <v>728</v>
      </c>
      <c r="C45" s="475"/>
      <c r="D45" s="475"/>
      <c r="E45" s="475">
        <v>61</v>
      </c>
      <c r="F45" s="475">
        <f t="shared" si="0"/>
        <v>61</v>
      </c>
      <c r="G45" s="475"/>
    </row>
    <row r="46" spans="1:7" ht="15.75">
      <c r="A46" s="478">
        <v>41</v>
      </c>
      <c r="B46" s="473" t="s">
        <v>729</v>
      </c>
      <c r="C46" s="475"/>
      <c r="D46" s="475"/>
      <c r="E46" s="475">
        <v>140</v>
      </c>
      <c r="F46" s="475">
        <f t="shared" si="0"/>
        <v>140</v>
      </c>
      <c r="G46" s="475"/>
    </row>
    <row r="47" spans="1:7" ht="15.75">
      <c r="A47" s="473">
        <v>42</v>
      </c>
      <c r="B47" s="473" t="s">
        <v>730</v>
      </c>
      <c r="C47" s="475"/>
      <c r="D47" s="475"/>
      <c r="E47" s="475">
        <v>127</v>
      </c>
      <c r="F47" s="475">
        <f t="shared" si="0"/>
        <v>127</v>
      </c>
      <c r="G47" s="475"/>
    </row>
    <row r="48" spans="1:7" ht="15.75">
      <c r="A48" s="473"/>
      <c r="B48" s="473" t="s">
        <v>731</v>
      </c>
      <c r="C48" s="475"/>
      <c r="D48" s="475"/>
      <c r="E48" s="475">
        <v>2872</v>
      </c>
      <c r="F48" s="475">
        <f t="shared" si="0"/>
        <v>2872</v>
      </c>
      <c r="G48" s="475"/>
    </row>
    <row r="49" spans="1:7" ht="15.75">
      <c r="A49" s="473"/>
      <c r="B49" s="473" t="s">
        <v>732</v>
      </c>
      <c r="C49" s="475"/>
      <c r="D49" s="475"/>
      <c r="E49" s="475">
        <v>322</v>
      </c>
      <c r="F49" s="475">
        <f t="shared" si="0"/>
        <v>322</v>
      </c>
      <c r="G49" s="475"/>
    </row>
    <row r="50" spans="1:7" ht="15.75">
      <c r="A50" s="478">
        <v>43</v>
      </c>
      <c r="B50" s="473" t="s">
        <v>733</v>
      </c>
      <c r="C50" s="475"/>
      <c r="D50" s="475"/>
      <c r="E50" s="475">
        <v>95</v>
      </c>
      <c r="F50" s="475">
        <f t="shared" si="0"/>
        <v>95</v>
      </c>
      <c r="G50" s="475"/>
    </row>
    <row r="51" spans="1:7" ht="15.75">
      <c r="A51" s="473">
        <v>44</v>
      </c>
      <c r="B51" s="471" t="s">
        <v>345</v>
      </c>
      <c r="C51" s="481">
        <f>SUM(C6:C50)</f>
        <v>73137</v>
      </c>
      <c r="D51" s="481">
        <f>SUM(D6:D50)</f>
        <v>105896</v>
      </c>
      <c r="E51" s="481">
        <f>SUM(E6:E50)</f>
        <v>4122</v>
      </c>
      <c r="F51" s="481">
        <f>SUM(F6:F50)</f>
        <v>110018</v>
      </c>
      <c r="G51" s="481">
        <f>SUM(G6:G50)</f>
        <v>4987</v>
      </c>
    </row>
    <row r="53" spans="1:7">
      <c r="C53" s="486"/>
    </row>
    <row r="54" spans="1:7">
      <c r="C54" s="482"/>
    </row>
    <row r="55" spans="1:7">
      <c r="C55" s="482"/>
    </row>
    <row r="56" spans="1:7">
      <c r="C56" s="482"/>
    </row>
    <row r="57" spans="1:7">
      <c r="C57" s="482"/>
    </row>
    <row r="58" spans="1:7" s="487" customFormat="1">
      <c r="C58" s="488"/>
    </row>
    <row r="59" spans="1:7" s="487" customFormat="1">
      <c r="C59" s="488"/>
    </row>
    <row r="60" spans="1:7" s="487" customForma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G4" sqref="G4"/>
    </sheetView>
  </sheetViews>
  <sheetFormatPr defaultRowHeight="12.75"/>
  <cols>
    <col min="1" max="1" width="3.42578125" style="125" customWidth="1"/>
    <col min="2" max="2" width="4.5703125" style="125" customWidth="1"/>
    <col min="3" max="3" width="49.7109375" style="125" customWidth="1"/>
    <col min="4" max="4" width="11.140625" style="125" customWidth="1"/>
    <col min="5" max="5" width="10.140625" style="125" customWidth="1"/>
    <col min="6" max="6" width="10.5703125" style="125" customWidth="1"/>
    <col min="7" max="7" width="10.42578125" style="125" customWidth="1"/>
    <col min="8" max="8" width="12.42578125" style="125" customWidth="1"/>
    <col min="9" max="9" width="13.140625" style="125" customWidth="1"/>
    <col min="10" max="10" width="11.28515625" style="125" customWidth="1"/>
    <col min="11" max="16384" width="9.140625" style="125"/>
  </cols>
  <sheetData>
    <row r="1" spans="1:12">
      <c r="C1" s="130" t="s">
        <v>396</v>
      </c>
    </row>
    <row r="2" spans="1:12">
      <c r="C2" s="129" t="s">
        <v>602</v>
      </c>
      <c r="D2" s="128"/>
      <c r="E2" s="128"/>
      <c r="F2" s="128"/>
    </row>
    <row r="3" spans="1:12">
      <c r="C3" s="129"/>
      <c r="D3" s="128"/>
      <c r="E3" s="128"/>
      <c r="F3" s="128"/>
      <c r="G3" s="125" t="s">
        <v>555</v>
      </c>
    </row>
    <row r="4" spans="1:12">
      <c r="C4" s="127"/>
      <c r="G4" s="119" t="s">
        <v>664</v>
      </c>
    </row>
    <row r="5" spans="1:12">
      <c r="G5" s="113" t="s">
        <v>351</v>
      </c>
    </row>
    <row r="6" spans="1:12" ht="16.5" thickBot="1">
      <c r="B6" s="451" t="s">
        <v>395</v>
      </c>
      <c r="C6" s="451"/>
      <c r="D6" s="136" t="s">
        <v>394</v>
      </c>
      <c r="E6" s="136" t="s">
        <v>393</v>
      </c>
      <c r="F6" s="136" t="s">
        <v>392</v>
      </c>
      <c r="G6" s="136" t="s">
        <v>391</v>
      </c>
      <c r="H6" s="136" t="s">
        <v>398</v>
      </c>
      <c r="I6" s="136" t="s">
        <v>399</v>
      </c>
      <c r="J6" s="136" t="s">
        <v>402</v>
      </c>
      <c r="K6" s="136" t="s">
        <v>464</v>
      </c>
      <c r="L6" s="136" t="s">
        <v>465</v>
      </c>
    </row>
    <row r="7" spans="1:12" ht="16.5" thickBot="1">
      <c r="A7" s="125">
        <v>1</v>
      </c>
      <c r="B7" s="137"/>
      <c r="C7" s="138"/>
      <c r="D7" s="139" t="s">
        <v>345</v>
      </c>
      <c r="E7" s="139" t="s">
        <v>390</v>
      </c>
      <c r="F7" s="139" t="s">
        <v>389</v>
      </c>
      <c r="G7" s="140" t="s">
        <v>388</v>
      </c>
      <c r="H7" s="139" t="s">
        <v>400</v>
      </c>
      <c r="I7" s="140" t="s">
        <v>401</v>
      </c>
      <c r="J7" s="140" t="s">
        <v>407</v>
      </c>
      <c r="K7" s="140" t="s">
        <v>403</v>
      </c>
      <c r="L7" s="140" t="s">
        <v>567</v>
      </c>
    </row>
    <row r="8" spans="1:12" ht="16.5" thickBot="1">
      <c r="A8" s="125">
        <v>2</v>
      </c>
      <c r="B8" s="454" t="s">
        <v>406</v>
      </c>
      <c r="C8" s="455"/>
      <c r="D8" s="141">
        <f t="shared" ref="D8:D13" si="0">SUM(E8:L8)</f>
        <v>6397</v>
      </c>
      <c r="E8" s="141">
        <f t="shared" ref="E8:L8" si="1">(SUM(E9:E10))</f>
        <v>4934</v>
      </c>
      <c r="F8" s="141">
        <f t="shared" si="1"/>
        <v>666</v>
      </c>
      <c r="G8" s="141">
        <f t="shared" si="1"/>
        <v>797</v>
      </c>
      <c r="H8" s="141">
        <f t="shared" si="1"/>
        <v>0</v>
      </c>
      <c r="I8" s="141">
        <f t="shared" si="1"/>
        <v>0</v>
      </c>
      <c r="J8" s="141">
        <f t="shared" si="1"/>
        <v>0</v>
      </c>
      <c r="K8" s="141">
        <f t="shared" si="1"/>
        <v>0</v>
      </c>
      <c r="L8" s="141">
        <f t="shared" si="1"/>
        <v>0</v>
      </c>
    </row>
    <row r="9" spans="1:12" ht="15.75">
      <c r="A9" s="125">
        <v>3</v>
      </c>
      <c r="B9" s="160" t="s">
        <v>650</v>
      </c>
      <c r="C9" s="144" t="s">
        <v>659</v>
      </c>
      <c r="D9" s="341">
        <f t="shared" si="0"/>
        <v>6397</v>
      </c>
      <c r="E9" s="142">
        <v>4934</v>
      </c>
      <c r="F9" s="142">
        <v>666</v>
      </c>
      <c r="G9" s="143">
        <v>797</v>
      </c>
      <c r="H9" s="142"/>
      <c r="I9" s="143"/>
      <c r="J9" s="143"/>
      <c r="K9" s="143"/>
      <c r="L9" s="143"/>
    </row>
    <row r="10" spans="1:12" ht="16.5" thickBot="1">
      <c r="A10" s="125">
        <v>4</v>
      </c>
      <c r="B10" s="452"/>
      <c r="C10" s="453"/>
      <c r="D10" s="341">
        <f t="shared" si="0"/>
        <v>0</v>
      </c>
      <c r="E10" s="145"/>
      <c r="F10" s="145"/>
      <c r="G10" s="146"/>
      <c r="H10" s="145"/>
      <c r="I10" s="146"/>
      <c r="J10" s="146"/>
      <c r="K10" s="146"/>
      <c r="L10" s="146"/>
    </row>
    <row r="11" spans="1:12" ht="16.5" thickBot="1">
      <c r="A11" s="125">
        <v>5</v>
      </c>
      <c r="B11" s="449" t="s">
        <v>404</v>
      </c>
      <c r="C11" s="450"/>
      <c r="D11" s="141">
        <f t="shared" si="0"/>
        <v>212298</v>
      </c>
      <c r="E11" s="147">
        <f>SUM(E12:E32)</f>
        <v>0</v>
      </c>
      <c r="F11" s="147">
        <f t="shared" ref="F11:L11" si="2">SUM(F12:F32)</f>
        <v>0</v>
      </c>
      <c r="G11" s="147">
        <f t="shared" si="2"/>
        <v>0</v>
      </c>
      <c r="H11" s="147">
        <f t="shared" si="2"/>
        <v>152576</v>
      </c>
      <c r="I11" s="147">
        <f t="shared" si="2"/>
        <v>59722</v>
      </c>
      <c r="J11" s="147">
        <f t="shared" si="2"/>
        <v>0</v>
      </c>
      <c r="K11" s="147">
        <f t="shared" si="2"/>
        <v>0</v>
      </c>
      <c r="L11" s="147">
        <f t="shared" si="2"/>
        <v>0</v>
      </c>
    </row>
    <row r="12" spans="1:12" ht="12.75" customHeight="1">
      <c r="A12" s="125">
        <v>6</v>
      </c>
      <c r="B12" s="148" t="s">
        <v>650</v>
      </c>
      <c r="C12" s="337" t="s">
        <v>593</v>
      </c>
      <c r="D12" s="341">
        <f t="shared" si="0"/>
        <v>2540</v>
      </c>
      <c r="E12" s="149"/>
      <c r="F12" s="149"/>
      <c r="G12" s="150"/>
      <c r="H12" s="151"/>
      <c r="I12" s="335">
        <v>2540</v>
      </c>
      <c r="J12" s="152"/>
      <c r="K12" s="152"/>
      <c r="L12" s="152"/>
    </row>
    <row r="13" spans="1:12" ht="15.75">
      <c r="A13" s="125">
        <v>7</v>
      </c>
      <c r="B13" s="148" t="s">
        <v>650</v>
      </c>
      <c r="C13" s="133" t="s">
        <v>594</v>
      </c>
      <c r="D13" s="341">
        <f t="shared" si="0"/>
        <v>953</v>
      </c>
      <c r="E13" s="149"/>
      <c r="F13" s="149"/>
      <c r="G13" s="146"/>
      <c r="H13" s="135"/>
      <c r="I13" s="336">
        <v>953</v>
      </c>
      <c r="J13" s="153"/>
      <c r="K13" s="153"/>
      <c r="L13" s="153"/>
    </row>
    <row r="14" spans="1:12" ht="15.75">
      <c r="A14" s="125">
        <v>8</v>
      </c>
      <c r="B14" s="148" t="s">
        <v>650</v>
      </c>
      <c r="C14" s="133" t="s">
        <v>597</v>
      </c>
      <c r="D14" s="341">
        <f t="shared" ref="D14:D32" si="3">SUM(E14:L14)</f>
        <v>499</v>
      </c>
      <c r="E14" s="149"/>
      <c r="F14" s="149"/>
      <c r="G14" s="146"/>
      <c r="H14" s="135"/>
      <c r="I14" s="336">
        <v>499</v>
      </c>
      <c r="J14" s="153"/>
      <c r="K14" s="153"/>
      <c r="L14" s="153"/>
    </row>
    <row r="15" spans="1:12" ht="15.75">
      <c r="A15" s="125">
        <v>9</v>
      </c>
      <c r="B15" s="148" t="s">
        <v>650</v>
      </c>
      <c r="C15" s="157" t="s">
        <v>596</v>
      </c>
      <c r="D15" s="341">
        <f t="shared" si="3"/>
        <v>1397</v>
      </c>
      <c r="E15" s="149"/>
      <c r="F15" s="149"/>
      <c r="G15" s="146"/>
      <c r="H15" s="135">
        <v>905</v>
      </c>
      <c r="I15" s="336">
        <v>492</v>
      </c>
      <c r="J15" s="153"/>
      <c r="K15" s="153"/>
      <c r="L15" s="153"/>
    </row>
    <row r="16" spans="1:12" ht="15.75">
      <c r="A16" s="125">
        <v>10</v>
      </c>
      <c r="B16" s="148" t="s">
        <v>650</v>
      </c>
      <c r="C16" s="161" t="s">
        <v>595</v>
      </c>
      <c r="D16" s="391">
        <f t="shared" si="3"/>
        <v>1217</v>
      </c>
      <c r="E16" s="149"/>
      <c r="F16" s="149"/>
      <c r="G16" s="146"/>
      <c r="H16" s="135"/>
      <c r="I16" s="336">
        <v>1217</v>
      </c>
      <c r="J16" s="153"/>
      <c r="K16" s="153"/>
      <c r="L16" s="153"/>
    </row>
    <row r="17" spans="1:12" ht="15.75">
      <c r="A17" s="125">
        <v>11</v>
      </c>
      <c r="B17" s="148" t="s">
        <v>650</v>
      </c>
      <c r="C17" s="157" t="s">
        <v>598</v>
      </c>
      <c r="D17" s="341">
        <f t="shared" si="3"/>
        <v>2847</v>
      </c>
      <c r="E17" s="149"/>
      <c r="F17" s="149"/>
      <c r="G17" s="146"/>
      <c r="H17" s="135">
        <v>2847</v>
      </c>
      <c r="I17" s="336"/>
      <c r="J17" s="153"/>
      <c r="K17" s="153"/>
      <c r="L17" s="153"/>
    </row>
    <row r="18" spans="1:12" ht="15.75">
      <c r="A18" s="125">
        <v>12</v>
      </c>
      <c r="B18" s="148" t="s">
        <v>650</v>
      </c>
      <c r="C18" s="157" t="s">
        <v>599</v>
      </c>
      <c r="D18" s="341">
        <f t="shared" si="3"/>
        <v>475</v>
      </c>
      <c r="E18" s="149"/>
      <c r="F18" s="149"/>
      <c r="G18" s="146"/>
      <c r="H18" s="135">
        <v>475</v>
      </c>
      <c r="I18" s="336"/>
      <c r="J18" s="153"/>
      <c r="K18" s="153"/>
      <c r="L18" s="153"/>
    </row>
    <row r="19" spans="1:12" ht="15.75">
      <c r="A19" s="125">
        <v>13</v>
      </c>
      <c r="B19" s="148" t="s">
        <v>650</v>
      </c>
      <c r="C19" s="157" t="s">
        <v>600</v>
      </c>
      <c r="D19" s="341">
        <f t="shared" si="3"/>
        <v>3994</v>
      </c>
      <c r="E19" s="149"/>
      <c r="F19" s="149"/>
      <c r="G19" s="146"/>
      <c r="H19" s="135">
        <v>3994</v>
      </c>
      <c r="I19" s="336"/>
      <c r="J19" s="153"/>
      <c r="K19" s="153"/>
      <c r="L19" s="153"/>
    </row>
    <row r="20" spans="1:12" ht="15.75">
      <c r="A20" s="125">
        <v>14</v>
      </c>
      <c r="B20" s="148" t="s">
        <v>650</v>
      </c>
      <c r="C20" s="157" t="s">
        <v>601</v>
      </c>
      <c r="D20" s="341">
        <f t="shared" si="3"/>
        <v>330</v>
      </c>
      <c r="E20" s="149"/>
      <c r="F20" s="149"/>
      <c r="G20" s="146"/>
      <c r="H20" s="135">
        <v>330</v>
      </c>
      <c r="I20" s="336"/>
      <c r="J20" s="153"/>
      <c r="K20" s="153"/>
      <c r="L20" s="153"/>
    </row>
    <row r="21" spans="1:12" ht="15.75">
      <c r="A21" s="125">
        <v>15</v>
      </c>
      <c r="B21" s="148" t="s">
        <v>650</v>
      </c>
      <c r="C21" s="157" t="s">
        <v>608</v>
      </c>
      <c r="D21" s="341">
        <f t="shared" si="3"/>
        <v>99547</v>
      </c>
      <c r="E21" s="149"/>
      <c r="F21" s="149"/>
      <c r="G21" s="146"/>
      <c r="H21" s="135">
        <v>99547</v>
      </c>
      <c r="I21" s="336"/>
      <c r="J21" s="153"/>
      <c r="K21" s="153"/>
      <c r="L21" s="153"/>
    </row>
    <row r="22" spans="1:12" ht="15.75">
      <c r="A22" s="125">
        <v>16</v>
      </c>
      <c r="B22" s="148" t="s">
        <v>650</v>
      </c>
      <c r="C22" s="157" t="s">
        <v>609</v>
      </c>
      <c r="D22" s="341">
        <f t="shared" si="3"/>
        <v>50042</v>
      </c>
      <c r="E22" s="149"/>
      <c r="F22" s="149"/>
      <c r="G22" s="146"/>
      <c r="H22" s="135"/>
      <c r="I22" s="336">
        <v>50042</v>
      </c>
      <c r="J22" s="153"/>
      <c r="K22" s="153"/>
      <c r="L22" s="153"/>
    </row>
    <row r="23" spans="1:12" ht="15.75">
      <c r="A23" s="125">
        <v>17</v>
      </c>
      <c r="B23" s="148" t="s">
        <v>650</v>
      </c>
      <c r="C23" s="157" t="s">
        <v>610</v>
      </c>
      <c r="D23" s="341">
        <f t="shared" si="3"/>
        <v>33766</v>
      </c>
      <c r="E23" s="149"/>
      <c r="F23" s="149"/>
      <c r="G23" s="146"/>
      <c r="H23" s="135">
        <v>33766</v>
      </c>
      <c r="I23" s="336"/>
      <c r="J23" s="153"/>
      <c r="K23" s="153"/>
      <c r="L23" s="153"/>
    </row>
    <row r="24" spans="1:12" ht="15.75">
      <c r="A24" s="125">
        <v>18</v>
      </c>
      <c r="B24" s="148"/>
      <c r="C24" s="339" t="s">
        <v>613</v>
      </c>
      <c r="D24" s="391">
        <f t="shared" si="3"/>
        <v>3000</v>
      </c>
      <c r="E24" s="149"/>
      <c r="F24" s="149"/>
      <c r="G24" s="146"/>
      <c r="H24" s="135">
        <v>3000</v>
      </c>
      <c r="I24" s="336"/>
      <c r="J24" s="153"/>
      <c r="K24" s="153"/>
      <c r="L24" s="153"/>
    </row>
    <row r="25" spans="1:12" ht="15.75">
      <c r="A25" s="125">
        <v>19</v>
      </c>
      <c r="B25" s="148"/>
      <c r="C25" s="339" t="s">
        <v>614</v>
      </c>
      <c r="D25" s="391">
        <f t="shared" si="3"/>
        <v>2000</v>
      </c>
      <c r="E25" s="149"/>
      <c r="F25" s="149"/>
      <c r="G25" s="146"/>
      <c r="H25" s="340">
        <v>2000</v>
      </c>
      <c r="I25" s="336"/>
      <c r="J25" s="153"/>
      <c r="K25" s="153"/>
      <c r="L25" s="153"/>
    </row>
    <row r="26" spans="1:12" ht="15.75">
      <c r="A26" s="125">
        <v>20</v>
      </c>
      <c r="B26" s="148"/>
      <c r="C26" s="339" t="s">
        <v>626</v>
      </c>
      <c r="D26" s="391">
        <f t="shared" si="3"/>
        <v>3000</v>
      </c>
      <c r="E26" s="149"/>
      <c r="F26" s="149"/>
      <c r="G26" s="146"/>
      <c r="H26" s="340"/>
      <c r="I26" s="336">
        <v>3000</v>
      </c>
      <c r="J26" s="153"/>
      <c r="K26" s="153"/>
      <c r="L26" s="153"/>
    </row>
    <row r="27" spans="1:12" ht="15.75">
      <c r="A27" s="125">
        <v>21</v>
      </c>
      <c r="B27" s="148"/>
      <c r="C27" s="157" t="s">
        <v>624</v>
      </c>
      <c r="D27" s="391">
        <f t="shared" si="3"/>
        <v>508</v>
      </c>
      <c r="E27" s="149"/>
      <c r="F27" s="149"/>
      <c r="G27" s="146"/>
      <c r="H27" s="340"/>
      <c r="I27" s="336">
        <v>508</v>
      </c>
      <c r="J27" s="153"/>
      <c r="K27" s="153"/>
      <c r="L27" s="153"/>
    </row>
    <row r="28" spans="1:12" ht="15.75">
      <c r="A28" s="125">
        <v>22</v>
      </c>
      <c r="B28" s="148"/>
      <c r="C28" s="157" t="s">
        <v>625</v>
      </c>
      <c r="D28" s="391">
        <f t="shared" si="3"/>
        <v>127</v>
      </c>
      <c r="E28" s="149"/>
      <c r="F28" s="149"/>
      <c r="G28" s="146"/>
      <c r="H28" s="134"/>
      <c r="I28" s="336">
        <v>127</v>
      </c>
      <c r="J28" s="153"/>
      <c r="K28" s="153"/>
      <c r="L28" s="153"/>
    </row>
    <row r="29" spans="1:12" ht="15.75">
      <c r="B29" s="148"/>
      <c r="C29" s="157" t="s">
        <v>656</v>
      </c>
      <c r="D29" s="391">
        <f t="shared" si="3"/>
        <v>344</v>
      </c>
      <c r="E29" s="145"/>
      <c r="F29" s="145"/>
      <c r="G29" s="146"/>
      <c r="H29" s="346"/>
      <c r="I29" s="347">
        <v>344</v>
      </c>
      <c r="J29" s="153"/>
      <c r="K29" s="153"/>
      <c r="L29" s="153"/>
    </row>
    <row r="30" spans="1:12" ht="15.75">
      <c r="B30" s="148"/>
      <c r="C30" s="157" t="s">
        <v>657</v>
      </c>
      <c r="D30" s="391"/>
      <c r="E30" s="145"/>
      <c r="F30" s="145"/>
      <c r="G30" s="146"/>
      <c r="H30" s="346">
        <v>12</v>
      </c>
      <c r="I30" s="347"/>
      <c r="J30" s="153"/>
      <c r="K30" s="153"/>
      <c r="L30" s="153"/>
    </row>
    <row r="31" spans="1:12" ht="15.75">
      <c r="A31" s="125">
        <v>23</v>
      </c>
      <c r="B31" s="148"/>
      <c r="C31" s="133" t="s">
        <v>627</v>
      </c>
      <c r="D31" s="341">
        <f t="shared" si="3"/>
        <v>5200</v>
      </c>
      <c r="E31" s="145"/>
      <c r="F31" s="145"/>
      <c r="G31" s="146"/>
      <c r="H31" s="346">
        <v>5200</v>
      </c>
      <c r="I31" s="347"/>
      <c r="J31" s="153"/>
      <c r="K31" s="153"/>
      <c r="L31" s="153"/>
    </row>
    <row r="32" spans="1:12" s="132" customFormat="1" ht="16.5" thickBot="1">
      <c r="A32" s="125">
        <v>24</v>
      </c>
      <c r="B32" s="154"/>
      <c r="C32" s="338" t="s">
        <v>632</v>
      </c>
      <c r="D32" s="341">
        <f t="shared" si="3"/>
        <v>500</v>
      </c>
      <c r="E32" s="155"/>
      <c r="F32" s="155"/>
      <c r="G32" s="156"/>
      <c r="H32" s="155">
        <v>500</v>
      </c>
      <c r="I32" s="156"/>
      <c r="J32" s="156"/>
      <c r="K32" s="156"/>
      <c r="L32" s="156"/>
    </row>
    <row r="33" spans="1:12" ht="16.5" thickBot="1">
      <c r="A33" s="125">
        <v>25</v>
      </c>
      <c r="B33" s="449" t="s">
        <v>566</v>
      </c>
      <c r="C33" s="450"/>
      <c r="D33" s="141">
        <f>SUM(E33:L33)</f>
        <v>88521</v>
      </c>
      <c r="E33" s="147">
        <f>SUM(E34:E37)</f>
        <v>0</v>
      </c>
      <c r="F33" s="147">
        <f t="shared" ref="F33:L33" si="4">SUM(F34:F37)</f>
        <v>0</v>
      </c>
      <c r="G33" s="147">
        <f t="shared" si="4"/>
        <v>0</v>
      </c>
      <c r="H33" s="147">
        <f t="shared" si="4"/>
        <v>0</v>
      </c>
      <c r="I33" s="147">
        <f t="shared" si="4"/>
        <v>0</v>
      </c>
      <c r="J33" s="147">
        <f t="shared" si="4"/>
        <v>0</v>
      </c>
      <c r="K33" s="147">
        <f t="shared" si="4"/>
        <v>76739</v>
      </c>
      <c r="L33" s="147">
        <f t="shared" si="4"/>
        <v>11782</v>
      </c>
    </row>
    <row r="34" spans="1:12" ht="15.75">
      <c r="A34" s="125">
        <v>26</v>
      </c>
      <c r="B34" s="158" t="s">
        <v>650</v>
      </c>
      <c r="C34" s="157" t="s">
        <v>592</v>
      </c>
      <c r="D34" s="341">
        <f>SUM(E34:L34)</f>
        <v>11782</v>
      </c>
      <c r="E34" s="149"/>
      <c r="F34" s="149"/>
      <c r="G34" s="146"/>
      <c r="H34" s="149"/>
      <c r="I34" s="146"/>
      <c r="J34" s="146"/>
      <c r="K34" s="146"/>
      <c r="L34" s="146">
        <v>11782</v>
      </c>
    </row>
    <row r="35" spans="1:12" ht="15.75">
      <c r="B35" s="159"/>
      <c r="C35" s="159" t="s">
        <v>631</v>
      </c>
      <c r="D35" s="341">
        <f>SUM(E35:L35)</f>
        <v>10540</v>
      </c>
      <c r="E35" s="149"/>
      <c r="F35" s="149"/>
      <c r="G35" s="146"/>
      <c r="H35" s="149"/>
      <c r="I35" s="146"/>
      <c r="J35" s="146"/>
      <c r="K35" s="146">
        <v>10540</v>
      </c>
      <c r="L35" s="146"/>
    </row>
    <row r="36" spans="1:12" ht="15.75">
      <c r="B36" s="159"/>
      <c r="C36" s="159" t="s">
        <v>629</v>
      </c>
      <c r="D36" s="341">
        <f>SUM(E36:L36)</f>
        <v>3800</v>
      </c>
      <c r="E36" s="149"/>
      <c r="F36" s="149"/>
      <c r="G36" s="146"/>
      <c r="H36" s="149"/>
      <c r="I36" s="146"/>
      <c r="J36" s="146"/>
      <c r="K36" s="146">
        <v>3800</v>
      </c>
      <c r="L36" s="146"/>
    </row>
    <row r="37" spans="1:12" ht="16.5" thickBot="1">
      <c r="A37" s="125">
        <v>27</v>
      </c>
      <c r="B37" s="148" t="s">
        <v>650</v>
      </c>
      <c r="C37" s="159" t="s">
        <v>628</v>
      </c>
      <c r="D37" s="341">
        <f>SUM(E37:L37)</f>
        <v>62399</v>
      </c>
      <c r="E37" s="149"/>
      <c r="F37" s="149"/>
      <c r="G37" s="150"/>
      <c r="H37" s="149"/>
      <c r="I37" s="150"/>
      <c r="J37" s="150"/>
      <c r="K37" s="150">
        <v>62399</v>
      </c>
      <c r="L37" s="150"/>
    </row>
    <row r="38" spans="1:12" ht="16.5" thickBot="1">
      <c r="A38" s="125">
        <v>28</v>
      </c>
      <c r="B38" s="342" t="s">
        <v>405</v>
      </c>
      <c r="C38" s="343"/>
      <c r="D38" s="344">
        <f t="shared" ref="D38:L38" si="5">D8+D11+D33</f>
        <v>307216</v>
      </c>
      <c r="E38" s="344">
        <f t="shared" si="5"/>
        <v>4934</v>
      </c>
      <c r="F38" s="344">
        <f t="shared" si="5"/>
        <v>666</v>
      </c>
      <c r="G38" s="344">
        <f t="shared" si="5"/>
        <v>797</v>
      </c>
      <c r="H38" s="344">
        <f t="shared" si="5"/>
        <v>152576</v>
      </c>
      <c r="I38" s="344">
        <f t="shared" si="5"/>
        <v>59722</v>
      </c>
      <c r="J38" s="344">
        <f t="shared" si="5"/>
        <v>0</v>
      </c>
      <c r="K38" s="344">
        <f t="shared" si="5"/>
        <v>76739</v>
      </c>
      <c r="L38" s="345">
        <f t="shared" si="5"/>
        <v>11782</v>
      </c>
    </row>
    <row r="39" spans="1:12" ht="15.75"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</row>
    <row r="40" spans="1:12" ht="15.75"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</row>
  </sheetData>
  <mergeCells count="5">
    <mergeCell ref="B33:C33"/>
    <mergeCell ref="B6:C6"/>
    <mergeCell ref="B10:C10"/>
    <mergeCell ref="B11:C11"/>
    <mergeCell ref="B8:C8"/>
  </mergeCells>
  <phoneticPr fontId="45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K17" sqref="K17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4" t="s">
        <v>347</v>
      </c>
      <c r="C1" s="118" t="s">
        <v>734</v>
      </c>
    </row>
    <row r="2" spans="1:9" ht="18.75">
      <c r="B2" s="116" t="s">
        <v>588</v>
      </c>
      <c r="C2" s="119" t="s">
        <v>664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 ht="15.75">
      <c r="B5" s="489" t="s">
        <v>717</v>
      </c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707</v>
      </c>
      <c r="E6" s="2" t="s">
        <v>707</v>
      </c>
      <c r="F6" s="2" t="s">
        <v>707</v>
      </c>
      <c r="G6" s="2" t="s">
        <v>707</v>
      </c>
      <c r="H6" s="2" t="s">
        <v>707</v>
      </c>
      <c r="I6" s="2" t="s">
        <v>707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71" si="0">SUM(E8:I8)</f>
        <v>339475</v>
      </c>
      <c r="E8" s="32">
        <v>31137</v>
      </c>
      <c r="F8" s="32">
        <v>103962</v>
      </c>
      <c r="G8" s="32">
        <v>112159</v>
      </c>
      <c r="H8" s="32">
        <v>73916</v>
      </c>
      <c r="I8" s="32">
        <v>18301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85360</v>
      </c>
      <c r="E9" s="32">
        <v>9407</v>
      </c>
      <c r="F9" s="32">
        <v>29562</v>
      </c>
      <c r="G9" s="32">
        <v>21556</v>
      </c>
      <c r="H9" s="32">
        <v>19812</v>
      </c>
      <c r="I9" s="32">
        <v>5023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263381</v>
      </c>
      <c r="E10" s="32">
        <v>76514</v>
      </c>
      <c r="F10" s="32">
        <v>30931</v>
      </c>
      <c r="G10" s="32">
        <v>83532</v>
      </c>
      <c r="H10" s="32">
        <v>43659</v>
      </c>
      <c r="I10" s="32">
        <v>28745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22000</v>
      </c>
      <c r="E18" s="25">
        <v>22000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22000</v>
      </c>
      <c r="E19" s="32">
        <f>SUM(E11:E18)</f>
        <v>22000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22</v>
      </c>
      <c r="E21" s="25">
        <v>22</v>
      </c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140757</v>
      </c>
      <c r="E25" s="33">
        <f>SUM(E26:E33)</f>
        <v>140757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3510</v>
      </c>
      <c r="E30" s="25">
        <v>3510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105376</v>
      </c>
      <c r="E31" s="25">
        <v>105376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31371</v>
      </c>
      <c r="E32" s="25">
        <v>31371</v>
      </c>
      <c r="F32" s="25"/>
      <c r="G32" s="25"/>
      <c r="H32" s="25"/>
      <c r="I32" s="25"/>
    </row>
    <row r="33" spans="1:9" ht="15" customHeight="1">
      <c r="A33" s="21"/>
      <c r="B33" s="27" t="s">
        <v>708</v>
      </c>
      <c r="C33" s="23" t="s">
        <v>299</v>
      </c>
      <c r="D33" s="32">
        <f t="shared" si="0"/>
        <v>500</v>
      </c>
      <c r="E33" s="25">
        <v>500</v>
      </c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6186</v>
      </c>
      <c r="E38" s="25">
        <v>6186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201079</v>
      </c>
      <c r="E39" s="25">
        <v>201079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si="0"/>
        <v>348044</v>
      </c>
      <c r="E40" s="32">
        <f>E20+E21+E22+E23+E24+E25+E34+E35+E36+E37+E38+E39</f>
        <v>348044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0"/>
        <v>4265</v>
      </c>
      <c r="E41" s="25">
        <v>2522</v>
      </c>
      <c r="F41" s="25">
        <v>1476</v>
      </c>
      <c r="G41" s="25">
        <v>267</v>
      </c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0"/>
        <v>58788</v>
      </c>
      <c r="E42" s="25">
        <v>58434</v>
      </c>
      <c r="F42" s="25"/>
      <c r="G42" s="25">
        <v>354</v>
      </c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0"/>
        <v>3446</v>
      </c>
      <c r="E43" s="25"/>
      <c r="F43" s="25">
        <v>2626</v>
      </c>
      <c r="G43" s="25">
        <v>465</v>
      </c>
      <c r="H43" s="25">
        <v>40</v>
      </c>
      <c r="I43" s="25">
        <v>315</v>
      </c>
    </row>
    <row r="44" spans="1:9">
      <c r="A44" s="21">
        <v>29</v>
      </c>
      <c r="B44" s="31" t="s">
        <v>207</v>
      </c>
      <c r="C44" s="23" t="s">
        <v>208</v>
      </c>
      <c r="D44" s="32">
        <f t="shared" si="0"/>
        <v>20176</v>
      </c>
      <c r="E44" s="25">
        <v>6950</v>
      </c>
      <c r="F44" s="25">
        <v>976</v>
      </c>
      <c r="G44" s="25">
        <v>8915</v>
      </c>
      <c r="H44" s="25">
        <v>829</v>
      </c>
      <c r="I44" s="25">
        <v>2506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0"/>
        <v>23343</v>
      </c>
      <c r="E47" s="25">
        <v>18465</v>
      </c>
      <c r="F47" s="25">
        <v>1371</v>
      </c>
      <c r="G47" s="25">
        <v>2700</v>
      </c>
      <c r="H47" s="25">
        <v>234</v>
      </c>
      <c r="I47" s="25">
        <v>573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0"/>
        <v>110018</v>
      </c>
      <c r="E48" s="32">
        <f>SUM(E41:E47)</f>
        <v>86371</v>
      </c>
      <c r="F48" s="32">
        <f>SUM(F41:F47)</f>
        <v>6449</v>
      </c>
      <c r="G48" s="32">
        <f>SUM(G41:G47)</f>
        <v>12701</v>
      </c>
      <c r="H48" s="32">
        <f>SUM(H41:H47)</f>
        <v>1103</v>
      </c>
      <c r="I48" s="32">
        <f>SUM(I41:I47)</f>
        <v>3394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0"/>
        <v>135621</v>
      </c>
      <c r="E49" s="25">
        <v>135621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0"/>
        <v>300</v>
      </c>
      <c r="E50" s="25"/>
      <c r="F50" s="25">
        <v>300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0"/>
        <v>1284</v>
      </c>
      <c r="E51" s="25">
        <v>984</v>
      </c>
      <c r="F51" s="25">
        <v>100</v>
      </c>
      <c r="G51" s="25">
        <v>200</v>
      </c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0"/>
        <v>37045</v>
      </c>
      <c r="E52" s="25">
        <v>36883</v>
      </c>
      <c r="F52" s="25">
        <v>108</v>
      </c>
      <c r="G52" s="25">
        <v>54</v>
      </c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0"/>
        <v>174250</v>
      </c>
      <c r="E53" s="32">
        <f>SUM(E49:E52)</f>
        <v>173488</v>
      </c>
      <c r="F53" s="32">
        <f>SUM(F49:F52)</f>
        <v>508</v>
      </c>
      <c r="G53" s="32">
        <f>SUM(G49:G52)</f>
        <v>254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0"/>
        <v>318</v>
      </c>
      <c r="E61" s="25">
        <v>318</v>
      </c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0"/>
        <v>318</v>
      </c>
      <c r="E62" s="39">
        <f>SUM(E54:E61)</f>
        <v>318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0"/>
        <v>1342846</v>
      </c>
      <c r="E63" s="53">
        <f>E8+E9+E10+E19+E40+E48+E53+E62</f>
        <v>747279</v>
      </c>
      <c r="F63" s="53">
        <f>F8+F9+F10+F19+F40+F48+F53+F62</f>
        <v>171412</v>
      </c>
      <c r="G63" s="53">
        <f>G8+G9+G10+G19+G40+G48+G53+G62</f>
        <v>230202</v>
      </c>
      <c r="H63" s="53">
        <f>H8+H9+H10+H19+H40+H48+H53+H62</f>
        <v>138490</v>
      </c>
      <c r="I63" s="53">
        <f>I8+I9+I10+I19+I40+I48+I53+I62</f>
        <v>55463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0"/>
        <v>18751</v>
      </c>
      <c r="E67" s="36">
        <v>18751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0"/>
        <v>469678</v>
      </c>
      <c r="E68" s="36">
        <v>469678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488429</v>
      </c>
      <c r="E72" s="46">
        <f>SUM(E64:E71)</f>
        <v>488429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488429</v>
      </c>
      <c r="E74" s="49">
        <f>SUM(E72:E73)</f>
        <v>488429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1831275</v>
      </c>
      <c r="E75" s="98">
        <f>E63+E74</f>
        <v>1235708</v>
      </c>
      <c r="F75" s="98">
        <f>F63+F74</f>
        <v>171412</v>
      </c>
      <c r="G75" s="98">
        <f>G63+G74</f>
        <v>230202</v>
      </c>
      <c r="H75" s="98">
        <f>H63+H74</f>
        <v>138490</v>
      </c>
      <c r="I75" s="98">
        <f>I63+I74</f>
        <v>55463</v>
      </c>
    </row>
    <row r="77" spans="1:9">
      <c r="B77" s="52"/>
    </row>
    <row r="79" spans="1:9">
      <c r="B79" s="5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5"/>
  <sheetViews>
    <sheetView zoomScale="80" workbookViewId="0">
      <selection activeCell="H2" sqref="H2"/>
    </sheetView>
  </sheetViews>
  <sheetFormatPr defaultRowHeight="12.75"/>
  <cols>
    <col min="1" max="1" width="4.28515625" style="163" customWidth="1"/>
    <col min="2" max="2" width="33.140625" style="163" customWidth="1"/>
    <col min="3" max="3" width="10.42578125" style="125" customWidth="1"/>
    <col min="4" max="4" width="12" style="125" customWidth="1"/>
    <col min="5" max="5" width="10.5703125" style="125" customWidth="1"/>
    <col min="6" max="6" width="13.7109375" style="125" customWidth="1"/>
    <col min="7" max="7" width="14" style="125" customWidth="1"/>
    <col min="8" max="8" width="16.42578125" style="125" customWidth="1"/>
    <col min="9" max="9" width="16.7109375" style="125" customWidth="1"/>
    <col min="10" max="10" width="10.85546875" style="125" customWidth="1"/>
    <col min="11" max="12" width="10.5703125" style="125" customWidth="1"/>
    <col min="13" max="13" width="8.140625" style="125" customWidth="1"/>
    <col min="14" max="16384" width="9.140625" style="125"/>
  </cols>
  <sheetData>
    <row r="1" spans="1:12" s="164" customFormat="1" ht="15.75">
      <c r="A1" s="163"/>
      <c r="D1" s="165" t="s">
        <v>347</v>
      </c>
      <c r="H1" s="166" t="s">
        <v>444</v>
      </c>
    </row>
    <row r="2" spans="1:12" s="164" customFormat="1" ht="15">
      <c r="A2" s="163"/>
      <c r="C2" s="169" t="s">
        <v>452</v>
      </c>
      <c r="D2" s="169"/>
      <c r="E2" s="169"/>
      <c r="H2" s="119" t="s">
        <v>664</v>
      </c>
    </row>
    <row r="3" spans="1:12" s="164" customFormat="1" ht="15">
      <c r="A3" s="163"/>
      <c r="C3" s="169"/>
      <c r="D3" s="169"/>
      <c r="E3" s="169"/>
      <c r="H3" s="126"/>
    </row>
    <row r="4" spans="1:12" s="164" customFormat="1" ht="18.75">
      <c r="A4" s="163"/>
      <c r="C4" s="169"/>
      <c r="D4" s="169"/>
      <c r="E4" s="116" t="s">
        <v>588</v>
      </c>
      <c r="J4" s="167"/>
    </row>
    <row r="5" spans="1:12" s="164" customFormat="1" ht="15">
      <c r="A5" s="169"/>
      <c r="B5" s="169" t="s">
        <v>395</v>
      </c>
      <c r="C5" s="169" t="s">
        <v>394</v>
      </c>
      <c r="D5" s="169" t="s">
        <v>393</v>
      </c>
      <c r="E5" s="169" t="s">
        <v>392</v>
      </c>
      <c r="F5" s="169" t="s">
        <v>391</v>
      </c>
      <c r="G5" s="169" t="s">
        <v>398</v>
      </c>
      <c r="H5" s="169" t="s">
        <v>399</v>
      </c>
      <c r="I5" s="169" t="s">
        <v>402</v>
      </c>
    </row>
    <row r="6" spans="1:12" s="164" customFormat="1" ht="15.75" thickBot="1">
      <c r="A6" s="169">
        <v>1</v>
      </c>
      <c r="B6" s="170" t="s">
        <v>445</v>
      </c>
      <c r="C6" s="170" t="s">
        <v>343</v>
      </c>
      <c r="D6" s="170" t="s">
        <v>344</v>
      </c>
      <c r="E6" s="170" t="s">
        <v>446</v>
      </c>
      <c r="F6" s="170" t="s">
        <v>447</v>
      </c>
      <c r="G6" s="170" t="s">
        <v>448</v>
      </c>
      <c r="H6" s="170" t="s">
        <v>346</v>
      </c>
      <c r="I6" s="170" t="s">
        <v>339</v>
      </c>
    </row>
    <row r="7" spans="1:12" s="164" customFormat="1" ht="15">
      <c r="A7" s="169">
        <v>2</v>
      </c>
      <c r="B7" s="171" t="s">
        <v>449</v>
      </c>
      <c r="C7" s="171">
        <v>25</v>
      </c>
      <c r="D7" s="171">
        <v>4.5</v>
      </c>
      <c r="E7" s="171">
        <v>2</v>
      </c>
      <c r="F7" s="171">
        <v>19</v>
      </c>
      <c r="G7" s="171">
        <v>25.85</v>
      </c>
      <c r="H7" s="171">
        <v>12</v>
      </c>
      <c r="I7" s="171">
        <f>SUM(C7:H7)</f>
        <v>88.35</v>
      </c>
    </row>
    <row r="8" spans="1:12" s="164" customFormat="1" ht="15.75" thickBot="1">
      <c r="A8" s="169">
        <v>3</v>
      </c>
      <c r="B8" s="172" t="s">
        <v>450</v>
      </c>
      <c r="C8" s="173">
        <v>3</v>
      </c>
      <c r="D8" s="173"/>
      <c r="E8" s="173"/>
      <c r="F8" s="173">
        <v>110</v>
      </c>
      <c r="G8" s="173"/>
      <c r="H8" s="173"/>
      <c r="I8" s="173">
        <f>SUM(C8:H8)</f>
        <v>113</v>
      </c>
    </row>
    <row r="9" spans="1:12" s="164" customFormat="1" ht="15.75" thickBot="1">
      <c r="A9" s="169">
        <v>4</v>
      </c>
      <c r="B9" s="174" t="s">
        <v>451</v>
      </c>
      <c r="C9" s="175">
        <f t="shared" ref="C9:H9" si="0">C7+C8</f>
        <v>28</v>
      </c>
      <c r="D9" s="175">
        <f t="shared" si="0"/>
        <v>4.5</v>
      </c>
      <c r="E9" s="175">
        <f t="shared" si="0"/>
        <v>2</v>
      </c>
      <c r="F9" s="175">
        <f t="shared" si="0"/>
        <v>129</v>
      </c>
      <c r="G9" s="175">
        <f t="shared" si="0"/>
        <v>25.85</v>
      </c>
      <c r="H9" s="175">
        <f t="shared" si="0"/>
        <v>12</v>
      </c>
      <c r="I9" s="176">
        <f>SUM(C9:H9)</f>
        <v>201.35</v>
      </c>
    </row>
    <row r="10" spans="1:12" s="164" customFormat="1" ht="15.75">
      <c r="A10" s="169"/>
      <c r="B10" s="165"/>
      <c r="C10" s="169"/>
      <c r="D10" s="169"/>
      <c r="E10" s="169"/>
      <c r="F10" s="169"/>
      <c r="G10" s="169"/>
      <c r="H10" s="169"/>
      <c r="I10" s="169"/>
    </row>
    <row r="11" spans="1:12" ht="15">
      <c r="A11" s="169"/>
      <c r="B11" s="169" t="s">
        <v>453</v>
      </c>
      <c r="C11" s="169" t="s">
        <v>454</v>
      </c>
      <c r="D11" s="169"/>
      <c r="E11" s="169"/>
      <c r="F11" s="169">
        <v>1</v>
      </c>
      <c r="G11" s="169" t="s">
        <v>455</v>
      </c>
      <c r="H11" s="169"/>
      <c r="I11" s="169"/>
    </row>
    <row r="12" spans="1:12" ht="15">
      <c r="B12" s="169"/>
      <c r="C12" s="169" t="s">
        <v>456</v>
      </c>
      <c r="D12" s="169"/>
      <c r="E12" s="169"/>
      <c r="F12" s="169">
        <v>1</v>
      </c>
      <c r="G12" s="169" t="s">
        <v>455</v>
      </c>
    </row>
    <row r="13" spans="1:12" ht="15">
      <c r="B13" s="169"/>
      <c r="C13" s="169" t="s">
        <v>457</v>
      </c>
      <c r="D13" s="169"/>
      <c r="E13" s="169"/>
      <c r="F13" s="169">
        <v>7</v>
      </c>
      <c r="G13" s="169" t="s">
        <v>455</v>
      </c>
    </row>
    <row r="14" spans="1:12" ht="15">
      <c r="B14" s="169"/>
      <c r="C14" s="169" t="s">
        <v>458</v>
      </c>
      <c r="D14" s="169"/>
      <c r="E14" s="169"/>
      <c r="F14" s="169">
        <v>3</v>
      </c>
      <c r="G14" s="169" t="s">
        <v>455</v>
      </c>
      <c r="L14" s="168"/>
    </row>
    <row r="15" spans="1:12" ht="15">
      <c r="D15" s="169" t="s">
        <v>459</v>
      </c>
      <c r="E15" s="169"/>
      <c r="F15" s="169">
        <f>SUM(F11:F14)</f>
        <v>12</v>
      </c>
      <c r="G15" s="169" t="s">
        <v>455</v>
      </c>
    </row>
  </sheetData>
  <phoneticPr fontId="45" type="noConversion"/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G2" sqref="G2"/>
    </sheetView>
  </sheetViews>
  <sheetFormatPr defaultRowHeight="12.75"/>
  <cols>
    <col min="1" max="1" width="5.7109375" style="490" customWidth="1"/>
    <col min="2" max="2" width="4.5703125" style="490" customWidth="1"/>
    <col min="3" max="3" width="33.42578125" style="490" customWidth="1"/>
    <col min="4" max="4" width="14.5703125" style="490" customWidth="1"/>
    <col min="5" max="5" width="7.42578125" style="490" customWidth="1"/>
    <col min="6" max="6" width="32.7109375" style="490" customWidth="1"/>
    <col min="7" max="7" width="15.28515625" style="490" bestFit="1" customWidth="1"/>
    <col min="8" max="16384" width="9.140625" style="490"/>
  </cols>
  <sheetData>
    <row r="1" spans="1:8">
      <c r="C1" s="491" t="s">
        <v>408</v>
      </c>
      <c r="D1" s="491"/>
      <c r="E1" s="492"/>
      <c r="F1" s="492"/>
      <c r="G1" s="166" t="s">
        <v>409</v>
      </c>
    </row>
    <row r="2" spans="1:8">
      <c r="C2" s="492"/>
      <c r="D2" s="492" t="s">
        <v>638</v>
      </c>
      <c r="E2" s="492"/>
      <c r="F2" s="492"/>
      <c r="G2" s="119" t="s">
        <v>719</v>
      </c>
      <c r="H2" s="493"/>
    </row>
    <row r="3" spans="1:8">
      <c r="C3" s="490" t="s">
        <v>410</v>
      </c>
      <c r="G3" s="167" t="s">
        <v>351</v>
      </c>
      <c r="H3" s="493"/>
    </row>
    <row r="4" spans="1:8">
      <c r="G4" s="167"/>
      <c r="H4" s="493"/>
    </row>
    <row r="5" spans="1:8">
      <c r="B5" s="490" t="s">
        <v>411</v>
      </c>
      <c r="C5" s="490" t="s">
        <v>394</v>
      </c>
      <c r="D5" s="490" t="s">
        <v>393</v>
      </c>
      <c r="E5" s="490" t="s">
        <v>412</v>
      </c>
      <c r="F5" s="490" t="s">
        <v>413</v>
      </c>
      <c r="G5" s="167" t="s">
        <v>398</v>
      </c>
      <c r="H5" s="493"/>
    </row>
    <row r="6" spans="1:8">
      <c r="A6" s="162">
        <v>1</v>
      </c>
      <c r="B6" s="494" t="s">
        <v>414</v>
      </c>
      <c r="C6" s="494"/>
      <c r="D6" s="494"/>
      <c r="E6" s="494" t="s">
        <v>415</v>
      </c>
      <c r="F6" s="494"/>
      <c r="G6" s="494"/>
    </row>
    <row r="7" spans="1:8">
      <c r="A7" s="162">
        <v>2</v>
      </c>
      <c r="B7" s="495" t="s">
        <v>416</v>
      </c>
      <c r="C7" s="495" t="s">
        <v>417</v>
      </c>
      <c r="D7" s="495"/>
      <c r="E7" s="495" t="s">
        <v>416</v>
      </c>
      <c r="F7" s="495" t="s">
        <v>418</v>
      </c>
      <c r="G7" s="495"/>
    </row>
    <row r="8" spans="1:8">
      <c r="A8" s="162">
        <v>3</v>
      </c>
      <c r="B8" s="496" t="s">
        <v>419</v>
      </c>
      <c r="C8" s="497" t="s">
        <v>432</v>
      </c>
      <c r="D8" s="498">
        <v>429871</v>
      </c>
      <c r="E8" s="496" t="s">
        <v>419</v>
      </c>
      <c r="F8" s="496" t="s">
        <v>438</v>
      </c>
      <c r="G8" s="498">
        <v>339475</v>
      </c>
    </row>
    <row r="9" spans="1:8">
      <c r="A9" s="162">
        <v>4</v>
      </c>
      <c r="B9" s="496" t="s">
        <v>420</v>
      </c>
      <c r="C9" s="497" t="s">
        <v>421</v>
      </c>
      <c r="D9" s="498">
        <v>291748</v>
      </c>
      <c r="E9" s="496" t="s">
        <v>420</v>
      </c>
      <c r="F9" s="496" t="s">
        <v>439</v>
      </c>
      <c r="G9" s="498">
        <v>85360</v>
      </c>
    </row>
    <row r="10" spans="1:8">
      <c r="A10" s="162">
        <v>5</v>
      </c>
      <c r="B10" s="496" t="s">
        <v>422</v>
      </c>
      <c r="C10" s="497" t="s">
        <v>379</v>
      </c>
      <c r="D10" s="498">
        <v>58221</v>
      </c>
      <c r="E10" s="496" t="s">
        <v>422</v>
      </c>
      <c r="F10" s="496" t="s">
        <v>440</v>
      </c>
      <c r="G10" s="498">
        <v>263381</v>
      </c>
    </row>
    <row r="11" spans="1:8">
      <c r="A11" s="162">
        <v>6</v>
      </c>
      <c r="B11" s="496" t="s">
        <v>423</v>
      </c>
      <c r="C11" s="497" t="s">
        <v>433</v>
      </c>
      <c r="D11" s="498">
        <v>70</v>
      </c>
      <c r="E11" s="496" t="s">
        <v>423</v>
      </c>
      <c r="F11" s="496" t="s">
        <v>437</v>
      </c>
      <c r="G11" s="498">
        <v>22000</v>
      </c>
    </row>
    <row r="12" spans="1:8">
      <c r="A12" s="162">
        <v>7</v>
      </c>
      <c r="B12" s="496" t="s">
        <v>424</v>
      </c>
      <c r="C12" s="496"/>
      <c r="D12" s="498"/>
      <c r="E12" s="496" t="s">
        <v>424</v>
      </c>
      <c r="F12" s="496" t="s">
        <v>441</v>
      </c>
      <c r="G12" s="499">
        <v>348044</v>
      </c>
    </row>
    <row r="13" spans="1:8">
      <c r="A13" s="162">
        <v>10</v>
      </c>
      <c r="B13" s="496"/>
      <c r="C13" s="496"/>
      <c r="D13" s="498"/>
      <c r="E13" s="496"/>
      <c r="F13" s="496"/>
      <c r="G13" s="498"/>
    </row>
    <row r="14" spans="1:8">
      <c r="A14" s="162">
        <v>11</v>
      </c>
      <c r="B14" s="500"/>
      <c r="C14" s="500" t="s">
        <v>735</v>
      </c>
      <c r="D14" s="501">
        <f>SUM(D8:D13)</f>
        <v>779910</v>
      </c>
      <c r="E14" s="500"/>
      <c r="F14" s="500" t="s">
        <v>736</v>
      </c>
      <c r="G14" s="501">
        <f>SUM(G8:G13)</f>
        <v>1058260</v>
      </c>
    </row>
    <row r="15" spans="1:8" s="505" customFormat="1">
      <c r="A15" s="502"/>
      <c r="B15" s="503"/>
      <c r="C15" s="503"/>
      <c r="D15" s="504"/>
      <c r="E15" s="503"/>
      <c r="F15" s="503"/>
      <c r="G15" s="504"/>
    </row>
    <row r="16" spans="1:8">
      <c r="A16" s="162">
        <v>15</v>
      </c>
      <c r="B16" s="500" t="s">
        <v>425</v>
      </c>
      <c r="C16" s="500" t="s">
        <v>426</v>
      </c>
      <c r="D16" s="501"/>
      <c r="E16" s="500" t="s">
        <v>425</v>
      </c>
      <c r="F16" s="500" t="s">
        <v>427</v>
      </c>
      <c r="G16" s="501"/>
    </row>
    <row r="17" spans="1:7">
      <c r="A17" s="162">
        <v>16</v>
      </c>
      <c r="B17" s="496" t="s">
        <v>428</v>
      </c>
      <c r="C17" s="496" t="s">
        <v>434</v>
      </c>
      <c r="D17" s="498"/>
      <c r="E17" s="496" t="s">
        <v>428</v>
      </c>
      <c r="F17" s="496" t="s">
        <v>366</v>
      </c>
      <c r="G17" s="498">
        <v>110018</v>
      </c>
    </row>
    <row r="18" spans="1:7">
      <c r="A18" s="162">
        <v>17</v>
      </c>
      <c r="B18" s="496" t="s">
        <v>429</v>
      </c>
      <c r="C18" s="496" t="s">
        <v>435</v>
      </c>
      <c r="D18" s="498">
        <v>8485</v>
      </c>
      <c r="E18" s="496" t="s">
        <v>429</v>
      </c>
      <c r="F18" s="496" t="s">
        <v>397</v>
      </c>
      <c r="G18" s="498">
        <v>174250</v>
      </c>
    </row>
    <row r="19" spans="1:7">
      <c r="A19" s="162">
        <v>18</v>
      </c>
      <c r="B19" s="496" t="s">
        <v>430</v>
      </c>
      <c r="C19" s="496" t="s">
        <v>436</v>
      </c>
      <c r="D19" s="498">
        <v>352</v>
      </c>
      <c r="E19" s="496" t="s">
        <v>430</v>
      </c>
      <c r="F19" s="496" t="s">
        <v>442</v>
      </c>
      <c r="G19" s="498">
        <v>318</v>
      </c>
    </row>
    <row r="20" spans="1:7">
      <c r="A20" s="162">
        <v>19</v>
      </c>
      <c r="B20" s="496" t="s">
        <v>431</v>
      </c>
      <c r="C20" s="496"/>
      <c r="D20" s="498"/>
      <c r="E20" s="496" t="s">
        <v>431</v>
      </c>
      <c r="F20" s="497"/>
      <c r="G20" s="498"/>
    </row>
    <row r="21" spans="1:7">
      <c r="A21" s="162">
        <v>24</v>
      </c>
      <c r="B21" s="500"/>
      <c r="C21" s="500" t="s">
        <v>737</v>
      </c>
      <c r="D21" s="501">
        <f>SUM(D17:D20)</f>
        <v>8837</v>
      </c>
      <c r="E21" s="500"/>
      <c r="F21" s="500" t="s">
        <v>738</v>
      </c>
      <c r="G21" s="501">
        <f>SUM(G17:G20)</f>
        <v>284586</v>
      </c>
    </row>
    <row r="22" spans="1:7">
      <c r="A22" s="162">
        <v>28</v>
      </c>
      <c r="B22" s="506"/>
      <c r="C22" s="506" t="s">
        <v>739</v>
      </c>
      <c r="D22" s="507">
        <f>D14+D21</f>
        <v>788747</v>
      </c>
      <c r="E22" s="506"/>
      <c r="F22" s="506" t="s">
        <v>740</v>
      </c>
      <c r="G22" s="507">
        <f>SUM(G14+G21)</f>
        <v>1342846</v>
      </c>
    </row>
    <row r="23" spans="1:7">
      <c r="A23" s="508"/>
      <c r="B23" s="509"/>
      <c r="C23" s="510" t="s">
        <v>741</v>
      </c>
      <c r="D23" s="511">
        <v>565881</v>
      </c>
      <c r="E23" s="509"/>
      <c r="F23" s="510"/>
      <c r="G23" s="511"/>
    </row>
    <row r="24" spans="1:7">
      <c r="A24" s="508"/>
      <c r="B24" s="496"/>
      <c r="C24" s="497" t="s">
        <v>639</v>
      </c>
      <c r="D24" s="498">
        <v>469678</v>
      </c>
      <c r="E24" s="496"/>
      <c r="F24" s="497" t="s">
        <v>639</v>
      </c>
      <c r="G24" s="498">
        <v>469678</v>
      </c>
    </row>
    <row r="25" spans="1:7">
      <c r="A25" s="508"/>
      <c r="B25" s="496"/>
      <c r="C25" s="497" t="s">
        <v>742</v>
      </c>
      <c r="D25" s="498">
        <v>6969</v>
      </c>
      <c r="E25" s="496"/>
      <c r="F25" s="497" t="s">
        <v>642</v>
      </c>
      <c r="G25" s="498">
        <v>18751</v>
      </c>
    </row>
    <row r="26" spans="1:7" ht="13.5" thickBot="1">
      <c r="A26" s="508"/>
      <c r="B26" s="512"/>
      <c r="C26" s="513" t="s">
        <v>743</v>
      </c>
      <c r="D26" s="514">
        <f>SUM(D23:D25)</f>
        <v>1042528</v>
      </c>
      <c r="E26" s="512"/>
      <c r="F26" s="513" t="s">
        <v>744</v>
      </c>
      <c r="G26" s="514">
        <f>SUM(G23:G25)</f>
        <v>488429</v>
      </c>
    </row>
    <row r="27" spans="1:7" ht="13.5" thickBot="1">
      <c r="A27" s="508"/>
      <c r="B27" s="515"/>
      <c r="C27" s="516" t="s">
        <v>640</v>
      </c>
      <c r="D27" s="517">
        <f>D14+D21+D26</f>
        <v>1831275</v>
      </c>
      <c r="E27" s="516"/>
      <c r="F27" s="516" t="s">
        <v>641</v>
      </c>
      <c r="G27" s="518">
        <f>G14+G21+G26</f>
        <v>1831275</v>
      </c>
    </row>
    <row r="28" spans="1:7">
      <c r="A28" s="508"/>
      <c r="B28" s="508"/>
      <c r="C28" s="508"/>
      <c r="D28" s="508"/>
    </row>
    <row r="29" spans="1:7">
      <c r="A29" s="508"/>
      <c r="B29" s="508"/>
      <c r="C29" s="508"/>
      <c r="D29" s="508"/>
    </row>
    <row r="30" spans="1:7">
      <c r="A30" s="508"/>
      <c r="B30" s="508"/>
      <c r="D30" s="508"/>
    </row>
  </sheetData>
  <mergeCells count="2">
    <mergeCell ref="B6:D6"/>
    <mergeCell ref="E6:G6"/>
  </mergeCells>
  <phoneticPr fontId="45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2" sqref="D2"/>
    </sheetView>
  </sheetViews>
  <sheetFormatPr defaultRowHeight="12.75"/>
  <cols>
    <col min="1" max="1" width="10.140625" style="353" customWidth="1"/>
    <col min="2" max="2" width="17.7109375" style="353" customWidth="1"/>
    <col min="3" max="3" width="19.5703125" style="353" customWidth="1"/>
    <col min="4" max="4" width="12.7109375" style="522" customWidth="1"/>
    <col min="5" max="16384" width="9.140625" style="353"/>
  </cols>
  <sheetData>
    <row r="1" spans="1:4">
      <c r="B1" s="519" t="s">
        <v>643</v>
      </c>
      <c r="C1" s="490"/>
      <c r="D1" s="520" t="s">
        <v>443</v>
      </c>
    </row>
    <row r="2" spans="1:4">
      <c r="B2" s="519" t="s">
        <v>347</v>
      </c>
      <c r="D2" s="521" t="s">
        <v>719</v>
      </c>
    </row>
    <row r="3" spans="1:4">
      <c r="B3" s="519" t="s">
        <v>745</v>
      </c>
      <c r="D3" s="490"/>
    </row>
    <row r="4" spans="1:4">
      <c r="D4" s="522" t="s">
        <v>351</v>
      </c>
    </row>
    <row r="5" spans="1:4">
      <c r="A5" s="523"/>
      <c r="B5" s="523"/>
      <c r="C5" s="523"/>
    </row>
    <row r="6" spans="1:4" ht="0.75" customHeight="1" thickBot="1">
      <c r="A6" s="524"/>
      <c r="B6" s="524"/>
      <c r="C6" s="524"/>
      <c r="D6" s="525"/>
    </row>
    <row r="7" spans="1:4" ht="24" customHeight="1">
      <c r="A7" s="526" t="s">
        <v>746</v>
      </c>
      <c r="B7" s="527"/>
      <c r="C7" s="528"/>
      <c r="D7" s="529" t="s">
        <v>666</v>
      </c>
    </row>
    <row r="8" spans="1:4" ht="27.75" customHeight="1">
      <c r="A8" s="530" t="s">
        <v>747</v>
      </c>
      <c r="B8" s="531"/>
      <c r="C8" s="532"/>
      <c r="D8" s="533">
        <v>23</v>
      </c>
    </row>
    <row r="9" spans="1:4" ht="27.75" customHeight="1">
      <c r="A9" s="534" t="s">
        <v>748</v>
      </c>
      <c r="B9" s="535"/>
      <c r="C9" s="536"/>
      <c r="D9" s="533">
        <v>2000</v>
      </c>
    </row>
    <row r="10" spans="1:4" ht="19.5" customHeight="1">
      <c r="A10" s="537" t="s">
        <v>345</v>
      </c>
      <c r="B10" s="535"/>
      <c r="C10" s="536"/>
      <c r="D10" s="533">
        <f>SUM(D8:D9)</f>
        <v>2023</v>
      </c>
    </row>
    <row r="11" spans="1:4" ht="33" customHeight="1" thickBot="1">
      <c r="A11" s="538"/>
      <c r="B11" s="538"/>
      <c r="C11" s="538"/>
    </row>
    <row r="12" spans="1:4" ht="23.25" customHeight="1">
      <c r="A12" s="539" t="s">
        <v>749</v>
      </c>
      <c r="B12" s="527"/>
      <c r="C12" s="528"/>
      <c r="D12" s="529" t="s">
        <v>666</v>
      </c>
    </row>
    <row r="13" spans="1:4" ht="24" customHeight="1">
      <c r="A13" s="540" t="s">
        <v>750</v>
      </c>
      <c r="B13" s="541"/>
      <c r="C13" s="542"/>
      <c r="D13" s="543">
        <v>266</v>
      </c>
    </row>
    <row r="14" spans="1:4" ht="17.25" customHeight="1">
      <c r="A14" s="544" t="s">
        <v>751</v>
      </c>
      <c r="B14" s="545"/>
      <c r="C14" s="546"/>
      <c r="D14" s="543">
        <v>500</v>
      </c>
    </row>
    <row r="15" spans="1:4" ht="17.25" customHeight="1">
      <c r="A15" s="547" t="s">
        <v>752</v>
      </c>
      <c r="B15" s="548"/>
      <c r="C15" s="549"/>
      <c r="D15" s="543">
        <v>69</v>
      </c>
    </row>
    <row r="16" spans="1:4" ht="17.25" customHeight="1" thickBot="1">
      <c r="A16" s="544" t="s">
        <v>753</v>
      </c>
      <c r="B16" s="545"/>
      <c r="C16" s="546"/>
      <c r="D16" s="543">
        <v>1582</v>
      </c>
    </row>
    <row r="17" spans="1:4" ht="18" customHeight="1" thickBot="1">
      <c r="A17" s="550" t="s">
        <v>754</v>
      </c>
      <c r="B17" s="551"/>
      <c r="C17" s="552"/>
      <c r="D17" s="553">
        <f>SUM(D13:D16)</f>
        <v>2417</v>
      </c>
    </row>
    <row r="18" spans="1:4" ht="18.75" customHeight="1" thickBot="1">
      <c r="A18" s="554"/>
      <c r="B18" s="555"/>
      <c r="C18" s="556"/>
      <c r="D18" s="557"/>
    </row>
    <row r="19" spans="1:4" ht="18.75" customHeight="1" thickTop="1" thickBot="1">
      <c r="A19" s="558" t="s">
        <v>755</v>
      </c>
      <c r="B19" s="559"/>
      <c r="C19" s="560"/>
      <c r="D19" s="561">
        <f>D17+D18</f>
        <v>2417</v>
      </c>
    </row>
    <row r="20" spans="1:4" ht="13.5" thickTop="1">
      <c r="B20" s="562"/>
      <c r="C20" s="562"/>
    </row>
    <row r="21" spans="1:4">
      <c r="A21" s="354" t="s">
        <v>756</v>
      </c>
    </row>
    <row r="22" spans="1:4">
      <c r="A22" s="563" t="s">
        <v>757</v>
      </c>
      <c r="B22" s="563"/>
      <c r="C22" s="563"/>
      <c r="D22" s="564">
        <v>318</v>
      </c>
    </row>
  </sheetData>
  <mergeCells count="13">
    <mergeCell ref="B20:C20"/>
    <mergeCell ref="A12:C12"/>
    <mergeCell ref="A13:C13"/>
    <mergeCell ref="A14:C14"/>
    <mergeCell ref="A16:C16"/>
    <mergeCell ref="A18:C18"/>
    <mergeCell ref="A19:C19"/>
    <mergeCell ref="A5:C6"/>
    <mergeCell ref="A7:C7"/>
    <mergeCell ref="A8:C8"/>
    <mergeCell ref="A9:C9"/>
    <mergeCell ref="A10:C10"/>
    <mergeCell ref="A11:C11"/>
  </mergeCells>
  <phoneticPr fontId="4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F3" sqref="F3"/>
    </sheetView>
  </sheetViews>
  <sheetFormatPr defaultRowHeight="12.75"/>
  <cols>
    <col min="1" max="1" width="5.140625" style="242" customWidth="1"/>
    <col min="2" max="2" width="28.5703125" style="237" customWidth="1"/>
    <col min="3" max="3" width="13.42578125" style="237" customWidth="1"/>
    <col min="4" max="4" width="13.85546875" style="237" customWidth="1"/>
    <col min="5" max="5" width="15.85546875" style="237" customWidth="1"/>
    <col min="6" max="6" width="14.7109375" style="237" customWidth="1"/>
    <col min="7" max="7" width="13.140625" style="237" customWidth="1"/>
    <col min="8" max="8" width="11.140625" style="237" customWidth="1"/>
    <col min="9" max="16384" width="9.140625" style="237"/>
  </cols>
  <sheetData>
    <row r="1" spans="1:8">
      <c r="A1" s="162"/>
      <c r="C1" s="238" t="s">
        <v>347</v>
      </c>
      <c r="D1" s="238"/>
      <c r="E1" s="238"/>
    </row>
    <row r="2" spans="1:8">
      <c r="A2" s="162"/>
      <c r="C2" s="239" t="s">
        <v>498</v>
      </c>
      <c r="D2" s="239"/>
      <c r="E2" s="239"/>
      <c r="F2" s="166" t="s">
        <v>484</v>
      </c>
    </row>
    <row r="3" spans="1:8">
      <c r="A3" s="162"/>
      <c r="C3" s="238" t="s">
        <v>647</v>
      </c>
      <c r="D3" s="238"/>
      <c r="E3" s="238"/>
      <c r="F3" s="119" t="s">
        <v>664</v>
      </c>
    </row>
    <row r="4" spans="1:8">
      <c r="A4" s="162"/>
      <c r="F4" s="167" t="s">
        <v>351</v>
      </c>
    </row>
    <row r="5" spans="1:8">
      <c r="A5" s="162"/>
      <c r="B5" s="240" t="s">
        <v>395</v>
      </c>
      <c r="C5" s="240" t="s">
        <v>463</v>
      </c>
      <c r="D5" s="240" t="s">
        <v>393</v>
      </c>
      <c r="E5" s="240" t="s">
        <v>392</v>
      </c>
      <c r="F5" s="240" t="s">
        <v>391</v>
      </c>
      <c r="G5" s="240" t="s">
        <v>398</v>
      </c>
    </row>
    <row r="6" spans="1:8">
      <c r="A6" s="162"/>
      <c r="B6" s="249" t="s">
        <v>485</v>
      </c>
      <c r="C6" s="456" t="s">
        <v>486</v>
      </c>
      <c r="D6" s="457"/>
      <c r="E6" s="249" t="s">
        <v>487</v>
      </c>
      <c r="F6" s="249" t="s">
        <v>488</v>
      </c>
      <c r="G6" s="249" t="s">
        <v>489</v>
      </c>
    </row>
    <row r="7" spans="1:8">
      <c r="A7" s="162"/>
      <c r="B7" s="250"/>
      <c r="C7" s="250" t="s">
        <v>490</v>
      </c>
      <c r="D7" s="250" t="s">
        <v>491</v>
      </c>
      <c r="E7" s="250"/>
      <c r="F7" s="250"/>
      <c r="G7" s="250" t="s">
        <v>492</v>
      </c>
    </row>
    <row r="8" spans="1:8">
      <c r="A8" s="162">
        <v>1</v>
      </c>
      <c r="B8" s="241" t="s">
        <v>493</v>
      </c>
      <c r="C8" s="241">
        <f>SUM(C9:C15)</f>
        <v>3300</v>
      </c>
      <c r="D8" s="241">
        <f>SUM(D9:D15)</f>
        <v>11700</v>
      </c>
      <c r="E8" s="241">
        <f>SUM(E9:E15)</f>
        <v>2500</v>
      </c>
      <c r="F8" s="241">
        <f>SUM(F9:F15)</f>
        <v>0</v>
      </c>
      <c r="G8" s="241">
        <f>SUM(G9:G15)</f>
        <v>17500</v>
      </c>
    </row>
    <row r="9" spans="1:8">
      <c r="A9" s="162">
        <v>2</v>
      </c>
      <c r="B9" s="350" t="s">
        <v>572</v>
      </c>
      <c r="C9" s="351"/>
      <c r="D9" s="351"/>
      <c r="E9" s="351"/>
      <c r="F9" s="351"/>
      <c r="G9" s="351"/>
    </row>
    <row r="10" spans="1:8">
      <c r="A10" s="162">
        <v>3</v>
      </c>
      <c r="B10" s="243" t="s">
        <v>571</v>
      </c>
      <c r="C10" s="243"/>
      <c r="D10" s="243">
        <v>9800</v>
      </c>
      <c r="E10" s="243"/>
      <c r="F10" s="243"/>
      <c r="G10" s="243">
        <f t="shared" ref="G10:G15" si="0">SUM(C10:F10)</f>
        <v>9800</v>
      </c>
    </row>
    <row r="11" spans="1:8">
      <c r="A11" s="162">
        <v>4</v>
      </c>
      <c r="B11" s="244" t="s">
        <v>495</v>
      </c>
      <c r="C11" s="243"/>
      <c r="D11" s="243"/>
      <c r="E11" s="243">
        <v>100</v>
      </c>
      <c r="F11" s="243"/>
      <c r="G11" s="243">
        <f t="shared" si="0"/>
        <v>100</v>
      </c>
      <c r="H11" s="245"/>
    </row>
    <row r="12" spans="1:8">
      <c r="A12" s="162">
        <v>5</v>
      </c>
      <c r="B12" s="244" t="s">
        <v>494</v>
      </c>
      <c r="C12" s="243"/>
      <c r="D12" s="243"/>
      <c r="E12" s="243">
        <v>2400</v>
      </c>
      <c r="F12" s="243"/>
      <c r="G12" s="243">
        <f>SUM(C12:F12)</f>
        <v>2400</v>
      </c>
      <c r="H12" s="245"/>
    </row>
    <row r="13" spans="1:8">
      <c r="A13" s="162">
        <v>6</v>
      </c>
      <c r="B13" s="244" t="s">
        <v>496</v>
      </c>
      <c r="C13" s="243">
        <v>1500</v>
      </c>
      <c r="D13" s="243"/>
      <c r="E13" s="243"/>
      <c r="F13" s="243"/>
      <c r="G13" s="243">
        <f t="shared" si="0"/>
        <v>1500</v>
      </c>
      <c r="H13" s="245"/>
    </row>
    <row r="14" spans="1:8">
      <c r="A14" s="162">
        <v>7</v>
      </c>
      <c r="B14" s="244" t="s">
        <v>499</v>
      </c>
      <c r="C14" s="243"/>
      <c r="D14" s="243">
        <v>1900</v>
      </c>
      <c r="E14" s="243"/>
      <c r="F14" s="243"/>
      <c r="G14" s="243">
        <f>SUM(C14:F14)</f>
        <v>1900</v>
      </c>
    </row>
    <row r="15" spans="1:8">
      <c r="A15" s="162">
        <v>8</v>
      </c>
      <c r="B15" s="565" t="s">
        <v>497</v>
      </c>
      <c r="C15" s="246">
        <v>1800</v>
      </c>
      <c r="D15" s="246"/>
      <c r="E15" s="246"/>
      <c r="F15" s="246"/>
      <c r="G15" s="246">
        <f t="shared" si="0"/>
        <v>1800</v>
      </c>
    </row>
    <row r="16" spans="1:8">
      <c r="A16" s="162"/>
    </row>
    <row r="17" spans="1:1">
      <c r="A17" s="162"/>
    </row>
    <row r="18" spans="1:1">
      <c r="A18" s="162"/>
    </row>
    <row r="19" spans="1:1">
      <c r="A19" s="162"/>
    </row>
    <row r="20" spans="1:1">
      <c r="A20" s="162"/>
    </row>
    <row r="21" spans="1:1">
      <c r="A21" s="162"/>
    </row>
    <row r="22" spans="1:1">
      <c r="A22" s="162"/>
    </row>
    <row r="23" spans="1:1">
      <c r="A23" s="247"/>
    </row>
    <row r="24" spans="1:1">
      <c r="A24" s="247"/>
    </row>
    <row r="25" spans="1:1">
      <c r="A25" s="247"/>
    </row>
    <row r="26" spans="1:1">
      <c r="A26" s="247"/>
    </row>
    <row r="27" spans="1:1">
      <c r="A27" s="248"/>
    </row>
  </sheetData>
  <mergeCells count="1">
    <mergeCell ref="C6:D6"/>
  </mergeCells>
  <phoneticPr fontId="45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5" sqref="C5"/>
    </sheetView>
  </sheetViews>
  <sheetFormatPr defaultRowHeight="12.75"/>
  <cols>
    <col min="1" max="1" width="9.140625" style="353"/>
    <col min="2" max="2" width="29.42578125" style="353" customWidth="1"/>
    <col min="3" max="3" width="17.28515625" style="353" bestFit="1" customWidth="1"/>
    <col min="4" max="4" width="13.85546875" style="353" bestFit="1" customWidth="1"/>
    <col min="5" max="16384" width="9.140625" style="353"/>
  </cols>
  <sheetData>
    <row r="1" spans="1:6">
      <c r="B1" s="354" t="s">
        <v>501</v>
      </c>
    </row>
    <row r="2" spans="1:6">
      <c r="A2" s="354"/>
      <c r="B2" s="354" t="s">
        <v>644</v>
      </c>
      <c r="C2" s="354"/>
      <c r="D2" s="354"/>
    </row>
    <row r="3" spans="1:6" ht="15">
      <c r="A3" s="458" t="s">
        <v>576</v>
      </c>
      <c r="B3" s="458"/>
      <c r="C3" s="458"/>
      <c r="D3" s="458"/>
    </row>
    <row r="4" spans="1:6">
      <c r="C4" s="355" t="s">
        <v>577</v>
      </c>
      <c r="D4" s="355"/>
      <c r="E4" s="355"/>
    </row>
    <row r="5" spans="1:6">
      <c r="C5" s="119" t="s">
        <v>664</v>
      </c>
    </row>
    <row r="6" spans="1:6">
      <c r="C6" s="356" t="s">
        <v>351</v>
      </c>
    </row>
    <row r="8" spans="1:6">
      <c r="A8" s="353" t="s">
        <v>411</v>
      </c>
      <c r="B8" s="353" t="s">
        <v>463</v>
      </c>
      <c r="C8" s="353" t="s">
        <v>393</v>
      </c>
      <c r="D8" s="353" t="s">
        <v>412</v>
      </c>
      <c r="F8" s="357"/>
    </row>
    <row r="9" spans="1:6">
      <c r="A9" s="358" t="s">
        <v>466</v>
      </c>
      <c r="B9" s="359" t="s">
        <v>502</v>
      </c>
      <c r="C9" s="359" t="s">
        <v>578</v>
      </c>
      <c r="D9" s="359" t="s">
        <v>579</v>
      </c>
    </row>
    <row r="10" spans="1:6">
      <c r="A10" s="360"/>
      <c r="B10" s="361"/>
      <c r="C10" s="362" t="s">
        <v>580</v>
      </c>
      <c r="D10" s="362" t="s">
        <v>581</v>
      </c>
    </row>
    <row r="11" spans="1:6">
      <c r="A11" s="360"/>
      <c r="B11" s="361"/>
      <c r="C11" s="362" t="s">
        <v>582</v>
      </c>
      <c r="D11" s="362" t="s">
        <v>583</v>
      </c>
    </row>
    <row r="12" spans="1:6">
      <c r="A12" s="363" t="s">
        <v>3</v>
      </c>
      <c r="B12" s="364" t="s">
        <v>4</v>
      </c>
      <c r="C12" s="364" t="s">
        <v>5</v>
      </c>
      <c r="D12" s="364" t="s">
        <v>6</v>
      </c>
    </row>
    <row r="13" spans="1:6">
      <c r="A13" s="365" t="s">
        <v>3</v>
      </c>
      <c r="B13" s="366" t="s">
        <v>584</v>
      </c>
      <c r="C13" s="396">
        <v>8160</v>
      </c>
      <c r="D13" s="397">
        <v>3944</v>
      </c>
    </row>
    <row r="14" spans="1:6">
      <c r="A14" s="365" t="s">
        <v>4</v>
      </c>
      <c r="B14" s="366" t="s">
        <v>649</v>
      </c>
      <c r="C14" s="398">
        <v>2986</v>
      </c>
      <c r="D14" s="397">
        <v>1936</v>
      </c>
    </row>
    <row r="15" spans="1:6">
      <c r="A15" s="365" t="s">
        <v>5</v>
      </c>
      <c r="B15" s="366" t="s">
        <v>585</v>
      </c>
      <c r="C15" s="398">
        <v>4516</v>
      </c>
      <c r="D15" s="397">
        <v>649</v>
      </c>
    </row>
    <row r="16" spans="1:6">
      <c r="A16" s="365" t="s">
        <v>6</v>
      </c>
      <c r="B16" s="366" t="s">
        <v>586</v>
      </c>
      <c r="C16" s="398">
        <v>11612</v>
      </c>
      <c r="D16" s="397">
        <v>924</v>
      </c>
    </row>
    <row r="17" spans="1:4">
      <c r="A17" s="365" t="s">
        <v>474</v>
      </c>
      <c r="B17" s="366" t="s">
        <v>587</v>
      </c>
      <c r="C17" s="398">
        <v>15219</v>
      </c>
      <c r="D17" s="397">
        <v>649</v>
      </c>
    </row>
    <row r="18" spans="1:4">
      <c r="A18" s="365" t="s">
        <v>475</v>
      </c>
      <c r="B18" s="366"/>
      <c r="C18" s="368"/>
      <c r="D18" s="367"/>
    </row>
    <row r="19" spans="1:4">
      <c r="A19" s="365" t="s">
        <v>476</v>
      </c>
      <c r="B19" s="366"/>
      <c r="C19" s="368"/>
      <c r="D19" s="367"/>
    </row>
    <row r="20" spans="1:4">
      <c r="A20" s="365" t="s">
        <v>477</v>
      </c>
      <c r="B20" s="366"/>
      <c r="C20" s="368"/>
      <c r="D20" s="367"/>
    </row>
    <row r="21" spans="1:4">
      <c r="A21" s="365" t="s">
        <v>480</v>
      </c>
      <c r="B21" s="366"/>
      <c r="C21" s="368"/>
      <c r="D21" s="367"/>
    </row>
    <row r="22" spans="1:4">
      <c r="A22" s="369" t="s">
        <v>503</v>
      </c>
      <c r="B22" s="370" t="s">
        <v>459</v>
      </c>
      <c r="C22" s="371">
        <f>SUM(C13:C21)</f>
        <v>42493</v>
      </c>
      <c r="D22" s="371">
        <f>SUM(D13:D21)</f>
        <v>8102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H3" sqref="H3"/>
    </sheetView>
  </sheetViews>
  <sheetFormatPr defaultRowHeight="12.75"/>
  <cols>
    <col min="1" max="1" width="12.7109375" style="125" customWidth="1"/>
    <col min="2" max="2" width="30.5703125" style="125" customWidth="1"/>
    <col min="3" max="3" width="9.85546875" style="125" customWidth="1"/>
    <col min="4" max="4" width="9.7109375" style="125" customWidth="1"/>
    <col min="5" max="5" width="8.85546875" style="125" customWidth="1"/>
    <col min="6" max="6" width="8.42578125" style="125" customWidth="1"/>
    <col min="7" max="7" width="10.5703125" style="125" customWidth="1"/>
    <col min="8" max="8" width="9.85546875" style="125" customWidth="1"/>
    <col min="9" max="9" width="10.5703125" style="125" customWidth="1"/>
    <col min="10" max="10" width="13.85546875" style="125" customWidth="1"/>
    <col min="11" max="11" width="15.140625" style="125" bestFit="1" customWidth="1"/>
    <col min="12" max="16384" width="9.140625" style="125"/>
  </cols>
  <sheetData>
    <row r="1" spans="1:10">
      <c r="B1" s="128"/>
    </row>
    <row r="2" spans="1:10" ht="15.75">
      <c r="C2" s="165" t="s">
        <v>643</v>
      </c>
      <c r="H2" s="177" t="s">
        <v>460</v>
      </c>
      <c r="I2" s="177"/>
      <c r="J2" s="177"/>
    </row>
    <row r="3" spans="1:10" ht="15.75">
      <c r="C3" s="165" t="s">
        <v>347</v>
      </c>
      <c r="H3" s="119" t="s">
        <v>664</v>
      </c>
      <c r="I3" s="177"/>
      <c r="J3" s="177"/>
    </row>
    <row r="4" spans="1:10">
      <c r="H4" s="167" t="s">
        <v>351</v>
      </c>
      <c r="I4" s="177"/>
      <c r="J4" s="177"/>
    </row>
    <row r="5" spans="1:10" ht="15.75">
      <c r="A5" s="459" t="s">
        <v>461</v>
      </c>
      <c r="B5" s="459"/>
      <c r="C5" s="459"/>
      <c r="D5" s="459"/>
      <c r="E5" s="459"/>
      <c r="F5" s="459"/>
      <c r="G5" s="459"/>
      <c r="H5" s="459"/>
      <c r="I5" s="459"/>
      <c r="J5" s="459"/>
    </row>
    <row r="6" spans="1:10" ht="15.75">
      <c r="A6" s="459" t="s">
        <v>462</v>
      </c>
      <c r="B6" s="459"/>
      <c r="C6" s="459"/>
      <c r="D6" s="459"/>
      <c r="E6" s="459"/>
      <c r="F6" s="459"/>
      <c r="G6" s="459"/>
      <c r="H6" s="459"/>
      <c r="I6" s="459"/>
      <c r="J6" s="459"/>
    </row>
    <row r="7" spans="1:10" ht="15.75">
      <c r="A7" s="178"/>
      <c r="B7" s="178"/>
      <c r="C7" s="178"/>
      <c r="D7" s="178"/>
      <c r="E7" s="178"/>
      <c r="F7" s="178"/>
      <c r="G7" s="178"/>
      <c r="H7" s="178"/>
      <c r="I7" s="178"/>
      <c r="J7" s="178"/>
    </row>
    <row r="8" spans="1:10" ht="15.75">
      <c r="A8" s="178"/>
      <c r="B8" s="178"/>
      <c r="C8" s="178"/>
      <c r="D8" s="178"/>
      <c r="E8" s="178"/>
      <c r="F8" s="178"/>
      <c r="G8" s="178"/>
      <c r="H8" s="178"/>
      <c r="I8" s="178"/>
      <c r="J8" s="178"/>
    </row>
    <row r="9" spans="1:10" s="179" customFormat="1">
      <c r="A9" s="125" t="s">
        <v>411</v>
      </c>
      <c r="B9" s="125" t="s">
        <v>463</v>
      </c>
      <c r="C9" s="125" t="s">
        <v>393</v>
      </c>
      <c r="D9" s="125" t="s">
        <v>412</v>
      </c>
      <c r="E9" s="125" t="s">
        <v>413</v>
      </c>
      <c r="F9" s="163" t="s">
        <v>398</v>
      </c>
      <c r="G9" s="167" t="s">
        <v>399</v>
      </c>
      <c r="H9" s="166" t="s">
        <v>402</v>
      </c>
      <c r="I9" s="166" t="s">
        <v>464</v>
      </c>
      <c r="J9" s="166" t="s">
        <v>465</v>
      </c>
    </row>
    <row r="10" spans="1:10">
      <c r="A10" s="180" t="s">
        <v>466</v>
      </c>
      <c r="B10" s="181"/>
      <c r="C10" s="182" t="s">
        <v>467</v>
      </c>
      <c r="D10" s="181" t="s">
        <v>468</v>
      </c>
      <c r="E10" s="183">
        <v>2016</v>
      </c>
      <c r="F10" s="460"/>
      <c r="G10" s="461"/>
      <c r="H10" s="461"/>
      <c r="I10" s="461"/>
      <c r="J10" s="462"/>
    </row>
    <row r="11" spans="1:10">
      <c r="A11" s="184"/>
      <c r="B11" s="185" t="s">
        <v>469</v>
      </c>
      <c r="C11" s="186" t="s">
        <v>470</v>
      </c>
      <c r="D11" s="185" t="s">
        <v>471</v>
      </c>
      <c r="E11" s="185" t="s">
        <v>472</v>
      </c>
      <c r="F11" s="185" t="s">
        <v>569</v>
      </c>
      <c r="G11" s="186" t="s">
        <v>570</v>
      </c>
      <c r="H11" s="186" t="s">
        <v>645</v>
      </c>
      <c r="I11" s="187" t="s">
        <v>646</v>
      </c>
      <c r="J11" s="188" t="s">
        <v>345</v>
      </c>
    </row>
    <row r="12" spans="1:10">
      <c r="A12" s="189"/>
      <c r="B12" s="190"/>
      <c r="C12" s="191" t="s">
        <v>471</v>
      </c>
      <c r="D12" s="190"/>
      <c r="E12" s="190" t="s">
        <v>473</v>
      </c>
      <c r="F12" s="190"/>
      <c r="G12" s="192"/>
      <c r="H12" s="192"/>
      <c r="I12" s="193"/>
      <c r="J12" s="194"/>
    </row>
    <row r="13" spans="1:10" ht="13.5" thickBot="1">
      <c r="A13" s="195" t="s">
        <v>3</v>
      </c>
      <c r="B13" s="196" t="s">
        <v>4</v>
      </c>
      <c r="C13" s="197" t="s">
        <v>5</v>
      </c>
      <c r="D13" s="197" t="s">
        <v>6</v>
      </c>
      <c r="E13" s="197"/>
      <c r="F13" s="197" t="s">
        <v>474</v>
      </c>
      <c r="G13" s="197" t="s">
        <v>475</v>
      </c>
      <c r="H13" s="197" t="s">
        <v>476</v>
      </c>
      <c r="I13" s="198" t="s">
        <v>477</v>
      </c>
      <c r="J13" s="199"/>
    </row>
    <row r="14" spans="1:10" ht="13.5" thickBot="1">
      <c r="A14" s="200" t="s">
        <v>3</v>
      </c>
      <c r="B14" s="201" t="s">
        <v>478</v>
      </c>
      <c r="C14" s="202"/>
      <c r="D14" s="202"/>
      <c r="E14" s="202"/>
      <c r="F14" s="203"/>
      <c r="G14" s="203"/>
      <c r="H14" s="203"/>
      <c r="I14" s="204"/>
      <c r="J14" s="205"/>
    </row>
    <row r="15" spans="1:10">
      <c r="A15" s="206" t="s">
        <v>4</v>
      </c>
      <c r="B15" s="207"/>
      <c r="C15" s="208"/>
      <c r="D15" s="208"/>
      <c r="E15" s="208"/>
      <c r="F15" s="209"/>
      <c r="G15" s="209"/>
      <c r="H15" s="209"/>
      <c r="I15" s="210"/>
      <c r="J15" s="207"/>
    </row>
    <row r="16" spans="1:10">
      <c r="A16" s="211" t="s">
        <v>5</v>
      </c>
      <c r="B16" s="212"/>
      <c r="C16" s="213"/>
      <c r="D16" s="213"/>
      <c r="E16" s="213"/>
      <c r="F16" s="214"/>
      <c r="G16" s="214"/>
      <c r="H16" s="214"/>
      <c r="I16" s="215"/>
      <c r="J16" s="212"/>
    </row>
    <row r="17" spans="1:11">
      <c r="A17" s="211" t="s">
        <v>6</v>
      </c>
      <c r="B17" s="212"/>
      <c r="C17" s="213"/>
      <c r="D17" s="213"/>
      <c r="E17" s="213"/>
      <c r="F17" s="214"/>
      <c r="G17" s="214"/>
      <c r="H17" s="214"/>
      <c r="I17" s="215"/>
      <c r="J17" s="212"/>
    </row>
    <row r="18" spans="1:11" ht="13.5" thickBot="1">
      <c r="A18" s="180" t="s">
        <v>474</v>
      </c>
      <c r="B18" s="199"/>
      <c r="C18" s="216"/>
      <c r="D18" s="216"/>
      <c r="E18" s="216"/>
      <c r="F18" s="217"/>
      <c r="G18" s="217"/>
      <c r="H18" s="217"/>
      <c r="I18" s="218"/>
      <c r="J18" s="199"/>
    </row>
    <row r="19" spans="1:11" ht="13.5" thickBot="1">
      <c r="A19" s="200" t="s">
        <v>475</v>
      </c>
      <c r="B19" s="201" t="s">
        <v>479</v>
      </c>
      <c r="C19" s="202"/>
      <c r="D19" s="202"/>
      <c r="E19" s="202"/>
      <c r="F19" s="219"/>
      <c r="G19" s="219"/>
      <c r="H19" s="219"/>
      <c r="I19" s="220"/>
      <c r="J19" s="205"/>
    </row>
    <row r="20" spans="1:11">
      <c r="A20" s="206" t="s">
        <v>476</v>
      </c>
      <c r="B20" s="209"/>
      <c r="C20" s="208"/>
      <c r="D20" s="208"/>
      <c r="E20" s="208"/>
      <c r="F20" s="221"/>
      <c r="G20" s="221"/>
      <c r="H20" s="221"/>
      <c r="I20" s="222"/>
      <c r="J20" s="223">
        <f>SUM(E20:I20)</f>
        <v>0</v>
      </c>
    </row>
    <row r="21" spans="1:11">
      <c r="A21" s="211" t="s">
        <v>477</v>
      </c>
      <c r="B21" s="214"/>
      <c r="C21" s="213"/>
      <c r="D21" s="213"/>
      <c r="E21" s="213"/>
      <c r="F21" s="224"/>
      <c r="G21" s="224"/>
      <c r="H21" s="224"/>
      <c r="I21" s="225"/>
      <c r="J21" s="226"/>
    </row>
    <row r="22" spans="1:11">
      <c r="A22" s="211" t="s">
        <v>480</v>
      </c>
      <c r="B22" s="214"/>
      <c r="C22" s="213"/>
      <c r="D22" s="213"/>
      <c r="E22" s="213"/>
      <c r="F22" s="224"/>
      <c r="G22" s="224"/>
      <c r="H22" s="224"/>
      <c r="I22" s="227"/>
      <c r="J22" s="226"/>
    </row>
    <row r="23" spans="1:11" ht="13.5" thickBot="1">
      <c r="A23" s="180" t="s">
        <v>481</v>
      </c>
      <c r="B23" s="217"/>
      <c r="C23" s="216"/>
      <c r="D23" s="216"/>
      <c r="E23" s="216"/>
      <c r="F23" s="228"/>
      <c r="G23" s="228"/>
      <c r="H23" s="228"/>
      <c r="I23" s="229"/>
      <c r="J23" s="226">
        <f>SUM(E23:I23)</f>
        <v>0</v>
      </c>
    </row>
    <row r="24" spans="1:11" ht="13.5" thickBot="1">
      <c r="A24" s="200" t="s">
        <v>482</v>
      </c>
      <c r="B24" s="230" t="s">
        <v>483</v>
      </c>
      <c r="C24" s="231"/>
      <c r="D24" s="231"/>
      <c r="E24" s="232">
        <f>SUM(E20:E22)</f>
        <v>0</v>
      </c>
      <c r="F24" s="232">
        <f>SUM(F20:F22)</f>
        <v>0</v>
      </c>
      <c r="G24" s="232">
        <f>SUM(G20:G22)</f>
        <v>0</v>
      </c>
      <c r="H24" s="232">
        <f>SUM(H20:H22)</f>
        <v>0</v>
      </c>
      <c r="I24" s="233">
        <f>SUM(I20:I22)</f>
        <v>0</v>
      </c>
      <c r="J24" s="234">
        <f>SUM(E24:I24)</f>
        <v>0</v>
      </c>
      <c r="K24" s="235"/>
    </row>
    <row r="27" spans="1:11">
      <c r="B27" s="235"/>
      <c r="G27" s="235"/>
      <c r="H27" s="235"/>
      <c r="I27" s="235"/>
    </row>
    <row r="28" spans="1:11">
      <c r="B28" s="235"/>
      <c r="G28" s="235"/>
      <c r="H28" s="235"/>
      <c r="I28" s="235"/>
    </row>
    <row r="29" spans="1:11">
      <c r="A29" s="177"/>
      <c r="B29" s="236"/>
      <c r="G29" s="235"/>
      <c r="H29" s="235"/>
      <c r="I29" s="235"/>
    </row>
    <row r="32" spans="1:11">
      <c r="B32" s="235"/>
      <c r="H32" s="235"/>
      <c r="I32" s="235"/>
    </row>
    <row r="33" spans="2:9">
      <c r="B33" s="235"/>
      <c r="H33" s="235"/>
      <c r="I33" s="235"/>
    </row>
    <row r="34" spans="2:9">
      <c r="B34" s="235"/>
      <c r="H34" s="235"/>
      <c r="I34" s="235"/>
    </row>
    <row r="37" spans="2:9">
      <c r="B37" s="235"/>
    </row>
    <row r="38" spans="2:9">
      <c r="B38" s="235"/>
    </row>
    <row r="39" spans="2:9">
      <c r="B39" s="235"/>
    </row>
  </sheetData>
  <mergeCells count="3">
    <mergeCell ref="A5:J5"/>
    <mergeCell ref="A6:J6"/>
    <mergeCell ref="F10:J10"/>
  </mergeCells>
  <phoneticPr fontId="45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758</v>
      </c>
    </row>
    <row r="2" spans="1:9" ht="18.75">
      <c r="B2" s="116" t="s">
        <v>588</v>
      </c>
      <c r="C2" s="115"/>
      <c r="D2" s="119" t="s">
        <v>719</v>
      </c>
      <c r="E2" s="20"/>
      <c r="F2" s="20"/>
      <c r="G2" s="20"/>
      <c r="H2" s="20"/>
      <c r="I2" s="20"/>
    </row>
    <row r="3" spans="1:9" ht="18.75">
      <c r="B3" s="117" t="s">
        <v>660</v>
      </c>
      <c r="D3" s="113" t="s">
        <v>351</v>
      </c>
    </row>
    <row r="4" spans="1:9" ht="18.75">
      <c r="B4" s="120" t="s">
        <v>573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707</v>
      </c>
      <c r="E6" s="2" t="s">
        <v>707</v>
      </c>
      <c r="F6" s="2" t="s">
        <v>707</v>
      </c>
      <c r="G6" s="2" t="s">
        <v>707</v>
      </c>
      <c r="H6" s="2" t="s">
        <v>707</v>
      </c>
      <c r="I6" s="2" t="s">
        <v>707</v>
      </c>
    </row>
    <row r="7" spans="1:9">
      <c r="A7" s="3" t="s">
        <v>3</v>
      </c>
      <c r="B7" s="7" t="s">
        <v>4</v>
      </c>
      <c r="C7" s="7">
        <v>3</v>
      </c>
      <c r="D7" s="16">
        <v>4</v>
      </c>
      <c r="E7" s="7">
        <v>5</v>
      </c>
      <c r="F7" s="16">
        <v>6</v>
      </c>
      <c r="G7" s="7">
        <v>7</v>
      </c>
      <c r="H7" s="16">
        <v>8</v>
      </c>
      <c r="I7" s="7">
        <v>9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>'[1]1b'!D8-'[1]9b mell'!D8-'[1]9c mell'!D8</f>
        <v>109653</v>
      </c>
      <c r="E8" s="18">
        <f>'[1]1b'!E8-'[1]9b mell'!E8-'[1]9c mell'!E8</f>
        <v>109653</v>
      </c>
      <c r="F8" s="18">
        <f>'[1]1b'!F8-'[1]9b mell'!F8-'[1]9c mell'!F8</f>
        <v>0</v>
      </c>
      <c r="G8" s="18">
        <f>'[1]1b'!G8-'[1]9b mell'!G8-'[1]9c mell'!G8</f>
        <v>0</v>
      </c>
      <c r="H8" s="18">
        <f>'[1]1b'!H8-'[1]9b mell'!H8-'[1]9c mell'!H8</f>
        <v>0</v>
      </c>
      <c r="I8" s="18">
        <f>'[1]1b'!I8-'[1]9b mell'!I8-'[1]9c mell'!I8</f>
        <v>0</v>
      </c>
    </row>
    <row r="9" spans="1:9" ht="15" customHeight="1">
      <c r="A9" s="4" t="s">
        <v>10</v>
      </c>
      <c r="B9" s="9" t="s">
        <v>11</v>
      </c>
      <c r="C9" s="14" t="s">
        <v>12</v>
      </c>
      <c r="D9" s="18">
        <f>'[1]1b'!D9-'[1]9b mell'!D9-'[1]9c mell'!D9</f>
        <v>130351</v>
      </c>
      <c r="E9" s="18">
        <f>'[1]1b'!E9-'[1]9b mell'!E9-'[1]9c mell'!E9</f>
        <v>130351</v>
      </c>
      <c r="F9" s="18">
        <f>'[1]1b'!F9-'[1]9b mell'!F9-'[1]9c mell'!F9</f>
        <v>0</v>
      </c>
      <c r="G9" s="18">
        <f>'[1]1b'!G9-'[1]9b mell'!G9-'[1]9c mell'!G9</f>
        <v>0</v>
      </c>
      <c r="H9" s="18">
        <f>'[1]1b'!H9-'[1]9b mell'!H9-'[1]9c mell'!H9</f>
        <v>0</v>
      </c>
      <c r="I9" s="18">
        <f>'[1]1b'!I9-'[1]9b mell'!I9-'[1]9c mell'!I9</f>
        <v>0</v>
      </c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>'[1]1b'!D10-'[1]9b mell'!D10-'[1]9c mell'!D10</f>
        <v>88720</v>
      </c>
      <c r="E10" s="18">
        <f>'[1]1b'!E10-'[1]9b mell'!E10-'[1]9c mell'!E10</f>
        <v>88720</v>
      </c>
      <c r="F10" s="18">
        <f>'[1]1b'!F10-'[1]9b mell'!F10-'[1]9c mell'!F10</f>
        <v>0</v>
      </c>
      <c r="G10" s="18">
        <f>'[1]1b'!G10-'[1]9b mell'!G10-'[1]9c mell'!G10</f>
        <v>0</v>
      </c>
      <c r="H10" s="18">
        <f>'[1]1b'!H10-'[1]9b mell'!H10-'[1]9c mell'!H10</f>
        <v>0</v>
      </c>
      <c r="I10" s="18">
        <f>'[1]1b'!I10-'[1]9b mell'!I10-'[1]9c mell'!I10</f>
        <v>0</v>
      </c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>'[1]1b'!D11-'[1]9b mell'!D11-'[1]9c mell'!D11</f>
        <v>7206</v>
      </c>
      <c r="E11" s="18">
        <f>'[1]1b'!E11-'[1]9b mell'!E11-'[1]9c mell'!E11</f>
        <v>7206</v>
      </c>
      <c r="F11" s="18">
        <f>'[1]1b'!F11-'[1]9b mell'!F11-'[1]9c mell'!F11</f>
        <v>0</v>
      </c>
      <c r="G11" s="18">
        <f>'[1]1b'!G11-'[1]9b mell'!G11-'[1]9c mell'!G11</f>
        <v>0</v>
      </c>
      <c r="H11" s="18">
        <f>'[1]1b'!H11-'[1]9b mell'!H11-'[1]9c mell'!H11</f>
        <v>0</v>
      </c>
      <c r="I11" s="18">
        <f>'[1]1b'!I11-'[1]9b mell'!I11-'[1]9c mell'!I11</f>
        <v>0</v>
      </c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>'[1]1b'!D12-'[1]9b mell'!D12-'[1]9c mell'!D12</f>
        <v>775</v>
      </c>
      <c r="E12" s="18">
        <f>'[1]1b'!E12-'[1]9b mell'!E12-'[1]9c mell'!E12</f>
        <v>775</v>
      </c>
      <c r="F12" s="18">
        <f>'[1]1b'!F12-'[1]9b mell'!F12-'[1]9c mell'!F12</f>
        <v>0</v>
      </c>
      <c r="G12" s="18">
        <f>'[1]1b'!G12-'[1]9b mell'!G12-'[1]9c mell'!G12</f>
        <v>0</v>
      </c>
      <c r="H12" s="18">
        <f>'[1]1b'!H12-'[1]9b mell'!H12-'[1]9c mell'!H12</f>
        <v>0</v>
      </c>
      <c r="I12" s="18">
        <f>'[1]1b'!I12-'[1]9b mell'!I12-'[1]9c mell'!I12</f>
        <v>0</v>
      </c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>'[1]1b'!D13-'[1]9b mell'!D13-'[1]9c mell'!D13</f>
        <v>0</v>
      </c>
      <c r="E13" s="18">
        <f>'[1]1b'!E13-'[1]9b mell'!E13-'[1]9c mell'!E13</f>
        <v>0</v>
      </c>
      <c r="F13" s="18">
        <f>'[1]1b'!F13-'[1]9b mell'!F13-'[1]9c mell'!F13</f>
        <v>0</v>
      </c>
      <c r="G13" s="18">
        <f>'[1]1b'!G13-'[1]9b mell'!G13-'[1]9c mell'!G13</f>
        <v>0</v>
      </c>
      <c r="H13" s="18">
        <f>'[1]1b'!H13-'[1]9b mell'!H13-'[1]9c mell'!H13</f>
        <v>0</v>
      </c>
      <c r="I13" s="18">
        <f>'[1]1b'!I13-'[1]9b mell'!I13-'[1]9c mell'!I13</f>
        <v>0</v>
      </c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>'[1]1b'!D14-'[1]9b mell'!D14-'[1]9c mell'!D14</f>
        <v>336705</v>
      </c>
      <c r="E14" s="18">
        <f>'[1]1b'!E14-'[1]9b mell'!E14-'[1]9c mell'!E14</f>
        <v>336705</v>
      </c>
      <c r="F14" s="18">
        <f>'[1]1b'!F14-'[1]9b mell'!F14-'[1]9c mell'!F14</f>
        <v>0</v>
      </c>
      <c r="G14" s="18">
        <f>'[1]1b'!G14-'[1]9b mell'!G14-'[1]9c mell'!G14</f>
        <v>0</v>
      </c>
      <c r="H14" s="18">
        <f>'[1]1b'!H14-'[1]9b mell'!H14-'[1]9c mell'!H14</f>
        <v>0</v>
      </c>
      <c r="I14" s="18">
        <f>'[1]1b'!I14-'[1]9b mell'!I14-'[1]9c mell'!I14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>'[1]1b'!D15-'[1]9b mell'!D15-'[1]9c mell'!D15</f>
        <v>0</v>
      </c>
      <c r="E15" s="18">
        <f>'[1]1b'!E15-'[1]9b mell'!E15-'[1]9c mell'!E15</f>
        <v>0</v>
      </c>
      <c r="F15" s="18">
        <f>'[1]1b'!F15-'[1]9b mell'!F15-'[1]9c mell'!F15</f>
        <v>0</v>
      </c>
      <c r="G15" s="18">
        <f>'[1]1b'!G15-'[1]9b mell'!G15-'[1]9c mell'!G15</f>
        <v>0</v>
      </c>
      <c r="H15" s="18">
        <f>'[1]1b'!H15-'[1]9b mell'!H15-'[1]9c mell'!H15</f>
        <v>0</v>
      </c>
      <c r="I15" s="18">
        <f>'[1]1b'!I15-'[1]9b mell'!I15-'[1]9c mell'!I15</f>
        <v>0</v>
      </c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>'[1]1b'!D16-'[1]9b mell'!D16-'[1]9c mell'!D16</f>
        <v>0</v>
      </c>
      <c r="E16" s="18">
        <f>'[1]1b'!E16-'[1]9b mell'!E16-'[1]9c mell'!E16</f>
        <v>0</v>
      </c>
      <c r="F16" s="18">
        <f>'[1]1b'!F16-'[1]9b mell'!F16-'[1]9c mell'!F16</f>
        <v>0</v>
      </c>
      <c r="G16" s="18">
        <f>'[1]1b'!G16-'[1]9b mell'!G16-'[1]9c mell'!G16</f>
        <v>0</v>
      </c>
      <c r="H16" s="18">
        <f>'[1]1b'!H16-'[1]9b mell'!H16-'[1]9c mell'!H16</f>
        <v>0</v>
      </c>
      <c r="I16" s="18">
        <f>'[1]1b'!I16-'[1]9b mell'!I16-'[1]9c mell'!I16</f>
        <v>0</v>
      </c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>'[1]1b'!D17-'[1]9b mell'!D17-'[1]9c mell'!D17</f>
        <v>0</v>
      </c>
      <c r="E17" s="18">
        <f>'[1]1b'!E17-'[1]9b mell'!E17-'[1]9c mell'!E17</f>
        <v>0</v>
      </c>
      <c r="F17" s="18">
        <f>'[1]1b'!F17-'[1]9b mell'!F17-'[1]9c mell'!F17</f>
        <v>0</v>
      </c>
      <c r="G17" s="18">
        <f>'[1]1b'!G17-'[1]9b mell'!G17-'[1]9c mell'!G17</f>
        <v>0</v>
      </c>
      <c r="H17" s="18">
        <f>'[1]1b'!H17-'[1]9b mell'!H17-'[1]9c mell'!H17</f>
        <v>0</v>
      </c>
      <c r="I17" s="18">
        <f>'[1]1b'!I17-'[1]9b mell'!I17-'[1]9c mell'!I17</f>
        <v>0</v>
      </c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>'[1]1b'!D18-'[1]9b mell'!D18-'[1]9c mell'!D18</f>
        <v>0</v>
      </c>
      <c r="E18" s="18">
        <f>'[1]1b'!E18-'[1]9b mell'!E18-'[1]9c mell'!E18</f>
        <v>0</v>
      </c>
      <c r="F18" s="18">
        <f>'[1]1b'!F18-'[1]9b mell'!F18-'[1]9c mell'!F18</f>
        <v>0</v>
      </c>
      <c r="G18" s="18">
        <f>'[1]1b'!G18-'[1]9b mell'!G18-'[1]9c mell'!G18</f>
        <v>0</v>
      </c>
      <c r="H18" s="18">
        <f>'[1]1b'!H18-'[1]9b mell'!H18-'[1]9c mell'!H18</f>
        <v>0</v>
      </c>
      <c r="I18" s="18">
        <f>'[1]1b'!I18-'[1]9b mell'!I18-'[1]9c mell'!I18</f>
        <v>0</v>
      </c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>'[1]1b'!D19-'[1]9b mell'!D19-'[1]9c mell'!D19</f>
        <v>82235</v>
      </c>
      <c r="E19" s="18">
        <f>'[1]1b'!E19-'[1]9b mell'!E19-'[1]9c mell'!E19</f>
        <v>18835</v>
      </c>
      <c r="F19" s="18">
        <f>'[1]1b'!F19-'[1]9b mell'!F19-'[1]9c mell'!F19</f>
        <v>0</v>
      </c>
      <c r="G19" s="18">
        <f>'[1]1b'!G19-'[1]9b mell'!G19-'[1]9c mell'!G19</f>
        <v>62306</v>
      </c>
      <c r="H19" s="18">
        <f>'[1]1b'!H19-'[1]9b mell'!H19-'[1]9c mell'!H19</f>
        <v>1094</v>
      </c>
      <c r="I19" s="18">
        <f>'[1]1b'!I19-'[1]9b mell'!I19-'[1]9c mell'!I19</f>
        <v>0</v>
      </c>
    </row>
    <row r="20" spans="1:9" ht="15" customHeight="1">
      <c r="A20" s="4"/>
      <c r="B20" s="9" t="s">
        <v>289</v>
      </c>
      <c r="C20" s="14" t="s">
        <v>334</v>
      </c>
      <c r="D20" s="18">
        <f>'[1]1b'!D20-'[1]9b mell'!D20-'[1]9c mell'!D20</f>
        <v>0</v>
      </c>
      <c r="E20" s="18">
        <f>'[1]1b'!E20-'[1]9b mell'!E20-'[1]9c mell'!E20</f>
        <v>0</v>
      </c>
      <c r="F20" s="18">
        <f>'[1]1b'!F20-'[1]9b mell'!F20-'[1]9c mell'!F20</f>
        <v>0</v>
      </c>
      <c r="G20" s="18">
        <f>'[1]1b'!G20-'[1]9b mell'!G20-'[1]9c mell'!G20</f>
        <v>0</v>
      </c>
      <c r="H20" s="18">
        <f>'[1]1b'!H20-'[1]9b mell'!H20-'[1]9c mell'!H20</f>
        <v>0</v>
      </c>
      <c r="I20" s="18">
        <f>'[1]1b'!I20-'[1]9b mell'!I20-'[1]9c mell'!I20</f>
        <v>0</v>
      </c>
    </row>
    <row r="21" spans="1:9" ht="15" customHeight="1">
      <c r="A21" s="4"/>
      <c r="B21" s="9" t="s">
        <v>290</v>
      </c>
      <c r="C21" s="14" t="s">
        <v>333</v>
      </c>
      <c r="D21" s="18">
        <f>'[1]1b'!D21-'[1]9b mell'!D21-'[1]9c mell'!D21</f>
        <v>13002</v>
      </c>
      <c r="E21" s="18">
        <f>'[1]1b'!E21-'[1]9b mell'!E21-'[1]9c mell'!E21</f>
        <v>13002</v>
      </c>
      <c r="F21" s="18">
        <f>'[1]1b'!F21-'[1]9b mell'!F21-'[1]9c mell'!F21</f>
        <v>0</v>
      </c>
      <c r="G21" s="18">
        <f>'[1]1b'!G21-'[1]9b mell'!G21-'[1]9c mell'!G21</f>
        <v>0</v>
      </c>
      <c r="H21" s="18">
        <f>'[1]1b'!H21-'[1]9b mell'!H21-'[1]9c mell'!H21</f>
        <v>0</v>
      </c>
      <c r="I21" s="18">
        <f>'[1]1b'!I21-'[1]9b mell'!I21-'[1]9c mell'!I21</f>
        <v>0</v>
      </c>
    </row>
    <row r="22" spans="1:9" ht="15" customHeight="1">
      <c r="A22" s="4"/>
      <c r="B22" s="9" t="s">
        <v>291</v>
      </c>
      <c r="C22" s="14" t="s">
        <v>335</v>
      </c>
      <c r="D22" s="18">
        <f>'[1]1b'!D22-'[1]9b mell'!D22-'[1]9c mell'!D22</f>
        <v>63400</v>
      </c>
      <c r="E22" s="18">
        <f>'[1]1b'!E22-'[1]9b mell'!E22-'[1]9c mell'!E22</f>
        <v>0</v>
      </c>
      <c r="F22" s="18">
        <f>'[1]1b'!F22-'[1]9b mell'!F22-'[1]9c mell'!F22</f>
        <v>0</v>
      </c>
      <c r="G22" s="18">
        <f>'[1]1b'!G22-'[1]9b mell'!G22-'[1]9c mell'!G22</f>
        <v>62306</v>
      </c>
      <c r="H22" s="18">
        <f>'[1]1b'!H22-'[1]9b mell'!H22-'[1]9c mell'!H22</f>
        <v>1094</v>
      </c>
      <c r="I22" s="18">
        <f>'[1]1b'!I22-'[1]9b mell'!I22-'[1]9c mell'!I22</f>
        <v>0</v>
      </c>
    </row>
    <row r="23" spans="1:9" ht="15" customHeight="1">
      <c r="A23" s="4"/>
      <c r="B23" s="9" t="s">
        <v>292</v>
      </c>
      <c r="C23" s="14" t="s">
        <v>336</v>
      </c>
      <c r="D23" s="18">
        <f>'[1]1b'!D23-'[1]9b mell'!D23-'[1]9c mell'!D23</f>
        <v>0</v>
      </c>
      <c r="E23" s="18">
        <f>'[1]1b'!E23-'[1]9b mell'!E23-'[1]9c mell'!E23</f>
        <v>0</v>
      </c>
      <c r="F23" s="18">
        <f>'[1]1b'!F23-'[1]9b mell'!F23-'[1]9c mell'!F23</f>
        <v>0</v>
      </c>
      <c r="G23" s="18">
        <f>'[1]1b'!G23-'[1]9b mell'!G23-'[1]9c mell'!G23</f>
        <v>0</v>
      </c>
      <c r="H23" s="18">
        <f>'[1]1b'!H23-'[1]9b mell'!H23-'[1]9c mell'!H23</f>
        <v>0</v>
      </c>
      <c r="I23" s="18">
        <f>'[1]1b'!I23-'[1]9b mell'!I23-'[1]9c mell'!I23</f>
        <v>0</v>
      </c>
    </row>
    <row r="24" spans="1:9" ht="15" customHeight="1">
      <c r="A24" s="4"/>
      <c r="B24" s="9" t="s">
        <v>293</v>
      </c>
      <c r="C24" s="14" t="s">
        <v>337</v>
      </c>
      <c r="D24" s="18">
        <f>'[1]1b'!D24-'[1]9b mell'!D24-'[1]9c mell'!D24</f>
        <v>0</v>
      </c>
      <c r="E24" s="18">
        <f>'[1]1b'!E24-'[1]9b mell'!E24-'[1]9c mell'!E24</f>
        <v>0</v>
      </c>
      <c r="F24" s="18">
        <f>'[1]1b'!F24-'[1]9b mell'!F24-'[1]9c mell'!F24</f>
        <v>0</v>
      </c>
      <c r="G24" s="18">
        <f>'[1]1b'!G24-'[1]9b mell'!G24-'[1]9c mell'!G24</f>
        <v>0</v>
      </c>
      <c r="H24" s="18">
        <f>'[1]1b'!H24-'[1]9b mell'!H24-'[1]9c mell'!H24</f>
        <v>0</v>
      </c>
      <c r="I24" s="18">
        <f>'[1]1b'!I24-'[1]9b mell'!I24-'[1]9c mell'!I24</f>
        <v>0</v>
      </c>
    </row>
    <row r="25" spans="1:9" ht="15" customHeight="1">
      <c r="A25" s="4"/>
      <c r="B25" s="9" t="s">
        <v>294</v>
      </c>
      <c r="C25" s="14" t="s">
        <v>338</v>
      </c>
      <c r="D25" s="18">
        <f>'[1]1b'!D25-'[1]9b mell'!D25-'[1]9c mell'!D25</f>
        <v>0</v>
      </c>
      <c r="E25" s="18">
        <f>'[1]1b'!E25-'[1]9b mell'!E25-'[1]9c mell'!E25</f>
        <v>0</v>
      </c>
      <c r="F25" s="18">
        <f>'[1]1b'!F25-'[1]9b mell'!F25-'[1]9c mell'!F25</f>
        <v>0</v>
      </c>
      <c r="G25" s="18">
        <f>'[1]1b'!G25-'[1]9b mell'!G25-'[1]9c mell'!G25</f>
        <v>0</v>
      </c>
      <c r="H25" s="18">
        <f>'[1]1b'!H25-'[1]9b mell'!H25-'[1]9c mell'!H25</f>
        <v>0</v>
      </c>
      <c r="I25" s="18">
        <f>'[1]1b'!I25-'[1]9b mell'!I25-'[1]9c mell'!I25</f>
        <v>0</v>
      </c>
    </row>
    <row r="26" spans="1:9" ht="15" customHeight="1">
      <c r="A26" s="4"/>
      <c r="B26" s="9" t="s">
        <v>349</v>
      </c>
      <c r="C26" s="14" t="s">
        <v>350</v>
      </c>
      <c r="D26" s="18">
        <f>'[1]1b'!D26-'[1]9b mell'!D26-'[1]9c mell'!D26</f>
        <v>5833</v>
      </c>
      <c r="E26" s="18">
        <f>'[1]1b'!E26-'[1]9b mell'!E26-'[1]9c mell'!E26</f>
        <v>5833</v>
      </c>
      <c r="F26" s="18">
        <f>'[1]1b'!F26-'[1]9b mell'!F26-'[1]9c mell'!F26</f>
        <v>0</v>
      </c>
      <c r="G26" s="18">
        <f>'[1]1b'!G26-'[1]9b mell'!G26-'[1]9c mell'!G26</f>
        <v>0</v>
      </c>
      <c r="H26" s="18">
        <f>'[1]1b'!H26-'[1]9b mell'!H26-'[1]9c mell'!H26</f>
        <v>0</v>
      </c>
      <c r="I26" s="18">
        <f>'[1]1b'!I26-'[1]9b mell'!I26-'[1]9c mell'!I26</f>
        <v>0</v>
      </c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>'[1]1b'!D27-'[1]9b mell'!D27-'[1]9c mell'!D27</f>
        <v>418940</v>
      </c>
      <c r="E27" s="18">
        <f>'[1]1b'!E27-'[1]9b mell'!E27-'[1]9c mell'!E27</f>
        <v>355540</v>
      </c>
      <c r="F27" s="18">
        <f>'[1]1b'!F27-'[1]9b mell'!F27-'[1]9c mell'!F27</f>
        <v>0</v>
      </c>
      <c r="G27" s="18">
        <f>'[1]1b'!G27-'[1]9b mell'!G27-'[1]9c mell'!G27</f>
        <v>62306</v>
      </c>
      <c r="H27" s="18">
        <f>'[1]1b'!H27-'[1]9b mell'!H27-'[1]9c mell'!H27</f>
        <v>1094</v>
      </c>
      <c r="I27" s="18">
        <f>'[1]1b'!I27-'[1]9b mell'!I27-'[1]9c mell'!I27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>'[1]1b'!D28-'[1]9b mell'!D28-'[1]9c mell'!D28</f>
        <v>0</v>
      </c>
      <c r="E28" s="18">
        <f>'[1]1b'!E28-'[1]9b mell'!E28-'[1]9c mell'!E28</f>
        <v>0</v>
      </c>
      <c r="F28" s="18">
        <f>'[1]1b'!F28-'[1]9b mell'!F28-'[1]9c mell'!F28</f>
        <v>0</v>
      </c>
      <c r="G28" s="18">
        <f>'[1]1b'!G28-'[1]9b mell'!G28-'[1]9c mell'!G28</f>
        <v>0</v>
      </c>
      <c r="H28" s="18">
        <f>'[1]1b'!H28-'[1]9b mell'!H28-'[1]9c mell'!H28</f>
        <v>0</v>
      </c>
      <c r="I28" s="18">
        <f>'[1]1b'!I28-'[1]9b mell'!I28-'[1]9c mell'!I28</f>
        <v>0</v>
      </c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>'[1]1b'!D29-'[1]9b mell'!D29-'[1]9c mell'!D29</f>
        <v>0</v>
      </c>
      <c r="E29" s="18">
        <f>'[1]1b'!E29-'[1]9b mell'!E29-'[1]9c mell'!E29</f>
        <v>0</v>
      </c>
      <c r="F29" s="18">
        <f>'[1]1b'!F29-'[1]9b mell'!F29-'[1]9c mell'!F29</f>
        <v>0</v>
      </c>
      <c r="G29" s="18">
        <f>'[1]1b'!G29-'[1]9b mell'!G29-'[1]9c mell'!G29</f>
        <v>0</v>
      </c>
      <c r="H29" s="18">
        <f>'[1]1b'!H29-'[1]9b mell'!H29-'[1]9c mell'!H29</f>
        <v>0</v>
      </c>
      <c r="I29" s="18">
        <f>'[1]1b'!I29-'[1]9b mell'!I29-'[1]9c mell'!I29</f>
        <v>0</v>
      </c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>'[1]1b'!D30-'[1]9b mell'!D30-'[1]9c mell'!D30</f>
        <v>0</v>
      </c>
      <c r="E30" s="18">
        <f>'[1]1b'!E30-'[1]9b mell'!E30-'[1]9c mell'!E30</f>
        <v>0</v>
      </c>
      <c r="F30" s="18">
        <f>'[1]1b'!F30-'[1]9b mell'!F30-'[1]9c mell'!F30</f>
        <v>0</v>
      </c>
      <c r="G30" s="18">
        <f>'[1]1b'!G30-'[1]9b mell'!G30-'[1]9c mell'!G30</f>
        <v>0</v>
      </c>
      <c r="H30" s="18">
        <f>'[1]1b'!H30-'[1]9b mell'!H30-'[1]9c mell'!H30</f>
        <v>0</v>
      </c>
      <c r="I30" s="18">
        <f>'[1]1b'!I30-'[1]9b mell'!I30-'[1]9c mell'!I30</f>
        <v>0</v>
      </c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>'[1]1b'!D31-'[1]9b mell'!D31-'[1]9c mell'!D31</f>
        <v>0</v>
      </c>
      <c r="E31" s="18">
        <f>'[1]1b'!E31-'[1]9b mell'!E31-'[1]9c mell'!E31</f>
        <v>0</v>
      </c>
      <c r="F31" s="18">
        <f>'[1]1b'!F31-'[1]9b mell'!F31-'[1]9c mell'!F31</f>
        <v>0</v>
      </c>
      <c r="G31" s="18">
        <f>'[1]1b'!G31-'[1]9b mell'!G31-'[1]9c mell'!G31</f>
        <v>0</v>
      </c>
      <c r="H31" s="18">
        <f>'[1]1b'!H31-'[1]9b mell'!H31-'[1]9c mell'!H31</f>
        <v>0</v>
      </c>
      <c r="I31" s="18">
        <f>'[1]1b'!I31-'[1]9b mell'!I31-'[1]9c mell'!I31</f>
        <v>0</v>
      </c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>'[1]1b'!D32-'[1]9b mell'!D32-'[1]9c mell'!D32</f>
        <v>0</v>
      </c>
      <c r="E32" s="18">
        <f>'[1]1b'!E32-'[1]9b mell'!E32-'[1]9c mell'!E32</f>
        <v>0</v>
      </c>
      <c r="F32" s="18">
        <f>'[1]1b'!F32-'[1]9b mell'!F32-'[1]9c mell'!F32</f>
        <v>0</v>
      </c>
      <c r="G32" s="18">
        <f>'[1]1b'!G32-'[1]9b mell'!G32-'[1]9c mell'!G32</f>
        <v>0</v>
      </c>
      <c r="H32" s="18">
        <f>'[1]1b'!H32-'[1]9b mell'!H32-'[1]9c mell'!H32</f>
        <v>0</v>
      </c>
      <c r="I32" s="18">
        <f>'[1]1b'!I32-'[1]9b mell'!I32-'[1]9c mell'!I32</f>
        <v>0</v>
      </c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>'[1]1b'!D33-'[1]9b mell'!D33-'[1]9c mell'!D33</f>
        <v>0</v>
      </c>
      <c r="E33" s="18">
        <f>'[1]1b'!E33-'[1]9b mell'!E33-'[1]9c mell'!E33</f>
        <v>0</v>
      </c>
      <c r="F33" s="18">
        <f>'[1]1b'!F33-'[1]9b mell'!F33-'[1]9c mell'!F33</f>
        <v>0</v>
      </c>
      <c r="G33" s="18">
        <f>'[1]1b'!G33-'[1]9b mell'!G33-'[1]9c mell'!G33</f>
        <v>0</v>
      </c>
      <c r="H33" s="18">
        <f>'[1]1b'!H33-'[1]9b mell'!H33-'[1]9c mell'!H33</f>
        <v>0</v>
      </c>
      <c r="I33" s="18">
        <f>'[1]1b'!I33-'[1]9b mell'!I33-'[1]9c mell'!I33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>'[1]1b'!D34-'[1]9b mell'!D34-'[1]9c mell'!D34</f>
        <v>0</v>
      </c>
      <c r="E34" s="18">
        <f>'[1]1b'!E34-'[1]9b mell'!E34-'[1]9c mell'!E34</f>
        <v>0</v>
      </c>
      <c r="F34" s="18">
        <f>'[1]1b'!F34-'[1]9b mell'!F34-'[1]9c mell'!F34</f>
        <v>0</v>
      </c>
      <c r="G34" s="18">
        <f>'[1]1b'!G34-'[1]9b mell'!G34-'[1]9c mell'!G34</f>
        <v>0</v>
      </c>
      <c r="H34" s="18">
        <f>'[1]1b'!H34-'[1]9b mell'!H34-'[1]9c mell'!H34</f>
        <v>0</v>
      </c>
      <c r="I34" s="18">
        <f>'[1]1b'!I34-'[1]9b mell'!I34-'[1]9c mell'!I34</f>
        <v>0</v>
      </c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>'[1]1b'!D35-'[1]9b mell'!D35-'[1]9c mell'!D35</f>
        <v>0</v>
      </c>
      <c r="E35" s="18">
        <f>'[1]1b'!E35-'[1]9b mell'!E35-'[1]9c mell'!E35</f>
        <v>0</v>
      </c>
      <c r="F35" s="18">
        <f>'[1]1b'!F35-'[1]9b mell'!F35-'[1]9c mell'!F35</f>
        <v>0</v>
      </c>
      <c r="G35" s="18">
        <f>'[1]1b'!G35-'[1]9b mell'!G35-'[1]9c mell'!G35</f>
        <v>0</v>
      </c>
      <c r="H35" s="18">
        <f>'[1]1b'!H35-'[1]9b mell'!H35-'[1]9c mell'!H35</f>
        <v>0</v>
      </c>
      <c r="I35" s="18">
        <f>'[1]1b'!I35-'[1]9b mell'!I35-'[1]9c mell'!I35</f>
        <v>0</v>
      </c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>'[1]1b'!D36-'[1]9b mell'!D36-'[1]9c mell'!D36</f>
        <v>0</v>
      </c>
      <c r="E36" s="18">
        <f>'[1]1b'!E36-'[1]9b mell'!E36-'[1]9c mell'!E36</f>
        <v>0</v>
      </c>
      <c r="F36" s="18">
        <f>'[1]1b'!F36-'[1]9b mell'!F36-'[1]9c mell'!F36</f>
        <v>0</v>
      </c>
      <c r="G36" s="18">
        <f>'[1]1b'!G36-'[1]9b mell'!G36-'[1]9c mell'!G36</f>
        <v>0</v>
      </c>
      <c r="H36" s="18">
        <f>'[1]1b'!H36-'[1]9b mell'!H36-'[1]9c mell'!H36</f>
        <v>0</v>
      </c>
      <c r="I36" s="18">
        <f>'[1]1b'!I36-'[1]9b mell'!I36-'[1]9c mell'!I36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>'[1]1b'!D37-'[1]9b mell'!D37-'[1]9c mell'!D37</f>
        <v>0</v>
      </c>
      <c r="E37" s="18">
        <f>'[1]1b'!E37-'[1]9b mell'!E37-'[1]9c mell'!E37</f>
        <v>0</v>
      </c>
      <c r="F37" s="18">
        <f>'[1]1b'!F37-'[1]9b mell'!F37-'[1]9c mell'!F37</f>
        <v>0</v>
      </c>
      <c r="G37" s="18">
        <f>'[1]1b'!G37-'[1]9b mell'!G37-'[1]9c mell'!G37</f>
        <v>0</v>
      </c>
      <c r="H37" s="18">
        <f>'[1]1b'!H37-'[1]9b mell'!H37-'[1]9c mell'!H37</f>
        <v>0</v>
      </c>
      <c r="I37" s="18">
        <f>'[1]1b'!I37-'[1]9b mell'!I37-'[1]9c mell'!I37</f>
        <v>0</v>
      </c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>'[1]1b'!D38-'[1]9b mell'!D38-'[1]9c mell'!D38</f>
        <v>0</v>
      </c>
      <c r="E38" s="18">
        <f>'[1]1b'!E38-'[1]9b mell'!E38-'[1]9c mell'!E38</f>
        <v>0</v>
      </c>
      <c r="F38" s="18">
        <f>'[1]1b'!F38-'[1]9b mell'!F38-'[1]9c mell'!F38</f>
        <v>0</v>
      </c>
      <c r="G38" s="18">
        <f>'[1]1b'!G38-'[1]9b mell'!G38-'[1]9c mell'!G38</f>
        <v>0</v>
      </c>
      <c r="H38" s="18">
        <f>'[1]1b'!H38-'[1]9b mell'!H38-'[1]9c mell'!H38</f>
        <v>0</v>
      </c>
      <c r="I38" s="18">
        <f>'[1]1b'!I38-'[1]9b mell'!I38-'[1]9c mell'!I38</f>
        <v>0</v>
      </c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>'[1]1b'!D39-'[1]9b mell'!D39-'[1]9c mell'!D39</f>
        <v>84963</v>
      </c>
      <c r="E39" s="18">
        <f>'[1]1b'!E39-'[1]9b mell'!E39-'[1]9c mell'!E39</f>
        <v>84963</v>
      </c>
      <c r="F39" s="18">
        <f>'[1]1b'!F39-'[1]9b mell'!F39-'[1]9c mell'!F39</f>
        <v>0</v>
      </c>
      <c r="G39" s="18">
        <f>'[1]1b'!G39-'[1]9b mell'!G39-'[1]9c mell'!G39</f>
        <v>0</v>
      </c>
      <c r="H39" s="18">
        <f>'[1]1b'!H39-'[1]9b mell'!H39-'[1]9c mell'!H39</f>
        <v>0</v>
      </c>
      <c r="I39" s="18">
        <f>'[1]1b'!I39-'[1]9b mell'!I39-'[1]9c mell'!I39</f>
        <v>0</v>
      </c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>'[1]1b'!D40-'[1]9b mell'!D40-'[1]9c mell'!D40</f>
        <v>187900</v>
      </c>
      <c r="E40" s="18">
        <f>'[1]1b'!E40-'[1]9b mell'!E40-'[1]9c mell'!E40</f>
        <v>187900</v>
      </c>
      <c r="F40" s="18">
        <f>'[1]1b'!F40-'[1]9b mell'!F40-'[1]9c mell'!F40</f>
        <v>0</v>
      </c>
      <c r="G40" s="18">
        <f>'[1]1b'!G40-'[1]9b mell'!G40-'[1]9c mell'!G40</f>
        <v>0</v>
      </c>
      <c r="H40" s="18">
        <f>'[1]1b'!H40-'[1]9b mell'!H40-'[1]9c mell'!H40</f>
        <v>0</v>
      </c>
      <c r="I40" s="18">
        <f>'[1]1b'!I40-'[1]9b mell'!I40-'[1]9c mell'!I40</f>
        <v>0</v>
      </c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>'[1]1b'!D41-'[1]9b mell'!D41-'[1]9c mell'!D41</f>
        <v>0</v>
      </c>
      <c r="E41" s="18">
        <f>'[1]1b'!E41-'[1]9b mell'!E41-'[1]9c mell'!E41</f>
        <v>0</v>
      </c>
      <c r="F41" s="18">
        <f>'[1]1b'!F41-'[1]9b mell'!F41-'[1]9c mell'!F41</f>
        <v>0</v>
      </c>
      <c r="G41" s="18">
        <f>'[1]1b'!G41-'[1]9b mell'!G41-'[1]9c mell'!G41</f>
        <v>0</v>
      </c>
      <c r="H41" s="18">
        <f>'[1]1b'!H41-'[1]9b mell'!H41-'[1]9c mell'!H41</f>
        <v>0</v>
      </c>
      <c r="I41" s="18">
        <f>'[1]1b'!I41-'[1]9b mell'!I41-'[1]9c mell'!I41</f>
        <v>0</v>
      </c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>'[1]1b'!D42-'[1]9b mell'!D42-'[1]9c mell'!D42</f>
        <v>0</v>
      </c>
      <c r="E42" s="18">
        <f>'[1]1b'!E42-'[1]9b mell'!E42-'[1]9c mell'!E42</f>
        <v>0</v>
      </c>
      <c r="F42" s="18">
        <f>'[1]1b'!F42-'[1]9b mell'!F42-'[1]9c mell'!F42</f>
        <v>0</v>
      </c>
      <c r="G42" s="18">
        <f>'[1]1b'!G42-'[1]9b mell'!G42-'[1]9c mell'!G42</f>
        <v>0</v>
      </c>
      <c r="H42" s="18">
        <f>'[1]1b'!H42-'[1]9b mell'!H42-'[1]9c mell'!H42</f>
        <v>0</v>
      </c>
      <c r="I42" s="18">
        <f>'[1]1b'!I42-'[1]9b mell'!I42-'[1]9c mell'!I42</f>
        <v>0</v>
      </c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>'[1]1b'!D43-'[1]9b mell'!D43-'[1]9c mell'!D43</f>
        <v>10688</v>
      </c>
      <c r="E43" s="18">
        <f>'[1]1b'!E43-'[1]9b mell'!E43-'[1]9c mell'!E43</f>
        <v>10688</v>
      </c>
      <c r="F43" s="18">
        <f>'[1]1b'!F43-'[1]9b mell'!F43-'[1]9c mell'!F43</f>
        <v>0</v>
      </c>
      <c r="G43" s="18">
        <f>'[1]1b'!G43-'[1]9b mell'!G43-'[1]9c mell'!G43</f>
        <v>0</v>
      </c>
      <c r="H43" s="18">
        <f>'[1]1b'!H43-'[1]9b mell'!H43-'[1]9c mell'!H43</f>
        <v>0</v>
      </c>
      <c r="I43" s="18">
        <f>'[1]1b'!I43-'[1]9b mell'!I43-'[1]9c mell'!I43</f>
        <v>0</v>
      </c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>'[1]1b'!D44-'[1]9b mell'!D44-'[1]9c mell'!D44</f>
        <v>0</v>
      </c>
      <c r="E44" s="18">
        <f>'[1]1b'!E44-'[1]9b mell'!E44-'[1]9c mell'!E44</f>
        <v>0</v>
      </c>
      <c r="F44" s="18">
        <f>'[1]1b'!F44-'[1]9b mell'!F44-'[1]9c mell'!F44</f>
        <v>0</v>
      </c>
      <c r="G44" s="18">
        <f>'[1]1b'!G44-'[1]9b mell'!G44-'[1]9c mell'!G44</f>
        <v>0</v>
      </c>
      <c r="H44" s="18">
        <f>'[1]1b'!H44-'[1]9b mell'!H44-'[1]9c mell'!H44</f>
        <v>0</v>
      </c>
      <c r="I44" s="18">
        <f>'[1]1b'!I44-'[1]9b mell'!I44-'[1]9c mell'!I44</f>
        <v>0</v>
      </c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>'[1]1b'!D45-'[1]9b mell'!D45-'[1]9c mell'!D45</f>
        <v>198588</v>
      </c>
      <c r="E45" s="18">
        <f>'[1]1b'!E45-'[1]9b mell'!E45-'[1]9c mell'!E45</f>
        <v>198588</v>
      </c>
      <c r="F45" s="18">
        <f>'[1]1b'!F45-'[1]9b mell'!F45-'[1]9c mell'!F45</f>
        <v>0</v>
      </c>
      <c r="G45" s="18">
        <f>'[1]1b'!G45-'[1]9b mell'!G45-'[1]9c mell'!G45</f>
        <v>0</v>
      </c>
      <c r="H45" s="18">
        <f>'[1]1b'!H45-'[1]9b mell'!H45-'[1]9c mell'!H45</f>
        <v>0</v>
      </c>
      <c r="I45" s="18">
        <f>'[1]1b'!I45-'[1]9b mell'!I45-'[1]9c mell'!I45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>'[1]1b'!D46-'[1]9b mell'!D46-'[1]9c mell'!D46</f>
        <v>1413</v>
      </c>
      <c r="E46" s="18">
        <f>'[1]1b'!E46-'[1]9b mell'!E46-'[1]9c mell'!E46</f>
        <v>1413</v>
      </c>
      <c r="F46" s="18">
        <f>'[1]1b'!F46-'[1]9b mell'!F46-'[1]9c mell'!F46</f>
        <v>0</v>
      </c>
      <c r="G46" s="18">
        <f>'[1]1b'!G46-'[1]9b mell'!G46-'[1]9c mell'!G46</f>
        <v>0</v>
      </c>
      <c r="H46" s="18">
        <f>'[1]1b'!H46-'[1]9b mell'!H46-'[1]9c mell'!H46</f>
        <v>0</v>
      </c>
      <c r="I46" s="18">
        <f>'[1]1b'!I46-'[1]9b mell'!I46-'[1]9c mell'!I46</f>
        <v>0</v>
      </c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>'[1]1b'!D47-'[1]9b mell'!D47-'[1]9c mell'!D47</f>
        <v>284964</v>
      </c>
      <c r="E47" s="18">
        <f>'[1]1b'!E47-'[1]9b mell'!E47-'[1]9c mell'!E47</f>
        <v>284964</v>
      </c>
      <c r="F47" s="18">
        <f>'[1]1b'!F47-'[1]9b mell'!F47-'[1]9c mell'!F47</f>
        <v>0</v>
      </c>
      <c r="G47" s="18">
        <f>'[1]1b'!G47-'[1]9b mell'!G47-'[1]9c mell'!G47</f>
        <v>0</v>
      </c>
      <c r="H47" s="18">
        <f>'[1]1b'!H47-'[1]9b mell'!H47-'[1]9c mell'!H47</f>
        <v>0</v>
      </c>
      <c r="I47" s="18">
        <f>'[1]1b'!I47-'[1]9b mell'!I47-'[1]9c mell'!I47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>'[1]1b'!D48-'[1]9b mell'!D48-'[1]9c mell'!D48</f>
        <v>0</v>
      </c>
      <c r="E48" s="18">
        <f>'[1]1b'!E48-'[1]9b mell'!E48-'[1]9c mell'!E48</f>
        <v>0</v>
      </c>
      <c r="F48" s="18">
        <f>'[1]1b'!F48-'[1]9b mell'!F48-'[1]9c mell'!F48</f>
        <v>0</v>
      </c>
      <c r="G48" s="18">
        <f>'[1]1b'!G48-'[1]9b mell'!G48-'[1]9c mell'!G48</f>
        <v>0</v>
      </c>
      <c r="H48" s="18">
        <f>'[1]1b'!H48-'[1]9b mell'!H48-'[1]9c mell'!H48</f>
        <v>0</v>
      </c>
      <c r="I48" s="18">
        <f>'[1]1b'!I48-'[1]9b mell'!I48-'[1]9c mell'!I48</f>
        <v>0</v>
      </c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>'[1]1b'!D49-'[1]9b mell'!D49-'[1]9c mell'!D49</f>
        <v>9048</v>
      </c>
      <c r="E49" s="18">
        <f>'[1]1b'!E49-'[1]9b mell'!E49-'[1]9c mell'!E49</f>
        <v>0</v>
      </c>
      <c r="F49" s="18">
        <f>'[1]1b'!F49-'[1]9b mell'!F49-'[1]9c mell'!F49</f>
        <v>360</v>
      </c>
      <c r="G49" s="18">
        <f>'[1]1b'!G49-'[1]9b mell'!G49-'[1]9c mell'!G49</f>
        <v>1050</v>
      </c>
      <c r="H49" s="18">
        <f>'[1]1b'!H49-'[1]9b mell'!H49-'[1]9c mell'!H49</f>
        <v>6688</v>
      </c>
      <c r="I49" s="18">
        <f>'[1]1b'!I49-'[1]9b mell'!I49-'[1]9c mell'!I49</f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>'[1]1b'!D50-'[1]9b mell'!D50-'[1]9c mell'!D50</f>
        <v>2060</v>
      </c>
      <c r="E50" s="18">
        <f>'[1]1b'!E50-'[1]9b mell'!E50-'[1]9c mell'!E50</f>
        <v>560</v>
      </c>
      <c r="F50" s="18">
        <f>'[1]1b'!F50-'[1]9b mell'!F50-'[1]9c mell'!F50</f>
        <v>1500</v>
      </c>
      <c r="G50" s="18">
        <f>'[1]1b'!G50-'[1]9b mell'!G50-'[1]9c mell'!G50</f>
        <v>0</v>
      </c>
      <c r="H50" s="18">
        <f>'[1]1b'!H50-'[1]9b mell'!H50-'[1]9c mell'!H50</f>
        <v>0</v>
      </c>
      <c r="I50" s="18">
        <f>'[1]1b'!I50-'[1]9b mell'!I50-'[1]9c mell'!I50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>'[1]1b'!D51-'[1]9b mell'!D51-'[1]9c mell'!D51</f>
        <v>1740</v>
      </c>
      <c r="E51" s="18">
        <f>'[1]1b'!E51-'[1]9b mell'!E51-'[1]9c mell'!E51</f>
        <v>240</v>
      </c>
      <c r="F51" s="18">
        <f>'[1]1b'!F51-'[1]9b mell'!F51-'[1]9c mell'!F51</f>
        <v>1500</v>
      </c>
      <c r="G51" s="18">
        <f>'[1]1b'!G51-'[1]9b mell'!G51-'[1]9c mell'!G51</f>
        <v>0</v>
      </c>
      <c r="H51" s="18">
        <f>'[1]1b'!H51-'[1]9b mell'!H51-'[1]9c mell'!H51</f>
        <v>0</v>
      </c>
      <c r="I51" s="18">
        <f>'[1]1b'!I51-'[1]9b mell'!I51-'[1]9c mell'!I51</f>
        <v>0</v>
      </c>
    </row>
    <row r="52" spans="1:9" ht="15" customHeight="1">
      <c r="A52" s="4"/>
      <c r="B52" s="27" t="s">
        <v>245</v>
      </c>
      <c r="C52" s="14" t="s">
        <v>330</v>
      </c>
      <c r="D52" s="18">
        <f>'[1]1b'!D52-'[1]9b mell'!D52-'[1]9c mell'!D52</f>
        <v>320</v>
      </c>
      <c r="E52" s="18">
        <f>'[1]1b'!E52-'[1]9b mell'!E52-'[1]9c mell'!E52</f>
        <v>320</v>
      </c>
      <c r="F52" s="18">
        <f>'[1]1b'!F52-'[1]9b mell'!F52-'[1]9c mell'!F52</f>
        <v>0</v>
      </c>
      <c r="G52" s="18">
        <f>'[1]1b'!G52-'[1]9b mell'!G52-'[1]9c mell'!G52</f>
        <v>0</v>
      </c>
      <c r="H52" s="18">
        <f>'[1]1b'!H52-'[1]9b mell'!H52-'[1]9c mell'!H52</f>
        <v>0</v>
      </c>
      <c r="I52" s="18">
        <f>'[1]1b'!I52-'[1]9b mell'!I52-'[1]9c mell'!I52</f>
        <v>0</v>
      </c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>'[1]1b'!D53-'[1]9b mell'!D53-'[1]9c mell'!D53</f>
        <v>9200</v>
      </c>
      <c r="E53" s="18">
        <f>'[1]1b'!E53-'[1]9b mell'!E53-'[1]9c mell'!E53</f>
        <v>9200</v>
      </c>
      <c r="F53" s="18">
        <f>'[1]1b'!F53-'[1]9b mell'!F53-'[1]9c mell'!F53</f>
        <v>0</v>
      </c>
      <c r="G53" s="18">
        <f>'[1]1b'!G53-'[1]9b mell'!G53-'[1]9c mell'!G53</f>
        <v>0</v>
      </c>
      <c r="H53" s="18">
        <f>'[1]1b'!H53-'[1]9b mell'!H53-'[1]9c mell'!H53</f>
        <v>0</v>
      </c>
      <c r="I53" s="18">
        <f>'[1]1b'!I53-'[1]9b mell'!I53-'[1]9c mell'!I53</f>
        <v>0</v>
      </c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>'[1]1b'!D54-'[1]9b mell'!D54-'[1]9c mell'!D54</f>
        <v>12612</v>
      </c>
      <c r="E54" s="18">
        <f>'[1]1b'!E54-'[1]9b mell'!E54-'[1]9c mell'!E54</f>
        <v>3579</v>
      </c>
      <c r="F54" s="18">
        <f>'[1]1b'!F54-'[1]9b mell'!F54-'[1]9c mell'!F54</f>
        <v>502</v>
      </c>
      <c r="G54" s="18">
        <f>'[1]1b'!G54-'[1]9b mell'!G54-'[1]9c mell'!G54</f>
        <v>0</v>
      </c>
      <c r="H54" s="18">
        <f>'[1]1b'!H54-'[1]9b mell'!H54-'[1]9c mell'!H54</f>
        <v>8531</v>
      </c>
      <c r="I54" s="18">
        <f>'[1]1b'!I54-'[1]9b mell'!I54-'[1]9c mell'!I54</f>
        <v>0</v>
      </c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>'[1]1b'!D55-'[1]9b mell'!D55-'[1]9c mell'!D55</f>
        <v>3886</v>
      </c>
      <c r="E55" s="18">
        <f>'[1]1b'!E55-'[1]9b mell'!E55-'[1]9c mell'!E55</f>
        <v>3602</v>
      </c>
      <c r="F55" s="18">
        <f>'[1]1b'!F55-'[1]9b mell'!F55-'[1]9c mell'!F55</f>
        <v>0</v>
      </c>
      <c r="G55" s="18">
        <f>'[1]1b'!G55-'[1]9b mell'!G55-'[1]9c mell'!G55</f>
        <v>284</v>
      </c>
      <c r="H55" s="18">
        <f>'[1]1b'!H55-'[1]9b mell'!H55-'[1]9c mell'!H55</f>
        <v>0</v>
      </c>
      <c r="I55" s="18">
        <f>'[1]1b'!I55-'[1]9b mell'!I55-'[1]9c mell'!I55</f>
        <v>0</v>
      </c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>'[1]1b'!D56-'[1]9b mell'!D56-'[1]9c mell'!D56</f>
        <v>4864</v>
      </c>
      <c r="E56" s="18">
        <f>'[1]1b'!E56-'[1]9b mell'!E56-'[1]9c mell'!E56</f>
        <v>0</v>
      </c>
      <c r="F56" s="18">
        <f>'[1]1b'!F56-'[1]9b mell'!F56-'[1]9c mell'!F56</f>
        <v>0</v>
      </c>
      <c r="G56" s="18">
        <f>'[1]1b'!G56-'[1]9b mell'!G56-'[1]9c mell'!G56</f>
        <v>0</v>
      </c>
      <c r="H56" s="18">
        <f>'[1]1b'!H56-'[1]9b mell'!H56-'[1]9c mell'!H56</f>
        <v>4864</v>
      </c>
      <c r="I56" s="18">
        <f>'[1]1b'!I56-'[1]9b mell'!I56-'[1]9c mell'!I56</f>
        <v>0</v>
      </c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>'[1]1b'!D57-'[1]9b mell'!D57-'[1]9c mell'!D57</f>
        <v>1300</v>
      </c>
      <c r="E57" s="18">
        <f>'[1]1b'!E57-'[1]9b mell'!E57-'[1]9c mell'!E57</f>
        <v>1300</v>
      </c>
      <c r="F57" s="18">
        <f>'[1]1b'!F57-'[1]9b mell'!F57-'[1]9c mell'!F57</f>
        <v>0</v>
      </c>
      <c r="G57" s="18">
        <f>'[1]1b'!G57-'[1]9b mell'!G57-'[1]9c mell'!G57</f>
        <v>0</v>
      </c>
      <c r="H57" s="18">
        <f>'[1]1b'!H57-'[1]9b mell'!H57-'[1]9c mell'!H57</f>
        <v>0</v>
      </c>
      <c r="I57" s="18">
        <f>'[1]1b'!I57-'[1]9b mell'!I57-'[1]9c mell'!I57</f>
        <v>0</v>
      </c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>'[1]1b'!D58-'[1]9b mell'!D58-'[1]9c mell'!D58</f>
        <v>0</v>
      </c>
      <c r="E58" s="18">
        <f>'[1]1b'!E58-'[1]9b mell'!E58-'[1]9c mell'!E58</f>
        <v>0</v>
      </c>
      <c r="F58" s="18">
        <f>'[1]1b'!F58-'[1]9b mell'!F58-'[1]9c mell'!F58</f>
        <v>0</v>
      </c>
      <c r="G58" s="18">
        <f>'[1]1b'!G58-'[1]9b mell'!G58-'[1]9c mell'!G58</f>
        <v>0</v>
      </c>
      <c r="H58" s="18">
        <f>'[1]1b'!H58-'[1]9b mell'!H58-'[1]9c mell'!H58</f>
        <v>0</v>
      </c>
      <c r="I58" s="18">
        <f>'[1]1b'!I58-'[1]9b mell'!I58-'[1]9c mell'!I58</f>
        <v>0</v>
      </c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>'[1]1b'!D59-'[1]9b mell'!D59-'[1]9c mell'!D59</f>
        <v>0</v>
      </c>
      <c r="E59" s="18">
        <f>'[1]1b'!E59-'[1]9b mell'!E59-'[1]9c mell'!E59</f>
        <v>0</v>
      </c>
      <c r="F59" s="18">
        <f>'[1]1b'!F59-'[1]9b mell'!F59-'[1]9c mell'!F59</f>
        <v>0</v>
      </c>
      <c r="G59" s="18">
        <f>'[1]1b'!G59-'[1]9b mell'!G59-'[1]9c mell'!G59</f>
        <v>0</v>
      </c>
      <c r="H59" s="18">
        <f>'[1]1b'!H59-'[1]9b mell'!H59-'[1]9c mell'!H59</f>
        <v>0</v>
      </c>
      <c r="I59" s="18">
        <f>'[1]1b'!I59-'[1]9b mell'!I59-'[1]9c mell'!I59</f>
        <v>0</v>
      </c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>'[1]1b'!D60-'[1]9b mell'!D60-'[1]9c mell'!D60</f>
        <v>42970</v>
      </c>
      <c r="E60" s="18">
        <f>'[1]1b'!E60-'[1]9b mell'!E60-'[1]9c mell'!E60</f>
        <v>18241</v>
      </c>
      <c r="F60" s="18">
        <f>'[1]1b'!F60-'[1]9b mell'!F60-'[1]9c mell'!F60</f>
        <v>2362</v>
      </c>
      <c r="G60" s="18">
        <f>'[1]1b'!G60-'[1]9b mell'!G60-'[1]9c mell'!G60</f>
        <v>1334</v>
      </c>
      <c r="H60" s="18">
        <f>'[1]1b'!H60-'[1]9b mell'!H60-'[1]9c mell'!H60</f>
        <v>20083</v>
      </c>
      <c r="I60" s="18">
        <f>'[1]1b'!I60-'[1]9b mell'!I60-'[1]9c mell'!I60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>'[1]1b'!D61-'[1]9b mell'!D61-'[1]9c mell'!D61</f>
        <v>0</v>
      </c>
      <c r="E61" s="18">
        <f>'[1]1b'!E61-'[1]9b mell'!E61-'[1]9c mell'!E61</f>
        <v>0</v>
      </c>
      <c r="F61" s="18">
        <f>'[1]1b'!F61-'[1]9b mell'!F61-'[1]9c mell'!F61</f>
        <v>0</v>
      </c>
      <c r="G61" s="18">
        <f>'[1]1b'!G61-'[1]9b mell'!G61-'[1]9c mell'!G61</f>
        <v>0</v>
      </c>
      <c r="H61" s="18">
        <f>'[1]1b'!H61-'[1]9b mell'!H61-'[1]9c mell'!H61</f>
        <v>0</v>
      </c>
      <c r="I61" s="18">
        <f>'[1]1b'!I61-'[1]9b mell'!I61-'[1]9c mell'!I61</f>
        <v>0</v>
      </c>
    </row>
    <row r="62" spans="1:9" ht="15" customHeight="1">
      <c r="A62" s="4">
        <v>46</v>
      </c>
      <c r="B62" s="11" t="s">
        <v>131</v>
      </c>
      <c r="C62" s="14" t="s">
        <v>132</v>
      </c>
      <c r="D62" s="18">
        <f>'[1]1b'!D62-'[1]9b mell'!D62-'[1]9c mell'!D62</f>
        <v>7900</v>
      </c>
      <c r="E62" s="18">
        <f>'[1]1b'!E62-'[1]9b mell'!E62-'[1]9c mell'!E62</f>
        <v>7900</v>
      </c>
      <c r="F62" s="18">
        <f>'[1]1b'!F62-'[1]9b mell'!F62-'[1]9c mell'!F62</f>
        <v>0</v>
      </c>
      <c r="G62" s="18">
        <f>'[1]1b'!G62-'[1]9b mell'!G62-'[1]9c mell'!G62</f>
        <v>0</v>
      </c>
      <c r="H62" s="18">
        <f>'[1]1b'!H62-'[1]9b mell'!H62-'[1]9c mell'!H62</f>
        <v>0</v>
      </c>
      <c r="I62" s="18">
        <f>'[1]1b'!I62-'[1]9b mell'!I62-'[1]9c mell'!I62</f>
        <v>0</v>
      </c>
    </row>
    <row r="63" spans="1:9" ht="15" customHeight="1">
      <c r="A63" s="4">
        <v>47</v>
      </c>
      <c r="B63" s="11" t="s">
        <v>133</v>
      </c>
      <c r="C63" s="14" t="s">
        <v>134</v>
      </c>
      <c r="D63" s="18">
        <f>'[1]1b'!D63-'[1]9b mell'!D63-'[1]9c mell'!D63</f>
        <v>286</v>
      </c>
      <c r="E63" s="18">
        <f>'[1]1b'!E63-'[1]9b mell'!E63-'[1]9c mell'!E63</f>
        <v>0</v>
      </c>
      <c r="F63" s="18">
        <f>'[1]1b'!F63-'[1]9b mell'!F63-'[1]9c mell'!F63</f>
        <v>286</v>
      </c>
      <c r="G63" s="18">
        <f>'[1]1b'!G63-'[1]9b mell'!G63-'[1]9c mell'!G63</f>
        <v>0</v>
      </c>
      <c r="H63" s="18">
        <f>'[1]1b'!H63-'[1]9b mell'!H63-'[1]9c mell'!H63</f>
        <v>0</v>
      </c>
      <c r="I63" s="18">
        <f>'[1]1b'!I63-'[1]9b mell'!I63-'[1]9c mell'!I63</f>
        <v>0</v>
      </c>
    </row>
    <row r="64" spans="1:9" ht="15" customHeight="1">
      <c r="A64" s="4">
        <v>48</v>
      </c>
      <c r="B64" s="11" t="s">
        <v>135</v>
      </c>
      <c r="C64" s="14" t="s">
        <v>136</v>
      </c>
      <c r="D64" s="18">
        <f>'[1]1b'!D64-'[1]9b mell'!D64-'[1]9c mell'!D64</f>
        <v>0</v>
      </c>
      <c r="E64" s="18">
        <f>'[1]1b'!E64-'[1]9b mell'!E64-'[1]9c mell'!E64</f>
        <v>0</v>
      </c>
      <c r="F64" s="18">
        <f>'[1]1b'!F64-'[1]9b mell'!F64-'[1]9c mell'!F64</f>
        <v>0</v>
      </c>
      <c r="G64" s="18">
        <f>'[1]1b'!G64-'[1]9b mell'!G64-'[1]9c mell'!G64</f>
        <v>0</v>
      </c>
      <c r="H64" s="18">
        <f>'[1]1b'!H64-'[1]9b mell'!H64-'[1]9c mell'!H64</f>
        <v>0</v>
      </c>
      <c r="I64" s="18">
        <f>'[1]1b'!I64-'[1]9b mell'!I64-'[1]9c mell'!I64</f>
        <v>0</v>
      </c>
    </row>
    <row r="65" spans="1:9" ht="15" customHeight="1">
      <c r="A65" s="4">
        <v>49</v>
      </c>
      <c r="B65" s="11" t="s">
        <v>137</v>
      </c>
      <c r="C65" s="14" t="s">
        <v>138</v>
      </c>
      <c r="D65" s="18">
        <f>'[1]1b'!D65-'[1]9b mell'!D65-'[1]9c mell'!D65</f>
        <v>0</v>
      </c>
      <c r="E65" s="18">
        <f>'[1]1b'!E65-'[1]9b mell'!E65-'[1]9c mell'!E65</f>
        <v>0</v>
      </c>
      <c r="F65" s="18">
        <f>'[1]1b'!F65-'[1]9b mell'!F65-'[1]9c mell'!F65</f>
        <v>0</v>
      </c>
      <c r="G65" s="18">
        <f>'[1]1b'!G65-'[1]9b mell'!G65-'[1]9c mell'!G65</f>
        <v>0</v>
      </c>
      <c r="H65" s="18">
        <f>'[1]1b'!H65-'[1]9b mell'!H65-'[1]9c mell'!H65</f>
        <v>0</v>
      </c>
      <c r="I65" s="18">
        <f>'[1]1b'!I65-'[1]9b mell'!I65-'[1]9c mell'!I65</f>
        <v>0</v>
      </c>
    </row>
    <row r="66" spans="1:9" ht="15" customHeight="1">
      <c r="A66" s="5">
        <v>50</v>
      </c>
      <c r="B66" s="10" t="s">
        <v>380</v>
      </c>
      <c r="C66" s="15" t="s">
        <v>139</v>
      </c>
      <c r="D66" s="18">
        <f>'[1]1b'!D66-'[1]9b mell'!D66-'[1]9c mell'!D66</f>
        <v>8186</v>
      </c>
      <c r="E66" s="18">
        <f>'[1]1b'!E66-'[1]9b mell'!E66-'[1]9c mell'!E66</f>
        <v>7900</v>
      </c>
      <c r="F66" s="18">
        <f>'[1]1b'!F66-'[1]9b mell'!F66-'[1]9c mell'!F66</f>
        <v>286</v>
      </c>
      <c r="G66" s="18">
        <f>'[1]1b'!G66-'[1]9b mell'!G66-'[1]9c mell'!G66</f>
        <v>0</v>
      </c>
      <c r="H66" s="18">
        <f>'[1]1b'!H66-'[1]9b mell'!H66-'[1]9c mell'!H66</f>
        <v>0</v>
      </c>
      <c r="I66" s="18">
        <f>'[1]1b'!I66-'[1]9b mell'!I66-'[1]9c mell'!I66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>'[1]1b'!D67-'[1]9b mell'!D67-'[1]9c mell'!D67</f>
        <v>0</v>
      </c>
      <c r="E67" s="18">
        <f>'[1]1b'!E67-'[1]9b mell'!E67-'[1]9c mell'!E67</f>
        <v>0</v>
      </c>
      <c r="F67" s="18">
        <f>'[1]1b'!F67-'[1]9b mell'!F67-'[1]9c mell'!F67</f>
        <v>0</v>
      </c>
      <c r="G67" s="18">
        <f>'[1]1b'!G67-'[1]9b mell'!G67-'[1]9c mell'!G67</f>
        <v>0</v>
      </c>
      <c r="H67" s="18">
        <f>'[1]1b'!H67-'[1]9b mell'!H67-'[1]9c mell'!H67</f>
        <v>0</v>
      </c>
      <c r="I67" s="18">
        <f>'[1]1b'!I67-'[1]9b mell'!I67-'[1]9c mell'!I67</f>
        <v>0</v>
      </c>
    </row>
    <row r="68" spans="1:9" ht="15" customHeight="1">
      <c r="A68" s="4">
        <v>52</v>
      </c>
      <c r="B68" s="9" t="s">
        <v>142</v>
      </c>
      <c r="C68" s="14" t="s">
        <v>143</v>
      </c>
      <c r="D68" s="18">
        <f>'[1]1b'!D68-'[1]9b mell'!D68-'[1]9c mell'!D68</f>
        <v>0</v>
      </c>
      <c r="E68" s="18">
        <f>'[1]1b'!E68-'[1]9b mell'!E68-'[1]9c mell'!E68</f>
        <v>0</v>
      </c>
      <c r="F68" s="18">
        <f>'[1]1b'!F68-'[1]9b mell'!F68-'[1]9c mell'!F68</f>
        <v>0</v>
      </c>
      <c r="G68" s="18">
        <f>'[1]1b'!G68-'[1]9b mell'!G68-'[1]9c mell'!G68</f>
        <v>0</v>
      </c>
      <c r="H68" s="18">
        <f>'[1]1b'!H68-'[1]9b mell'!H68-'[1]9c mell'!H68</f>
        <v>0</v>
      </c>
      <c r="I68" s="18">
        <f>'[1]1b'!I68-'[1]9b mell'!I68-'[1]9c mell'!I68</f>
        <v>0</v>
      </c>
    </row>
    <row r="69" spans="1:9" ht="15" customHeight="1">
      <c r="A69" s="4">
        <v>53</v>
      </c>
      <c r="B69" s="11" t="s">
        <v>144</v>
      </c>
      <c r="C69" s="14" t="s">
        <v>145</v>
      </c>
      <c r="D69" s="18">
        <f>'[1]1b'!D69-'[1]9b mell'!D69-'[1]9c mell'!D69</f>
        <v>0</v>
      </c>
      <c r="E69" s="18">
        <f>'[1]1b'!E69-'[1]9b mell'!E69-'[1]9c mell'!E69</f>
        <v>0</v>
      </c>
      <c r="F69" s="18">
        <f>'[1]1b'!F69-'[1]9b mell'!F69-'[1]9c mell'!F69</f>
        <v>0</v>
      </c>
      <c r="G69" s="18">
        <f>'[1]1b'!G69-'[1]9b mell'!G69-'[1]9c mell'!G69</f>
        <v>0</v>
      </c>
      <c r="H69" s="18">
        <f>'[1]1b'!H69-'[1]9b mell'!H69-'[1]9c mell'!H69</f>
        <v>0</v>
      </c>
      <c r="I69" s="18">
        <f>'[1]1b'!I69-'[1]9b mell'!I69-'[1]9c mell'!I69</f>
        <v>0</v>
      </c>
    </row>
    <row r="70" spans="1:9" ht="15" customHeight="1">
      <c r="A70" s="5">
        <v>54</v>
      </c>
      <c r="B70" s="10" t="s">
        <v>381</v>
      </c>
      <c r="C70" s="15" t="s">
        <v>146</v>
      </c>
      <c r="D70" s="18">
        <f>'[1]1b'!D70-'[1]9b mell'!D70-'[1]9c mell'!D70</f>
        <v>0</v>
      </c>
      <c r="E70" s="18">
        <f>'[1]1b'!E70-'[1]9b mell'!E70-'[1]9c mell'!E70</f>
        <v>0</v>
      </c>
      <c r="F70" s="18">
        <f>'[1]1b'!F70-'[1]9b mell'!F70-'[1]9c mell'!F70</f>
        <v>0</v>
      </c>
      <c r="G70" s="18">
        <f>'[1]1b'!G70-'[1]9b mell'!G70-'[1]9c mell'!G70</f>
        <v>0</v>
      </c>
      <c r="H70" s="18">
        <f>'[1]1b'!H70-'[1]9b mell'!H70-'[1]9c mell'!H70</f>
        <v>0</v>
      </c>
      <c r="I70" s="18">
        <f>'[1]1b'!I70-'[1]9b mell'!I70-'[1]9c mell'!I70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>'[1]1b'!D71-'[1]9b mell'!D71-'[1]9c mell'!D71</f>
        <v>0</v>
      </c>
      <c r="E71" s="18">
        <f>'[1]1b'!E71-'[1]9b mell'!E71-'[1]9c mell'!E71</f>
        <v>0</v>
      </c>
      <c r="F71" s="18">
        <f>'[1]1b'!F71-'[1]9b mell'!F71-'[1]9c mell'!F71</f>
        <v>0</v>
      </c>
      <c r="G71" s="18">
        <f>'[1]1b'!G71-'[1]9b mell'!G71-'[1]9c mell'!G71</f>
        <v>0</v>
      </c>
      <c r="H71" s="18">
        <f>'[1]1b'!H71-'[1]9b mell'!H71-'[1]9c mell'!H71</f>
        <v>0</v>
      </c>
      <c r="I71" s="18">
        <f>'[1]1b'!I71-'[1]9b mell'!I71-'[1]9c mell'!I71</f>
        <v>0</v>
      </c>
    </row>
    <row r="72" spans="1:9" ht="15" customHeight="1">
      <c r="A72" s="4">
        <v>56</v>
      </c>
      <c r="B72" s="9" t="s">
        <v>149</v>
      </c>
      <c r="C72" s="14" t="s">
        <v>150</v>
      </c>
      <c r="D72" s="18">
        <f>'[1]1b'!D72-'[1]9b mell'!D72-'[1]9c mell'!D72</f>
        <v>0</v>
      </c>
      <c r="E72" s="18">
        <f>'[1]1b'!E72-'[1]9b mell'!E72-'[1]9c mell'!E72</f>
        <v>0</v>
      </c>
      <c r="F72" s="18">
        <f>'[1]1b'!F72-'[1]9b mell'!F72-'[1]9c mell'!F72</f>
        <v>0</v>
      </c>
      <c r="G72" s="18">
        <f>'[1]1b'!G72-'[1]9b mell'!G72-'[1]9c mell'!G72</f>
        <v>0</v>
      </c>
      <c r="H72" s="18">
        <f>'[1]1b'!H72-'[1]9b mell'!H72-'[1]9c mell'!H72</f>
        <v>0</v>
      </c>
      <c r="I72" s="18">
        <f>'[1]1b'!I72-'[1]9b mell'!I72-'[1]9c mell'!I72</f>
        <v>0</v>
      </c>
    </row>
    <row r="73" spans="1:9" ht="15" customHeight="1">
      <c r="A73" s="4">
        <v>57</v>
      </c>
      <c r="B73" s="11" t="s">
        <v>151</v>
      </c>
      <c r="C73" s="14" t="s">
        <v>152</v>
      </c>
      <c r="D73" s="18">
        <f>'[1]1b'!D73-'[1]9b mell'!D73-'[1]9c mell'!D73</f>
        <v>0</v>
      </c>
      <c r="E73" s="18">
        <f>'[1]1b'!E73-'[1]9b mell'!E73-'[1]9c mell'!E73</f>
        <v>0</v>
      </c>
      <c r="F73" s="18">
        <f>'[1]1b'!F73-'[1]9b mell'!F73-'[1]9c mell'!F73</f>
        <v>0</v>
      </c>
      <c r="G73" s="18">
        <f>'[1]1b'!G73-'[1]9b mell'!G73-'[1]9c mell'!G73</f>
        <v>0</v>
      </c>
      <c r="H73" s="18">
        <f>'[1]1b'!H73-'[1]9b mell'!H73-'[1]9c mell'!H73</f>
        <v>0</v>
      </c>
      <c r="I73" s="18">
        <f>'[1]1b'!I73-'[1]9b mell'!I73-'[1]9c mell'!I73</f>
        <v>0</v>
      </c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>'[1]1b'!D74-'[1]9b mell'!D74-'[1]9c mell'!D74</f>
        <v>0</v>
      </c>
      <c r="E74" s="18">
        <f>'[1]1b'!E74-'[1]9b mell'!E74-'[1]9c mell'!E74</f>
        <v>0</v>
      </c>
      <c r="F74" s="18">
        <f>'[1]1b'!F74-'[1]9b mell'!F74-'[1]9c mell'!F74</f>
        <v>0</v>
      </c>
      <c r="G74" s="18">
        <f>'[1]1b'!G74-'[1]9b mell'!G74-'[1]9c mell'!G74</f>
        <v>0</v>
      </c>
      <c r="H74" s="18">
        <f>'[1]1b'!H74-'[1]9b mell'!H74-'[1]9c mell'!H74</f>
        <v>0</v>
      </c>
      <c r="I74" s="18">
        <f>'[1]1b'!I74-'[1]9b mell'!I74-'[1]9c mell'!I74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>'[1]1b'!D75-'[1]9b mell'!D75-'[1]9c mell'!D75</f>
        <v>755060</v>
      </c>
      <c r="E75" s="18">
        <f>'[1]1b'!E75-'[1]9b mell'!E75-'[1]9c mell'!E75</f>
        <v>666645</v>
      </c>
      <c r="F75" s="18">
        <f>'[1]1b'!F75-'[1]9b mell'!F75-'[1]9c mell'!F75</f>
        <v>2648</v>
      </c>
      <c r="G75" s="18">
        <f>'[1]1b'!G75-'[1]9b mell'!G75-'[1]9c mell'!G75</f>
        <v>63640</v>
      </c>
      <c r="H75" s="18">
        <f>'[1]1b'!H75-'[1]9b mell'!H75-'[1]9c mell'!H75</f>
        <v>21177</v>
      </c>
      <c r="I75" s="18">
        <f>'[1]1b'!I75-'[1]9b mell'!I75-'[1]9c mell'!I75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>'[1]1b'!D76-'[1]9b mell'!D76-'[1]9c mell'!D76</f>
        <v>0</v>
      </c>
      <c r="E76" s="18">
        <f>'[1]1b'!E76-'[1]9b mell'!E76-'[1]9c mell'!E76</f>
        <v>0</v>
      </c>
      <c r="F76" s="18">
        <f>'[1]1b'!F76-'[1]9b mell'!F76-'[1]9c mell'!F76</f>
        <v>0</v>
      </c>
      <c r="G76" s="18">
        <f>'[1]1b'!G76-'[1]9b mell'!G76-'[1]9c mell'!G76</f>
        <v>0</v>
      </c>
      <c r="H76" s="18">
        <f>'[1]1b'!H76-'[1]9b mell'!H76-'[1]9c mell'!H76</f>
        <v>0</v>
      </c>
      <c r="I76" s="18">
        <f>'[1]1b'!I76-'[1]9b mell'!I76-'[1]9c mell'!I76</f>
        <v>0</v>
      </c>
    </row>
    <row r="77" spans="1:9">
      <c r="A77" s="5">
        <v>61</v>
      </c>
      <c r="B77" s="35" t="s">
        <v>274</v>
      </c>
      <c r="C77" s="45" t="s">
        <v>277</v>
      </c>
      <c r="D77" s="18">
        <f>'[1]1b'!D77-'[1]9b mell'!D77-'[1]9c mell'!D77</f>
        <v>0</v>
      </c>
      <c r="E77" s="18">
        <f>'[1]1b'!E77-'[1]9b mell'!E77-'[1]9c mell'!E77</f>
        <v>0</v>
      </c>
      <c r="F77" s="18">
        <f>'[1]1b'!F77-'[1]9b mell'!F77-'[1]9c mell'!F77</f>
        <v>0</v>
      </c>
      <c r="G77" s="18">
        <f>'[1]1b'!G77-'[1]9b mell'!G77-'[1]9c mell'!G77</f>
        <v>0</v>
      </c>
      <c r="H77" s="18">
        <f>'[1]1b'!H77-'[1]9b mell'!H77-'[1]9c mell'!H77</f>
        <v>0</v>
      </c>
      <c r="I77" s="18">
        <f>'[1]1b'!I77-'[1]9b mell'!I77-'[1]9c mell'!I77</f>
        <v>0</v>
      </c>
    </row>
    <row r="78" spans="1:9">
      <c r="A78" s="5">
        <v>62</v>
      </c>
      <c r="B78" s="9" t="s">
        <v>266</v>
      </c>
      <c r="C78" s="45" t="s">
        <v>278</v>
      </c>
      <c r="D78" s="18">
        <f>'[1]1b'!D78-'[1]9b mell'!D78-'[1]9c mell'!D78</f>
        <v>565881</v>
      </c>
      <c r="E78" s="18">
        <f>'[1]1b'!E78-'[1]9b mell'!E78-'[1]9c mell'!E78</f>
        <v>530547</v>
      </c>
      <c r="F78" s="18">
        <f>'[1]1b'!F78-'[1]9b mell'!F78-'[1]9c mell'!F78</f>
        <v>8680</v>
      </c>
      <c r="G78" s="18">
        <f>'[1]1b'!G78-'[1]9b mell'!G78-'[1]9c mell'!G78</f>
        <v>20933</v>
      </c>
      <c r="H78" s="18">
        <f>'[1]1b'!H78-'[1]9b mell'!H78-'[1]9c mell'!H78</f>
        <v>4153</v>
      </c>
      <c r="I78" s="18">
        <f>'[1]1b'!I78-'[1]9b mell'!I78-'[1]9c mell'!I78</f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>'[1]1b'!D79-'[1]9b mell'!D79-'[1]9c mell'!D79</f>
        <v>0</v>
      </c>
      <c r="E79" s="18">
        <f>'[1]1b'!E79-'[1]9b mell'!E79-'[1]9c mell'!E79</f>
        <v>0</v>
      </c>
      <c r="F79" s="18">
        <f>'[1]1b'!F79-'[1]9b mell'!F79-'[1]9c mell'!F79</f>
        <v>0</v>
      </c>
      <c r="G79" s="18">
        <f>'[1]1b'!G79-'[1]9b mell'!G79-'[1]9c mell'!G79</f>
        <v>0</v>
      </c>
      <c r="H79" s="18">
        <f>'[1]1b'!H79-'[1]9b mell'!H79-'[1]9c mell'!H79</f>
        <v>0</v>
      </c>
      <c r="I79" s="18">
        <f>'[1]1b'!I79-'[1]9b mell'!I79-'[1]9c mell'!I79</f>
        <v>0</v>
      </c>
    </row>
    <row r="80" spans="1:9">
      <c r="A80" s="5">
        <v>64</v>
      </c>
      <c r="B80" s="10" t="s">
        <v>384</v>
      </c>
      <c r="C80" s="45" t="s">
        <v>280</v>
      </c>
      <c r="D80" s="18">
        <f>'[1]1b'!D80-'[1]9b mell'!D80-'[1]9c mell'!D80</f>
        <v>565881</v>
      </c>
      <c r="E80" s="18">
        <f>'[1]1b'!E80-'[1]9b mell'!E80-'[1]9c mell'!E80</f>
        <v>530547</v>
      </c>
      <c r="F80" s="18">
        <f>'[1]1b'!F80-'[1]9b mell'!F80-'[1]9c mell'!F80</f>
        <v>8680</v>
      </c>
      <c r="G80" s="18">
        <f>'[1]1b'!G80-'[1]9b mell'!G80-'[1]9c mell'!G80</f>
        <v>20933</v>
      </c>
      <c r="H80" s="18">
        <f>'[1]1b'!H80-'[1]9b mell'!H80-'[1]9c mell'!H80</f>
        <v>4153</v>
      </c>
      <c r="I80" s="18">
        <f>'[1]1b'!I80-'[1]9b mell'!I80-'[1]9c mell'!I80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>'[1]1b'!D81-'[1]9b mell'!D81-'[1]9c mell'!D81</f>
        <v>6969</v>
      </c>
      <c r="E81" s="18">
        <f>'[1]1b'!E81-'[1]9b mell'!E81-'[1]9c mell'!E81</f>
        <v>6969</v>
      </c>
      <c r="F81" s="18">
        <f>'[1]1b'!F81-'[1]9b mell'!F81-'[1]9c mell'!F81</f>
        <v>0</v>
      </c>
      <c r="G81" s="18">
        <f>'[1]1b'!G81-'[1]9b mell'!G81-'[1]9c mell'!G81</f>
        <v>0</v>
      </c>
      <c r="H81" s="18">
        <f>'[1]1b'!H81-'[1]9b mell'!H81-'[1]9c mell'!H81</f>
        <v>0</v>
      </c>
      <c r="I81" s="18">
        <f>'[1]1b'!I81-'[1]9b mell'!I81-'[1]9c mell'!I81</f>
        <v>0</v>
      </c>
    </row>
    <row r="82" spans="1:9">
      <c r="A82" s="5">
        <v>66</v>
      </c>
      <c r="B82" s="34" t="s">
        <v>269</v>
      </c>
      <c r="C82" s="45" t="s">
        <v>282</v>
      </c>
      <c r="D82" s="18">
        <f>'[1]1b'!D82-'[1]9b mell'!D82-'[1]9c mell'!D82</f>
        <v>0</v>
      </c>
      <c r="E82" s="18">
        <f>'[1]1b'!E82-'[1]9b mell'!E82-'[1]9c mell'!E82</f>
        <v>0</v>
      </c>
      <c r="F82" s="18">
        <f>'[1]1b'!F82-'[1]9b mell'!F82-'[1]9c mell'!F82</f>
        <v>0</v>
      </c>
      <c r="G82" s="18">
        <f>'[1]1b'!G82-'[1]9b mell'!G82-'[1]9c mell'!G82</f>
        <v>0</v>
      </c>
      <c r="H82" s="18">
        <f>'[1]1b'!H82-'[1]9b mell'!H82-'[1]9c mell'!H82</f>
        <v>0</v>
      </c>
      <c r="I82" s="18">
        <f>'[1]1b'!I82-'[1]9b mell'!I82-'[1]9c mell'!I82</f>
        <v>0</v>
      </c>
    </row>
    <row r="83" spans="1:9">
      <c r="A83" s="5">
        <v>67</v>
      </c>
      <c r="B83" s="34" t="s">
        <v>270</v>
      </c>
      <c r="C83" s="45" t="s">
        <v>283</v>
      </c>
      <c r="D83" s="18">
        <f>'[1]1b'!D83-'[1]9b mell'!D83-'[1]9c mell'!D83</f>
        <v>458559</v>
      </c>
      <c r="E83" s="18">
        <f>'[1]1b'!E83-'[1]9b mell'!E83-'[1]9c mell'!E83</f>
        <v>0</v>
      </c>
      <c r="F83" s="18">
        <f>'[1]1b'!F83-'[1]9b mell'!F83-'[1]9c mell'!F83</f>
        <v>152711</v>
      </c>
      <c r="G83" s="18">
        <f>'[1]1b'!G83-'[1]9b mell'!G83-'[1]9c mell'!G83</f>
        <v>139743</v>
      </c>
      <c r="H83" s="18">
        <f>'[1]1b'!H83-'[1]9b mell'!H83-'[1]9c mell'!H83</f>
        <v>113160</v>
      </c>
      <c r="I83" s="18">
        <f>'[1]1b'!I83-'[1]9b mell'!I83-'[1]9c mell'!I83</f>
        <v>52945</v>
      </c>
    </row>
    <row r="84" spans="1:9">
      <c r="A84" s="5">
        <v>68</v>
      </c>
      <c r="B84" s="34" t="s">
        <v>271</v>
      </c>
      <c r="C84" s="45" t="s">
        <v>284</v>
      </c>
      <c r="D84" s="18">
        <f>'[1]1b'!D84-'[1]9b mell'!D84-'[1]9c mell'!D84</f>
        <v>0</v>
      </c>
      <c r="E84" s="18">
        <f>'[1]1b'!E84-'[1]9b mell'!E84-'[1]9c mell'!E84</f>
        <v>0</v>
      </c>
      <c r="F84" s="18">
        <f>'[1]1b'!F84-'[1]9b mell'!F84-'[1]9c mell'!F84</f>
        <v>0</v>
      </c>
      <c r="G84" s="18">
        <f>'[1]1b'!G84-'[1]9b mell'!G84-'[1]9c mell'!G84</f>
        <v>0</v>
      </c>
      <c r="H84" s="18">
        <f>'[1]1b'!H84-'[1]9b mell'!H84-'[1]9c mell'!H84</f>
        <v>0</v>
      </c>
      <c r="I84" s="18">
        <f>'[1]1b'!I84-'[1]9b mell'!I84-'[1]9c mell'!I84</f>
        <v>0</v>
      </c>
    </row>
    <row r="85" spans="1:9">
      <c r="A85" s="5">
        <v>69</v>
      </c>
      <c r="B85" s="11" t="s">
        <v>272</v>
      </c>
      <c r="C85" s="45" t="s">
        <v>285</v>
      </c>
      <c r="D85" s="18">
        <f>'[1]1b'!D85-'[1]9b mell'!D85-'[1]9c mell'!D85</f>
        <v>0</v>
      </c>
      <c r="E85" s="18">
        <f>'[1]1b'!E85-'[1]9b mell'!E85-'[1]9c mell'!E85</f>
        <v>0</v>
      </c>
      <c r="F85" s="18">
        <f>'[1]1b'!F85-'[1]9b mell'!F85-'[1]9c mell'!F85</f>
        <v>0</v>
      </c>
      <c r="G85" s="18">
        <f>'[1]1b'!G85-'[1]9b mell'!G85-'[1]9c mell'!G85</f>
        <v>0</v>
      </c>
      <c r="H85" s="18">
        <f>'[1]1b'!H85-'[1]9b mell'!H85-'[1]9c mell'!H85</f>
        <v>0</v>
      </c>
      <c r="I85" s="18">
        <f>'[1]1b'!I85-'[1]9b mell'!I85-'[1]9c mell'!I85</f>
        <v>0</v>
      </c>
    </row>
    <row r="86" spans="1:9">
      <c r="A86" s="5">
        <v>70</v>
      </c>
      <c r="B86" s="12" t="s">
        <v>385</v>
      </c>
      <c r="C86" s="45" t="s">
        <v>286</v>
      </c>
      <c r="D86" s="18">
        <f>'[1]1b'!D86-'[1]9b mell'!D86-'[1]9c mell'!D86</f>
        <v>1031409</v>
      </c>
      <c r="E86" s="18">
        <f>'[1]1b'!E86-'[1]9b mell'!E86-'[1]9c mell'!E86</f>
        <v>537516</v>
      </c>
      <c r="F86" s="18">
        <f>'[1]1b'!F86-'[1]9b mell'!F86-'[1]9c mell'!F86</f>
        <v>161391</v>
      </c>
      <c r="G86" s="18">
        <f>'[1]1b'!G86-'[1]9b mell'!G86-'[1]9c mell'!G86</f>
        <v>160676</v>
      </c>
      <c r="H86" s="18">
        <f>'[1]1b'!H86-'[1]9b mell'!H86-'[1]9c mell'!H86</f>
        <v>117313</v>
      </c>
      <c r="I86" s="18">
        <f>'[1]1b'!I86-'[1]9b mell'!I86-'[1]9c mell'!I86</f>
        <v>54513</v>
      </c>
    </row>
    <row r="87" spans="1:9">
      <c r="A87" s="5">
        <v>71</v>
      </c>
      <c r="B87" s="35" t="s">
        <v>275</v>
      </c>
      <c r="C87" s="45" t="s">
        <v>287</v>
      </c>
      <c r="D87" s="18">
        <f>'[1]1b'!D87-'[1]9b mell'!D87-'[1]9c mell'!D87</f>
        <v>0</v>
      </c>
      <c r="E87" s="18">
        <f>'[1]1b'!E87-'[1]9b mell'!E87-'[1]9c mell'!E87</f>
        <v>0</v>
      </c>
      <c r="F87" s="18">
        <f>'[1]1b'!F87-'[1]9b mell'!F87-'[1]9c mell'!F87</f>
        <v>0</v>
      </c>
      <c r="G87" s="18">
        <f>'[1]1b'!G87-'[1]9b mell'!G87-'[1]9c mell'!G87</f>
        <v>0</v>
      </c>
      <c r="H87" s="18">
        <f>'[1]1b'!H87-'[1]9b mell'!H87-'[1]9c mell'!H87</f>
        <v>0</v>
      </c>
      <c r="I87" s="18">
        <f>'[1]1b'!I87-'[1]9b mell'!I87-'[1]9c mell'!I87</f>
        <v>0</v>
      </c>
    </row>
    <row r="88" spans="1:9">
      <c r="A88" s="5">
        <v>72</v>
      </c>
      <c r="B88" s="35" t="s">
        <v>386</v>
      </c>
      <c r="C88" s="45" t="s">
        <v>288</v>
      </c>
      <c r="D88" s="18">
        <f>'[1]1b'!D88-'[1]9b mell'!D88-'[1]9c mell'!D88</f>
        <v>1031409</v>
      </c>
      <c r="E88" s="18">
        <f>'[1]1b'!E88-'[1]9b mell'!E88-'[1]9c mell'!E88</f>
        <v>537516</v>
      </c>
      <c r="F88" s="18">
        <f>'[1]1b'!F88-'[1]9b mell'!F88-'[1]9c mell'!F88</f>
        <v>161391</v>
      </c>
      <c r="G88" s="18">
        <f>'[1]1b'!G88-'[1]9b mell'!G88-'[1]9c mell'!G88</f>
        <v>160676</v>
      </c>
      <c r="H88" s="18">
        <f>'[1]1b'!H88-'[1]9b mell'!H88-'[1]9c mell'!H88</f>
        <v>117313</v>
      </c>
      <c r="I88" s="18">
        <f>'[1]1b'!I88-'[1]9b mell'!I88-'[1]9c mell'!I88</f>
        <v>54513</v>
      </c>
    </row>
    <row r="89" spans="1:9" ht="15.75" thickBot="1">
      <c r="A89" s="352">
        <v>73</v>
      </c>
      <c r="B89" s="408" t="s">
        <v>387</v>
      </c>
      <c r="C89" s="408"/>
      <c r="D89" s="566">
        <f>'[1]1b'!D89-'[1]9b mell'!D89-'[1]9c mell'!D89</f>
        <v>1786469</v>
      </c>
      <c r="E89" s="566">
        <f>'[1]1b'!E89-'[1]9b mell'!E89-'[1]9c mell'!E89</f>
        <v>1204161</v>
      </c>
      <c r="F89" s="566">
        <f>'[1]1b'!F89-'[1]9b mell'!F89-'[1]9c mell'!F89</f>
        <v>164039</v>
      </c>
      <c r="G89" s="566">
        <f>'[1]1b'!G89-'[1]9b mell'!G89-'[1]9c mell'!G89</f>
        <v>224316</v>
      </c>
      <c r="H89" s="566">
        <f>'[1]1b'!H89-'[1]9b mell'!H89-'[1]9c mell'!H89</f>
        <v>138490</v>
      </c>
      <c r="I89" s="566">
        <f>'[1]1b'!I89-'[1]9b mell'!I89-'[1]9c mell'!I89</f>
        <v>55463</v>
      </c>
    </row>
    <row r="90" spans="1:9" ht="15.75" thickTop="1">
      <c r="A90" s="22">
        <v>1</v>
      </c>
      <c r="B90" s="26" t="s">
        <v>362</v>
      </c>
      <c r="C90" s="24" t="s">
        <v>155</v>
      </c>
      <c r="D90" s="372">
        <f>'[1]2d'!D8-'[1]9b mell'!D90-'[1]9c mell'!D90</f>
        <v>334378</v>
      </c>
      <c r="E90" s="372">
        <f>'[1]2d'!E8-'[1]9b mell'!E90-'[1]9c mell'!E90</f>
        <v>31137</v>
      </c>
      <c r="F90" s="372">
        <f>'[1]2d'!F8-'[1]9b mell'!F90-'[1]9c mell'!F90</f>
        <v>98890</v>
      </c>
      <c r="G90" s="372">
        <f>'[1]2d'!G8-'[1]9b mell'!G90-'[1]9c mell'!G90</f>
        <v>112134</v>
      </c>
      <c r="H90" s="372">
        <f>'[1]2d'!H8-'[1]9b mell'!H90-'[1]9c mell'!H90</f>
        <v>73916</v>
      </c>
      <c r="I90" s="372">
        <f>'[1]2d'!I8-'[1]9b mell'!I90-'[1]9c mell'!I90</f>
        <v>18301</v>
      </c>
    </row>
    <row r="91" spans="1:9">
      <c r="A91" s="22">
        <v>2</v>
      </c>
      <c r="B91" s="10" t="s">
        <v>156</v>
      </c>
      <c r="C91" s="24" t="s">
        <v>157</v>
      </c>
      <c r="D91" s="372">
        <f>'[1]2d'!D9-'[1]9b mell'!D91-'[1]9c mell'!D91</f>
        <v>83876</v>
      </c>
      <c r="E91" s="372">
        <f>'[1]2d'!E9-'[1]9b mell'!E91-'[1]9c mell'!E91</f>
        <v>9407</v>
      </c>
      <c r="F91" s="372">
        <f>'[1]2d'!F9-'[1]9b mell'!F91-'[1]9c mell'!F91</f>
        <v>28091</v>
      </c>
      <c r="G91" s="372">
        <f>'[1]2d'!G9-'[1]9b mell'!G91-'[1]9c mell'!G91</f>
        <v>21543</v>
      </c>
      <c r="H91" s="372">
        <f>'[1]2d'!H9-'[1]9b mell'!H91-'[1]9c mell'!H91</f>
        <v>19812</v>
      </c>
      <c r="I91" s="372">
        <f>'[1]2d'!I9-'[1]9b mell'!I91-'[1]9c mell'!I91</f>
        <v>5023</v>
      </c>
    </row>
    <row r="92" spans="1:9">
      <c r="A92" s="22">
        <v>3</v>
      </c>
      <c r="B92" s="10" t="s">
        <v>363</v>
      </c>
      <c r="C92" s="24" t="s">
        <v>158</v>
      </c>
      <c r="D92" s="372">
        <f>'[1]2d'!D10-'[1]9b mell'!D92-'[1]9c mell'!D92</f>
        <v>250624</v>
      </c>
      <c r="E92" s="372">
        <f>'[1]2d'!E10-'[1]9b mell'!E92-'[1]9c mell'!E92</f>
        <v>70435</v>
      </c>
      <c r="F92" s="372">
        <f>'[1]2d'!F10-'[1]9b mell'!F92-'[1]9c mell'!F92</f>
        <v>30101</v>
      </c>
      <c r="G92" s="372">
        <f>'[1]2d'!G10-'[1]9b mell'!G92-'[1]9c mell'!G92</f>
        <v>77684</v>
      </c>
      <c r="H92" s="372">
        <f>'[1]2d'!H10-'[1]9b mell'!H92-'[1]9c mell'!H92</f>
        <v>43659</v>
      </c>
      <c r="I92" s="372">
        <f>'[1]2d'!I10-'[1]9b mell'!I92-'[1]9c mell'!I92</f>
        <v>28745</v>
      </c>
    </row>
    <row r="93" spans="1:9">
      <c r="A93" s="22">
        <v>4</v>
      </c>
      <c r="B93" s="11" t="s">
        <v>159</v>
      </c>
      <c r="C93" s="23" t="s">
        <v>160</v>
      </c>
      <c r="D93" s="372">
        <f>'[1]2d'!D11-'[1]9b mell'!D93-'[1]9c mell'!D93</f>
        <v>0</v>
      </c>
      <c r="E93" s="372">
        <f>'[1]2d'!E11-'[1]9b mell'!E93-'[1]9c mell'!E93</f>
        <v>0</v>
      </c>
      <c r="F93" s="372">
        <f>'[1]2d'!F11-'[1]9b mell'!F93-'[1]9c mell'!F93</f>
        <v>0</v>
      </c>
      <c r="G93" s="372">
        <f>'[1]2d'!G11-'[1]9b mell'!G93-'[1]9c mell'!G93</f>
        <v>0</v>
      </c>
      <c r="H93" s="372">
        <f>'[1]2d'!H11-'[1]9b mell'!H93-'[1]9c mell'!H93</f>
        <v>0</v>
      </c>
      <c r="I93" s="372">
        <f>'[1]2d'!I11-'[1]9b mell'!I93-'[1]9c mell'!I93</f>
        <v>0</v>
      </c>
    </row>
    <row r="94" spans="1:9">
      <c r="A94" s="22">
        <v>5</v>
      </c>
      <c r="B94" s="11" t="s">
        <v>161</v>
      </c>
      <c r="C94" s="23" t="s">
        <v>162</v>
      </c>
      <c r="D94" s="372">
        <f>'[1]2d'!D12-'[1]9b mell'!D94-'[1]9c mell'!D94</f>
        <v>0</v>
      </c>
      <c r="E94" s="372">
        <f>'[1]2d'!E12-'[1]9b mell'!E94-'[1]9c mell'!E94</f>
        <v>0</v>
      </c>
      <c r="F94" s="372">
        <f>'[1]2d'!F12-'[1]9b mell'!F94-'[1]9c mell'!F94</f>
        <v>0</v>
      </c>
      <c r="G94" s="372">
        <f>'[1]2d'!G12-'[1]9b mell'!G94-'[1]9c mell'!G94</f>
        <v>0</v>
      </c>
      <c r="H94" s="372">
        <f>'[1]2d'!H12-'[1]9b mell'!H94-'[1]9c mell'!H94</f>
        <v>0</v>
      </c>
      <c r="I94" s="372">
        <f>'[1]2d'!I12-'[1]9b mell'!I94-'[1]9c mell'!I94</f>
        <v>0</v>
      </c>
    </row>
    <row r="95" spans="1:9">
      <c r="A95" s="22">
        <v>6</v>
      </c>
      <c r="B95" s="28" t="s">
        <v>163</v>
      </c>
      <c r="C95" s="23" t="s">
        <v>164</v>
      </c>
      <c r="D95" s="372">
        <f>'[1]2d'!D13-'[1]9b mell'!D95-'[1]9c mell'!D95</f>
        <v>0</v>
      </c>
      <c r="E95" s="372">
        <f>'[1]2d'!E13-'[1]9b mell'!E95-'[1]9c mell'!E95</f>
        <v>0</v>
      </c>
      <c r="F95" s="372">
        <f>'[1]2d'!F13-'[1]9b mell'!F95-'[1]9c mell'!F95</f>
        <v>0</v>
      </c>
      <c r="G95" s="372">
        <f>'[1]2d'!G13-'[1]9b mell'!G95-'[1]9c mell'!G95</f>
        <v>0</v>
      </c>
      <c r="H95" s="372">
        <f>'[1]2d'!H13-'[1]9b mell'!H95-'[1]9c mell'!H95</f>
        <v>0</v>
      </c>
      <c r="I95" s="372">
        <f>'[1]2d'!I13-'[1]9b mell'!I95-'[1]9c mell'!I95</f>
        <v>0</v>
      </c>
    </row>
    <row r="96" spans="1:9">
      <c r="A96" s="22">
        <v>7</v>
      </c>
      <c r="B96" s="28" t="s">
        <v>165</v>
      </c>
      <c r="C96" s="23" t="s">
        <v>166</v>
      </c>
      <c r="D96" s="372">
        <f>'[1]2d'!D14-'[1]9b mell'!D96-'[1]9c mell'!D96</f>
        <v>0</v>
      </c>
      <c r="E96" s="372">
        <f>'[1]2d'!E14-'[1]9b mell'!E96-'[1]9c mell'!E96</f>
        <v>0</v>
      </c>
      <c r="F96" s="372">
        <f>'[1]2d'!F14-'[1]9b mell'!F96-'[1]9c mell'!F96</f>
        <v>0</v>
      </c>
      <c r="G96" s="372">
        <f>'[1]2d'!G14-'[1]9b mell'!G96-'[1]9c mell'!G96</f>
        <v>0</v>
      </c>
      <c r="H96" s="372">
        <f>'[1]2d'!H14-'[1]9b mell'!H96-'[1]9c mell'!H96</f>
        <v>0</v>
      </c>
      <c r="I96" s="372">
        <f>'[1]2d'!I14-'[1]9b mell'!I96-'[1]9c mell'!I96</f>
        <v>0</v>
      </c>
    </row>
    <row r="97" spans="1:9">
      <c r="A97" s="22">
        <v>8</v>
      </c>
      <c r="B97" s="28" t="s">
        <v>167</v>
      </c>
      <c r="C97" s="23" t="s">
        <v>168</v>
      </c>
      <c r="D97" s="372">
        <f>'[1]2d'!D15-'[1]9b mell'!D97-'[1]9c mell'!D97</f>
        <v>0</v>
      </c>
      <c r="E97" s="372">
        <f>'[1]2d'!E15-'[1]9b mell'!E97-'[1]9c mell'!E97</f>
        <v>0</v>
      </c>
      <c r="F97" s="372">
        <f>'[1]2d'!F15-'[1]9b mell'!F97-'[1]9c mell'!F97</f>
        <v>0</v>
      </c>
      <c r="G97" s="372">
        <f>'[1]2d'!G15-'[1]9b mell'!G97-'[1]9c mell'!G97</f>
        <v>0</v>
      </c>
      <c r="H97" s="372">
        <f>'[1]2d'!H15-'[1]9b mell'!H97-'[1]9c mell'!H97</f>
        <v>0</v>
      </c>
      <c r="I97" s="372">
        <f>'[1]2d'!I15-'[1]9b mell'!I97-'[1]9c mell'!I97</f>
        <v>0</v>
      </c>
    </row>
    <row r="98" spans="1:9">
      <c r="A98" s="22">
        <v>9</v>
      </c>
      <c r="B98" s="11" t="s">
        <v>169</v>
      </c>
      <c r="C98" s="23" t="s">
        <v>170</v>
      </c>
      <c r="D98" s="372">
        <f>'[1]2d'!D16-'[1]9b mell'!D98-'[1]9c mell'!D98</f>
        <v>0</v>
      </c>
      <c r="E98" s="372">
        <f>'[1]2d'!E16-'[1]9b mell'!E98-'[1]9c mell'!E98</f>
        <v>0</v>
      </c>
      <c r="F98" s="372">
        <f>'[1]2d'!F16-'[1]9b mell'!F98-'[1]9c mell'!F98</f>
        <v>0</v>
      </c>
      <c r="G98" s="372">
        <f>'[1]2d'!G16-'[1]9b mell'!G98-'[1]9c mell'!G98</f>
        <v>0</v>
      </c>
      <c r="H98" s="372">
        <f>'[1]2d'!H16-'[1]9b mell'!H98-'[1]9c mell'!H98</f>
        <v>0</v>
      </c>
      <c r="I98" s="372">
        <f>'[1]2d'!I16-'[1]9b mell'!I98-'[1]9c mell'!I98</f>
        <v>0</v>
      </c>
    </row>
    <row r="99" spans="1:9">
      <c r="A99" s="22">
        <v>10</v>
      </c>
      <c r="B99" s="11" t="s">
        <v>171</v>
      </c>
      <c r="C99" s="23" t="s">
        <v>172</v>
      </c>
      <c r="D99" s="372">
        <f>'[1]2d'!D17-'[1]9b mell'!D99-'[1]9c mell'!D99</f>
        <v>0</v>
      </c>
      <c r="E99" s="372">
        <f>'[1]2d'!E17-'[1]9b mell'!E99-'[1]9c mell'!E99</f>
        <v>0</v>
      </c>
      <c r="F99" s="372">
        <f>'[1]2d'!F17-'[1]9b mell'!F99-'[1]9c mell'!F99</f>
        <v>0</v>
      </c>
      <c r="G99" s="372">
        <f>'[1]2d'!G17-'[1]9b mell'!G99-'[1]9c mell'!G99</f>
        <v>0</v>
      </c>
      <c r="H99" s="372">
        <f>'[1]2d'!H17-'[1]9b mell'!H99-'[1]9c mell'!H99</f>
        <v>0</v>
      </c>
      <c r="I99" s="372">
        <f>'[1]2d'!I17-'[1]9b mell'!I99-'[1]9c mell'!I99</f>
        <v>0</v>
      </c>
    </row>
    <row r="100" spans="1:9">
      <c r="A100" s="22">
        <v>11</v>
      </c>
      <c r="B100" s="11" t="s">
        <v>173</v>
      </c>
      <c r="C100" s="23" t="s">
        <v>174</v>
      </c>
      <c r="D100" s="372">
        <f>'[1]2d'!D18-'[1]9b mell'!D100-'[1]9c mell'!D100</f>
        <v>22000</v>
      </c>
      <c r="E100" s="372">
        <f>'[1]2d'!E18-'[1]9b mell'!E100-'[1]9c mell'!E100</f>
        <v>22000</v>
      </c>
      <c r="F100" s="372">
        <f>'[1]2d'!F18-'[1]9b mell'!F100-'[1]9c mell'!F100</f>
        <v>0</v>
      </c>
      <c r="G100" s="372">
        <f>'[1]2d'!G18-'[1]9b mell'!G100-'[1]9c mell'!G100</f>
        <v>0</v>
      </c>
      <c r="H100" s="372">
        <f>'[1]2d'!H18-'[1]9b mell'!H100-'[1]9c mell'!H100</f>
        <v>0</v>
      </c>
      <c r="I100" s="372">
        <f>'[1]2d'!I18-'[1]9b mell'!I100-'[1]9c mell'!I100</f>
        <v>0</v>
      </c>
    </row>
    <row r="101" spans="1:9">
      <c r="A101" s="22">
        <v>12</v>
      </c>
      <c r="B101" s="12" t="s">
        <v>364</v>
      </c>
      <c r="C101" s="24" t="s">
        <v>175</v>
      </c>
      <c r="D101" s="372">
        <f>'[1]2d'!D19-'[1]9b mell'!D101-'[1]9c mell'!D101</f>
        <v>22000</v>
      </c>
      <c r="E101" s="372">
        <f>'[1]2d'!E19-'[1]9b mell'!E101-'[1]9c mell'!E101</f>
        <v>22000</v>
      </c>
      <c r="F101" s="372">
        <f>'[1]2d'!F19-'[1]9b mell'!F101-'[1]9c mell'!F101</f>
        <v>0</v>
      </c>
      <c r="G101" s="372">
        <f>'[1]2d'!G19-'[1]9b mell'!G101-'[1]9c mell'!G101</f>
        <v>0</v>
      </c>
      <c r="H101" s="372">
        <f>'[1]2d'!H19-'[1]9b mell'!H101-'[1]9c mell'!H101</f>
        <v>0</v>
      </c>
      <c r="I101" s="372">
        <f>'[1]2d'!I19-'[1]9b mell'!I101-'[1]9c mell'!I101</f>
        <v>0</v>
      </c>
    </row>
    <row r="102" spans="1:9">
      <c r="A102" s="22">
        <v>13</v>
      </c>
      <c r="B102" s="29" t="s">
        <v>176</v>
      </c>
      <c r="C102" s="23" t="s">
        <v>177</v>
      </c>
      <c r="D102" s="372">
        <f>'[1]2d'!D20-'[1]9b mell'!D102-'[1]9c mell'!D102</f>
        <v>0</v>
      </c>
      <c r="E102" s="372">
        <f>'[1]2d'!E20-'[1]9b mell'!E102-'[1]9c mell'!E102</f>
        <v>0</v>
      </c>
      <c r="F102" s="372">
        <f>'[1]2d'!F20-'[1]9b mell'!F102-'[1]9c mell'!F102</f>
        <v>0</v>
      </c>
      <c r="G102" s="372">
        <f>'[1]2d'!G20-'[1]9b mell'!G102-'[1]9c mell'!G102</f>
        <v>0</v>
      </c>
      <c r="H102" s="372">
        <f>'[1]2d'!H20-'[1]9b mell'!H102-'[1]9c mell'!H102</f>
        <v>0</v>
      </c>
      <c r="I102" s="372">
        <f>'[1]2d'!I20-'[1]9b mell'!I102-'[1]9c mell'!I102</f>
        <v>0</v>
      </c>
    </row>
    <row r="103" spans="1:9">
      <c r="A103" s="22">
        <v>14</v>
      </c>
      <c r="B103" s="29" t="s">
        <v>178</v>
      </c>
      <c r="C103" s="23" t="s">
        <v>179</v>
      </c>
      <c r="D103" s="372">
        <f>'[1]2d'!D21-'[1]9b mell'!D103-'[1]9c mell'!D103</f>
        <v>22</v>
      </c>
      <c r="E103" s="372">
        <f>'[1]2d'!E21-'[1]9b mell'!E103-'[1]9c mell'!E103</f>
        <v>22</v>
      </c>
      <c r="F103" s="372">
        <f>'[1]2d'!F21-'[1]9b mell'!F103-'[1]9c mell'!F103</f>
        <v>0</v>
      </c>
      <c r="G103" s="372">
        <f>'[1]2d'!G21-'[1]9b mell'!G103-'[1]9c mell'!G103</f>
        <v>0</v>
      </c>
      <c r="H103" s="372">
        <f>'[1]2d'!H21-'[1]9b mell'!H103-'[1]9c mell'!H103</f>
        <v>0</v>
      </c>
      <c r="I103" s="372">
        <f>'[1]2d'!I21-'[1]9b mell'!I103-'[1]9c mell'!I103</f>
        <v>0</v>
      </c>
    </row>
    <row r="104" spans="1:9" ht="25.5">
      <c r="A104" s="22">
        <v>15</v>
      </c>
      <c r="B104" s="29" t="s">
        <v>180</v>
      </c>
      <c r="C104" s="23" t="s">
        <v>181</v>
      </c>
      <c r="D104" s="372">
        <f>'[1]2d'!D22-'[1]9b mell'!D104-'[1]9c mell'!D104</f>
        <v>0</v>
      </c>
      <c r="E104" s="372">
        <f>'[1]2d'!E22-'[1]9b mell'!E104-'[1]9c mell'!E104</f>
        <v>0</v>
      </c>
      <c r="F104" s="372">
        <f>'[1]2d'!F22-'[1]9b mell'!F104-'[1]9c mell'!F104</f>
        <v>0</v>
      </c>
      <c r="G104" s="372">
        <f>'[1]2d'!G22-'[1]9b mell'!G104-'[1]9c mell'!G104</f>
        <v>0</v>
      </c>
      <c r="H104" s="372">
        <f>'[1]2d'!H22-'[1]9b mell'!H104-'[1]9c mell'!H104</f>
        <v>0</v>
      </c>
      <c r="I104" s="372">
        <f>'[1]2d'!I22-'[1]9b mell'!I104-'[1]9c mell'!I104</f>
        <v>0</v>
      </c>
    </row>
    <row r="105" spans="1:9" ht="25.5">
      <c r="A105" s="22">
        <v>16</v>
      </c>
      <c r="B105" s="29" t="s">
        <v>182</v>
      </c>
      <c r="C105" s="23" t="s">
        <v>183</v>
      </c>
      <c r="D105" s="372">
        <f>'[1]2d'!D23-'[1]9b mell'!D105-'[1]9c mell'!D105</f>
        <v>0</v>
      </c>
      <c r="E105" s="372">
        <f>'[1]2d'!E23-'[1]9b mell'!E105-'[1]9c mell'!E105</f>
        <v>0</v>
      </c>
      <c r="F105" s="372">
        <f>'[1]2d'!F23-'[1]9b mell'!F105-'[1]9c mell'!F105</f>
        <v>0</v>
      </c>
      <c r="G105" s="372">
        <f>'[1]2d'!G23-'[1]9b mell'!G105-'[1]9c mell'!G105</f>
        <v>0</v>
      </c>
      <c r="H105" s="372">
        <f>'[1]2d'!H23-'[1]9b mell'!H105-'[1]9c mell'!H105</f>
        <v>0</v>
      </c>
      <c r="I105" s="372">
        <f>'[1]2d'!I23-'[1]9b mell'!I105-'[1]9c mell'!I105</f>
        <v>0</v>
      </c>
    </row>
    <row r="106" spans="1:9" ht="25.5">
      <c r="A106" s="22">
        <v>17</v>
      </c>
      <c r="B106" s="29" t="s">
        <v>184</v>
      </c>
      <c r="C106" s="23" t="s">
        <v>185</v>
      </c>
      <c r="D106" s="372">
        <f>'[1]2d'!D24-'[1]9b mell'!D106-'[1]9c mell'!D106</f>
        <v>0</v>
      </c>
      <c r="E106" s="372">
        <f>'[1]2d'!E24-'[1]9b mell'!E106-'[1]9c mell'!E106</f>
        <v>0</v>
      </c>
      <c r="F106" s="372">
        <f>'[1]2d'!F24-'[1]9b mell'!F106-'[1]9c mell'!F106</f>
        <v>0</v>
      </c>
      <c r="G106" s="372">
        <f>'[1]2d'!G24-'[1]9b mell'!G106-'[1]9c mell'!G106</f>
        <v>0</v>
      </c>
      <c r="H106" s="372">
        <f>'[1]2d'!H24-'[1]9b mell'!H106-'[1]9c mell'!H106</f>
        <v>0</v>
      </c>
      <c r="I106" s="372">
        <f>'[1]2d'!I24-'[1]9b mell'!I106-'[1]9c mell'!I106</f>
        <v>0</v>
      </c>
    </row>
    <row r="107" spans="1:9">
      <c r="A107" s="22">
        <v>18</v>
      </c>
      <c r="B107" s="29" t="s">
        <v>186</v>
      </c>
      <c r="C107" s="23" t="s">
        <v>187</v>
      </c>
      <c r="D107" s="372">
        <f>'[1]2d'!D25-'[1]9b mell'!D107-'[1]9c mell'!D107</f>
        <v>131370</v>
      </c>
      <c r="E107" s="372">
        <f>'[1]2d'!E25-'[1]9b mell'!E107-'[1]9c mell'!E107</f>
        <v>131370</v>
      </c>
      <c r="F107" s="372">
        <f>'[1]2d'!F25-'[1]9b mell'!F107-'[1]9c mell'!F107</f>
        <v>0</v>
      </c>
      <c r="G107" s="372">
        <f>'[1]2d'!G25-'[1]9b mell'!G107-'[1]9c mell'!G107</f>
        <v>0</v>
      </c>
      <c r="H107" s="372">
        <f>'[1]2d'!H25-'[1]9b mell'!H107-'[1]9c mell'!H107</f>
        <v>0</v>
      </c>
      <c r="I107" s="372">
        <f>'[1]2d'!I25-'[1]9b mell'!I107-'[1]9c mell'!I107</f>
        <v>0</v>
      </c>
    </row>
    <row r="108" spans="1:9">
      <c r="A108" s="21"/>
      <c r="B108" s="9" t="s">
        <v>289</v>
      </c>
      <c r="C108" s="23" t="s">
        <v>295</v>
      </c>
      <c r="D108" s="372">
        <f>'[1]2d'!D26-'[1]9b mell'!D108-'[1]9c mell'!D108</f>
        <v>0</v>
      </c>
      <c r="E108" s="372">
        <f>'[1]2d'!E26-'[1]9b mell'!E108-'[1]9c mell'!E108</f>
        <v>0</v>
      </c>
      <c r="F108" s="372">
        <f>'[1]2d'!F26-'[1]9b mell'!F108-'[1]9c mell'!F108</f>
        <v>0</v>
      </c>
      <c r="G108" s="372">
        <f>'[1]2d'!G26-'[1]9b mell'!G108-'[1]9c mell'!G108</f>
        <v>0</v>
      </c>
      <c r="H108" s="372">
        <f>'[1]2d'!H26-'[1]9b mell'!H108-'[1]9c mell'!H108</f>
        <v>0</v>
      </c>
      <c r="I108" s="372">
        <f>'[1]2d'!I26-'[1]9b mell'!I108-'[1]9c mell'!I108</f>
        <v>0</v>
      </c>
    </row>
    <row r="109" spans="1:9">
      <c r="A109" s="21"/>
      <c r="B109" s="9" t="s">
        <v>290</v>
      </c>
      <c r="C109" s="23" t="s">
        <v>296</v>
      </c>
      <c r="D109" s="372">
        <f>'[1]2d'!D27-'[1]9b mell'!D109-'[1]9c mell'!D109</f>
        <v>0</v>
      </c>
      <c r="E109" s="372">
        <f>'[1]2d'!E27-'[1]9b mell'!E109-'[1]9c mell'!E109</f>
        <v>0</v>
      </c>
      <c r="F109" s="372">
        <f>'[1]2d'!F27-'[1]9b mell'!F109-'[1]9c mell'!F109</f>
        <v>0</v>
      </c>
      <c r="G109" s="372">
        <f>'[1]2d'!G27-'[1]9b mell'!G109-'[1]9c mell'!G109</f>
        <v>0</v>
      </c>
      <c r="H109" s="372">
        <f>'[1]2d'!H27-'[1]9b mell'!H109-'[1]9c mell'!H109</f>
        <v>0</v>
      </c>
      <c r="I109" s="372">
        <f>'[1]2d'!I27-'[1]9b mell'!I109-'[1]9c mell'!I109</f>
        <v>0</v>
      </c>
    </row>
    <row r="110" spans="1:9">
      <c r="A110" s="21"/>
      <c r="B110" s="9" t="s">
        <v>291</v>
      </c>
      <c r="C110" s="23" t="s">
        <v>297</v>
      </c>
      <c r="D110" s="372">
        <f>'[1]2d'!D28-'[1]9b mell'!D110-'[1]9c mell'!D110</f>
        <v>0</v>
      </c>
      <c r="E110" s="372">
        <f>'[1]2d'!E28-'[1]9b mell'!E110-'[1]9c mell'!E110</f>
        <v>0</v>
      </c>
      <c r="F110" s="372">
        <f>'[1]2d'!F28-'[1]9b mell'!F110-'[1]9c mell'!F110</f>
        <v>0</v>
      </c>
      <c r="G110" s="372">
        <f>'[1]2d'!G28-'[1]9b mell'!G110-'[1]9c mell'!G110</f>
        <v>0</v>
      </c>
      <c r="H110" s="372">
        <f>'[1]2d'!H28-'[1]9b mell'!H110-'[1]9c mell'!H110</f>
        <v>0</v>
      </c>
      <c r="I110" s="372">
        <f>'[1]2d'!I28-'[1]9b mell'!I110-'[1]9c mell'!I110</f>
        <v>0</v>
      </c>
    </row>
    <row r="111" spans="1:9">
      <c r="A111" s="21"/>
      <c r="B111" s="9" t="s">
        <v>292</v>
      </c>
      <c r="C111" s="23" t="s">
        <v>298</v>
      </c>
      <c r="D111" s="372">
        <f>'[1]2d'!D29-'[1]9b mell'!D111-'[1]9c mell'!D111</f>
        <v>0</v>
      </c>
      <c r="E111" s="372">
        <f>'[1]2d'!E29-'[1]9b mell'!E111-'[1]9c mell'!E111</f>
        <v>0</v>
      </c>
      <c r="F111" s="372">
        <f>'[1]2d'!F29-'[1]9b mell'!F111-'[1]9c mell'!F111</f>
        <v>0</v>
      </c>
      <c r="G111" s="372">
        <f>'[1]2d'!G29-'[1]9b mell'!G111-'[1]9c mell'!G111</f>
        <v>0</v>
      </c>
      <c r="H111" s="372">
        <f>'[1]2d'!H29-'[1]9b mell'!H111-'[1]9c mell'!H111</f>
        <v>0</v>
      </c>
      <c r="I111" s="372">
        <f>'[1]2d'!I29-'[1]9b mell'!I111-'[1]9c mell'!I111</f>
        <v>0</v>
      </c>
    </row>
    <row r="112" spans="1:9">
      <c r="A112" s="21"/>
      <c r="B112" s="9" t="s">
        <v>293</v>
      </c>
      <c r="C112" s="23" t="s">
        <v>358</v>
      </c>
      <c r="D112" s="372">
        <f>'[1]2d'!D30-'[1]9b mell'!D112-'[1]9c mell'!D112</f>
        <v>3510</v>
      </c>
      <c r="E112" s="372">
        <f>'[1]2d'!E30-'[1]9b mell'!E112-'[1]9c mell'!E112</f>
        <v>3510</v>
      </c>
      <c r="F112" s="372">
        <f>'[1]2d'!F30-'[1]9b mell'!F112-'[1]9c mell'!F112</f>
        <v>0</v>
      </c>
      <c r="G112" s="372">
        <f>'[1]2d'!G30-'[1]9b mell'!G112-'[1]9c mell'!G112</f>
        <v>0</v>
      </c>
      <c r="H112" s="372">
        <f>'[1]2d'!H30-'[1]9b mell'!H112-'[1]9c mell'!H112</f>
        <v>0</v>
      </c>
      <c r="I112" s="372">
        <f>'[1]2d'!I30-'[1]9b mell'!I112-'[1]9c mell'!I112</f>
        <v>0</v>
      </c>
    </row>
    <row r="113" spans="1:9">
      <c r="A113" s="21"/>
      <c r="B113" s="9" t="s">
        <v>357</v>
      </c>
      <c r="C113" s="23" t="s">
        <v>360</v>
      </c>
      <c r="D113" s="372">
        <f>'[1]2d'!D31-'[1]9b mell'!D113-'[1]9c mell'!D113</f>
        <v>95989</v>
      </c>
      <c r="E113" s="372">
        <f>'[1]2d'!E31-'[1]9b mell'!E113-'[1]9c mell'!E113</f>
        <v>95989</v>
      </c>
      <c r="F113" s="372">
        <f>'[1]2d'!F31-'[1]9b mell'!F113-'[1]9c mell'!F113</f>
        <v>0</v>
      </c>
      <c r="G113" s="372">
        <f>'[1]2d'!G31-'[1]9b mell'!G113-'[1]9c mell'!G113</f>
        <v>0</v>
      </c>
      <c r="H113" s="372">
        <f>'[1]2d'!H31-'[1]9b mell'!H113-'[1]9c mell'!H113</f>
        <v>0</v>
      </c>
      <c r="I113" s="372">
        <f>'[1]2d'!I31-'[1]9b mell'!I113-'[1]9c mell'!I113</f>
        <v>0</v>
      </c>
    </row>
    <row r="114" spans="1:9">
      <c r="A114" s="21"/>
      <c r="B114" s="9" t="s">
        <v>359</v>
      </c>
      <c r="C114" s="23" t="s">
        <v>361</v>
      </c>
      <c r="D114" s="372">
        <f>'[1]2d'!D32-'[1]9b mell'!D114-'[1]9c mell'!D114</f>
        <v>31371</v>
      </c>
      <c r="E114" s="372">
        <f>'[1]2d'!E32-'[1]9b mell'!E114-'[1]9c mell'!E114</f>
        <v>31371</v>
      </c>
      <c r="F114" s="372">
        <f>'[1]2d'!F32-'[1]9b mell'!F114-'[1]9c mell'!F114</f>
        <v>0</v>
      </c>
      <c r="G114" s="372">
        <f>'[1]2d'!G32-'[1]9b mell'!G114-'[1]9c mell'!G114</f>
        <v>0</v>
      </c>
      <c r="H114" s="372">
        <f>'[1]2d'!H32-'[1]9b mell'!H114-'[1]9c mell'!H114</f>
        <v>0</v>
      </c>
      <c r="I114" s="372">
        <f>'[1]2d'!I32-'[1]9b mell'!I114-'[1]9c mell'!I114</f>
        <v>0</v>
      </c>
    </row>
    <row r="115" spans="1:9">
      <c r="A115" s="21"/>
      <c r="B115" s="27" t="s">
        <v>708</v>
      </c>
      <c r="C115" s="23" t="s">
        <v>299</v>
      </c>
      <c r="D115" s="372">
        <f>'[1]2d'!D33-'[1]9b mell'!D115-'[1]9c mell'!D115</f>
        <v>500</v>
      </c>
      <c r="E115" s="372">
        <f>'[1]2d'!E33-'[1]9b mell'!E115-'[1]9c mell'!E115</f>
        <v>500</v>
      </c>
      <c r="F115" s="372">
        <f>'[1]2d'!F33-'[1]9b mell'!F115-'[1]9c mell'!F115</f>
        <v>0</v>
      </c>
      <c r="G115" s="372">
        <f>'[1]2d'!G33-'[1]9b mell'!G115-'[1]9c mell'!G115</f>
        <v>0</v>
      </c>
      <c r="H115" s="372">
        <f>'[1]2d'!H33-'[1]9b mell'!H115-'[1]9c mell'!H115</f>
        <v>0</v>
      </c>
      <c r="I115" s="372">
        <f>'[1]2d'!I33-'[1]9b mell'!I115-'[1]9c mell'!I115</f>
        <v>0</v>
      </c>
    </row>
    <row r="116" spans="1:9" ht="25.5">
      <c r="A116" s="21">
        <v>19</v>
      </c>
      <c r="B116" s="29" t="s">
        <v>188</v>
      </c>
      <c r="C116" s="23" t="s">
        <v>189</v>
      </c>
      <c r="D116" s="372">
        <f>'[1]2d'!D34-'[1]9b mell'!D116-'[1]9c mell'!D116</f>
        <v>0</v>
      </c>
      <c r="E116" s="372">
        <f>'[1]2d'!E34-'[1]9b mell'!E116-'[1]9c mell'!E116</f>
        <v>0</v>
      </c>
      <c r="F116" s="372">
        <f>'[1]2d'!F34-'[1]9b mell'!F116-'[1]9c mell'!F116</f>
        <v>0</v>
      </c>
      <c r="G116" s="372">
        <f>'[1]2d'!G34-'[1]9b mell'!G116-'[1]9c mell'!G116</f>
        <v>0</v>
      </c>
      <c r="H116" s="372">
        <f>'[1]2d'!H34-'[1]9b mell'!H116-'[1]9c mell'!H116</f>
        <v>0</v>
      </c>
      <c r="I116" s="372">
        <f>'[1]2d'!I34-'[1]9b mell'!I116-'[1]9c mell'!I116</f>
        <v>0</v>
      </c>
    </row>
    <row r="117" spans="1:9" ht="25.5">
      <c r="A117" s="21">
        <v>20</v>
      </c>
      <c r="B117" s="29" t="s">
        <v>190</v>
      </c>
      <c r="C117" s="23" t="s">
        <v>191</v>
      </c>
      <c r="D117" s="372">
        <f>'[1]2d'!D35-'[1]9b mell'!D117-'[1]9c mell'!D117</f>
        <v>0</v>
      </c>
      <c r="E117" s="372">
        <f>'[1]2d'!E35-'[1]9b mell'!E117-'[1]9c mell'!E117</f>
        <v>0</v>
      </c>
      <c r="F117" s="372">
        <f>'[1]2d'!F35-'[1]9b mell'!F117-'[1]9c mell'!F117</f>
        <v>0</v>
      </c>
      <c r="G117" s="372">
        <f>'[1]2d'!G35-'[1]9b mell'!G117-'[1]9c mell'!G117</f>
        <v>0</v>
      </c>
      <c r="H117" s="372">
        <f>'[1]2d'!H35-'[1]9b mell'!H117-'[1]9c mell'!H117</f>
        <v>0</v>
      </c>
      <c r="I117" s="372">
        <f>'[1]2d'!I35-'[1]9b mell'!I117-'[1]9c mell'!I117</f>
        <v>0</v>
      </c>
    </row>
    <row r="118" spans="1:9">
      <c r="A118" s="21">
        <v>21</v>
      </c>
      <c r="B118" s="29" t="s">
        <v>192</v>
      </c>
      <c r="C118" s="23" t="s">
        <v>193</v>
      </c>
      <c r="D118" s="372">
        <f>'[1]2d'!D36-'[1]9b mell'!D118-'[1]9c mell'!D118</f>
        <v>0</v>
      </c>
      <c r="E118" s="372">
        <f>'[1]2d'!E36-'[1]9b mell'!E118-'[1]9c mell'!E118</f>
        <v>0</v>
      </c>
      <c r="F118" s="372">
        <f>'[1]2d'!F36-'[1]9b mell'!F118-'[1]9c mell'!F118</f>
        <v>0</v>
      </c>
      <c r="G118" s="372">
        <f>'[1]2d'!G36-'[1]9b mell'!G118-'[1]9c mell'!G118</f>
        <v>0</v>
      </c>
      <c r="H118" s="372">
        <f>'[1]2d'!H36-'[1]9b mell'!H118-'[1]9c mell'!H118</f>
        <v>0</v>
      </c>
      <c r="I118" s="372">
        <f>'[1]2d'!I36-'[1]9b mell'!I118-'[1]9c mell'!I118</f>
        <v>0</v>
      </c>
    </row>
    <row r="119" spans="1:9">
      <c r="A119" s="21">
        <v>22</v>
      </c>
      <c r="B119" s="30" t="s">
        <v>194</v>
      </c>
      <c r="C119" s="23" t="s">
        <v>195</v>
      </c>
      <c r="D119" s="372">
        <f>'[1]2d'!D37-'[1]9b mell'!D119-'[1]9c mell'!D119</f>
        <v>0</v>
      </c>
      <c r="E119" s="372">
        <f>'[1]2d'!E37-'[1]9b mell'!E119-'[1]9c mell'!E119</f>
        <v>0</v>
      </c>
      <c r="F119" s="372">
        <f>'[1]2d'!F37-'[1]9b mell'!F119-'[1]9c mell'!F119</f>
        <v>0</v>
      </c>
      <c r="G119" s="372">
        <f>'[1]2d'!G37-'[1]9b mell'!G119-'[1]9c mell'!G119</f>
        <v>0</v>
      </c>
      <c r="H119" s="372">
        <f>'[1]2d'!H37-'[1]9b mell'!H119-'[1]9c mell'!H119</f>
        <v>0</v>
      </c>
      <c r="I119" s="372">
        <f>'[1]2d'!I37-'[1]9b mell'!I119-'[1]9c mell'!I119</f>
        <v>0</v>
      </c>
    </row>
    <row r="120" spans="1:9">
      <c r="A120" s="21">
        <v>23</v>
      </c>
      <c r="B120" s="29" t="s">
        <v>196</v>
      </c>
      <c r="C120" s="23" t="s">
        <v>197</v>
      </c>
      <c r="D120" s="372">
        <f>'[1]2d'!D38-'[1]9b mell'!D120-'[1]9c mell'!D120</f>
        <v>1236</v>
      </c>
      <c r="E120" s="372">
        <f>'[1]2d'!E38-'[1]9b mell'!E120-'[1]9c mell'!E120</f>
        <v>1236</v>
      </c>
      <c r="F120" s="372">
        <f>'[1]2d'!F38-'[1]9b mell'!F120-'[1]9c mell'!F120</f>
        <v>0</v>
      </c>
      <c r="G120" s="372">
        <f>'[1]2d'!G38-'[1]9b mell'!G120-'[1]9c mell'!G120</f>
        <v>0</v>
      </c>
      <c r="H120" s="372">
        <f>'[1]2d'!H38-'[1]9b mell'!H120-'[1]9c mell'!H120</f>
        <v>0</v>
      </c>
      <c r="I120" s="372">
        <f>'[1]2d'!I38-'[1]9b mell'!I120-'[1]9c mell'!I120</f>
        <v>0</v>
      </c>
    </row>
    <row r="121" spans="1:9">
      <c r="A121" s="21">
        <v>24</v>
      </c>
      <c r="B121" s="30" t="s">
        <v>198</v>
      </c>
      <c r="C121" s="23" t="s">
        <v>199</v>
      </c>
      <c r="D121" s="372">
        <f>'[1]2d'!D39-'[1]9b mell'!D121-'[1]9c mell'!D121</f>
        <v>201079</v>
      </c>
      <c r="E121" s="372">
        <f>'[1]2d'!E39-'[1]9b mell'!E121-'[1]9c mell'!E121</f>
        <v>201079</v>
      </c>
      <c r="F121" s="372">
        <f>'[1]2d'!F39-'[1]9b mell'!F121-'[1]9c mell'!F121</f>
        <v>0</v>
      </c>
      <c r="G121" s="372">
        <f>'[1]2d'!G39-'[1]9b mell'!G121-'[1]9c mell'!G121</f>
        <v>0</v>
      </c>
      <c r="H121" s="372">
        <f>'[1]2d'!H39-'[1]9b mell'!H121-'[1]9c mell'!H121</f>
        <v>0</v>
      </c>
      <c r="I121" s="372">
        <f>'[1]2d'!I39-'[1]9b mell'!I121-'[1]9c mell'!I121</f>
        <v>0</v>
      </c>
    </row>
    <row r="122" spans="1:9">
      <c r="A122" s="21">
        <v>25</v>
      </c>
      <c r="B122" s="12" t="s">
        <v>365</v>
      </c>
      <c r="C122" s="24" t="s">
        <v>200</v>
      </c>
      <c r="D122" s="372">
        <f>'[1]2d'!D40-'[1]9b mell'!D122-'[1]9c mell'!D122</f>
        <v>333707</v>
      </c>
      <c r="E122" s="372">
        <f>'[1]2d'!E40-'[1]9b mell'!E122-'[1]9c mell'!E122</f>
        <v>333707</v>
      </c>
      <c r="F122" s="372">
        <f>'[1]2d'!F40-'[1]9b mell'!F122-'[1]9c mell'!F122</f>
        <v>0</v>
      </c>
      <c r="G122" s="372">
        <f>'[1]2d'!G40-'[1]9b mell'!G122-'[1]9c mell'!G122</f>
        <v>0</v>
      </c>
      <c r="H122" s="372">
        <f>'[1]2d'!H40-'[1]9b mell'!H122-'[1]9c mell'!H122</f>
        <v>0</v>
      </c>
      <c r="I122" s="372">
        <f>'[1]2d'!I40-'[1]9b mell'!I122-'[1]9c mell'!I122</f>
        <v>0</v>
      </c>
    </row>
    <row r="123" spans="1:9">
      <c r="A123" s="21">
        <v>26</v>
      </c>
      <c r="B123" s="31" t="s">
        <v>201</v>
      </c>
      <c r="C123" s="23" t="s">
        <v>202</v>
      </c>
      <c r="D123" s="372">
        <f>'[1]2d'!D41-'[1]9b mell'!D123-'[1]9c mell'!D123</f>
        <v>4265</v>
      </c>
      <c r="E123" s="372">
        <f>'[1]2d'!E41-'[1]9b mell'!E123-'[1]9c mell'!E123</f>
        <v>2522</v>
      </c>
      <c r="F123" s="372">
        <f>'[1]2d'!F41-'[1]9b mell'!F123-'[1]9c mell'!F123</f>
        <v>1476</v>
      </c>
      <c r="G123" s="372">
        <f>'[1]2d'!G41-'[1]9b mell'!G123-'[1]9c mell'!G123</f>
        <v>267</v>
      </c>
      <c r="H123" s="372">
        <f>'[1]2d'!H41-'[1]9b mell'!H123-'[1]9c mell'!H123</f>
        <v>0</v>
      </c>
      <c r="I123" s="372">
        <f>'[1]2d'!I41-'[1]9b mell'!I123-'[1]9c mell'!I123</f>
        <v>0</v>
      </c>
    </row>
    <row r="124" spans="1:9">
      <c r="A124" s="21">
        <v>27</v>
      </c>
      <c r="B124" s="31" t="s">
        <v>203</v>
      </c>
      <c r="C124" s="23" t="s">
        <v>204</v>
      </c>
      <c r="D124" s="372">
        <f>'[1]2d'!D42-'[1]9b mell'!D124-'[1]9c mell'!D124</f>
        <v>58788</v>
      </c>
      <c r="E124" s="372">
        <f>'[1]2d'!E42-'[1]9b mell'!E124-'[1]9c mell'!E124</f>
        <v>58434</v>
      </c>
      <c r="F124" s="372">
        <f>'[1]2d'!F42-'[1]9b mell'!F124-'[1]9c mell'!F124</f>
        <v>0</v>
      </c>
      <c r="G124" s="372">
        <f>'[1]2d'!G42-'[1]9b mell'!G124-'[1]9c mell'!G124</f>
        <v>354</v>
      </c>
      <c r="H124" s="372">
        <f>'[1]2d'!H42-'[1]9b mell'!H124-'[1]9c mell'!H124</f>
        <v>0</v>
      </c>
      <c r="I124" s="372">
        <f>'[1]2d'!I42-'[1]9b mell'!I124-'[1]9c mell'!I124</f>
        <v>0</v>
      </c>
    </row>
    <row r="125" spans="1:9">
      <c r="A125" s="21">
        <v>28</v>
      </c>
      <c r="B125" s="31" t="s">
        <v>205</v>
      </c>
      <c r="C125" s="23" t="s">
        <v>206</v>
      </c>
      <c r="D125" s="372">
        <f>'[1]2d'!D43-'[1]9b mell'!D125-'[1]9c mell'!D125</f>
        <v>3446</v>
      </c>
      <c r="E125" s="372">
        <f>'[1]2d'!E43-'[1]9b mell'!E125-'[1]9c mell'!E125</f>
        <v>0</v>
      </c>
      <c r="F125" s="372">
        <f>'[1]2d'!F43-'[1]9b mell'!F125-'[1]9c mell'!F125</f>
        <v>2626</v>
      </c>
      <c r="G125" s="372">
        <f>'[1]2d'!G43-'[1]9b mell'!G125-'[1]9c mell'!G125</f>
        <v>465</v>
      </c>
      <c r="H125" s="372">
        <f>'[1]2d'!H43-'[1]9b mell'!H125-'[1]9c mell'!H125</f>
        <v>40</v>
      </c>
      <c r="I125" s="372">
        <f>'[1]2d'!I43-'[1]9b mell'!I125-'[1]9c mell'!I125</f>
        <v>315</v>
      </c>
    </row>
    <row r="126" spans="1:9">
      <c r="A126" s="21">
        <v>29</v>
      </c>
      <c r="B126" s="31" t="s">
        <v>207</v>
      </c>
      <c r="C126" s="23" t="s">
        <v>208</v>
      </c>
      <c r="D126" s="372">
        <f>'[1]2d'!D44-'[1]9b mell'!D126-'[1]9c mell'!D126</f>
        <v>20176</v>
      </c>
      <c r="E126" s="372">
        <f>'[1]2d'!E44-'[1]9b mell'!E126-'[1]9c mell'!E126</f>
        <v>6950</v>
      </c>
      <c r="F126" s="372">
        <f>'[1]2d'!F44-'[1]9b mell'!F126-'[1]9c mell'!F126</f>
        <v>976</v>
      </c>
      <c r="G126" s="372">
        <f>'[1]2d'!G44-'[1]9b mell'!G126-'[1]9c mell'!G126</f>
        <v>8915</v>
      </c>
      <c r="H126" s="372">
        <f>'[1]2d'!H44-'[1]9b mell'!H126-'[1]9c mell'!H126</f>
        <v>829</v>
      </c>
      <c r="I126" s="372">
        <f>'[1]2d'!I44-'[1]9b mell'!I126-'[1]9c mell'!I126</f>
        <v>2506</v>
      </c>
    </row>
    <row r="127" spans="1:9">
      <c r="A127" s="21">
        <v>30</v>
      </c>
      <c r="B127" s="14" t="s">
        <v>209</v>
      </c>
      <c r="C127" s="23" t="s">
        <v>210</v>
      </c>
      <c r="D127" s="372">
        <f>'[1]2d'!D45-'[1]9b mell'!D127-'[1]9c mell'!D127</f>
        <v>0</v>
      </c>
      <c r="E127" s="372">
        <f>'[1]2d'!E45-'[1]9b mell'!E127-'[1]9c mell'!E127</f>
        <v>0</v>
      </c>
      <c r="F127" s="372">
        <f>'[1]2d'!F45-'[1]9b mell'!F127-'[1]9c mell'!F127</f>
        <v>0</v>
      </c>
      <c r="G127" s="372">
        <f>'[1]2d'!G45-'[1]9b mell'!G127-'[1]9c mell'!G127</f>
        <v>0</v>
      </c>
      <c r="H127" s="372">
        <f>'[1]2d'!H45-'[1]9b mell'!H127-'[1]9c mell'!H127</f>
        <v>0</v>
      </c>
      <c r="I127" s="372">
        <f>'[1]2d'!I45-'[1]9b mell'!I127-'[1]9c mell'!I127</f>
        <v>0</v>
      </c>
    </row>
    <row r="128" spans="1:9">
      <c r="A128" s="21">
        <v>31</v>
      </c>
      <c r="B128" s="14" t="s">
        <v>211</v>
      </c>
      <c r="C128" s="23" t="s">
        <v>212</v>
      </c>
      <c r="D128" s="372">
        <f>'[1]2d'!D46-'[1]9b mell'!D128-'[1]9c mell'!D128</f>
        <v>0</v>
      </c>
      <c r="E128" s="372">
        <f>'[1]2d'!E46-'[1]9b mell'!E128-'[1]9c mell'!E128</f>
        <v>0</v>
      </c>
      <c r="F128" s="372">
        <f>'[1]2d'!F46-'[1]9b mell'!F128-'[1]9c mell'!F128</f>
        <v>0</v>
      </c>
      <c r="G128" s="372">
        <f>'[1]2d'!G46-'[1]9b mell'!G128-'[1]9c mell'!G128</f>
        <v>0</v>
      </c>
      <c r="H128" s="372">
        <f>'[1]2d'!H46-'[1]9b mell'!H128-'[1]9c mell'!H128</f>
        <v>0</v>
      </c>
      <c r="I128" s="372">
        <f>'[1]2d'!I46-'[1]9b mell'!I128-'[1]9c mell'!I128</f>
        <v>0</v>
      </c>
    </row>
    <row r="129" spans="1:9">
      <c r="A129" s="21">
        <v>32</v>
      </c>
      <c r="B129" s="14" t="s">
        <v>213</v>
      </c>
      <c r="C129" s="23" t="s">
        <v>214</v>
      </c>
      <c r="D129" s="372">
        <f>'[1]2d'!D47-'[1]9b mell'!D129-'[1]9c mell'!D129</f>
        <v>23343</v>
      </c>
      <c r="E129" s="372">
        <f>'[1]2d'!E47-'[1]9b mell'!E129-'[1]9c mell'!E129</f>
        <v>18465</v>
      </c>
      <c r="F129" s="372">
        <f>'[1]2d'!F47-'[1]9b mell'!F129-'[1]9c mell'!F129</f>
        <v>1371</v>
      </c>
      <c r="G129" s="372">
        <f>'[1]2d'!G47-'[1]9b mell'!G129-'[1]9c mell'!G129</f>
        <v>2700</v>
      </c>
      <c r="H129" s="372">
        <f>'[1]2d'!H47-'[1]9b mell'!H129-'[1]9c mell'!H129</f>
        <v>234</v>
      </c>
      <c r="I129" s="372">
        <f>'[1]2d'!I47-'[1]9b mell'!I129-'[1]9c mell'!I129</f>
        <v>573</v>
      </c>
    </row>
    <row r="130" spans="1:9">
      <c r="A130" s="21">
        <v>33</v>
      </c>
      <c r="B130" s="15" t="s">
        <v>366</v>
      </c>
      <c r="C130" s="24" t="s">
        <v>215</v>
      </c>
      <c r="D130" s="372">
        <f>'[1]2d'!D48-'[1]9b mell'!D130-'[1]9c mell'!D130</f>
        <v>110018</v>
      </c>
      <c r="E130" s="372">
        <f>'[1]2d'!E48-'[1]9b mell'!E130-'[1]9c mell'!E130</f>
        <v>86371</v>
      </c>
      <c r="F130" s="372">
        <f>'[1]2d'!F48-'[1]9b mell'!F130-'[1]9c mell'!F130</f>
        <v>6449</v>
      </c>
      <c r="G130" s="372">
        <f>'[1]2d'!G48-'[1]9b mell'!G130-'[1]9c mell'!G130</f>
        <v>12701</v>
      </c>
      <c r="H130" s="372">
        <f>'[1]2d'!H48-'[1]9b mell'!H130-'[1]9c mell'!H130</f>
        <v>1103</v>
      </c>
      <c r="I130" s="372">
        <f>'[1]2d'!I48-'[1]9b mell'!I130-'[1]9c mell'!I130</f>
        <v>3394</v>
      </c>
    </row>
    <row r="131" spans="1:9">
      <c r="A131" s="21">
        <v>34</v>
      </c>
      <c r="B131" s="11" t="s">
        <v>216</v>
      </c>
      <c r="C131" s="23" t="s">
        <v>217</v>
      </c>
      <c r="D131" s="372">
        <f>'[1]2d'!D49-'[1]9b mell'!D131-'[1]9c mell'!D131</f>
        <v>135612</v>
      </c>
      <c r="E131" s="372">
        <f>'[1]2d'!E49-'[1]9b mell'!E131-'[1]9c mell'!E131</f>
        <v>135612</v>
      </c>
      <c r="F131" s="372">
        <f>'[1]2d'!F49-'[1]9b mell'!F131-'[1]9c mell'!F131</f>
        <v>0</v>
      </c>
      <c r="G131" s="372">
        <f>'[1]2d'!G49-'[1]9b mell'!G131-'[1]9c mell'!G131</f>
        <v>0</v>
      </c>
      <c r="H131" s="372">
        <f>'[1]2d'!H49-'[1]9b mell'!H131-'[1]9c mell'!H131</f>
        <v>0</v>
      </c>
      <c r="I131" s="372">
        <f>'[1]2d'!I49-'[1]9b mell'!I131-'[1]9c mell'!I131</f>
        <v>0</v>
      </c>
    </row>
    <row r="132" spans="1:9">
      <c r="A132" s="21">
        <v>35</v>
      </c>
      <c r="B132" s="11" t="s">
        <v>218</v>
      </c>
      <c r="C132" s="23" t="s">
        <v>219</v>
      </c>
      <c r="D132" s="372">
        <f>'[1]2d'!D50-'[1]9b mell'!D132-'[1]9c mell'!D132</f>
        <v>300</v>
      </c>
      <c r="E132" s="372">
        <f>'[1]2d'!E50-'[1]9b mell'!E132-'[1]9c mell'!E132</f>
        <v>0</v>
      </c>
      <c r="F132" s="372">
        <f>'[1]2d'!F50-'[1]9b mell'!F132-'[1]9c mell'!F132</f>
        <v>300</v>
      </c>
      <c r="G132" s="372">
        <f>'[1]2d'!G50-'[1]9b mell'!G132-'[1]9c mell'!G132</f>
        <v>0</v>
      </c>
      <c r="H132" s="372">
        <f>'[1]2d'!H50-'[1]9b mell'!H132-'[1]9c mell'!H132</f>
        <v>0</v>
      </c>
      <c r="I132" s="372">
        <f>'[1]2d'!I50-'[1]9b mell'!I132-'[1]9c mell'!I132</f>
        <v>0</v>
      </c>
    </row>
    <row r="133" spans="1:9">
      <c r="A133" s="21">
        <v>36</v>
      </c>
      <c r="B133" s="11" t="s">
        <v>220</v>
      </c>
      <c r="C133" s="23" t="s">
        <v>221</v>
      </c>
      <c r="D133" s="372">
        <f>'[1]2d'!D51-'[1]9b mell'!D133-'[1]9c mell'!D133</f>
        <v>1284</v>
      </c>
      <c r="E133" s="372">
        <f>'[1]2d'!E51-'[1]9b mell'!E133-'[1]9c mell'!E133</f>
        <v>984</v>
      </c>
      <c r="F133" s="372">
        <f>'[1]2d'!F51-'[1]9b mell'!F133-'[1]9c mell'!F133</f>
        <v>100</v>
      </c>
      <c r="G133" s="372">
        <f>'[1]2d'!G51-'[1]9b mell'!G133-'[1]9c mell'!G133</f>
        <v>200</v>
      </c>
      <c r="H133" s="372">
        <f>'[1]2d'!H51-'[1]9b mell'!H133-'[1]9c mell'!H133</f>
        <v>0</v>
      </c>
      <c r="I133" s="372">
        <f>'[1]2d'!I51-'[1]9b mell'!I133-'[1]9c mell'!I133</f>
        <v>0</v>
      </c>
    </row>
    <row r="134" spans="1:9">
      <c r="A134" s="21">
        <v>37</v>
      </c>
      <c r="B134" s="11" t="s">
        <v>222</v>
      </c>
      <c r="C134" s="23" t="s">
        <v>223</v>
      </c>
      <c r="D134" s="372">
        <f>'[1]2d'!D52-'[1]9b mell'!D134-'[1]9c mell'!D134</f>
        <v>37042</v>
      </c>
      <c r="E134" s="372">
        <f>'[1]2d'!E52-'[1]9b mell'!E134-'[1]9c mell'!E134</f>
        <v>36880</v>
      </c>
      <c r="F134" s="372">
        <f>'[1]2d'!F52-'[1]9b mell'!F134-'[1]9c mell'!F134</f>
        <v>108</v>
      </c>
      <c r="G134" s="372">
        <f>'[1]2d'!G52-'[1]9b mell'!G134-'[1]9c mell'!G134</f>
        <v>54</v>
      </c>
      <c r="H134" s="372">
        <f>'[1]2d'!H52-'[1]9b mell'!H134-'[1]9c mell'!H134</f>
        <v>0</v>
      </c>
      <c r="I134" s="372">
        <f>'[1]2d'!I52-'[1]9b mell'!I134-'[1]9c mell'!I134</f>
        <v>0</v>
      </c>
    </row>
    <row r="135" spans="1:9">
      <c r="A135" s="21">
        <v>38</v>
      </c>
      <c r="B135" s="12" t="s">
        <v>367</v>
      </c>
      <c r="C135" s="24" t="s">
        <v>224</v>
      </c>
      <c r="D135" s="372">
        <f>'[1]2d'!D53-'[1]9b mell'!D135-'[1]9c mell'!D135</f>
        <v>174238</v>
      </c>
      <c r="E135" s="372">
        <f>'[1]2d'!E53-'[1]9b mell'!E135-'[1]9c mell'!E135</f>
        <v>173476</v>
      </c>
      <c r="F135" s="372">
        <f>'[1]2d'!F53-'[1]9b mell'!F135-'[1]9c mell'!F135</f>
        <v>508</v>
      </c>
      <c r="G135" s="372">
        <f>'[1]2d'!G53-'[1]9b mell'!G135-'[1]9c mell'!G135</f>
        <v>254</v>
      </c>
      <c r="H135" s="372">
        <f>'[1]2d'!H53-'[1]9b mell'!H135-'[1]9c mell'!H135</f>
        <v>0</v>
      </c>
      <c r="I135" s="372">
        <f>'[1]2d'!I53-'[1]9b mell'!I135-'[1]9c mell'!I135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72">
        <f>'[1]2d'!D54-'[1]9b mell'!D136-'[1]9c mell'!D136</f>
        <v>0</v>
      </c>
      <c r="E136" s="372">
        <f>'[1]2d'!E54-'[1]9b mell'!E136-'[1]9c mell'!E136</f>
        <v>0</v>
      </c>
      <c r="F136" s="372">
        <f>'[1]2d'!F54-'[1]9b mell'!F136-'[1]9c mell'!F136</f>
        <v>0</v>
      </c>
      <c r="G136" s="372">
        <f>'[1]2d'!G54-'[1]9b mell'!G136-'[1]9c mell'!G136</f>
        <v>0</v>
      </c>
      <c r="H136" s="372">
        <f>'[1]2d'!H54-'[1]9b mell'!H136-'[1]9c mell'!H136</f>
        <v>0</v>
      </c>
      <c r="I136" s="372">
        <f>'[1]2d'!I54-'[1]9b mell'!I136-'[1]9c mell'!I136</f>
        <v>0</v>
      </c>
    </row>
    <row r="137" spans="1:9" ht="25.5">
      <c r="A137" s="21">
        <v>40</v>
      </c>
      <c r="B137" s="11" t="s">
        <v>227</v>
      </c>
      <c r="C137" s="23" t="s">
        <v>228</v>
      </c>
      <c r="D137" s="372">
        <f>'[1]2d'!D55-'[1]9b mell'!D137-'[1]9c mell'!D137</f>
        <v>0</v>
      </c>
      <c r="E137" s="372">
        <f>'[1]2d'!E55-'[1]9b mell'!E137-'[1]9c mell'!E137</f>
        <v>0</v>
      </c>
      <c r="F137" s="372">
        <f>'[1]2d'!F55-'[1]9b mell'!F137-'[1]9c mell'!F137</f>
        <v>0</v>
      </c>
      <c r="G137" s="372">
        <f>'[1]2d'!G55-'[1]9b mell'!G137-'[1]9c mell'!G137</f>
        <v>0</v>
      </c>
      <c r="H137" s="372">
        <f>'[1]2d'!H55-'[1]9b mell'!H137-'[1]9c mell'!H137</f>
        <v>0</v>
      </c>
      <c r="I137" s="372">
        <f>'[1]2d'!I55-'[1]9b mell'!I137-'[1]9c mell'!I137</f>
        <v>0</v>
      </c>
    </row>
    <row r="138" spans="1:9" ht="25.5">
      <c r="A138" s="21">
        <v>41</v>
      </c>
      <c r="B138" s="11" t="s">
        <v>229</v>
      </c>
      <c r="C138" s="23" t="s">
        <v>230</v>
      </c>
      <c r="D138" s="372">
        <f>'[1]2d'!D56-'[1]9b mell'!D138-'[1]9c mell'!D138</f>
        <v>0</v>
      </c>
      <c r="E138" s="372">
        <f>'[1]2d'!E56-'[1]9b mell'!E138-'[1]9c mell'!E138</f>
        <v>0</v>
      </c>
      <c r="F138" s="372">
        <f>'[1]2d'!F56-'[1]9b mell'!F138-'[1]9c mell'!F138</f>
        <v>0</v>
      </c>
      <c r="G138" s="372">
        <f>'[1]2d'!G56-'[1]9b mell'!G138-'[1]9c mell'!G138</f>
        <v>0</v>
      </c>
      <c r="H138" s="372">
        <f>'[1]2d'!H56-'[1]9b mell'!H138-'[1]9c mell'!H138</f>
        <v>0</v>
      </c>
      <c r="I138" s="372">
        <f>'[1]2d'!I56-'[1]9b mell'!I138-'[1]9c mell'!I138</f>
        <v>0</v>
      </c>
    </row>
    <row r="139" spans="1:9">
      <c r="A139" s="21">
        <v>42</v>
      </c>
      <c r="B139" s="11" t="s">
        <v>231</v>
      </c>
      <c r="C139" s="23" t="s">
        <v>232</v>
      </c>
      <c r="D139" s="372">
        <f>'[1]2d'!D57-'[1]9b mell'!D139-'[1]9c mell'!D139</f>
        <v>0</v>
      </c>
      <c r="E139" s="372">
        <f>'[1]2d'!E57-'[1]9b mell'!E139-'[1]9c mell'!E139</f>
        <v>0</v>
      </c>
      <c r="F139" s="372">
        <f>'[1]2d'!F57-'[1]9b mell'!F139-'[1]9c mell'!F139</f>
        <v>0</v>
      </c>
      <c r="G139" s="372">
        <f>'[1]2d'!G57-'[1]9b mell'!G139-'[1]9c mell'!G139</f>
        <v>0</v>
      </c>
      <c r="H139" s="372">
        <f>'[1]2d'!H57-'[1]9b mell'!H139-'[1]9c mell'!H139</f>
        <v>0</v>
      </c>
      <c r="I139" s="372">
        <f>'[1]2d'!I57-'[1]9b mell'!I139-'[1]9c mell'!I139</f>
        <v>0</v>
      </c>
    </row>
    <row r="140" spans="1:9" ht="25.5">
      <c r="A140" s="21">
        <v>43</v>
      </c>
      <c r="B140" s="11" t="s">
        <v>233</v>
      </c>
      <c r="C140" s="23" t="s">
        <v>234</v>
      </c>
      <c r="D140" s="372">
        <f>'[1]2d'!D58-'[1]9b mell'!D140-'[1]9c mell'!D140</f>
        <v>0</v>
      </c>
      <c r="E140" s="372">
        <f>'[1]2d'!E58-'[1]9b mell'!E140-'[1]9c mell'!E140</f>
        <v>0</v>
      </c>
      <c r="F140" s="372">
        <f>'[1]2d'!F58-'[1]9b mell'!F140-'[1]9c mell'!F140</f>
        <v>0</v>
      </c>
      <c r="G140" s="372">
        <f>'[1]2d'!G58-'[1]9b mell'!G140-'[1]9c mell'!G140</f>
        <v>0</v>
      </c>
      <c r="H140" s="372">
        <f>'[1]2d'!H58-'[1]9b mell'!H140-'[1]9c mell'!H140</f>
        <v>0</v>
      </c>
      <c r="I140" s="372">
        <f>'[1]2d'!I58-'[1]9b mell'!I140-'[1]9c mell'!I140</f>
        <v>0</v>
      </c>
    </row>
    <row r="141" spans="1:9" ht="25.5">
      <c r="A141" s="21">
        <v>44</v>
      </c>
      <c r="B141" s="11" t="s">
        <v>235</v>
      </c>
      <c r="C141" s="23" t="s">
        <v>236</v>
      </c>
      <c r="D141" s="372">
        <f>'[1]2d'!D59-'[1]9b mell'!D141-'[1]9c mell'!D141</f>
        <v>0</v>
      </c>
      <c r="E141" s="372">
        <f>'[1]2d'!E59-'[1]9b mell'!E141-'[1]9c mell'!E141</f>
        <v>0</v>
      </c>
      <c r="F141" s="372">
        <f>'[1]2d'!F59-'[1]9b mell'!F141-'[1]9c mell'!F141</f>
        <v>0</v>
      </c>
      <c r="G141" s="372">
        <f>'[1]2d'!G59-'[1]9b mell'!G141-'[1]9c mell'!G141</f>
        <v>0</v>
      </c>
      <c r="H141" s="372">
        <f>'[1]2d'!H59-'[1]9b mell'!H141-'[1]9c mell'!H141</f>
        <v>0</v>
      </c>
      <c r="I141" s="372">
        <f>'[1]2d'!I59-'[1]9b mell'!I141-'[1]9c mell'!I141</f>
        <v>0</v>
      </c>
    </row>
    <row r="142" spans="1:9">
      <c r="A142" s="21">
        <v>45</v>
      </c>
      <c r="B142" s="11" t="s">
        <v>237</v>
      </c>
      <c r="C142" s="23" t="s">
        <v>238</v>
      </c>
      <c r="D142" s="372">
        <f>'[1]2d'!D60-'[1]9b mell'!D142-'[1]9c mell'!D142</f>
        <v>0</v>
      </c>
      <c r="E142" s="372">
        <f>'[1]2d'!E60-'[1]9b mell'!E142-'[1]9c mell'!E142</f>
        <v>0</v>
      </c>
      <c r="F142" s="372">
        <f>'[1]2d'!F60-'[1]9b mell'!F142-'[1]9c mell'!F142</f>
        <v>0</v>
      </c>
      <c r="G142" s="372">
        <f>'[1]2d'!G60-'[1]9b mell'!G142-'[1]9c mell'!G142</f>
        <v>0</v>
      </c>
      <c r="H142" s="372">
        <f>'[1]2d'!H60-'[1]9b mell'!H142-'[1]9c mell'!H142</f>
        <v>0</v>
      </c>
      <c r="I142" s="372">
        <f>'[1]2d'!I60-'[1]9b mell'!I142-'[1]9c mell'!I142</f>
        <v>0</v>
      </c>
    </row>
    <row r="143" spans="1:9">
      <c r="A143" s="21">
        <v>46</v>
      </c>
      <c r="B143" s="11" t="s">
        <v>239</v>
      </c>
      <c r="C143" s="23" t="s">
        <v>240</v>
      </c>
      <c r="D143" s="372">
        <f>'[1]2d'!D61-'[1]9b mell'!D143-'[1]9c mell'!D143</f>
        <v>318</v>
      </c>
      <c r="E143" s="372">
        <f>'[1]2d'!E61-'[1]9b mell'!E143-'[1]9c mell'!E143</f>
        <v>318</v>
      </c>
      <c r="F143" s="372">
        <f>'[1]2d'!F61-'[1]9b mell'!F143-'[1]9c mell'!F143</f>
        <v>0</v>
      </c>
      <c r="G143" s="372">
        <f>'[1]2d'!G61-'[1]9b mell'!G143-'[1]9c mell'!G143</f>
        <v>0</v>
      </c>
      <c r="H143" s="372">
        <f>'[1]2d'!H61-'[1]9b mell'!H143-'[1]9c mell'!H143</f>
        <v>0</v>
      </c>
      <c r="I143" s="372">
        <f>'[1]2d'!I61-'[1]9b mell'!I143-'[1]9c mell'!I143</f>
        <v>0</v>
      </c>
    </row>
    <row r="144" spans="1:9" ht="15.75" thickBot="1">
      <c r="A144" s="21">
        <v>47</v>
      </c>
      <c r="B144" s="37" t="s">
        <v>368</v>
      </c>
      <c r="C144" s="38" t="s">
        <v>241</v>
      </c>
      <c r="D144" s="372">
        <f>'[1]2d'!D62-'[1]9b mell'!D144-'[1]9c mell'!D144</f>
        <v>318</v>
      </c>
      <c r="E144" s="372">
        <f>'[1]2d'!E62-'[1]9b mell'!E144-'[1]9c mell'!E144</f>
        <v>318</v>
      </c>
      <c r="F144" s="372">
        <f>'[1]2d'!F62-'[1]9b mell'!F144-'[1]9c mell'!F144</f>
        <v>0</v>
      </c>
      <c r="G144" s="372">
        <f>'[1]2d'!G62-'[1]9b mell'!G144-'[1]9c mell'!G144</f>
        <v>0</v>
      </c>
      <c r="H144" s="372">
        <f>'[1]2d'!H62-'[1]9b mell'!H144-'[1]9c mell'!H144</f>
        <v>0</v>
      </c>
      <c r="I144" s="372">
        <f>'[1]2d'!I62-'[1]9b mell'!I144-'[1]9c mell'!I144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72">
        <f>'[1]2d'!D63-'[1]9b mell'!D145-'[1]9c mell'!D145</f>
        <v>1309159</v>
      </c>
      <c r="E145" s="372">
        <f>'[1]2d'!E63-'[1]9b mell'!E145-'[1]9c mell'!E145</f>
        <v>726851</v>
      </c>
      <c r="F145" s="372">
        <f>'[1]2d'!F63-'[1]9b mell'!F145-'[1]9c mell'!F145</f>
        <v>164039</v>
      </c>
      <c r="G145" s="372">
        <f>'[1]2d'!G63-'[1]9b mell'!G145-'[1]9c mell'!G145</f>
        <v>224316</v>
      </c>
      <c r="H145" s="372">
        <f>'[1]2d'!H63-'[1]9b mell'!H145-'[1]9c mell'!H145</f>
        <v>138490</v>
      </c>
      <c r="I145" s="372">
        <f>'[1]2d'!I63-'[1]9b mell'!I145-'[1]9c mell'!I145</f>
        <v>55463</v>
      </c>
    </row>
    <row r="146" spans="1:9">
      <c r="A146" s="21">
        <v>49</v>
      </c>
      <c r="B146" s="40" t="s">
        <v>252</v>
      </c>
      <c r="C146" s="44" t="s">
        <v>262</v>
      </c>
      <c r="D146" s="372">
        <f>'[1]2d'!D64-'[1]9b mell'!D146-'[1]9c mell'!D146</f>
        <v>0</v>
      </c>
      <c r="E146" s="372">
        <f>'[1]2d'!E64-'[1]9b mell'!E146-'[1]9c mell'!E146</f>
        <v>0</v>
      </c>
      <c r="F146" s="372">
        <f>'[1]2d'!F64-'[1]9b mell'!F146-'[1]9c mell'!F146</f>
        <v>0</v>
      </c>
      <c r="G146" s="372">
        <f>'[1]2d'!G64-'[1]9b mell'!G146-'[1]9c mell'!G146</f>
        <v>0</v>
      </c>
      <c r="H146" s="372">
        <f>'[1]2d'!H64-'[1]9b mell'!H146-'[1]9c mell'!H146</f>
        <v>0</v>
      </c>
      <c r="I146" s="372">
        <f>'[1]2d'!I64-'[1]9b mell'!I146-'[1]9c mell'!I146</f>
        <v>0</v>
      </c>
    </row>
    <row r="147" spans="1:9">
      <c r="A147" s="21">
        <v>50</v>
      </c>
      <c r="B147" s="35" t="s">
        <v>253</v>
      </c>
      <c r="C147" s="45" t="s">
        <v>263</v>
      </c>
      <c r="D147" s="372">
        <f>'[1]2d'!D65-'[1]9b mell'!D147-'[1]9c mell'!D147</f>
        <v>0</v>
      </c>
      <c r="E147" s="372">
        <f>'[1]2d'!E65-'[1]9b mell'!E147-'[1]9c mell'!E147</f>
        <v>0</v>
      </c>
      <c r="F147" s="372">
        <f>'[1]2d'!F65-'[1]9b mell'!F147-'[1]9c mell'!F147</f>
        <v>0</v>
      </c>
      <c r="G147" s="372">
        <f>'[1]2d'!G65-'[1]9b mell'!G147-'[1]9c mell'!G147</f>
        <v>0</v>
      </c>
      <c r="H147" s="372">
        <f>'[1]2d'!H65-'[1]9b mell'!H147-'[1]9c mell'!H147</f>
        <v>0</v>
      </c>
      <c r="I147" s="372">
        <f>'[1]2d'!I65-'[1]9b mell'!I147-'[1]9c mell'!I147</f>
        <v>0</v>
      </c>
    </row>
    <row r="148" spans="1:9">
      <c r="A148" s="21">
        <v>51</v>
      </c>
      <c r="B148" s="34" t="s">
        <v>246</v>
      </c>
      <c r="C148" s="44" t="s">
        <v>255</v>
      </c>
      <c r="D148" s="372">
        <f>'[1]2d'!D66-'[1]9b mell'!D148-'[1]9c mell'!D148</f>
        <v>0</v>
      </c>
      <c r="E148" s="372">
        <f>'[1]2d'!E66-'[1]9b mell'!E148-'[1]9c mell'!E148</f>
        <v>0</v>
      </c>
      <c r="F148" s="372">
        <f>'[1]2d'!F66-'[1]9b mell'!F148-'[1]9c mell'!F148</f>
        <v>0</v>
      </c>
      <c r="G148" s="372">
        <f>'[1]2d'!G66-'[1]9b mell'!G148-'[1]9c mell'!G148</f>
        <v>0</v>
      </c>
      <c r="H148" s="372">
        <f>'[1]2d'!H66-'[1]9b mell'!H148-'[1]9c mell'!H148</f>
        <v>0</v>
      </c>
      <c r="I148" s="372">
        <f>'[1]2d'!I66-'[1]9b mell'!I148-'[1]9c mell'!I148</f>
        <v>0</v>
      </c>
    </row>
    <row r="149" spans="1:9">
      <c r="A149" s="21">
        <v>52</v>
      </c>
      <c r="B149" s="34" t="s">
        <v>247</v>
      </c>
      <c r="C149" s="45" t="s">
        <v>256</v>
      </c>
      <c r="D149" s="372">
        <f>'[1]2d'!D67-'[1]9b mell'!D149-'[1]9c mell'!D149</f>
        <v>18751</v>
      </c>
      <c r="E149" s="372">
        <f>'[1]2d'!E67-'[1]9b mell'!E149-'[1]9c mell'!E149</f>
        <v>18751</v>
      </c>
      <c r="F149" s="372">
        <f>'[1]2d'!F67-'[1]9b mell'!F149-'[1]9c mell'!F149</f>
        <v>0</v>
      </c>
      <c r="G149" s="372">
        <f>'[1]2d'!G67-'[1]9b mell'!G149-'[1]9c mell'!G149</f>
        <v>0</v>
      </c>
      <c r="H149" s="372">
        <f>'[1]2d'!H67-'[1]9b mell'!H149-'[1]9c mell'!H149</f>
        <v>0</v>
      </c>
      <c r="I149" s="372">
        <f>'[1]2d'!I67-'[1]9b mell'!I149-'[1]9c mell'!I149</f>
        <v>0</v>
      </c>
    </row>
    <row r="150" spans="1:9">
      <c r="A150" s="21">
        <v>53</v>
      </c>
      <c r="B150" s="34" t="s">
        <v>248</v>
      </c>
      <c r="C150" s="44" t="s">
        <v>257</v>
      </c>
      <c r="D150" s="372">
        <f>'[1]2d'!D68-'[1]9b mell'!D150-'[1]9c mell'!D150</f>
        <v>458559</v>
      </c>
      <c r="E150" s="372">
        <f>'[1]2d'!E68-'[1]9b mell'!E150-'[1]9c mell'!E150</f>
        <v>458559</v>
      </c>
      <c r="F150" s="372">
        <f>'[1]2d'!F68-'[1]9b mell'!F150-'[1]9c mell'!F150</f>
        <v>0</v>
      </c>
      <c r="G150" s="372">
        <f>'[1]2d'!G68-'[1]9b mell'!G150-'[1]9c mell'!G150</f>
        <v>0</v>
      </c>
      <c r="H150" s="372">
        <f>'[1]2d'!H68-'[1]9b mell'!H150-'[1]9c mell'!H150</f>
        <v>0</v>
      </c>
      <c r="I150" s="372">
        <f>'[1]2d'!I68-'[1]9b mell'!I150-'[1]9c mell'!I150</f>
        <v>0</v>
      </c>
    </row>
    <row r="151" spans="1:9">
      <c r="A151" s="21">
        <v>54</v>
      </c>
      <c r="B151" s="34" t="s">
        <v>249</v>
      </c>
      <c r="C151" s="45" t="s">
        <v>258</v>
      </c>
      <c r="D151" s="372">
        <f>'[1]2d'!D69-'[1]9b mell'!D151-'[1]9c mell'!D151</f>
        <v>0</v>
      </c>
      <c r="E151" s="372">
        <f>'[1]2d'!E69-'[1]9b mell'!E151-'[1]9c mell'!E151</f>
        <v>0</v>
      </c>
      <c r="F151" s="372">
        <f>'[1]2d'!F69-'[1]9b mell'!F151-'[1]9c mell'!F151</f>
        <v>0</v>
      </c>
      <c r="G151" s="372">
        <f>'[1]2d'!G69-'[1]9b mell'!G151-'[1]9c mell'!G151</f>
        <v>0</v>
      </c>
      <c r="H151" s="372">
        <f>'[1]2d'!H69-'[1]9b mell'!H151-'[1]9c mell'!H151</f>
        <v>0</v>
      </c>
      <c r="I151" s="372">
        <f>'[1]2d'!I69-'[1]9b mell'!I151-'[1]9c mell'!I151</f>
        <v>0</v>
      </c>
    </row>
    <row r="152" spans="1:9">
      <c r="A152" s="21">
        <v>55</v>
      </c>
      <c r="B152" s="34" t="s">
        <v>250</v>
      </c>
      <c r="C152" s="44" t="s">
        <v>259</v>
      </c>
      <c r="D152" s="372">
        <f>'[1]2d'!D70-'[1]9b mell'!D152-'[1]9c mell'!D152</f>
        <v>0</v>
      </c>
      <c r="E152" s="372">
        <f>'[1]2d'!E70-'[1]9b mell'!E152-'[1]9c mell'!E152</f>
        <v>0</v>
      </c>
      <c r="F152" s="372">
        <f>'[1]2d'!F70-'[1]9b mell'!F152-'[1]9c mell'!F152</f>
        <v>0</v>
      </c>
      <c r="G152" s="372">
        <f>'[1]2d'!G70-'[1]9b mell'!G152-'[1]9c mell'!G152</f>
        <v>0</v>
      </c>
      <c r="H152" s="372">
        <f>'[1]2d'!H70-'[1]9b mell'!H152-'[1]9c mell'!H152</f>
        <v>0</v>
      </c>
      <c r="I152" s="372">
        <f>'[1]2d'!I70-'[1]9b mell'!I152-'[1]9c mell'!I152</f>
        <v>0</v>
      </c>
    </row>
    <row r="153" spans="1:9">
      <c r="A153" s="21">
        <v>56</v>
      </c>
      <c r="B153" s="34" t="s">
        <v>251</v>
      </c>
      <c r="C153" s="45" t="s">
        <v>260</v>
      </c>
      <c r="D153" s="372">
        <f>'[1]2d'!D71-'[1]9b mell'!D153-'[1]9c mell'!D153</f>
        <v>0</v>
      </c>
      <c r="E153" s="372">
        <f>'[1]2d'!E71-'[1]9b mell'!E153-'[1]9c mell'!E153</f>
        <v>0</v>
      </c>
      <c r="F153" s="372">
        <f>'[1]2d'!F71-'[1]9b mell'!F153-'[1]9c mell'!F153</f>
        <v>0</v>
      </c>
      <c r="G153" s="372">
        <f>'[1]2d'!G71-'[1]9b mell'!G153-'[1]9c mell'!G153</f>
        <v>0</v>
      </c>
      <c r="H153" s="372">
        <f>'[1]2d'!H71-'[1]9b mell'!H153-'[1]9c mell'!H153</f>
        <v>0</v>
      </c>
      <c r="I153" s="372">
        <f>'[1]2d'!I71-'[1]9b mell'!I153-'[1]9c mell'!I153</f>
        <v>0</v>
      </c>
    </row>
    <row r="154" spans="1:9">
      <c r="A154" s="21">
        <v>57</v>
      </c>
      <c r="B154" s="35" t="s">
        <v>370</v>
      </c>
      <c r="C154" s="45" t="s">
        <v>261</v>
      </c>
      <c r="D154" s="372">
        <f>'[1]2d'!D72-'[1]9b mell'!D154-'[1]9c mell'!D154</f>
        <v>477310</v>
      </c>
      <c r="E154" s="372">
        <f>'[1]2d'!E72-'[1]9b mell'!E154-'[1]9c mell'!E154</f>
        <v>477310</v>
      </c>
      <c r="F154" s="372">
        <f>'[1]2d'!F72-'[1]9b mell'!F154-'[1]9c mell'!F154</f>
        <v>0</v>
      </c>
      <c r="G154" s="372">
        <f>'[1]2d'!G72-'[1]9b mell'!G154-'[1]9c mell'!G154</f>
        <v>0</v>
      </c>
      <c r="H154" s="372">
        <f>'[1]2d'!H72-'[1]9b mell'!H154-'[1]9c mell'!H154</f>
        <v>0</v>
      </c>
      <c r="I154" s="372">
        <f>'[1]2d'!I72-'[1]9b mell'!I154-'[1]9c mell'!I154</f>
        <v>0</v>
      </c>
    </row>
    <row r="155" spans="1:9">
      <c r="A155" s="21">
        <v>58</v>
      </c>
      <c r="B155" s="35" t="s">
        <v>254</v>
      </c>
      <c r="C155" s="45" t="s">
        <v>264</v>
      </c>
      <c r="D155" s="372">
        <f>'[1]2d'!D73-'[1]9b mell'!D155-'[1]9c mell'!D155</f>
        <v>0</v>
      </c>
      <c r="E155" s="372">
        <f>'[1]2d'!E73-'[1]9b mell'!E155-'[1]9c mell'!E155</f>
        <v>0</v>
      </c>
      <c r="F155" s="372">
        <f>'[1]2d'!F73-'[1]9b mell'!F155-'[1]9c mell'!F155</f>
        <v>0</v>
      </c>
      <c r="G155" s="372">
        <f>'[1]2d'!G73-'[1]9b mell'!G155-'[1]9c mell'!G155</f>
        <v>0</v>
      </c>
      <c r="H155" s="372">
        <f>'[1]2d'!H73-'[1]9b mell'!H155-'[1]9c mell'!H155</f>
        <v>0</v>
      </c>
      <c r="I155" s="372">
        <f>'[1]2d'!I73-'[1]9b mell'!I155-'[1]9c mell'!I155</f>
        <v>0</v>
      </c>
    </row>
    <row r="156" spans="1:9" ht="15.75" thickBot="1">
      <c r="A156" s="21">
        <v>59</v>
      </c>
      <c r="B156" s="47" t="s">
        <v>371</v>
      </c>
      <c r="C156" s="48" t="s">
        <v>265</v>
      </c>
      <c r="D156" s="372">
        <f>'[1]2d'!D74-'[1]9b mell'!D156-'[1]9c mell'!D156</f>
        <v>477310</v>
      </c>
      <c r="E156" s="372">
        <f>'[1]2d'!E74-'[1]9b mell'!E156-'[1]9c mell'!E156</f>
        <v>477310</v>
      </c>
      <c r="F156" s="372">
        <f>'[1]2d'!F74-'[1]9b mell'!F156-'[1]9c mell'!F156</f>
        <v>0</v>
      </c>
      <c r="G156" s="372">
        <f>'[1]2d'!G74-'[1]9b mell'!G156-'[1]9c mell'!G156</f>
        <v>0</v>
      </c>
      <c r="H156" s="372">
        <f>'[1]2d'!H74-'[1]9b mell'!H156-'[1]9c mell'!H156</f>
        <v>0</v>
      </c>
      <c r="I156" s="372">
        <f>'[1]2d'!I74-'[1]9b mell'!I156-'[1]9c mell'!I156</f>
        <v>0</v>
      </c>
    </row>
    <row r="157" spans="1:9" ht="15.75" thickBot="1">
      <c r="A157" s="409">
        <v>60</v>
      </c>
      <c r="B157" s="410" t="s">
        <v>372</v>
      </c>
      <c r="C157" s="411"/>
      <c r="D157" s="567">
        <f>'[1]2d'!D75-'[1]9b mell'!D157-'[1]9c mell'!D157</f>
        <v>1786469</v>
      </c>
      <c r="E157" s="567">
        <f>'[1]2d'!E75-'[1]9b mell'!E157-'[1]9c mell'!E157</f>
        <v>1204161</v>
      </c>
      <c r="F157" s="567">
        <f>'[1]2d'!F75-'[1]9b mell'!F157-'[1]9c mell'!F157</f>
        <v>164039</v>
      </c>
      <c r="G157" s="567">
        <f>'[1]2d'!G75-'[1]9b mell'!G157-'[1]9c mell'!G157</f>
        <v>224316</v>
      </c>
      <c r="H157" s="567">
        <f>'[1]2d'!H75-'[1]9b mell'!H157-'[1]9c mell'!H157</f>
        <v>138490</v>
      </c>
      <c r="I157" s="567">
        <f>'[1]2d'!I75-'[1]9b mell'!I157-'[1]9c mell'!I157</f>
        <v>55463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759</v>
      </c>
    </row>
    <row r="2" spans="1:9" ht="18.75">
      <c r="B2" s="116" t="s">
        <v>588</v>
      </c>
      <c r="C2" s="115"/>
      <c r="D2" s="119" t="s">
        <v>719</v>
      </c>
      <c r="E2" s="20"/>
      <c r="F2" s="20"/>
      <c r="G2" s="20"/>
      <c r="H2" s="20"/>
      <c r="I2" s="20"/>
    </row>
    <row r="3" spans="1:9" ht="18.75">
      <c r="B3" s="117" t="s">
        <v>660</v>
      </c>
      <c r="D3" s="113" t="s">
        <v>351</v>
      </c>
    </row>
    <row r="4" spans="1:9" ht="18.75">
      <c r="B4" s="120" t="s">
        <v>574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0</v>
      </c>
      <c r="E8" s="17"/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4598</v>
      </c>
      <c r="E10" s="17">
        <v>4598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4598</v>
      </c>
      <c r="E14" s="18">
        <f>SUM(E8:E13)</f>
        <v>4598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960</v>
      </c>
      <c r="E19" s="18">
        <f>SUM(E20:E26)</f>
        <v>960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960</v>
      </c>
      <c r="E26" s="17">
        <v>960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5558</v>
      </c>
      <c r="E27" s="18">
        <f>SUM(E14:E19)</f>
        <v>5558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/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4784</v>
      </c>
      <c r="E39" s="17">
        <v>4784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4784</v>
      </c>
      <c r="E47" s="18">
        <f>E36+E37+E38+E39+E45+E46</f>
        <v>4784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1630</v>
      </c>
      <c r="E50" s="18">
        <f>SUM(E51:E52)</f>
        <v>0</v>
      </c>
      <c r="F50" s="18">
        <f>SUM(F51:F52)</f>
        <v>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80</v>
      </c>
      <c r="E51" s="17"/>
      <c r="F51" s="17"/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1550</v>
      </c>
      <c r="E52" s="17"/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10379</v>
      </c>
      <c r="E53" s="17">
        <v>10379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3242</v>
      </c>
      <c r="E55" s="17">
        <v>2802</v>
      </c>
      <c r="F55" s="17"/>
      <c r="G55" s="17">
        <v>440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15251</v>
      </c>
      <c r="E60" s="18">
        <f>E48+E49+E50+E53+E54+E55+E56+E57+E58+E59</f>
        <v>13181</v>
      </c>
      <c r="F60" s="18">
        <f>F48+F49+F50+F53+F54+F55+F56+F57+F58+F59</f>
        <v>0</v>
      </c>
      <c r="G60" s="18">
        <f>G48+G49+G50+G53+G54+G55+G56+G57+G58+G59</f>
        <v>2070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299</v>
      </c>
      <c r="E62" s="17">
        <v>299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299</v>
      </c>
      <c r="E66" s="18">
        <f>SUM(E61:E65)</f>
        <v>299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26314</v>
      </c>
      <c r="E75" s="65">
        <f>E27+E33+E47+E60+E66+E70+E74</f>
        <v>24174</v>
      </c>
      <c r="F75" s="65">
        <f>F27+F33+F47+F60+F66+F70+F74</f>
        <v>0</v>
      </c>
      <c r="G75" s="65">
        <f>G27+G33+G47+G60+G66+G70+G74</f>
        <v>2140</v>
      </c>
      <c r="H75" s="65">
        <f>H27+H33+H47+H60+H66+H70+H74</f>
        <v>0</v>
      </c>
      <c r="I75" s="65">
        <f>I27+I33+I47+I60+I66+I70+I74</f>
        <v>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3746</v>
      </c>
      <c r="E83" s="412"/>
      <c r="F83" s="413"/>
      <c r="G83" s="412">
        <v>3746</v>
      </c>
      <c r="H83" s="412"/>
      <c r="I83" s="41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14"/>
      <c r="F84" s="415"/>
      <c r="G84" s="414"/>
      <c r="H84" s="414"/>
      <c r="I84" s="41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14"/>
      <c r="F85" s="415"/>
      <c r="G85" s="414"/>
      <c r="H85" s="414"/>
      <c r="I85" s="41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3746</v>
      </c>
      <c r="E86" s="414">
        <f>(SUM(E80:E85))+E76+E77</f>
        <v>0</v>
      </c>
      <c r="F86" s="416">
        <f>(SUM(F80:F85))+F76+F77</f>
        <v>0</v>
      </c>
      <c r="G86" s="414">
        <f>(SUM(G80:G85))+G76+G77</f>
        <v>3746</v>
      </c>
      <c r="H86" s="414">
        <f>(SUM(H80:H85))+H76+H77</f>
        <v>0</v>
      </c>
      <c r="I86" s="41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14"/>
      <c r="F87" s="416"/>
      <c r="G87" s="414"/>
      <c r="H87" s="414"/>
      <c r="I87" s="41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3746</v>
      </c>
      <c r="E88" s="414">
        <f>SUM(E86:E87)</f>
        <v>0</v>
      </c>
      <c r="F88" s="416">
        <f>SUM(F86:F87)</f>
        <v>0</v>
      </c>
      <c r="G88" s="414">
        <f>SUM(G86:G87)</f>
        <v>3746</v>
      </c>
      <c r="H88" s="414">
        <f>SUM(H86:H87)</f>
        <v>0</v>
      </c>
      <c r="I88" s="414">
        <f>SUM(I86:I87)</f>
        <v>0</v>
      </c>
    </row>
    <row r="89" spans="1:9" ht="15.75" thickBot="1">
      <c r="A89" s="352">
        <v>73</v>
      </c>
      <c r="B89" s="408" t="s">
        <v>387</v>
      </c>
      <c r="C89" s="408"/>
      <c r="D89" s="417">
        <f t="shared" si="1"/>
        <v>30060</v>
      </c>
      <c r="E89" s="418">
        <f>E75+E88</f>
        <v>24174</v>
      </c>
      <c r="F89" s="419">
        <f>F75+F88</f>
        <v>0</v>
      </c>
      <c r="G89" s="418">
        <f>G75+G88</f>
        <v>5886</v>
      </c>
      <c r="H89" s="418">
        <f>H75+H88</f>
        <v>0</v>
      </c>
      <c r="I89" s="418">
        <f>I75+I88</f>
        <v>0</v>
      </c>
    </row>
    <row r="90" spans="1:9" ht="15.75" thickTop="1">
      <c r="A90" s="22">
        <v>1</v>
      </c>
      <c r="B90" s="26" t="s">
        <v>362</v>
      </c>
      <c r="C90" s="24" t="s">
        <v>155</v>
      </c>
      <c r="D90" s="32">
        <f t="shared" ref="D90:D153" si="2">SUM(E90:I90)</f>
        <v>25</v>
      </c>
      <c r="E90" s="32"/>
      <c r="F90" s="32"/>
      <c r="G90" s="32">
        <v>25</v>
      </c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13</v>
      </c>
      <c r="E91" s="32"/>
      <c r="F91" s="32"/>
      <c r="G91" s="32">
        <v>13</v>
      </c>
      <c r="H91" s="32"/>
      <c r="I91" s="32"/>
    </row>
    <row r="92" spans="1:9">
      <c r="A92" s="22">
        <v>3</v>
      </c>
      <c r="B92" s="10" t="s">
        <v>363</v>
      </c>
      <c r="C92" s="24" t="s">
        <v>158</v>
      </c>
      <c r="D92" s="32">
        <f t="shared" si="2"/>
        <v>11927</v>
      </c>
      <c r="E92" s="32">
        <v>6079</v>
      </c>
      <c r="F92" s="32"/>
      <c r="G92" s="32">
        <v>5848</v>
      </c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364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9387</v>
      </c>
      <c r="E107" s="33">
        <f>SUM(E108:E115)</f>
        <v>9387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358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357</v>
      </c>
      <c r="C113" s="23" t="s">
        <v>360</v>
      </c>
      <c r="D113" s="32">
        <f t="shared" si="2"/>
        <v>9387</v>
      </c>
      <c r="E113" s="25">
        <v>9387</v>
      </c>
      <c r="F113" s="25"/>
      <c r="G113" s="25"/>
      <c r="H113" s="25"/>
      <c r="I113" s="25"/>
    </row>
    <row r="114" spans="1:9">
      <c r="A114" s="21"/>
      <c r="B114" s="9" t="s">
        <v>359</v>
      </c>
      <c r="C114" s="23" t="s">
        <v>361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708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4950</v>
      </c>
      <c r="E120" s="25">
        <v>4950</v>
      </c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365</v>
      </c>
      <c r="C122" s="24" t="s">
        <v>200</v>
      </c>
      <c r="D122" s="32">
        <f t="shared" si="2"/>
        <v>14337</v>
      </c>
      <c r="E122" s="32">
        <f>E102+E103+E104+E105+E106+E107+E116+E117+E118+E119+E120+E121</f>
        <v>14337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366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9</v>
      </c>
      <c r="E131" s="25">
        <v>9</v>
      </c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3</v>
      </c>
      <c r="E134" s="25">
        <v>3</v>
      </c>
      <c r="F134" s="25"/>
      <c r="G134" s="25"/>
      <c r="H134" s="25"/>
      <c r="I134" s="25"/>
    </row>
    <row r="135" spans="1:9">
      <c r="A135" s="21">
        <v>38</v>
      </c>
      <c r="B135" s="12" t="s">
        <v>367</v>
      </c>
      <c r="C135" s="24" t="s">
        <v>224</v>
      </c>
      <c r="D135" s="32">
        <f t="shared" si="2"/>
        <v>12</v>
      </c>
      <c r="E135" s="32">
        <f>SUM(E131:E134)</f>
        <v>12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368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2">
        <f t="shared" si="2"/>
        <v>26314</v>
      </c>
      <c r="E145" s="53">
        <f>E90+E91+E92+E101+E122+E130+E135+E144</f>
        <v>20428</v>
      </c>
      <c r="F145" s="53">
        <f>F90+F91+F92+F101+F122+F130+F135+F144</f>
        <v>0</v>
      </c>
      <c r="G145" s="53">
        <f>G90+G91+G92+G101+G122+G130+G135+G144</f>
        <v>5886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3746</v>
      </c>
      <c r="E150" s="36">
        <v>3746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370</v>
      </c>
      <c r="C154" s="45" t="s">
        <v>261</v>
      </c>
      <c r="D154" s="32">
        <f>SUM(E154:I154)</f>
        <v>3746</v>
      </c>
      <c r="E154" s="46">
        <f>SUM(E146:E153)</f>
        <v>3746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371</v>
      </c>
      <c r="C156" s="48" t="s">
        <v>265</v>
      </c>
      <c r="D156" s="32">
        <f>SUM(E156:I156)</f>
        <v>3746</v>
      </c>
      <c r="E156" s="49">
        <f>SUM(E154:E155)</f>
        <v>3746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409">
        <v>60</v>
      </c>
      <c r="B157" s="410" t="s">
        <v>372</v>
      </c>
      <c r="C157" s="411"/>
      <c r="D157" s="420">
        <f>SUM(E157:I157)</f>
        <v>30060</v>
      </c>
      <c r="E157" s="421">
        <f>E145+E156</f>
        <v>24174</v>
      </c>
      <c r="F157" s="421">
        <f>F145+F156</f>
        <v>0</v>
      </c>
      <c r="G157" s="421">
        <f>G145+G156</f>
        <v>5886</v>
      </c>
      <c r="H157" s="421">
        <f>H145+H156</f>
        <v>0</v>
      </c>
      <c r="I157" s="421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E26" sqref="E26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709</v>
      </c>
    </row>
    <row r="2" spans="1:9" ht="18.75">
      <c r="B2" s="116" t="s">
        <v>588</v>
      </c>
      <c r="C2" s="115"/>
      <c r="D2" s="119" t="s">
        <v>706</v>
      </c>
      <c r="E2" s="20"/>
      <c r="F2" s="20"/>
      <c r="G2" s="20"/>
      <c r="H2" s="20"/>
      <c r="I2" s="20"/>
    </row>
    <row r="3" spans="1:9" ht="18.75">
      <c r="B3" s="117" t="s">
        <v>660</v>
      </c>
      <c r="D3" s="113" t="s">
        <v>351</v>
      </c>
    </row>
    <row r="4" spans="1:9" ht="18.75">
      <c r="B4" s="120" t="s">
        <v>575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5184</v>
      </c>
      <c r="E8" s="17">
        <v>5184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0</v>
      </c>
      <c r="E10" s="17"/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5184</v>
      </c>
      <c r="E14" s="18">
        <f>SUM(E8:E13)</f>
        <v>5184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189</v>
      </c>
      <c r="E19" s="18">
        <f>SUM(E20:E26)</f>
        <v>189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189</v>
      </c>
      <c r="E26" s="17">
        <v>189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5373</v>
      </c>
      <c r="E27" s="18">
        <f>SUM(E14:E19)</f>
        <v>5373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2000</v>
      </c>
      <c r="E39" s="17">
        <v>2000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2000</v>
      </c>
      <c r="E47" s="18">
        <f>E36+E37+E38+E39+E45+E46</f>
        <v>2000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0</v>
      </c>
      <c r="E50" s="18">
        <f>SUM(E51:E52)</f>
        <v>0</v>
      </c>
      <c r="F50" s="18">
        <f>SUM(F51:F52)</f>
        <v>0</v>
      </c>
      <c r="G50" s="18">
        <f>SUM(G51:G52)</f>
        <v>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0</v>
      </c>
      <c r="E51" s="17"/>
      <c r="F51" s="17"/>
      <c r="G51" s="17"/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0</v>
      </c>
      <c r="E53" s="17"/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0</v>
      </c>
      <c r="E55" s="17"/>
      <c r="F55" s="17"/>
      <c r="G55" s="17"/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0</v>
      </c>
      <c r="E60" s="18">
        <f>E48+E49+E50+E53+E54+E55+E56+E57+E58+E59</f>
        <v>0</v>
      </c>
      <c r="F60" s="18">
        <f>F48+F49+F50+F53+F54+F55+F56+F57+F58+F59</f>
        <v>0</v>
      </c>
      <c r="G60" s="18">
        <f>G48+G49+G50+G53+G54+G55+G56+G57+G58+G59</f>
        <v>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0</v>
      </c>
      <c r="E62" s="17"/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0</v>
      </c>
      <c r="E66" s="18">
        <f>SUM(E61:E65)</f>
        <v>0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0</v>
      </c>
      <c r="E74" s="60">
        <f>SUM(E71:E73)</f>
        <v>0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7373</v>
      </c>
      <c r="E75" s="65">
        <f>E27+E33+E47+E60+E66+E70+E74</f>
        <v>7373</v>
      </c>
      <c r="F75" s="65">
        <f>F27+F33+F47+F60+F66+F70+F74</f>
        <v>0</v>
      </c>
      <c r="G75" s="65">
        <f>G27+G33+G47+G60+G66+G70+G74</f>
        <v>0</v>
      </c>
      <c r="H75" s="65">
        <f>H27+H33+H47+H60+H66+H70+H74</f>
        <v>0</v>
      </c>
      <c r="I75" s="65">
        <f>I27+I33+I47+I60+I66+I70+I74</f>
        <v>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7373</v>
      </c>
      <c r="E83" s="412"/>
      <c r="F83" s="413">
        <v>7373</v>
      </c>
      <c r="G83" s="412"/>
      <c r="H83" s="412"/>
      <c r="I83" s="41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14"/>
      <c r="F84" s="415"/>
      <c r="G84" s="414"/>
      <c r="H84" s="414"/>
      <c r="I84" s="41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14"/>
      <c r="F85" s="415"/>
      <c r="G85" s="414"/>
      <c r="H85" s="414"/>
      <c r="I85" s="41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7373</v>
      </c>
      <c r="E86" s="414">
        <f>(SUM(E80:E85))+E76+E77</f>
        <v>0</v>
      </c>
      <c r="F86" s="416">
        <f>(SUM(F80:F85))+F76+F77</f>
        <v>7373</v>
      </c>
      <c r="G86" s="414">
        <f>(SUM(G80:G85))+G76+G77</f>
        <v>0</v>
      </c>
      <c r="H86" s="414">
        <f>(SUM(H80:H85))+H76+H77</f>
        <v>0</v>
      </c>
      <c r="I86" s="41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14"/>
      <c r="F87" s="416"/>
      <c r="G87" s="414"/>
      <c r="H87" s="414"/>
      <c r="I87" s="41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7373</v>
      </c>
      <c r="E88" s="414">
        <f>SUM(E86:E87)</f>
        <v>0</v>
      </c>
      <c r="F88" s="416">
        <f>SUM(F86:F87)</f>
        <v>7373</v>
      </c>
      <c r="G88" s="414">
        <f>SUM(G86:G87)</f>
        <v>0</v>
      </c>
      <c r="H88" s="414">
        <f>SUM(H86:H87)</f>
        <v>0</v>
      </c>
      <c r="I88" s="414">
        <f>SUM(I86:I87)</f>
        <v>0</v>
      </c>
    </row>
    <row r="89" spans="1:9" ht="15.75" thickBot="1">
      <c r="A89" s="352">
        <v>73</v>
      </c>
      <c r="B89" s="408" t="s">
        <v>387</v>
      </c>
      <c r="C89" s="408"/>
      <c r="D89" s="417">
        <f t="shared" si="1"/>
        <v>14746</v>
      </c>
      <c r="E89" s="418">
        <f>E75+E88</f>
        <v>7373</v>
      </c>
      <c r="F89" s="419">
        <f>F75+F88</f>
        <v>7373</v>
      </c>
      <c r="G89" s="418">
        <f>G75+G88</f>
        <v>0</v>
      </c>
      <c r="H89" s="418">
        <f>H75+H88</f>
        <v>0</v>
      </c>
      <c r="I89" s="418">
        <f>I75+I88</f>
        <v>0</v>
      </c>
    </row>
    <row r="90" spans="1:9" ht="15.75" thickTop="1">
      <c r="A90" s="22">
        <v>1</v>
      </c>
      <c r="B90" s="26" t="s">
        <v>362</v>
      </c>
      <c r="C90" s="24" t="s">
        <v>155</v>
      </c>
      <c r="D90" s="32">
        <f t="shared" ref="D90:D153" si="2">SUM(E90:I90)</f>
        <v>5072</v>
      </c>
      <c r="E90" s="32"/>
      <c r="F90" s="32">
        <v>5072</v>
      </c>
      <c r="G90" s="32"/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1471</v>
      </c>
      <c r="E91" s="32"/>
      <c r="F91" s="32">
        <v>1471</v>
      </c>
      <c r="G91" s="32"/>
      <c r="H91" s="32"/>
      <c r="I91" s="32"/>
    </row>
    <row r="92" spans="1:9">
      <c r="A92" s="22">
        <v>3</v>
      </c>
      <c r="B92" s="10" t="s">
        <v>363</v>
      </c>
      <c r="C92" s="24" t="s">
        <v>158</v>
      </c>
      <c r="D92" s="32">
        <f t="shared" si="2"/>
        <v>830</v>
      </c>
      <c r="E92" s="32"/>
      <c r="F92" s="32">
        <v>830</v>
      </c>
      <c r="G92" s="32"/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364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0</v>
      </c>
      <c r="E107" s="33">
        <f>SUM(E108:E115)</f>
        <v>0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358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357</v>
      </c>
      <c r="C113" s="23" t="s">
        <v>360</v>
      </c>
      <c r="D113" s="32">
        <f t="shared" si="2"/>
        <v>0</v>
      </c>
      <c r="E113" s="25"/>
      <c r="F113" s="25"/>
      <c r="G113" s="25"/>
      <c r="H113" s="25"/>
      <c r="I113" s="25"/>
    </row>
    <row r="114" spans="1:9">
      <c r="A114" s="21"/>
      <c r="B114" s="9" t="s">
        <v>359</v>
      </c>
      <c r="C114" s="23" t="s">
        <v>361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708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0</v>
      </c>
      <c r="E120" s="25"/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365</v>
      </c>
      <c r="C122" s="24" t="s">
        <v>200</v>
      </c>
      <c r="D122" s="32">
        <f t="shared" si="2"/>
        <v>0</v>
      </c>
      <c r="E122" s="32">
        <f>E102+E103+E104+E105+E106+E107+E116+E117+E118+E119+E120+E121</f>
        <v>0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366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0</v>
      </c>
      <c r="E131" s="25"/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0</v>
      </c>
      <c r="E134" s="25"/>
      <c r="F134" s="25"/>
      <c r="G134" s="25"/>
      <c r="H134" s="25"/>
      <c r="I134" s="25"/>
    </row>
    <row r="135" spans="1:9">
      <c r="A135" s="21">
        <v>38</v>
      </c>
      <c r="B135" s="12" t="s">
        <v>367</v>
      </c>
      <c r="C135" s="24" t="s">
        <v>224</v>
      </c>
      <c r="D135" s="32">
        <f t="shared" si="2"/>
        <v>0</v>
      </c>
      <c r="E135" s="32">
        <f>SUM(E131:E134)</f>
        <v>0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368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2">
        <f t="shared" si="2"/>
        <v>7373</v>
      </c>
      <c r="E145" s="53">
        <f>E90+E91+E92+E101+E122+E130+E135+E144</f>
        <v>0</v>
      </c>
      <c r="F145" s="53">
        <f>F90+F91+F92+F101+F122+F130+F135+F144</f>
        <v>7373</v>
      </c>
      <c r="G145" s="53">
        <f>G90+G91+G92+G101+G122+G130+G135+G144</f>
        <v>0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7373</v>
      </c>
      <c r="E150" s="36">
        <v>7373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370</v>
      </c>
      <c r="C154" s="45" t="s">
        <v>261</v>
      </c>
      <c r="D154" s="32">
        <f>SUM(E154:I154)</f>
        <v>7373</v>
      </c>
      <c r="E154" s="46">
        <f>SUM(E146:E153)</f>
        <v>7373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371</v>
      </c>
      <c r="C156" s="48" t="s">
        <v>265</v>
      </c>
      <c r="D156" s="32">
        <f>SUM(E156:I156)</f>
        <v>7373</v>
      </c>
      <c r="E156" s="49">
        <f>SUM(E154:E155)</f>
        <v>7373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409">
        <v>60</v>
      </c>
      <c r="B157" s="410" t="s">
        <v>372</v>
      </c>
      <c r="C157" s="411"/>
      <c r="D157" s="420">
        <f>SUM(E157:I157)</f>
        <v>14746</v>
      </c>
      <c r="E157" s="421">
        <f>E145+E156</f>
        <v>7373</v>
      </c>
      <c r="F157" s="421">
        <f>F145+F156</f>
        <v>7373</v>
      </c>
      <c r="G157" s="421">
        <f>G145+G156</f>
        <v>0</v>
      </c>
      <c r="H157" s="421">
        <f>H145+H156</f>
        <v>0</v>
      </c>
      <c r="I157" s="421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5" sqref="C5"/>
    </sheetView>
  </sheetViews>
  <sheetFormatPr defaultRowHeight="12.75"/>
  <cols>
    <col min="1" max="1" width="9.140625" style="125"/>
    <col min="2" max="2" width="38.28515625" style="125" customWidth="1"/>
    <col min="3" max="3" width="12.85546875" style="125" customWidth="1"/>
    <col min="4" max="4" width="11.5703125" style="125" customWidth="1"/>
    <col min="5" max="5" width="11.28515625" style="125" customWidth="1"/>
    <col min="6" max="6" width="11" style="125" customWidth="1"/>
    <col min="7" max="16384" width="9.140625" style="125"/>
  </cols>
  <sheetData>
    <row r="1" spans="1:6">
      <c r="B1" s="128" t="s">
        <v>501</v>
      </c>
    </row>
    <row r="2" spans="1:6">
      <c r="A2" s="128"/>
      <c r="B2" s="128" t="s">
        <v>644</v>
      </c>
      <c r="C2" s="128"/>
      <c r="D2" s="128"/>
    </row>
    <row r="3" spans="1:6" ht="15">
      <c r="A3" s="463" t="s">
        <v>515</v>
      </c>
      <c r="B3" s="463"/>
      <c r="C3" s="463"/>
      <c r="D3" s="463"/>
    </row>
    <row r="4" spans="1:6">
      <c r="C4" s="264" t="s">
        <v>514</v>
      </c>
      <c r="D4" s="264"/>
      <c r="E4" s="264"/>
    </row>
    <row r="5" spans="1:6">
      <c r="C5" s="126" t="s">
        <v>664</v>
      </c>
    </row>
    <row r="6" spans="1:6">
      <c r="C6" s="167" t="s">
        <v>351</v>
      </c>
    </row>
    <row r="8" spans="1:6">
      <c r="A8" s="125" t="s">
        <v>411</v>
      </c>
      <c r="B8" s="125" t="s">
        <v>463</v>
      </c>
      <c r="C8" s="125" t="s">
        <v>393</v>
      </c>
      <c r="D8" s="125" t="s">
        <v>392</v>
      </c>
      <c r="E8" s="163" t="s">
        <v>413</v>
      </c>
      <c r="F8" s="125" t="s">
        <v>513</v>
      </c>
    </row>
    <row r="9" spans="1:6">
      <c r="A9" s="263" t="s">
        <v>466</v>
      </c>
      <c r="B9" s="262" t="s">
        <v>502</v>
      </c>
      <c r="C9" s="262" t="s">
        <v>647</v>
      </c>
      <c r="D9" s="262" t="s">
        <v>512</v>
      </c>
      <c r="E9" s="262" t="s">
        <v>564</v>
      </c>
      <c r="F9" s="262" t="s">
        <v>648</v>
      </c>
    </row>
    <row r="10" spans="1:6">
      <c r="A10" s="261"/>
      <c r="B10" s="260"/>
      <c r="C10" s="259" t="s">
        <v>511</v>
      </c>
      <c r="D10" s="259" t="s">
        <v>511</v>
      </c>
      <c r="E10" s="259" t="s">
        <v>511</v>
      </c>
      <c r="F10" s="259" t="s">
        <v>511</v>
      </c>
    </row>
    <row r="11" spans="1:6">
      <c r="A11" s="261"/>
      <c r="B11" s="260"/>
      <c r="C11" s="259" t="s">
        <v>492</v>
      </c>
      <c r="D11" s="259" t="s">
        <v>492</v>
      </c>
      <c r="E11" s="259" t="s">
        <v>492</v>
      </c>
      <c r="F11" s="259" t="s">
        <v>492</v>
      </c>
    </row>
    <row r="12" spans="1:6">
      <c r="A12" s="258" t="s">
        <v>3</v>
      </c>
      <c r="B12" s="257" t="s">
        <v>4</v>
      </c>
      <c r="C12" s="257" t="s">
        <v>5</v>
      </c>
      <c r="D12" s="257" t="s">
        <v>5</v>
      </c>
      <c r="E12" s="257" t="s">
        <v>5</v>
      </c>
      <c r="F12" s="257" t="s">
        <v>5</v>
      </c>
    </row>
    <row r="13" spans="1:6">
      <c r="A13" s="256" t="s">
        <v>3</v>
      </c>
      <c r="B13" s="255" t="s">
        <v>510</v>
      </c>
      <c r="C13" s="251">
        <v>77177</v>
      </c>
      <c r="D13" s="251">
        <v>77177</v>
      </c>
      <c r="E13" s="251">
        <v>77177</v>
      </c>
      <c r="F13" s="251">
        <v>77177</v>
      </c>
    </row>
    <row r="14" spans="1:6">
      <c r="A14" s="256" t="s">
        <v>4</v>
      </c>
      <c r="B14" s="255" t="s">
        <v>509</v>
      </c>
      <c r="C14" s="251">
        <v>14570</v>
      </c>
      <c r="D14" s="251">
        <v>14570</v>
      </c>
      <c r="E14" s="251">
        <v>14570</v>
      </c>
      <c r="F14" s="251">
        <v>14570</v>
      </c>
    </row>
    <row r="15" spans="1:6">
      <c r="A15" s="256" t="s">
        <v>5</v>
      </c>
      <c r="B15" s="255" t="s">
        <v>508</v>
      </c>
      <c r="C15" s="251">
        <v>187900</v>
      </c>
      <c r="D15" s="251">
        <v>187900</v>
      </c>
      <c r="E15" s="251">
        <v>187900</v>
      </c>
      <c r="F15" s="251">
        <v>187900</v>
      </c>
    </row>
    <row r="16" spans="1:6">
      <c r="A16" s="256" t="s">
        <v>6</v>
      </c>
      <c r="B16" s="255" t="s">
        <v>507</v>
      </c>
      <c r="C16" s="251">
        <v>8485</v>
      </c>
      <c r="D16" s="251"/>
      <c r="E16" s="251"/>
      <c r="F16" s="251"/>
    </row>
    <row r="17" spans="1:6">
      <c r="A17" s="256" t="s">
        <v>474</v>
      </c>
      <c r="B17" s="255" t="s">
        <v>506</v>
      </c>
      <c r="C17" s="251"/>
      <c r="D17" s="251"/>
      <c r="E17" s="251"/>
      <c r="F17" s="251"/>
    </row>
    <row r="18" spans="1:6">
      <c r="A18" s="256" t="s">
        <v>475</v>
      </c>
      <c r="B18" s="255" t="s">
        <v>516</v>
      </c>
      <c r="C18" s="251"/>
      <c r="D18" s="251"/>
      <c r="E18" s="251"/>
      <c r="F18" s="251"/>
    </row>
    <row r="19" spans="1:6">
      <c r="A19" s="256" t="s">
        <v>476</v>
      </c>
      <c r="B19" s="255" t="s">
        <v>505</v>
      </c>
      <c r="C19" s="251">
        <v>1413</v>
      </c>
      <c r="D19" s="251">
        <v>1200</v>
      </c>
      <c r="E19" s="251">
        <v>1200</v>
      </c>
      <c r="F19" s="251">
        <v>1200</v>
      </c>
    </row>
    <row r="20" spans="1:6">
      <c r="A20" s="256" t="s">
        <v>477</v>
      </c>
      <c r="B20" s="255" t="s">
        <v>504</v>
      </c>
      <c r="C20" s="251"/>
      <c r="D20" s="251"/>
      <c r="E20" s="251"/>
      <c r="F20" s="251"/>
    </row>
    <row r="21" spans="1:6">
      <c r="A21" s="256" t="s">
        <v>480</v>
      </c>
      <c r="B21" s="255"/>
      <c r="C21" s="251"/>
      <c r="D21" s="251"/>
      <c r="E21" s="251"/>
      <c r="F21" s="251"/>
    </row>
    <row r="22" spans="1:6">
      <c r="A22" s="254" t="s">
        <v>481</v>
      </c>
      <c r="B22" s="253" t="s">
        <v>459</v>
      </c>
      <c r="C22" s="252">
        <f>SUM(C13:C21)</f>
        <v>289545</v>
      </c>
      <c r="D22" s="252">
        <f>SUM(D13:D21)</f>
        <v>280847</v>
      </c>
      <c r="E22" s="252">
        <f>SUM(E13:E21)</f>
        <v>280847</v>
      </c>
      <c r="F22" s="252">
        <f>SUM(F13:F21)</f>
        <v>280847</v>
      </c>
    </row>
  </sheetData>
  <mergeCells count="1">
    <mergeCell ref="A3:D3"/>
  </mergeCells>
  <phoneticPr fontId="4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355</v>
      </c>
    </row>
    <row r="2" spans="1:9" ht="18.75">
      <c r="B2" s="116" t="s">
        <v>661</v>
      </c>
      <c r="C2" s="115"/>
      <c r="D2" s="119" t="s">
        <v>664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139174</v>
      </c>
      <c r="E8" s="17">
        <v>139174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122001</v>
      </c>
      <c r="E9" s="17">
        <v>122001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115344</v>
      </c>
      <c r="E10" s="17">
        <v>115344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6922</v>
      </c>
      <c r="E11" s="17">
        <v>6922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654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655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383441</v>
      </c>
      <c r="E14" s="18">
        <f>SUM(E8:E13)</f>
        <v>383441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80321</v>
      </c>
      <c r="E19" s="18">
        <f>SUM(E20:E26)</f>
        <v>18575</v>
      </c>
      <c r="F19" s="18">
        <f>SUM(F20:F26)</f>
        <v>330</v>
      </c>
      <c r="G19" s="18">
        <f>SUM(G20:G26)</f>
        <v>59749</v>
      </c>
      <c r="H19" s="18">
        <f>SUM(H20:H26)</f>
        <v>1667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330</v>
      </c>
      <c r="E20" s="17"/>
      <c r="F20" s="17">
        <v>330</v>
      </c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12922</v>
      </c>
      <c r="E21" s="17">
        <v>12922</v>
      </c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61416</v>
      </c>
      <c r="E22" s="17"/>
      <c r="F22" s="17"/>
      <c r="G22" s="17">
        <v>59749</v>
      </c>
      <c r="H22" s="17">
        <v>1667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5653</v>
      </c>
      <c r="E26" s="17">
        <v>5653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463762</v>
      </c>
      <c r="E27" s="18">
        <f>SUM(E14:E19)</f>
        <v>402016</v>
      </c>
      <c r="F27" s="18">
        <f>SUM(F14:F19)</f>
        <v>330</v>
      </c>
      <c r="G27" s="18">
        <f>SUM(G14:G19)</f>
        <v>59749</v>
      </c>
      <c r="H27" s="18">
        <f>SUM(H14:H19)</f>
        <v>1667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19290</v>
      </c>
      <c r="E30" s="17">
        <v>19290</v>
      </c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19290</v>
      </c>
      <c r="E33" s="18">
        <f>SUM(E28:E32)</f>
        <v>19290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89100</v>
      </c>
      <c r="E39" s="17">
        <v>89100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140000</v>
      </c>
      <c r="E40" s="17">
        <v>140000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10200</v>
      </c>
      <c r="E43" s="17">
        <v>10200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340</v>
      </c>
      <c r="E44" s="17">
        <v>340</v>
      </c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150540</v>
      </c>
      <c r="E45" s="18">
        <f>SUM(E40:E44)</f>
        <v>150540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1200</v>
      </c>
      <c r="E46" s="17">
        <v>1200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240840</v>
      </c>
      <c r="E47" s="18">
        <f>E36+E37+E38+E39+E45+E46</f>
        <v>240840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11867</v>
      </c>
      <c r="E49" s="17"/>
      <c r="F49" s="17">
        <v>730</v>
      </c>
      <c r="G49" s="17">
        <v>500</v>
      </c>
      <c r="H49" s="17">
        <v>9687</v>
      </c>
      <c r="I49" s="17"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2740</v>
      </c>
      <c r="E50" s="18">
        <f>SUM(E51:E52)</f>
        <v>110</v>
      </c>
      <c r="F50" s="18">
        <f>SUM(F51:F52)</f>
        <v>1400</v>
      </c>
      <c r="G50" s="18">
        <f>SUM(G51:G52)</f>
        <v>1230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2740</v>
      </c>
      <c r="E51" s="17">
        <v>110</v>
      </c>
      <c r="F51" s="17">
        <v>1400</v>
      </c>
      <c r="G51" s="17">
        <v>1230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12322</v>
      </c>
      <c r="E54" s="17">
        <v>2759</v>
      </c>
      <c r="F54" s="17"/>
      <c r="G54" s="17"/>
      <c r="H54" s="17">
        <v>9563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11753</v>
      </c>
      <c r="E55" s="17">
        <v>5710</v>
      </c>
      <c r="F55" s="17">
        <v>378</v>
      </c>
      <c r="G55" s="17">
        <v>467</v>
      </c>
      <c r="H55" s="17">
        <v>5198</v>
      </c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70</v>
      </c>
      <c r="E59" s="17"/>
      <c r="F59" s="17"/>
      <c r="G59" s="17">
        <v>70</v>
      </c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58331</v>
      </c>
      <c r="E60" s="18">
        <f>E48+E49+E50+E53+E54+E55+E56+E57+E58+E59</f>
        <v>28158</v>
      </c>
      <c r="F60" s="18">
        <f>F48+F49+F50+F53+F54+F55+F56+F57+F58+F59</f>
        <v>2508</v>
      </c>
      <c r="G60" s="18">
        <f>G48+G49+G50+G53+G54+G55+G56+G57+G58+G59</f>
        <v>2267</v>
      </c>
      <c r="H60" s="18">
        <f>H48+H49+H50+H53+H54+H55+H56+H57+H58+H59</f>
        <v>24448</v>
      </c>
      <c r="I60" s="18">
        <f>I48+I49+I50+I53+I54+I55+I56+I57+I58+I59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375</v>
      </c>
      <c r="E62" s="17">
        <v>375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375</v>
      </c>
      <c r="E66" s="18">
        <f>SUM(E61:E65)</f>
        <v>375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570</v>
      </c>
      <c r="E72" s="17">
        <v>570</v>
      </c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570</v>
      </c>
      <c r="E74" s="60">
        <f>SUM(E71:E73)</f>
        <v>570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783168</v>
      </c>
      <c r="E75" s="65">
        <f>E27+E33+E47+E60+E66+E70+E74</f>
        <v>691249</v>
      </c>
      <c r="F75" s="65">
        <f>F27+F33+F47+F60+F66+F70+F74</f>
        <v>2838</v>
      </c>
      <c r="G75" s="65">
        <f>G27+G33+G47+G60+G66+G70+G74</f>
        <v>62016</v>
      </c>
      <c r="H75" s="65">
        <f>H27+H33+H47+H60+H66+H70+H74</f>
        <v>26115</v>
      </c>
      <c r="I75" s="65">
        <f>I27+I33+I47+I60+I66+I70+I74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32076</v>
      </c>
      <c r="E78" s="45">
        <v>32076</v>
      </c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32076</v>
      </c>
      <c r="E80" s="45">
        <f>SUM(E78:E79)</f>
        <v>32076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421668</v>
      </c>
      <c r="E83" s="399"/>
      <c r="F83" s="400">
        <v>148041</v>
      </c>
      <c r="G83" s="399">
        <v>132621</v>
      </c>
      <c r="H83" s="399">
        <v>96614</v>
      </c>
      <c r="I83" s="399">
        <v>44392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01"/>
      <c r="F84" s="402"/>
      <c r="G84" s="401"/>
      <c r="H84" s="401"/>
      <c r="I84" s="401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01"/>
      <c r="F85" s="402"/>
      <c r="G85" s="401"/>
      <c r="H85" s="401"/>
      <c r="I85" s="401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453744</v>
      </c>
      <c r="E86" s="401">
        <f>(SUM(E80:E85))+E76+E77</f>
        <v>32076</v>
      </c>
      <c r="F86" s="403">
        <f>(SUM(F80:F85))+F76+F77</f>
        <v>148041</v>
      </c>
      <c r="G86" s="401">
        <f>(SUM(G80:G85))+G76+G77</f>
        <v>132621</v>
      </c>
      <c r="H86" s="401">
        <f>(SUM(H80:H85))+H76+H77</f>
        <v>96614</v>
      </c>
      <c r="I86" s="401">
        <f>(SUM(I80:I85))+I76+I77</f>
        <v>44392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01"/>
      <c r="F87" s="403"/>
      <c r="G87" s="401"/>
      <c r="H87" s="401"/>
      <c r="I87" s="401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453744</v>
      </c>
      <c r="E88" s="401">
        <f>SUM(E86:E87)</f>
        <v>32076</v>
      </c>
      <c r="F88" s="403">
        <f>SUM(F86:F87)</f>
        <v>148041</v>
      </c>
      <c r="G88" s="401">
        <f>SUM(G86:G87)</f>
        <v>132621</v>
      </c>
      <c r="H88" s="401">
        <f>SUM(H86:H87)</f>
        <v>96614</v>
      </c>
      <c r="I88" s="401">
        <f>SUM(I86:I87)</f>
        <v>44392</v>
      </c>
    </row>
    <row r="89" spans="1:9">
      <c r="A89" s="54">
        <v>73</v>
      </c>
      <c r="B89" s="404" t="s">
        <v>387</v>
      </c>
      <c r="C89" s="404"/>
      <c r="D89" s="18">
        <f t="shared" si="1"/>
        <v>1236912</v>
      </c>
      <c r="E89" s="405">
        <f>E75+E88</f>
        <v>723325</v>
      </c>
      <c r="F89" s="123">
        <f>F75+F88</f>
        <v>150879</v>
      </c>
      <c r="G89" s="405">
        <f>G75+G88</f>
        <v>194637</v>
      </c>
      <c r="H89" s="405">
        <f>H75+H88</f>
        <v>122729</v>
      </c>
      <c r="I89" s="405">
        <f>I75+I88</f>
        <v>45342</v>
      </c>
    </row>
    <row r="91" spans="1:9" ht="15.75">
      <c r="B91" s="406"/>
      <c r="C91" s="112"/>
    </row>
    <row r="92" spans="1:9" ht="15.75">
      <c r="B92" s="406"/>
    </row>
    <row r="93" spans="1:9" ht="15.75">
      <c r="B93" s="406"/>
    </row>
    <row r="94" spans="1:9" ht="15.75">
      <c r="B94" s="56"/>
    </row>
  </sheetData>
  <pageMargins left="0" right="0" top="0" bottom="0" header="0.31496062992125984" footer="0.31496062992125984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4" t="s">
        <v>347</v>
      </c>
      <c r="C1" s="118" t="s">
        <v>356</v>
      </c>
    </row>
    <row r="2" spans="1:9" ht="18.75">
      <c r="B2" s="116" t="s">
        <v>662</v>
      </c>
      <c r="C2" s="119" t="s">
        <v>664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71" si="0">SUM(E8:I8)</f>
        <v>297025</v>
      </c>
      <c r="E8" s="32">
        <v>29013</v>
      </c>
      <c r="F8" s="32">
        <v>90665</v>
      </c>
      <c r="G8" s="32">
        <v>100158</v>
      </c>
      <c r="H8" s="32">
        <v>62271</v>
      </c>
      <c r="I8" s="32">
        <v>14918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73031</v>
      </c>
      <c r="E9" s="32">
        <v>8545</v>
      </c>
      <c r="F9" s="32">
        <v>25679</v>
      </c>
      <c r="G9" s="32">
        <v>17895</v>
      </c>
      <c r="H9" s="32">
        <v>16760</v>
      </c>
      <c r="I9" s="32">
        <v>4152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221962</v>
      </c>
      <c r="E10" s="32">
        <v>47475</v>
      </c>
      <c r="F10" s="32">
        <v>32630</v>
      </c>
      <c r="G10" s="32">
        <v>72420</v>
      </c>
      <c r="H10" s="32">
        <v>43419</v>
      </c>
      <c r="I10" s="32">
        <v>26018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900</v>
      </c>
      <c r="E14" s="25">
        <v>900</v>
      </c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2020</v>
      </c>
      <c r="E15" s="25">
        <v>2020</v>
      </c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2000</v>
      </c>
      <c r="E16" s="25">
        <v>2000</v>
      </c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18800</v>
      </c>
      <c r="E18" s="25">
        <v>18800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23720</v>
      </c>
      <c r="E19" s="32">
        <f>SUM(E11:E18)</f>
        <v>23720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0</v>
      </c>
      <c r="E21" s="25"/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120490</v>
      </c>
      <c r="E25" s="33">
        <f>SUM(E26:E33)</f>
        <v>120490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4750</v>
      </c>
      <c r="E30" s="25">
        <v>4750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84141</v>
      </c>
      <c r="E31" s="25">
        <v>84141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31299</v>
      </c>
      <c r="E32" s="25">
        <v>31299</v>
      </c>
      <c r="F32" s="25"/>
      <c r="G32" s="25"/>
      <c r="H32" s="25"/>
      <c r="I32" s="25"/>
    </row>
    <row r="33" spans="1:9" ht="15" customHeight="1">
      <c r="A33" s="21"/>
      <c r="B33" s="27" t="s">
        <v>294</v>
      </c>
      <c r="C33" s="23" t="s">
        <v>299</v>
      </c>
      <c r="D33" s="32">
        <f t="shared" si="0"/>
        <v>300</v>
      </c>
      <c r="E33" s="25">
        <v>300</v>
      </c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4271</v>
      </c>
      <c r="E38" s="25">
        <v>4271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16700</v>
      </c>
      <c r="E39" s="25">
        <v>16700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si="0"/>
        <v>141461</v>
      </c>
      <c r="E40" s="32">
        <f>E20+E21+E22+E23+E24+E25+E34+E35+E36+E37+E38+E39</f>
        <v>141461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0"/>
        <v>900</v>
      </c>
      <c r="E41" s="25">
        <v>900</v>
      </c>
      <c r="F41" s="25"/>
      <c r="G41" s="25"/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0"/>
        <v>1575</v>
      </c>
      <c r="E42" s="25">
        <v>1575</v>
      </c>
      <c r="F42" s="25"/>
      <c r="G42" s="25"/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0"/>
        <v>1050</v>
      </c>
      <c r="E43" s="25">
        <v>100</v>
      </c>
      <c r="F43" s="25">
        <v>700</v>
      </c>
      <c r="G43" s="25">
        <v>150</v>
      </c>
      <c r="H43" s="25">
        <v>100</v>
      </c>
      <c r="I43" s="25"/>
    </row>
    <row r="44" spans="1:9">
      <c r="A44" s="21">
        <v>29</v>
      </c>
      <c r="B44" s="31" t="s">
        <v>207</v>
      </c>
      <c r="C44" s="23" t="s">
        <v>208</v>
      </c>
      <c r="D44" s="32">
        <f t="shared" si="0"/>
        <v>7440</v>
      </c>
      <c r="E44" s="25">
        <v>3791</v>
      </c>
      <c r="F44" s="25">
        <v>200</v>
      </c>
      <c r="G44" s="25">
        <v>3129</v>
      </c>
      <c r="H44" s="25">
        <v>120</v>
      </c>
      <c r="I44" s="25">
        <v>200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0"/>
        <v>2959.82</v>
      </c>
      <c r="E47" s="25">
        <f>(SUM(E41:E46))*0.27</f>
        <v>1718.8200000000002</v>
      </c>
      <c r="F47" s="25">
        <v>243</v>
      </c>
      <c r="G47" s="25">
        <v>885</v>
      </c>
      <c r="H47" s="25">
        <v>59</v>
      </c>
      <c r="I47" s="25">
        <v>54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0"/>
        <v>13924.82</v>
      </c>
      <c r="E48" s="32">
        <f>SUM(E41:E47)</f>
        <v>8084.82</v>
      </c>
      <c r="F48" s="32">
        <f>SUM(F41:F47)</f>
        <v>1143</v>
      </c>
      <c r="G48" s="32">
        <f>SUM(G41:G47)</f>
        <v>4164</v>
      </c>
      <c r="H48" s="32">
        <f>SUM(H41:H47)</f>
        <v>279</v>
      </c>
      <c r="I48" s="32">
        <f>SUM(I41:I47)</f>
        <v>254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0"/>
        <v>24420</v>
      </c>
      <c r="E49" s="25">
        <v>24420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0"/>
        <v>400</v>
      </c>
      <c r="E50" s="25"/>
      <c r="F50" s="25">
        <v>400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0"/>
        <v>200</v>
      </c>
      <c r="E51" s="25"/>
      <c r="F51" s="25">
        <v>200</v>
      </c>
      <c r="G51" s="25"/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0"/>
        <v>6755.4000000000005</v>
      </c>
      <c r="E52" s="25">
        <f>(E49+E50+E51)*0.27</f>
        <v>6593.4000000000005</v>
      </c>
      <c r="F52" s="25">
        <v>162</v>
      </c>
      <c r="G52" s="25"/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0"/>
        <v>31775.4</v>
      </c>
      <c r="E53" s="32">
        <f>SUM(E49:E52)</f>
        <v>31013.4</v>
      </c>
      <c r="F53" s="32">
        <f>SUM(F49:F52)</f>
        <v>762</v>
      </c>
      <c r="G53" s="32">
        <f>SUM(G49:G52)</f>
        <v>0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0"/>
        <v>0</v>
      </c>
      <c r="E61" s="25"/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0"/>
        <v>0</v>
      </c>
      <c r="E62" s="39">
        <f>SUM(E54:E61)</f>
        <v>0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0"/>
        <v>802899.22</v>
      </c>
      <c r="E63" s="53">
        <f>E8+E9+E10+E19+E40+E48+E53+E62</f>
        <v>289312.22000000003</v>
      </c>
      <c r="F63" s="53">
        <f>F8+F9+F10+F19+F40+F48+F53+F62</f>
        <v>150879</v>
      </c>
      <c r="G63" s="53">
        <f>G8+G9+G10+G19+G40+G48+G53+G62</f>
        <v>194637</v>
      </c>
      <c r="H63" s="53">
        <f>H8+H9+H10+H19+H40+H48+H53+H62</f>
        <v>122729</v>
      </c>
      <c r="I63" s="53">
        <f>I8+I9+I10+I19+I40+I48+I53+I62</f>
        <v>45342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0"/>
        <v>12345</v>
      </c>
      <c r="E67" s="36">
        <v>12345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0"/>
        <v>421668</v>
      </c>
      <c r="E68" s="36">
        <v>421668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434013</v>
      </c>
      <c r="E72" s="46">
        <f>SUM(E64:E71)</f>
        <v>434013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434013</v>
      </c>
      <c r="E74" s="49">
        <f>SUM(E72:E73)</f>
        <v>434013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1236912.22</v>
      </c>
      <c r="E75" s="98">
        <f>E63+E74</f>
        <v>723325.22</v>
      </c>
      <c r="F75" s="98">
        <f>F63+F74</f>
        <v>150879</v>
      </c>
      <c r="G75" s="98">
        <f>G63+G74</f>
        <v>194637</v>
      </c>
      <c r="H75" s="98">
        <f>H63+H74</f>
        <v>122729</v>
      </c>
      <c r="I75" s="98">
        <f>I63+I74</f>
        <v>45342</v>
      </c>
    </row>
    <row r="77" spans="1:9">
      <c r="B77" s="52"/>
    </row>
    <row r="79" spans="1:9">
      <c r="B79" s="52"/>
    </row>
  </sheetData>
  <pageMargins left="0" right="0" top="0" bottom="0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topLeftCell="F1" workbookViewId="0">
      <selection activeCell="G3" sqref="G3"/>
    </sheetView>
  </sheetViews>
  <sheetFormatPr defaultRowHeight="12.75"/>
  <cols>
    <col min="1" max="1" width="4.140625" style="125" customWidth="1"/>
    <col min="2" max="2" width="51.140625" style="125" customWidth="1"/>
    <col min="3" max="3" width="12.5703125" style="125" customWidth="1"/>
    <col min="4" max="4" width="10" style="125" customWidth="1"/>
    <col min="5" max="5" width="10.28515625" style="125" customWidth="1"/>
    <col min="6" max="6" width="9.7109375" style="125" customWidth="1"/>
    <col min="7" max="7" width="9.5703125" style="125" customWidth="1"/>
    <col min="8" max="8" width="10.140625" style="125" customWidth="1"/>
    <col min="9" max="10" width="9.42578125" style="125" customWidth="1"/>
    <col min="11" max="11" width="9.5703125" style="125" bestFit="1" customWidth="1"/>
    <col min="12" max="12" width="10.7109375" style="125" bestFit="1" customWidth="1"/>
    <col min="13" max="13" width="9.42578125" style="125" customWidth="1"/>
    <col min="14" max="15" width="9.5703125" style="125" customWidth="1"/>
    <col min="16" max="16" width="10.140625" style="125" customWidth="1"/>
    <col min="17" max="16384" width="9.140625" style="125"/>
  </cols>
  <sheetData>
    <row r="1" spans="1:16">
      <c r="B1" s="265"/>
      <c r="C1" s="128" t="s">
        <v>501</v>
      </c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</row>
    <row r="2" spans="1:16">
      <c r="B2" s="266"/>
      <c r="C2" s="128" t="s">
        <v>644</v>
      </c>
      <c r="D2" s="265"/>
      <c r="E2" s="265"/>
      <c r="F2" s="265"/>
      <c r="G2" s="264" t="s">
        <v>517</v>
      </c>
      <c r="H2" s="265"/>
      <c r="I2" s="265"/>
      <c r="J2" s="265"/>
      <c r="K2" s="265"/>
      <c r="L2" s="265"/>
      <c r="M2" s="265"/>
      <c r="N2" s="265"/>
      <c r="O2" s="265"/>
    </row>
    <row r="3" spans="1:16">
      <c r="B3" s="266"/>
      <c r="C3" s="128" t="s">
        <v>518</v>
      </c>
      <c r="D3" s="265"/>
      <c r="E3" s="265"/>
      <c r="F3" s="265"/>
      <c r="G3" s="119" t="s">
        <v>719</v>
      </c>
      <c r="H3" s="265"/>
      <c r="I3" s="265"/>
      <c r="J3" s="265"/>
      <c r="K3" s="265"/>
      <c r="L3" s="265"/>
      <c r="M3" s="265"/>
      <c r="N3" s="265"/>
      <c r="O3" s="265"/>
    </row>
    <row r="4" spans="1:16">
      <c r="B4" s="265"/>
      <c r="C4" s="265"/>
      <c r="D4" s="265"/>
      <c r="E4" s="265"/>
      <c r="F4" s="265"/>
      <c r="G4" s="167" t="s">
        <v>351</v>
      </c>
      <c r="H4" s="265"/>
      <c r="I4" s="265"/>
      <c r="J4" s="265"/>
      <c r="K4" s="265"/>
      <c r="L4" s="265"/>
      <c r="M4" s="265"/>
      <c r="N4" s="265"/>
      <c r="O4" s="265"/>
    </row>
    <row r="5" spans="1:16"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</row>
    <row r="6" spans="1:16">
      <c r="A6" s="162">
        <v>1</v>
      </c>
      <c r="B6" s="297" t="s">
        <v>519</v>
      </c>
      <c r="C6" s="297" t="s">
        <v>345</v>
      </c>
      <c r="D6" s="296" t="s">
        <v>520</v>
      </c>
      <c r="E6" s="296" t="s">
        <v>521</v>
      </c>
      <c r="F6" s="296" t="s">
        <v>522</v>
      </c>
      <c r="G6" s="296" t="s">
        <v>523</v>
      </c>
      <c r="H6" s="296" t="s">
        <v>524</v>
      </c>
      <c r="I6" s="296" t="s">
        <v>525</v>
      </c>
      <c r="J6" s="296" t="s">
        <v>526</v>
      </c>
      <c r="K6" s="296" t="s">
        <v>527</v>
      </c>
      <c r="L6" s="296" t="s">
        <v>528</v>
      </c>
      <c r="M6" s="296" t="s">
        <v>529</v>
      </c>
      <c r="N6" s="296" t="s">
        <v>530</v>
      </c>
      <c r="O6" s="296" t="s">
        <v>531</v>
      </c>
      <c r="P6" s="295" t="s">
        <v>532</v>
      </c>
    </row>
    <row r="7" spans="1:16">
      <c r="A7" s="162">
        <v>2</v>
      </c>
      <c r="B7" s="272" t="s">
        <v>438</v>
      </c>
      <c r="C7" s="273">
        <v>339475</v>
      </c>
      <c r="D7" s="268">
        <f t="shared" ref="D7:D13" si="0">C7/12</f>
        <v>28289.583333333332</v>
      </c>
      <c r="E7" s="268">
        <f t="shared" ref="E7:E13" si="1">C7/12</f>
        <v>28289.583333333332</v>
      </c>
      <c r="F7" s="268">
        <f t="shared" ref="F7:F13" si="2">C7/12</f>
        <v>28289.583333333332</v>
      </c>
      <c r="G7" s="268">
        <f t="shared" ref="G7:G13" si="3">C7/12</f>
        <v>28289.583333333332</v>
      </c>
      <c r="H7" s="268">
        <f t="shared" ref="H7:H13" si="4">C7/12</f>
        <v>28289.583333333332</v>
      </c>
      <c r="I7" s="268">
        <f t="shared" ref="I7:I13" si="5">C7/12</f>
        <v>28289.583333333332</v>
      </c>
      <c r="J7" s="268">
        <f t="shared" ref="J7:J13" si="6">C7/12</f>
        <v>28289.583333333332</v>
      </c>
      <c r="K7" s="268">
        <f t="shared" ref="K7:K13" si="7">C7/12</f>
        <v>28289.583333333332</v>
      </c>
      <c r="L7" s="268">
        <f t="shared" ref="L7:L13" si="8">C7/12</f>
        <v>28289.583333333332</v>
      </c>
      <c r="M7" s="268">
        <f t="shared" ref="M7:M13" si="9">C7/12</f>
        <v>28289.583333333332</v>
      </c>
      <c r="N7" s="268">
        <f t="shared" ref="N7:N13" si="10">C7/12</f>
        <v>28289.583333333332</v>
      </c>
      <c r="O7" s="268">
        <f t="shared" ref="O7:O13" si="11">C7/12</f>
        <v>28289.583333333332</v>
      </c>
      <c r="P7" s="282">
        <f t="shared" ref="P7:P30" si="12">SUM(D7:O7)</f>
        <v>339475</v>
      </c>
    </row>
    <row r="8" spans="1:16">
      <c r="A8" s="162">
        <v>3</v>
      </c>
      <c r="B8" s="272" t="s">
        <v>533</v>
      </c>
      <c r="C8" s="273">
        <v>85360</v>
      </c>
      <c r="D8" s="268">
        <f t="shared" si="0"/>
        <v>7113.333333333333</v>
      </c>
      <c r="E8" s="268">
        <f t="shared" si="1"/>
        <v>7113.333333333333</v>
      </c>
      <c r="F8" s="268">
        <f t="shared" si="2"/>
        <v>7113.333333333333</v>
      </c>
      <c r="G8" s="268">
        <f t="shared" si="3"/>
        <v>7113.333333333333</v>
      </c>
      <c r="H8" s="268">
        <f t="shared" si="4"/>
        <v>7113.333333333333</v>
      </c>
      <c r="I8" s="268">
        <f t="shared" si="5"/>
        <v>7113.333333333333</v>
      </c>
      <c r="J8" s="268">
        <f t="shared" si="6"/>
        <v>7113.333333333333</v>
      </c>
      <c r="K8" s="268">
        <f t="shared" si="7"/>
        <v>7113.333333333333</v>
      </c>
      <c r="L8" s="268">
        <f t="shared" si="8"/>
        <v>7113.333333333333</v>
      </c>
      <c r="M8" s="268">
        <f t="shared" si="9"/>
        <v>7113.333333333333</v>
      </c>
      <c r="N8" s="268">
        <f t="shared" si="10"/>
        <v>7113.333333333333</v>
      </c>
      <c r="O8" s="268">
        <f t="shared" si="11"/>
        <v>7113.333333333333</v>
      </c>
      <c r="P8" s="282">
        <f t="shared" si="12"/>
        <v>85360</v>
      </c>
    </row>
    <row r="9" spans="1:16">
      <c r="A9" s="162">
        <v>4</v>
      </c>
      <c r="B9" s="272" t="s">
        <v>363</v>
      </c>
      <c r="C9" s="273">
        <v>263381</v>
      </c>
      <c r="D9" s="268">
        <f t="shared" si="0"/>
        <v>21948.416666666668</v>
      </c>
      <c r="E9" s="268">
        <f t="shared" si="1"/>
        <v>21948.416666666668</v>
      </c>
      <c r="F9" s="268">
        <f t="shared" si="2"/>
        <v>21948.416666666668</v>
      </c>
      <c r="G9" s="268">
        <f t="shared" si="3"/>
        <v>21948.416666666668</v>
      </c>
      <c r="H9" s="268">
        <f t="shared" si="4"/>
        <v>21948.416666666668</v>
      </c>
      <c r="I9" s="268">
        <f t="shared" si="5"/>
        <v>21948.416666666668</v>
      </c>
      <c r="J9" s="268">
        <f t="shared" si="6"/>
        <v>21948.416666666668</v>
      </c>
      <c r="K9" s="268">
        <f t="shared" si="7"/>
        <v>21948.416666666668</v>
      </c>
      <c r="L9" s="268">
        <f t="shared" si="8"/>
        <v>21948.416666666668</v>
      </c>
      <c r="M9" s="268">
        <f t="shared" si="9"/>
        <v>21948.416666666668</v>
      </c>
      <c r="N9" s="268">
        <f t="shared" si="10"/>
        <v>21948.416666666668</v>
      </c>
      <c r="O9" s="268">
        <f t="shared" si="11"/>
        <v>21948.416666666668</v>
      </c>
      <c r="P9" s="282">
        <f t="shared" si="12"/>
        <v>263380.99999999994</v>
      </c>
    </row>
    <row r="10" spans="1:16">
      <c r="A10" s="162">
        <v>5</v>
      </c>
      <c r="B10" s="272" t="s">
        <v>534</v>
      </c>
      <c r="C10" s="273">
        <v>22000</v>
      </c>
      <c r="D10" s="268">
        <f t="shared" si="0"/>
        <v>1833.3333333333333</v>
      </c>
      <c r="E10" s="268">
        <f t="shared" si="1"/>
        <v>1833.3333333333333</v>
      </c>
      <c r="F10" s="268">
        <f t="shared" si="2"/>
        <v>1833.3333333333333</v>
      </c>
      <c r="G10" s="268">
        <f t="shared" si="3"/>
        <v>1833.3333333333333</v>
      </c>
      <c r="H10" s="268">
        <f t="shared" si="4"/>
        <v>1833.3333333333333</v>
      </c>
      <c r="I10" s="268">
        <f t="shared" si="5"/>
        <v>1833.3333333333333</v>
      </c>
      <c r="J10" s="268">
        <f t="shared" si="6"/>
        <v>1833.3333333333333</v>
      </c>
      <c r="K10" s="268">
        <f t="shared" si="7"/>
        <v>1833.3333333333333</v>
      </c>
      <c r="L10" s="268">
        <f t="shared" si="8"/>
        <v>1833.3333333333333</v>
      </c>
      <c r="M10" s="268">
        <f t="shared" si="9"/>
        <v>1833.3333333333333</v>
      </c>
      <c r="N10" s="268">
        <f t="shared" si="10"/>
        <v>1833.3333333333333</v>
      </c>
      <c r="O10" s="268">
        <f t="shared" si="11"/>
        <v>1833.3333333333333</v>
      </c>
      <c r="P10" s="282">
        <f t="shared" si="12"/>
        <v>21999.999999999996</v>
      </c>
    </row>
    <row r="11" spans="1:16">
      <c r="A11" s="162">
        <v>7</v>
      </c>
      <c r="B11" s="270" t="s">
        <v>535</v>
      </c>
      <c r="C11" s="271">
        <v>348044</v>
      </c>
      <c r="D11" s="268">
        <f t="shared" si="0"/>
        <v>29003.666666666668</v>
      </c>
      <c r="E11" s="268">
        <f t="shared" si="1"/>
        <v>29003.666666666668</v>
      </c>
      <c r="F11" s="268">
        <f t="shared" si="2"/>
        <v>29003.666666666668</v>
      </c>
      <c r="G11" s="268">
        <f t="shared" si="3"/>
        <v>29003.666666666668</v>
      </c>
      <c r="H11" s="268">
        <f t="shared" si="4"/>
        <v>29003.666666666668</v>
      </c>
      <c r="I11" s="268">
        <f t="shared" si="5"/>
        <v>29003.666666666668</v>
      </c>
      <c r="J11" s="268">
        <f t="shared" si="6"/>
        <v>29003.666666666668</v>
      </c>
      <c r="K11" s="268">
        <f t="shared" si="7"/>
        <v>29003.666666666668</v>
      </c>
      <c r="L11" s="268">
        <f t="shared" si="8"/>
        <v>29003.666666666668</v>
      </c>
      <c r="M11" s="268">
        <f t="shared" si="9"/>
        <v>29003.666666666668</v>
      </c>
      <c r="N11" s="268">
        <f t="shared" si="10"/>
        <v>29003.666666666668</v>
      </c>
      <c r="O11" s="268">
        <f t="shared" si="11"/>
        <v>29003.666666666668</v>
      </c>
      <c r="P11" s="282">
        <f t="shared" si="12"/>
        <v>348044</v>
      </c>
    </row>
    <row r="12" spans="1:16">
      <c r="A12" s="162">
        <v>16</v>
      </c>
      <c r="B12" s="270" t="s">
        <v>547</v>
      </c>
      <c r="C12" s="271">
        <v>110018</v>
      </c>
      <c r="D12" s="268">
        <f t="shared" si="0"/>
        <v>9168.1666666666661</v>
      </c>
      <c r="E12" s="268">
        <f t="shared" si="1"/>
        <v>9168.1666666666661</v>
      </c>
      <c r="F12" s="268">
        <f t="shared" si="2"/>
        <v>9168.1666666666661</v>
      </c>
      <c r="G12" s="268">
        <f t="shared" si="3"/>
        <v>9168.1666666666661</v>
      </c>
      <c r="H12" s="268">
        <f t="shared" si="4"/>
        <v>9168.1666666666661</v>
      </c>
      <c r="I12" s="268">
        <f t="shared" si="5"/>
        <v>9168.1666666666661</v>
      </c>
      <c r="J12" s="268">
        <f t="shared" si="6"/>
        <v>9168.1666666666661</v>
      </c>
      <c r="K12" s="268">
        <f t="shared" si="7"/>
        <v>9168.1666666666661</v>
      </c>
      <c r="L12" s="268">
        <f t="shared" si="8"/>
        <v>9168.1666666666661</v>
      </c>
      <c r="M12" s="268">
        <f t="shared" si="9"/>
        <v>9168.1666666666661</v>
      </c>
      <c r="N12" s="268">
        <f t="shared" si="10"/>
        <v>9168.1666666666661</v>
      </c>
      <c r="O12" s="268">
        <f t="shared" si="11"/>
        <v>9168.1666666666661</v>
      </c>
      <c r="P12" s="282">
        <f t="shared" si="12"/>
        <v>110018.00000000001</v>
      </c>
    </row>
    <row r="13" spans="1:16">
      <c r="A13" s="162">
        <v>17</v>
      </c>
      <c r="B13" s="270" t="s">
        <v>397</v>
      </c>
      <c r="C13" s="271">
        <v>174250</v>
      </c>
      <c r="D13" s="268">
        <f t="shared" si="0"/>
        <v>14520.833333333334</v>
      </c>
      <c r="E13" s="268">
        <f t="shared" si="1"/>
        <v>14520.833333333334</v>
      </c>
      <c r="F13" s="268">
        <f t="shared" si="2"/>
        <v>14520.833333333334</v>
      </c>
      <c r="G13" s="268">
        <f t="shared" si="3"/>
        <v>14520.833333333334</v>
      </c>
      <c r="H13" s="268">
        <f t="shared" si="4"/>
        <v>14520.833333333334</v>
      </c>
      <c r="I13" s="268">
        <f t="shared" si="5"/>
        <v>14520.833333333334</v>
      </c>
      <c r="J13" s="268">
        <f t="shared" si="6"/>
        <v>14520.833333333334</v>
      </c>
      <c r="K13" s="268">
        <f t="shared" si="7"/>
        <v>14520.833333333334</v>
      </c>
      <c r="L13" s="268">
        <f t="shared" si="8"/>
        <v>14520.833333333334</v>
      </c>
      <c r="M13" s="268">
        <f t="shared" si="9"/>
        <v>14520.833333333334</v>
      </c>
      <c r="N13" s="268">
        <f t="shared" si="10"/>
        <v>14520.833333333334</v>
      </c>
      <c r="O13" s="268">
        <f t="shared" si="11"/>
        <v>14520.833333333334</v>
      </c>
      <c r="P13" s="282">
        <f t="shared" si="12"/>
        <v>174250</v>
      </c>
    </row>
    <row r="14" spans="1:16">
      <c r="A14" s="162">
        <v>19</v>
      </c>
      <c r="B14" s="272" t="s">
        <v>546</v>
      </c>
      <c r="C14" s="273">
        <v>318</v>
      </c>
      <c r="D14" s="268"/>
      <c r="E14" s="268"/>
      <c r="F14" s="268"/>
      <c r="G14" s="268">
        <v>318</v>
      </c>
      <c r="H14" s="268"/>
      <c r="I14" s="268"/>
      <c r="J14" s="268"/>
      <c r="K14" s="268"/>
      <c r="L14" s="268"/>
      <c r="M14" s="268"/>
      <c r="N14" s="268"/>
      <c r="O14" s="268"/>
      <c r="P14" s="282">
        <f t="shared" si="12"/>
        <v>318</v>
      </c>
    </row>
    <row r="15" spans="1:16">
      <c r="A15" s="162">
        <v>20</v>
      </c>
      <c r="B15" s="294" t="s">
        <v>369</v>
      </c>
      <c r="C15" s="293">
        <f t="shared" ref="C15:O15" si="13">SUM(C7:C14)</f>
        <v>1342846</v>
      </c>
      <c r="D15" s="293">
        <f t="shared" si="13"/>
        <v>111877.33333333333</v>
      </c>
      <c r="E15" s="293">
        <f t="shared" si="13"/>
        <v>111877.33333333333</v>
      </c>
      <c r="F15" s="293">
        <f t="shared" si="13"/>
        <v>111877.33333333333</v>
      </c>
      <c r="G15" s="293">
        <f t="shared" si="13"/>
        <v>112195.33333333333</v>
      </c>
      <c r="H15" s="293">
        <f t="shared" si="13"/>
        <v>111877.33333333333</v>
      </c>
      <c r="I15" s="293">
        <f t="shared" si="13"/>
        <v>111877.33333333333</v>
      </c>
      <c r="J15" s="293">
        <f t="shared" si="13"/>
        <v>111877.33333333333</v>
      </c>
      <c r="K15" s="293">
        <f t="shared" si="13"/>
        <v>111877.33333333333</v>
      </c>
      <c r="L15" s="293">
        <f t="shared" si="13"/>
        <v>111877.33333333333</v>
      </c>
      <c r="M15" s="293">
        <f t="shared" si="13"/>
        <v>111877.33333333333</v>
      </c>
      <c r="N15" s="293">
        <f t="shared" si="13"/>
        <v>111877.33333333333</v>
      </c>
      <c r="O15" s="293">
        <f t="shared" si="13"/>
        <v>111877.33333333333</v>
      </c>
      <c r="P15" s="282">
        <f t="shared" si="12"/>
        <v>1342846</v>
      </c>
    </row>
    <row r="16" spans="1:16">
      <c r="A16" s="247">
        <v>27</v>
      </c>
      <c r="B16" s="286" t="s">
        <v>371</v>
      </c>
      <c r="C16" s="285">
        <f>C17+C18</f>
        <v>488429</v>
      </c>
      <c r="D16" s="285">
        <f t="shared" ref="D16:O16" si="14">D17+D18</f>
        <v>50921.833333333336</v>
      </c>
      <c r="E16" s="285">
        <f t="shared" si="14"/>
        <v>39139.833333333336</v>
      </c>
      <c r="F16" s="285">
        <f t="shared" si="14"/>
        <v>46108.833333333336</v>
      </c>
      <c r="G16" s="285">
        <f t="shared" si="14"/>
        <v>39139.833333333336</v>
      </c>
      <c r="H16" s="285">
        <f t="shared" si="14"/>
        <v>39139.833333333336</v>
      </c>
      <c r="I16" s="285">
        <f t="shared" si="14"/>
        <v>39139.833333333336</v>
      </c>
      <c r="J16" s="285">
        <f t="shared" si="14"/>
        <v>39139.833333333336</v>
      </c>
      <c r="K16" s="285">
        <f t="shared" si="14"/>
        <v>39139.833333333336</v>
      </c>
      <c r="L16" s="285">
        <f t="shared" si="14"/>
        <v>39139.833333333336</v>
      </c>
      <c r="M16" s="285">
        <f t="shared" si="14"/>
        <v>39139.833333333336</v>
      </c>
      <c r="N16" s="285">
        <f t="shared" si="14"/>
        <v>39139.833333333336</v>
      </c>
      <c r="O16" s="285">
        <f t="shared" si="14"/>
        <v>39139.833333333336</v>
      </c>
      <c r="P16" s="269">
        <f t="shared" si="12"/>
        <v>488428.99999999994</v>
      </c>
    </row>
    <row r="17" spans="1:16" s="334" customFormat="1">
      <c r="A17" s="332"/>
      <c r="B17" s="333" t="s">
        <v>565</v>
      </c>
      <c r="C17" s="283">
        <v>18751</v>
      </c>
      <c r="D17" s="283">
        <v>11782</v>
      </c>
      <c r="E17" s="283"/>
      <c r="F17" s="283">
        <v>6969</v>
      </c>
      <c r="G17" s="283"/>
      <c r="H17" s="283"/>
      <c r="I17" s="283"/>
      <c r="J17" s="283"/>
      <c r="K17" s="283"/>
      <c r="L17" s="283"/>
      <c r="M17" s="283"/>
      <c r="N17" s="283"/>
      <c r="O17" s="283"/>
      <c r="P17" s="269">
        <f t="shared" si="12"/>
        <v>18751</v>
      </c>
    </row>
    <row r="18" spans="1:16">
      <c r="A18" s="247">
        <v>29</v>
      </c>
      <c r="B18" s="275" t="s">
        <v>540</v>
      </c>
      <c r="C18" s="267">
        <v>469678</v>
      </c>
      <c r="D18" s="268">
        <f>C18/12</f>
        <v>39139.833333333336</v>
      </c>
      <c r="E18" s="268">
        <f>C18/12</f>
        <v>39139.833333333336</v>
      </c>
      <c r="F18" s="268">
        <f>C18/12</f>
        <v>39139.833333333336</v>
      </c>
      <c r="G18" s="268">
        <f>C18/12</f>
        <v>39139.833333333336</v>
      </c>
      <c r="H18" s="268">
        <f>C18/12</f>
        <v>39139.833333333336</v>
      </c>
      <c r="I18" s="268">
        <f>C18/12</f>
        <v>39139.833333333336</v>
      </c>
      <c r="J18" s="268">
        <f>C18/12</f>
        <v>39139.833333333336</v>
      </c>
      <c r="K18" s="268">
        <f>C18/12</f>
        <v>39139.833333333336</v>
      </c>
      <c r="L18" s="268">
        <f>C18/12</f>
        <v>39139.833333333336</v>
      </c>
      <c r="M18" s="268">
        <f>C18/12</f>
        <v>39139.833333333336</v>
      </c>
      <c r="N18" s="268">
        <f>C18/12</f>
        <v>39139.833333333336</v>
      </c>
      <c r="O18" s="268">
        <f>C18/12</f>
        <v>39139.833333333336</v>
      </c>
      <c r="P18" s="269">
        <f t="shared" si="12"/>
        <v>469677.99999999994</v>
      </c>
    </row>
    <row r="19" spans="1:16" ht="21.75" customHeight="1">
      <c r="A19" s="247">
        <v>30</v>
      </c>
      <c r="B19" s="292" t="s">
        <v>536</v>
      </c>
      <c r="C19" s="291">
        <f>C15+C16</f>
        <v>1831275</v>
      </c>
      <c r="D19" s="291">
        <f t="shared" ref="D19:O19" si="15">D15+D16</f>
        <v>162799.16666666666</v>
      </c>
      <c r="E19" s="291">
        <f t="shared" si="15"/>
        <v>151017.16666666666</v>
      </c>
      <c r="F19" s="291">
        <f t="shared" si="15"/>
        <v>157986.16666666666</v>
      </c>
      <c r="G19" s="291">
        <f t="shared" si="15"/>
        <v>151335.16666666666</v>
      </c>
      <c r="H19" s="291">
        <f t="shared" si="15"/>
        <v>151017.16666666666</v>
      </c>
      <c r="I19" s="291">
        <f t="shared" si="15"/>
        <v>151017.16666666666</v>
      </c>
      <c r="J19" s="291">
        <f t="shared" si="15"/>
        <v>151017.16666666666</v>
      </c>
      <c r="K19" s="291">
        <f t="shared" si="15"/>
        <v>151017.16666666666</v>
      </c>
      <c r="L19" s="291">
        <f t="shared" si="15"/>
        <v>151017.16666666666</v>
      </c>
      <c r="M19" s="291">
        <f t="shared" si="15"/>
        <v>151017.16666666666</v>
      </c>
      <c r="N19" s="291">
        <f t="shared" si="15"/>
        <v>151017.16666666666</v>
      </c>
      <c r="O19" s="291">
        <f t="shared" si="15"/>
        <v>151017.16666666666</v>
      </c>
      <c r="P19" s="269">
        <f t="shared" si="12"/>
        <v>1831275.0000000002</v>
      </c>
    </row>
    <row r="20" spans="1:16">
      <c r="A20" s="247">
        <v>33</v>
      </c>
      <c r="B20" s="275" t="s">
        <v>545</v>
      </c>
      <c r="C20" s="273">
        <v>429871</v>
      </c>
      <c r="D20" s="268">
        <f t="shared" ref="D20:D26" si="16">C20/12</f>
        <v>35822.583333333336</v>
      </c>
      <c r="E20" s="268">
        <f t="shared" ref="E20:E26" si="17">C20/12</f>
        <v>35822.583333333336</v>
      </c>
      <c r="F20" s="268">
        <f t="shared" ref="F20:F26" si="18">C20/12</f>
        <v>35822.583333333336</v>
      </c>
      <c r="G20" s="268">
        <f t="shared" ref="G20:G26" si="19">C20/12</f>
        <v>35822.583333333336</v>
      </c>
      <c r="H20" s="268">
        <f t="shared" ref="H20:H26" si="20">C20/12</f>
        <v>35822.583333333336</v>
      </c>
      <c r="I20" s="268">
        <f t="shared" ref="I20:I26" si="21">C20/12</f>
        <v>35822.583333333336</v>
      </c>
      <c r="J20" s="268">
        <f t="shared" ref="J20:J26" si="22">C20/12</f>
        <v>35822.583333333336</v>
      </c>
      <c r="K20" s="268">
        <f t="shared" ref="K20:K26" si="23">C20/12</f>
        <v>35822.583333333336</v>
      </c>
      <c r="L20" s="268">
        <f t="shared" ref="L20:L26" si="24">C20/12</f>
        <v>35822.583333333336</v>
      </c>
      <c r="M20" s="268">
        <f t="shared" ref="M20:M26" si="25">C20/12</f>
        <v>35822.583333333336</v>
      </c>
      <c r="N20" s="268">
        <f t="shared" ref="N20:N26" si="26">C20/12</f>
        <v>35822.583333333336</v>
      </c>
      <c r="O20" s="268">
        <f t="shared" ref="O20:O26" si="27">C20/12</f>
        <v>35822.583333333336</v>
      </c>
      <c r="P20" s="269">
        <f t="shared" si="12"/>
        <v>429870.99999999994</v>
      </c>
    </row>
    <row r="21" spans="1:16">
      <c r="A21" s="247">
        <v>34</v>
      </c>
      <c r="B21" s="275" t="s">
        <v>544</v>
      </c>
      <c r="C21" s="273"/>
      <c r="D21" s="268">
        <f t="shared" si="16"/>
        <v>0</v>
      </c>
      <c r="E21" s="268">
        <f t="shared" si="17"/>
        <v>0</v>
      </c>
      <c r="F21" s="268">
        <f t="shared" si="18"/>
        <v>0</v>
      </c>
      <c r="G21" s="268">
        <f t="shared" si="19"/>
        <v>0</v>
      </c>
      <c r="H21" s="268">
        <f t="shared" si="20"/>
        <v>0</v>
      </c>
      <c r="I21" s="268">
        <f t="shared" si="21"/>
        <v>0</v>
      </c>
      <c r="J21" s="268">
        <f t="shared" si="22"/>
        <v>0</v>
      </c>
      <c r="K21" s="268">
        <f t="shared" si="23"/>
        <v>0</v>
      </c>
      <c r="L21" s="268">
        <f t="shared" si="24"/>
        <v>0</v>
      </c>
      <c r="M21" s="268">
        <f t="shared" si="25"/>
        <v>0</v>
      </c>
      <c r="N21" s="268">
        <f t="shared" si="26"/>
        <v>0</v>
      </c>
      <c r="O21" s="268">
        <f t="shared" si="27"/>
        <v>0</v>
      </c>
      <c r="P21" s="269">
        <f t="shared" si="12"/>
        <v>0</v>
      </c>
    </row>
    <row r="22" spans="1:16">
      <c r="A22" s="247">
        <v>35</v>
      </c>
      <c r="B22" s="274" t="s">
        <v>421</v>
      </c>
      <c r="C22" s="271">
        <v>291748</v>
      </c>
      <c r="D22" s="268">
        <f t="shared" si="16"/>
        <v>24312.333333333332</v>
      </c>
      <c r="E22" s="268">
        <f t="shared" si="17"/>
        <v>24312.333333333332</v>
      </c>
      <c r="F22" s="268">
        <f t="shared" si="18"/>
        <v>24312.333333333332</v>
      </c>
      <c r="G22" s="268">
        <f t="shared" si="19"/>
        <v>24312.333333333332</v>
      </c>
      <c r="H22" s="268">
        <f t="shared" si="20"/>
        <v>24312.333333333332</v>
      </c>
      <c r="I22" s="268">
        <f t="shared" si="21"/>
        <v>24312.333333333332</v>
      </c>
      <c r="J22" s="268">
        <f t="shared" si="22"/>
        <v>24312.333333333332</v>
      </c>
      <c r="K22" s="268">
        <f t="shared" si="23"/>
        <v>24312.333333333332</v>
      </c>
      <c r="L22" s="268">
        <f t="shared" si="24"/>
        <v>24312.333333333332</v>
      </c>
      <c r="M22" s="268">
        <f t="shared" si="25"/>
        <v>24312.333333333332</v>
      </c>
      <c r="N22" s="268">
        <f t="shared" si="26"/>
        <v>24312.333333333332</v>
      </c>
      <c r="O22" s="268">
        <f t="shared" si="27"/>
        <v>24312.333333333332</v>
      </c>
      <c r="P22" s="269">
        <f t="shared" si="12"/>
        <v>291748</v>
      </c>
    </row>
    <row r="23" spans="1:16">
      <c r="A23" s="247">
        <v>36</v>
      </c>
      <c r="B23" s="277" t="s">
        <v>379</v>
      </c>
      <c r="C23" s="278">
        <v>58221</v>
      </c>
      <c r="D23" s="268">
        <f t="shared" si="16"/>
        <v>4851.75</v>
      </c>
      <c r="E23" s="268">
        <f t="shared" si="17"/>
        <v>4851.75</v>
      </c>
      <c r="F23" s="268">
        <f t="shared" si="18"/>
        <v>4851.75</v>
      </c>
      <c r="G23" s="268">
        <f t="shared" si="19"/>
        <v>4851.75</v>
      </c>
      <c r="H23" s="268">
        <f t="shared" si="20"/>
        <v>4851.75</v>
      </c>
      <c r="I23" s="268">
        <f t="shared" si="21"/>
        <v>4851.75</v>
      </c>
      <c r="J23" s="268">
        <f t="shared" si="22"/>
        <v>4851.75</v>
      </c>
      <c r="K23" s="268">
        <f t="shared" si="23"/>
        <v>4851.75</v>
      </c>
      <c r="L23" s="268">
        <f t="shared" si="24"/>
        <v>4851.75</v>
      </c>
      <c r="M23" s="268">
        <f t="shared" si="25"/>
        <v>4851.75</v>
      </c>
      <c r="N23" s="268">
        <f t="shared" si="26"/>
        <v>4851.75</v>
      </c>
      <c r="O23" s="268">
        <f t="shared" si="27"/>
        <v>4851.75</v>
      </c>
      <c r="P23" s="269">
        <f t="shared" si="12"/>
        <v>58221</v>
      </c>
    </row>
    <row r="24" spans="1:16">
      <c r="A24" s="247">
        <v>37</v>
      </c>
      <c r="B24" s="277" t="s">
        <v>435</v>
      </c>
      <c r="C24" s="278">
        <v>8485</v>
      </c>
      <c r="D24" s="268">
        <f t="shared" si="16"/>
        <v>707.08333333333337</v>
      </c>
      <c r="E24" s="268">
        <f t="shared" si="17"/>
        <v>707.08333333333337</v>
      </c>
      <c r="F24" s="268">
        <f t="shared" si="18"/>
        <v>707.08333333333337</v>
      </c>
      <c r="G24" s="268">
        <f t="shared" si="19"/>
        <v>707.08333333333337</v>
      </c>
      <c r="H24" s="268">
        <f t="shared" si="20"/>
        <v>707.08333333333337</v>
      </c>
      <c r="I24" s="268">
        <f t="shared" si="21"/>
        <v>707.08333333333337</v>
      </c>
      <c r="J24" s="268">
        <f t="shared" si="22"/>
        <v>707.08333333333337</v>
      </c>
      <c r="K24" s="268">
        <f t="shared" si="23"/>
        <v>707.08333333333337</v>
      </c>
      <c r="L24" s="268">
        <f t="shared" si="24"/>
        <v>707.08333333333337</v>
      </c>
      <c r="M24" s="268">
        <f t="shared" si="25"/>
        <v>707.08333333333337</v>
      </c>
      <c r="N24" s="268">
        <f t="shared" si="26"/>
        <v>707.08333333333337</v>
      </c>
      <c r="O24" s="268">
        <f t="shared" si="27"/>
        <v>707.08333333333337</v>
      </c>
      <c r="P24" s="269">
        <f t="shared" si="12"/>
        <v>8484.9999999999982</v>
      </c>
    </row>
    <row r="25" spans="1:16">
      <c r="A25" s="247"/>
      <c r="B25" s="277" t="s">
        <v>537</v>
      </c>
      <c r="C25" s="278">
        <v>70</v>
      </c>
      <c r="D25" s="268">
        <f t="shared" si="16"/>
        <v>5.833333333333333</v>
      </c>
      <c r="E25" s="268">
        <f t="shared" si="17"/>
        <v>5.833333333333333</v>
      </c>
      <c r="F25" s="268">
        <f t="shared" si="18"/>
        <v>5.833333333333333</v>
      </c>
      <c r="G25" s="268">
        <f t="shared" si="19"/>
        <v>5.833333333333333</v>
      </c>
      <c r="H25" s="268">
        <f t="shared" si="20"/>
        <v>5.833333333333333</v>
      </c>
      <c r="I25" s="268">
        <f t="shared" si="21"/>
        <v>5.833333333333333</v>
      </c>
      <c r="J25" s="268">
        <f t="shared" si="22"/>
        <v>5.833333333333333</v>
      </c>
      <c r="K25" s="268">
        <f t="shared" si="23"/>
        <v>5.833333333333333</v>
      </c>
      <c r="L25" s="268">
        <f t="shared" si="24"/>
        <v>5.833333333333333</v>
      </c>
      <c r="M25" s="268">
        <f t="shared" si="25"/>
        <v>5.833333333333333</v>
      </c>
      <c r="N25" s="268">
        <f t="shared" si="26"/>
        <v>5.833333333333333</v>
      </c>
      <c r="O25" s="268">
        <f t="shared" si="27"/>
        <v>5.833333333333333</v>
      </c>
      <c r="P25" s="269">
        <f t="shared" si="12"/>
        <v>70</v>
      </c>
    </row>
    <row r="26" spans="1:16">
      <c r="A26" s="247">
        <v>38</v>
      </c>
      <c r="B26" s="277" t="s">
        <v>538</v>
      </c>
      <c r="C26" s="278">
        <v>352</v>
      </c>
      <c r="D26" s="268">
        <f t="shared" si="16"/>
        <v>29.333333333333332</v>
      </c>
      <c r="E26" s="268">
        <f t="shared" si="17"/>
        <v>29.333333333333332</v>
      </c>
      <c r="F26" s="268">
        <f t="shared" si="18"/>
        <v>29.333333333333332</v>
      </c>
      <c r="G26" s="268">
        <f t="shared" si="19"/>
        <v>29.333333333333332</v>
      </c>
      <c r="H26" s="268">
        <f t="shared" si="20"/>
        <v>29.333333333333332</v>
      </c>
      <c r="I26" s="268">
        <f t="shared" si="21"/>
        <v>29.333333333333332</v>
      </c>
      <c r="J26" s="268">
        <f t="shared" si="22"/>
        <v>29.333333333333332</v>
      </c>
      <c r="K26" s="268">
        <f t="shared" si="23"/>
        <v>29.333333333333332</v>
      </c>
      <c r="L26" s="268">
        <f t="shared" si="24"/>
        <v>29.333333333333332</v>
      </c>
      <c r="M26" s="268">
        <f t="shared" si="25"/>
        <v>29.333333333333332</v>
      </c>
      <c r="N26" s="268">
        <f t="shared" si="26"/>
        <v>29.333333333333332</v>
      </c>
      <c r="O26" s="268">
        <f t="shared" si="27"/>
        <v>29.333333333333332</v>
      </c>
      <c r="P26" s="269">
        <f t="shared" si="12"/>
        <v>351.99999999999994</v>
      </c>
    </row>
    <row r="27" spans="1:16" s="128" customFormat="1">
      <c r="A27" s="290">
        <v>39</v>
      </c>
      <c r="B27" s="289" t="s">
        <v>543</v>
      </c>
      <c r="C27" s="288">
        <f t="shared" ref="C27:O27" si="28">SUM(C20:C26)</f>
        <v>788747</v>
      </c>
      <c r="D27" s="288">
        <f t="shared" si="28"/>
        <v>65728.916666666657</v>
      </c>
      <c r="E27" s="288">
        <f t="shared" si="28"/>
        <v>65728.916666666657</v>
      </c>
      <c r="F27" s="288">
        <f t="shared" si="28"/>
        <v>65728.916666666657</v>
      </c>
      <c r="G27" s="288">
        <f t="shared" si="28"/>
        <v>65728.916666666657</v>
      </c>
      <c r="H27" s="288">
        <f t="shared" si="28"/>
        <v>65728.916666666657</v>
      </c>
      <c r="I27" s="288">
        <f t="shared" si="28"/>
        <v>65728.916666666657</v>
      </c>
      <c r="J27" s="288">
        <f t="shared" si="28"/>
        <v>65728.916666666657</v>
      </c>
      <c r="K27" s="288">
        <f t="shared" si="28"/>
        <v>65728.916666666657</v>
      </c>
      <c r="L27" s="288">
        <f t="shared" si="28"/>
        <v>65728.916666666657</v>
      </c>
      <c r="M27" s="288">
        <f t="shared" si="28"/>
        <v>65728.916666666657</v>
      </c>
      <c r="N27" s="288">
        <f t="shared" si="28"/>
        <v>65728.916666666657</v>
      </c>
      <c r="O27" s="288">
        <f t="shared" si="28"/>
        <v>65728.916666666657</v>
      </c>
      <c r="P27" s="287">
        <f t="shared" si="12"/>
        <v>788746.99999999965</v>
      </c>
    </row>
    <row r="28" spans="1:16" ht="16.5" customHeight="1">
      <c r="A28" s="247">
        <v>55</v>
      </c>
      <c r="B28" s="286" t="s">
        <v>542</v>
      </c>
      <c r="C28" s="285">
        <f t="shared" ref="C28:O28" si="29">SUM(C29:C31)</f>
        <v>1042528</v>
      </c>
      <c r="D28" s="285">
        <f t="shared" si="29"/>
        <v>86296.583333333343</v>
      </c>
      <c r="E28" s="285">
        <f t="shared" si="29"/>
        <v>86296.583333333343</v>
      </c>
      <c r="F28" s="285">
        <f t="shared" si="29"/>
        <v>93265.583333333343</v>
      </c>
      <c r="G28" s="285">
        <f t="shared" si="29"/>
        <v>86296.583333333343</v>
      </c>
      <c r="H28" s="285">
        <f t="shared" si="29"/>
        <v>86296.583333333343</v>
      </c>
      <c r="I28" s="285">
        <f t="shared" si="29"/>
        <v>86296.583333333343</v>
      </c>
      <c r="J28" s="285">
        <f t="shared" si="29"/>
        <v>86296.583333333343</v>
      </c>
      <c r="K28" s="285">
        <f t="shared" si="29"/>
        <v>86296.583333333343</v>
      </c>
      <c r="L28" s="285">
        <f t="shared" si="29"/>
        <v>86296.583333333343</v>
      </c>
      <c r="M28" s="285">
        <f t="shared" si="29"/>
        <v>86296.583333333343</v>
      </c>
      <c r="N28" s="285">
        <f t="shared" si="29"/>
        <v>86296.583333333343</v>
      </c>
      <c r="O28" s="285">
        <f t="shared" si="29"/>
        <v>86296.583333333343</v>
      </c>
      <c r="P28" s="269">
        <f t="shared" si="12"/>
        <v>1042528.0000000003</v>
      </c>
    </row>
    <row r="29" spans="1:16" s="281" customFormat="1" ht="16.5" customHeight="1">
      <c r="A29" s="284"/>
      <c r="B29" s="277" t="s">
        <v>541</v>
      </c>
      <c r="C29" s="283">
        <v>565881</v>
      </c>
      <c r="D29" s="268">
        <f>C29/12</f>
        <v>47156.75</v>
      </c>
      <c r="E29" s="268">
        <f>C29/12</f>
        <v>47156.75</v>
      </c>
      <c r="F29" s="268">
        <f>C29/12</f>
        <v>47156.75</v>
      </c>
      <c r="G29" s="268">
        <f>C29/12</f>
        <v>47156.75</v>
      </c>
      <c r="H29" s="268">
        <f>C29/12</f>
        <v>47156.75</v>
      </c>
      <c r="I29" s="268">
        <f>C29/12</f>
        <v>47156.75</v>
      </c>
      <c r="J29" s="268">
        <f>C29/12</f>
        <v>47156.75</v>
      </c>
      <c r="K29" s="268">
        <f>C29/12</f>
        <v>47156.75</v>
      </c>
      <c r="L29" s="268">
        <f>C29/12</f>
        <v>47156.75</v>
      </c>
      <c r="M29" s="268">
        <f>C29/12</f>
        <v>47156.75</v>
      </c>
      <c r="N29" s="268">
        <f>C29/12</f>
        <v>47156.75</v>
      </c>
      <c r="O29" s="268">
        <f>C29/12</f>
        <v>47156.75</v>
      </c>
      <c r="P29" s="269">
        <f t="shared" si="12"/>
        <v>565881</v>
      </c>
    </row>
    <row r="30" spans="1:16" s="281" customFormat="1" ht="16.5" customHeight="1">
      <c r="A30" s="284"/>
      <c r="B30" s="277" t="s">
        <v>760</v>
      </c>
      <c r="C30" s="283">
        <v>6969</v>
      </c>
      <c r="D30" s="268"/>
      <c r="E30" s="268"/>
      <c r="F30" s="268">
        <v>6969</v>
      </c>
      <c r="G30" s="268"/>
      <c r="H30" s="268"/>
      <c r="I30" s="268"/>
      <c r="J30" s="268"/>
      <c r="K30" s="268"/>
      <c r="L30" s="268"/>
      <c r="M30" s="268"/>
      <c r="N30" s="268"/>
      <c r="O30" s="268"/>
      <c r="P30" s="269">
        <f t="shared" si="12"/>
        <v>6969</v>
      </c>
    </row>
    <row r="31" spans="1:16">
      <c r="A31" s="247">
        <v>56</v>
      </c>
      <c r="B31" s="275" t="s">
        <v>540</v>
      </c>
      <c r="C31" s="276">
        <v>469678</v>
      </c>
      <c r="D31" s="268">
        <f>C31/12</f>
        <v>39139.833333333336</v>
      </c>
      <c r="E31" s="268">
        <f>C31/12</f>
        <v>39139.833333333336</v>
      </c>
      <c r="F31" s="268">
        <f>C31/12</f>
        <v>39139.833333333336</v>
      </c>
      <c r="G31" s="268">
        <f>C31/12</f>
        <v>39139.833333333336</v>
      </c>
      <c r="H31" s="268">
        <f>C31/12</f>
        <v>39139.833333333336</v>
      </c>
      <c r="I31" s="268">
        <f>C31/12</f>
        <v>39139.833333333336</v>
      </c>
      <c r="J31" s="268">
        <f>C31/12</f>
        <v>39139.833333333336</v>
      </c>
      <c r="K31" s="268">
        <f>C31/12</f>
        <v>39139.833333333336</v>
      </c>
      <c r="L31" s="268">
        <f>C31/12</f>
        <v>39139.833333333336</v>
      </c>
      <c r="M31" s="268">
        <f>C31/12</f>
        <v>39139.833333333336</v>
      </c>
      <c r="N31" s="268">
        <f>C31/12</f>
        <v>39139.833333333336</v>
      </c>
      <c r="O31" s="268">
        <f>C31/12</f>
        <v>39139.833333333336</v>
      </c>
      <c r="P31" s="269">
        <f>SUM(D31:O31)</f>
        <v>469677.99999999994</v>
      </c>
    </row>
    <row r="32" spans="1:16" ht="18" customHeight="1">
      <c r="A32" s="247">
        <v>58</v>
      </c>
      <c r="B32" s="280" t="s">
        <v>539</v>
      </c>
      <c r="C32" s="279">
        <f t="shared" ref="C32:O32" si="30">C27+C28</f>
        <v>1831275</v>
      </c>
      <c r="D32" s="279">
        <f t="shared" si="30"/>
        <v>152025.5</v>
      </c>
      <c r="E32" s="279">
        <f t="shared" si="30"/>
        <v>152025.5</v>
      </c>
      <c r="F32" s="279">
        <f t="shared" si="30"/>
        <v>158994.5</v>
      </c>
      <c r="G32" s="279">
        <f t="shared" si="30"/>
        <v>152025.5</v>
      </c>
      <c r="H32" s="279">
        <f t="shared" si="30"/>
        <v>152025.5</v>
      </c>
      <c r="I32" s="279">
        <f t="shared" si="30"/>
        <v>152025.5</v>
      </c>
      <c r="J32" s="279">
        <f t="shared" si="30"/>
        <v>152025.5</v>
      </c>
      <c r="K32" s="279">
        <f t="shared" si="30"/>
        <v>152025.5</v>
      </c>
      <c r="L32" s="279">
        <f t="shared" si="30"/>
        <v>152025.5</v>
      </c>
      <c r="M32" s="279">
        <f t="shared" si="30"/>
        <v>152025.5</v>
      </c>
      <c r="N32" s="279">
        <f t="shared" si="30"/>
        <v>152025.5</v>
      </c>
      <c r="O32" s="279">
        <f t="shared" si="30"/>
        <v>152025.5</v>
      </c>
      <c r="P32" s="269">
        <f>SUM(D32:O32)</f>
        <v>1831275</v>
      </c>
    </row>
    <row r="33" spans="2:15"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</row>
    <row r="34" spans="2:15"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</row>
  </sheetData>
  <phoneticPr fontId="45" type="noConversion"/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2" sqref="C2"/>
    </sheetView>
  </sheetViews>
  <sheetFormatPr defaultRowHeight="12.75"/>
  <cols>
    <col min="1" max="1" width="9.140625" style="125"/>
    <col min="2" max="2" width="38.28515625" style="125" customWidth="1"/>
    <col min="3" max="3" width="16.5703125" style="125" customWidth="1"/>
    <col min="4" max="4" width="13.7109375" style="125" customWidth="1"/>
    <col min="5" max="5" width="13.42578125" style="125" customWidth="1"/>
    <col min="6" max="6" width="14" style="125" customWidth="1"/>
    <col min="7" max="16384" width="9.140625" style="125"/>
  </cols>
  <sheetData>
    <row r="1" spans="1:6">
      <c r="B1" s="128" t="s">
        <v>501</v>
      </c>
      <c r="C1" s="264" t="s">
        <v>554</v>
      </c>
    </row>
    <row r="2" spans="1:6">
      <c r="A2" s="128"/>
      <c r="B2" s="128" t="s">
        <v>644</v>
      </c>
      <c r="C2" s="119" t="s">
        <v>664</v>
      </c>
      <c r="D2" s="128"/>
    </row>
    <row r="3" spans="1:6">
      <c r="A3" s="128"/>
      <c r="B3" s="128"/>
      <c r="C3" s="167" t="s">
        <v>351</v>
      </c>
      <c r="D3" s="128"/>
    </row>
    <row r="4" spans="1:6" ht="36" customHeight="1">
      <c r="A4" s="464" t="s">
        <v>663</v>
      </c>
      <c r="B4" s="464"/>
      <c r="C4" s="464"/>
      <c r="D4" s="464"/>
    </row>
    <row r="6" spans="1:6">
      <c r="A6" s="125" t="s">
        <v>411</v>
      </c>
      <c r="B6" s="125" t="s">
        <v>463</v>
      </c>
      <c r="C6" s="125" t="s">
        <v>393</v>
      </c>
      <c r="D6" s="125" t="s">
        <v>392</v>
      </c>
      <c r="E6" s="163" t="s">
        <v>413</v>
      </c>
      <c r="F6" s="125" t="s">
        <v>513</v>
      </c>
    </row>
    <row r="7" spans="1:6" ht="24">
      <c r="A7" s="261" t="s">
        <v>553</v>
      </c>
      <c r="B7" s="262" t="s">
        <v>548</v>
      </c>
      <c r="C7" s="298" t="s">
        <v>552</v>
      </c>
      <c r="D7" s="299" t="s">
        <v>550</v>
      </c>
      <c r="E7" s="299" t="s">
        <v>551</v>
      </c>
      <c r="F7" s="300" t="s">
        <v>549</v>
      </c>
    </row>
    <row r="8" spans="1:6">
      <c r="A8" s="256" t="s">
        <v>3</v>
      </c>
      <c r="B8" s="331"/>
      <c r="C8" s="251"/>
      <c r="D8" s="251"/>
      <c r="E8" s="251">
        <f>C8+D8</f>
        <v>0</v>
      </c>
      <c r="F8" s="251"/>
    </row>
    <row r="9" spans="1:6">
      <c r="A9" s="256" t="s">
        <v>4</v>
      </c>
      <c r="B9" s="255"/>
      <c r="C9" s="251"/>
      <c r="D9" s="251"/>
      <c r="E9" s="251">
        <f>C9+D9</f>
        <v>0</v>
      </c>
      <c r="F9" s="251"/>
    </row>
    <row r="10" spans="1:6">
      <c r="A10" s="256" t="s">
        <v>5</v>
      </c>
      <c r="B10" s="255"/>
      <c r="C10" s="251"/>
      <c r="D10" s="251"/>
      <c r="E10" s="251">
        <f>C10+D10</f>
        <v>0</v>
      </c>
      <c r="F10" s="251"/>
    </row>
    <row r="11" spans="1:6">
      <c r="A11" s="256" t="s">
        <v>6</v>
      </c>
      <c r="B11" s="255"/>
      <c r="C11" s="251"/>
      <c r="D11" s="251"/>
      <c r="E11" s="251">
        <f>C11+D11</f>
        <v>0</v>
      </c>
      <c r="F11" s="251"/>
    </row>
    <row r="12" spans="1:6">
      <c r="A12" s="256" t="s">
        <v>474</v>
      </c>
      <c r="B12" s="255"/>
      <c r="C12" s="251"/>
      <c r="D12" s="251"/>
      <c r="E12" s="251">
        <f>C12+D12</f>
        <v>0</v>
      </c>
      <c r="F12" s="251"/>
    </row>
    <row r="13" spans="1:6">
      <c r="A13" s="254" t="s">
        <v>503</v>
      </c>
      <c r="B13" s="253" t="s">
        <v>459</v>
      </c>
      <c r="C13" s="252">
        <f>SUM(C8:C12)</f>
        <v>0</v>
      </c>
      <c r="D13" s="252">
        <f>SUM(D8:D12)</f>
        <v>0</v>
      </c>
      <c r="E13" s="252">
        <f>SUM(E8:E12)</f>
        <v>0</v>
      </c>
      <c r="F13" s="252">
        <f>SUM(F8:F12)</f>
        <v>0</v>
      </c>
    </row>
  </sheetData>
  <mergeCells count="1">
    <mergeCell ref="A4:D4"/>
  </mergeCells>
  <phoneticPr fontId="4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</vt:i4>
      </vt:variant>
    </vt:vector>
  </HeadingPairs>
  <TitlesOfParts>
    <vt:vector size="24" baseType="lpstr">
      <vt:lpstr>1 mell</vt:lpstr>
      <vt:lpstr>1.a</vt:lpstr>
      <vt:lpstr>1.b mell</vt:lpstr>
      <vt:lpstr>2 mell</vt:lpstr>
      <vt:lpstr>2.a mell</vt:lpstr>
      <vt:lpstr>2.b mell</vt:lpstr>
      <vt:lpstr>2-c</vt:lpstr>
      <vt:lpstr>2.d mell</vt:lpstr>
      <vt:lpstr>3.mell. </vt:lpstr>
      <vt:lpstr>4.mell</vt:lpstr>
      <vt:lpstr>5.mell.</vt:lpstr>
      <vt:lpstr>6.mell.</vt:lpstr>
      <vt:lpstr>7 mell</vt:lpstr>
      <vt:lpstr>8.sz.mell</vt:lpstr>
      <vt:lpstr>9a mell</vt:lpstr>
      <vt:lpstr>9b mell</vt:lpstr>
      <vt:lpstr>9c mell</vt:lpstr>
      <vt:lpstr>10 mell</vt:lpstr>
      <vt:lpstr>11 mell</vt:lpstr>
      <vt:lpstr>12 mell</vt:lpstr>
      <vt:lpstr>13. mell</vt:lpstr>
      <vt:lpstr>14 mell</vt:lpstr>
      <vt:lpstr>Munka2</vt:lpstr>
      <vt:lpstr>'13. mell'!Nyomtatási_terület</vt:lpstr>
    </vt:vector>
  </TitlesOfParts>
  <Company>Polgármesteri Hivatal Berhida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penzugy1</dc:creator>
  <cp:lastModifiedBy>Aljegyző</cp:lastModifiedBy>
  <cp:lastPrinted>2016-02-11T16:56:48Z</cp:lastPrinted>
  <dcterms:created xsi:type="dcterms:W3CDTF">2014-01-07T09:54:51Z</dcterms:created>
  <dcterms:modified xsi:type="dcterms:W3CDTF">2016-06-03T08:51:52Z</dcterms:modified>
</cp:coreProperties>
</file>