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32760" yWindow="32760" windowWidth="15450" windowHeight="5025"/>
  </bookViews>
  <sheets>
    <sheet name="önkormányzat" sheetId="4" r:id="rId1"/>
    <sheet name="hivatal" sheetId="5" r:id="rId2"/>
    <sheet name="ámk" sheetId="8" r:id="rId3"/>
    <sheet name="szak" sheetId="6" r:id="rId4"/>
    <sheet name="Munka1" sheetId="7" r:id="rId5"/>
    <sheet name="2020" sheetId="20" r:id="rId6"/>
    <sheet name="melléklet1" sheetId="9" r:id="rId7"/>
    <sheet name="melléklet2" sheetId="10" r:id="rId8"/>
    <sheet name="melléklet3" sheetId="11" r:id="rId9"/>
    <sheet name="melléklet4" sheetId="21" r:id="rId10"/>
    <sheet name="melléklet5" sheetId="12" r:id="rId11"/>
    <sheet name="melléklet6" sheetId="13" r:id="rId12"/>
    <sheet name="melléklet7" sheetId="14" r:id="rId13"/>
    <sheet name="melléklet8" sheetId="15" r:id="rId14"/>
    <sheet name="melléklet9" sheetId="16" r:id="rId15"/>
    <sheet name="melléklet10" sheetId="17" r:id="rId16"/>
    <sheet name="melléklet11" sheetId="18" r:id="rId17"/>
  </sheets>
  <calcPr calcId="181029"/>
</workbook>
</file>

<file path=xl/calcChain.xml><?xml version="1.0" encoding="utf-8"?>
<calcChain xmlns="http://schemas.openxmlformats.org/spreadsheetml/2006/main">
  <c r="C689" i="4" l="1"/>
  <c r="D56" i="21"/>
  <c r="D58" i="21"/>
  <c r="C48" i="21"/>
  <c r="C40" i="21"/>
  <c r="C37" i="21"/>
  <c r="C42" i="21"/>
  <c r="C34" i="21"/>
  <c r="C31" i="21"/>
  <c r="C28" i="21"/>
  <c r="C25" i="21"/>
  <c r="C22" i="21"/>
  <c r="C16" i="21"/>
  <c r="C11" i="21"/>
  <c r="C8" i="21"/>
  <c r="B18" i="9"/>
  <c r="C15" i="20"/>
  <c r="H12" i="20"/>
  <c r="C623" i="4"/>
  <c r="C628" i="4"/>
  <c r="B672" i="4"/>
  <c r="B673" i="4"/>
  <c r="B680" i="4"/>
  <c r="B681" i="4"/>
  <c r="D128" i="4"/>
  <c r="D129" i="4"/>
  <c r="D362" i="8"/>
  <c r="D359" i="8"/>
  <c r="D357" i="8"/>
  <c r="D356" i="8"/>
  <c r="D333" i="8"/>
  <c r="C325" i="8"/>
  <c r="C324" i="8"/>
  <c r="C265" i="8"/>
  <c r="C218" i="8"/>
  <c r="C216" i="8"/>
  <c r="C157" i="8"/>
  <c r="C155" i="8"/>
  <c r="C135" i="8"/>
  <c r="C133" i="8"/>
  <c r="C99" i="8"/>
  <c r="C78" i="8"/>
  <c r="C76" i="8"/>
  <c r="C23" i="8"/>
  <c r="C154" i="6"/>
  <c r="C152" i="6"/>
  <c r="C95" i="6"/>
  <c r="C93" i="6"/>
  <c r="C48" i="6"/>
  <c r="C47" i="6"/>
  <c r="C67" i="5"/>
  <c r="C65" i="5"/>
  <c r="C14" i="5"/>
  <c r="C71" i="5"/>
  <c r="D565" i="4"/>
  <c r="B12" i="9"/>
  <c r="C187" i="4"/>
  <c r="C8" i="10"/>
  <c r="C11" i="10"/>
  <c r="E13" i="20"/>
  <c r="F6" i="20"/>
  <c r="M6" i="20"/>
  <c r="C26" i="4"/>
  <c r="C605" i="4"/>
  <c r="C342" i="8"/>
  <c r="C340" i="8"/>
  <c r="C339" i="8"/>
  <c r="C344" i="8"/>
  <c r="C309" i="8"/>
  <c r="D365" i="8"/>
  <c r="D354" i="8"/>
  <c r="D632" i="4"/>
  <c r="D598" i="4"/>
  <c r="C588" i="4"/>
  <c r="C582" i="4"/>
  <c r="C591" i="4"/>
  <c r="C593" i="4"/>
  <c r="C595" i="4"/>
  <c r="C585" i="4"/>
  <c r="D635" i="4"/>
  <c r="C385" i="4"/>
  <c r="C448" i="4"/>
  <c r="D205" i="4"/>
  <c r="C573" i="4"/>
  <c r="C570" i="4"/>
  <c r="C379" i="4"/>
  <c r="C382" i="4"/>
  <c r="C391" i="4"/>
  <c r="C393" i="4"/>
  <c r="C389" i="4"/>
  <c r="C112" i="4"/>
  <c r="D634" i="4"/>
  <c r="D633" i="4"/>
  <c r="C128" i="8"/>
  <c r="B48" i="7"/>
  <c r="B43" i="7"/>
  <c r="B26" i="7"/>
  <c r="B11" i="7"/>
  <c r="B19" i="7"/>
  <c r="C81" i="6"/>
  <c r="C164" i="6"/>
  <c r="C162" i="6"/>
  <c r="B191" i="6"/>
  <c r="D183" i="6"/>
  <c r="D184" i="6"/>
  <c r="B194" i="6"/>
  <c r="B196" i="6"/>
  <c r="B679" i="4"/>
  <c r="F4" i="18"/>
  <c r="F5" i="18"/>
  <c r="F6" i="18"/>
  <c r="F7" i="18"/>
  <c r="B8" i="18"/>
  <c r="C8" i="18"/>
  <c r="D8" i="18"/>
  <c r="F8" i="18"/>
  <c r="E8" i="18"/>
  <c r="G8" i="18"/>
  <c r="B17" i="18"/>
  <c r="B31" i="18"/>
  <c r="B37" i="18"/>
  <c r="G49" i="17"/>
  <c r="B12" i="16"/>
  <c r="F11" i="15"/>
  <c r="F18" i="15"/>
  <c r="F12" i="15"/>
  <c r="F13" i="15"/>
  <c r="F14" i="15"/>
  <c r="F15" i="15"/>
  <c r="F16" i="15"/>
  <c r="F17" i="15"/>
  <c r="C18" i="15"/>
  <c r="D18" i="15"/>
  <c r="E18" i="15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B20" i="14"/>
  <c r="C20" i="14"/>
  <c r="D20" i="14"/>
  <c r="E20" i="14"/>
  <c r="F20" i="14"/>
  <c r="G20" i="14"/>
  <c r="H20" i="14"/>
  <c r="I20" i="14"/>
  <c r="J20" i="14"/>
  <c r="K20" i="14"/>
  <c r="L20" i="14"/>
  <c r="M20" i="14"/>
  <c r="N23" i="14"/>
  <c r="N24" i="14"/>
  <c r="N25" i="14"/>
  <c r="N26" i="14"/>
  <c r="N27" i="14"/>
  <c r="N28" i="14"/>
  <c r="N29" i="14"/>
  <c r="N30" i="14"/>
  <c r="N31" i="14"/>
  <c r="B32" i="14"/>
  <c r="C32" i="14"/>
  <c r="D32" i="14"/>
  <c r="E32" i="14"/>
  <c r="F32" i="14"/>
  <c r="G32" i="14"/>
  <c r="H32" i="14"/>
  <c r="I32" i="14"/>
  <c r="J32" i="14"/>
  <c r="K32" i="14"/>
  <c r="L32" i="14"/>
  <c r="M32" i="14"/>
  <c r="C19" i="13"/>
  <c r="C25" i="13"/>
  <c r="H21" i="12"/>
  <c r="H24" i="12"/>
  <c r="I14" i="11"/>
  <c r="J14" i="11"/>
  <c r="G11" i="10"/>
  <c r="H11" i="10"/>
  <c r="I11" i="10"/>
  <c r="B7" i="9"/>
  <c r="C3" i="20"/>
  <c r="E3" i="20"/>
  <c r="F3" i="20"/>
  <c r="G3" i="20"/>
  <c r="H3" i="20"/>
  <c r="C5" i="20"/>
  <c r="H5" i="20"/>
  <c r="B6" i="20"/>
  <c r="C6" i="20"/>
  <c r="D6" i="20"/>
  <c r="C13" i="11"/>
  <c r="H6" i="20"/>
  <c r="E9" i="10"/>
  <c r="F14" i="20"/>
  <c r="G15" i="20"/>
  <c r="F20" i="20"/>
  <c r="F22" i="20"/>
  <c r="F23" i="20"/>
  <c r="D24" i="20"/>
  <c r="E24" i="20"/>
  <c r="G29" i="20"/>
  <c r="F30" i="20"/>
  <c r="K8" i="10"/>
  <c r="K11" i="10"/>
  <c r="L11" i="10"/>
  <c r="G31" i="20"/>
  <c r="G32" i="20"/>
  <c r="C33" i="20"/>
  <c r="D33" i="20"/>
  <c r="E33" i="20"/>
  <c r="C15" i="6"/>
  <c r="C24" i="6"/>
  <c r="C28" i="6"/>
  <c r="C35" i="6"/>
  <c r="C42" i="6"/>
  <c r="C45" i="6"/>
  <c r="C58" i="6"/>
  <c r="C67" i="6"/>
  <c r="C71" i="6"/>
  <c r="C76" i="6"/>
  <c r="C85" i="6"/>
  <c r="C88" i="6"/>
  <c r="D100" i="6"/>
  <c r="D101" i="6"/>
  <c r="C120" i="6"/>
  <c r="C130" i="6"/>
  <c r="C133" i="6"/>
  <c r="C136" i="6"/>
  <c r="C161" i="6"/>
  <c r="C144" i="6"/>
  <c r="C148" i="6"/>
  <c r="C151" i="6"/>
  <c r="C169" i="6"/>
  <c r="I6" i="20"/>
  <c r="C158" i="6"/>
  <c r="C159" i="6"/>
  <c r="C160" i="6"/>
  <c r="C163" i="6"/>
  <c r="C165" i="6"/>
  <c r="C168" i="6"/>
  <c r="D176" i="6"/>
  <c r="D177" i="6"/>
  <c r="D179" i="6"/>
  <c r="D182" i="6"/>
  <c r="C12" i="8"/>
  <c r="C15" i="8"/>
  <c r="C19" i="8"/>
  <c r="C22" i="8"/>
  <c r="D29" i="8"/>
  <c r="D30" i="8"/>
  <c r="C51" i="8"/>
  <c r="C54" i="8"/>
  <c r="C60" i="8"/>
  <c r="C65" i="8"/>
  <c r="C69" i="8"/>
  <c r="C72" i="8"/>
  <c r="C75" i="8"/>
  <c r="D82" i="8"/>
  <c r="D83" i="8"/>
  <c r="C107" i="8"/>
  <c r="C112" i="8"/>
  <c r="C117" i="8"/>
  <c r="C122" i="8"/>
  <c r="C125" i="8"/>
  <c r="C131" i="8"/>
  <c r="C142" i="8"/>
  <c r="C147" i="8"/>
  <c r="C150" i="8"/>
  <c r="C153" i="8"/>
  <c r="C186" i="8"/>
  <c r="C191" i="8"/>
  <c r="C195" i="8"/>
  <c r="C199" i="8"/>
  <c r="C204" i="8"/>
  <c r="C207" i="8"/>
  <c r="C210" i="8"/>
  <c r="C213" i="8"/>
  <c r="C234" i="8"/>
  <c r="C237" i="8"/>
  <c r="C238" i="8"/>
  <c r="C240" i="8"/>
  <c r="D244" i="8"/>
  <c r="D245" i="8"/>
  <c r="C250" i="8"/>
  <c r="C254" i="8"/>
  <c r="C258" i="8"/>
  <c r="C263" i="8"/>
  <c r="C261" i="8"/>
  <c r="C286" i="8"/>
  <c r="C290" i="8"/>
  <c r="C298" i="8"/>
  <c r="C302" i="8"/>
  <c r="C306" i="8"/>
  <c r="C313" i="8"/>
  <c r="C316" i="8"/>
  <c r="C319" i="8"/>
  <c r="C322" i="8"/>
  <c r="C337" i="8"/>
  <c r="C346" i="8"/>
  <c r="C349" i="8"/>
  <c r="D355" i="8"/>
  <c r="D358" i="8"/>
  <c r="C378" i="8"/>
  <c r="D360" i="8"/>
  <c r="C18" i="5"/>
  <c r="C27" i="5"/>
  <c r="C73" i="5"/>
  <c r="C31" i="5"/>
  <c r="C35" i="5"/>
  <c r="C38" i="5"/>
  <c r="C41" i="5"/>
  <c r="C46" i="5"/>
  <c r="C50" i="5"/>
  <c r="C53" i="5"/>
  <c r="C56" i="5"/>
  <c r="C60" i="5"/>
  <c r="C63" i="5"/>
  <c r="C72" i="5"/>
  <c r="C74" i="5"/>
  <c r="C75" i="5"/>
  <c r="C76" i="5"/>
  <c r="C77" i="5"/>
  <c r="C78" i="5"/>
  <c r="C80" i="5"/>
  <c r="C81" i="5"/>
  <c r="C82" i="5"/>
  <c r="C87" i="5"/>
  <c r="B97" i="5"/>
  <c r="C12" i="4"/>
  <c r="C601" i="4"/>
  <c r="B4" i="20"/>
  <c r="C15" i="4"/>
  <c r="C603" i="4"/>
  <c r="D4" i="20"/>
  <c r="C11" i="11"/>
  <c r="C14" i="11"/>
  <c r="D7" i="9"/>
  <c r="C20" i="4"/>
  <c r="C604" i="4"/>
  <c r="C29" i="4"/>
  <c r="C32" i="4"/>
  <c r="C35" i="4"/>
  <c r="C613" i="4"/>
  <c r="C38" i="4"/>
  <c r="C614" i="4"/>
  <c r="C41" i="4"/>
  <c r="C46" i="4"/>
  <c r="C44" i="4"/>
  <c r="C52" i="4"/>
  <c r="C54" i="4"/>
  <c r="D60" i="4"/>
  <c r="D62" i="4"/>
  <c r="C69" i="4"/>
  <c r="C72" i="4"/>
  <c r="C76" i="4"/>
  <c r="C85" i="4"/>
  <c r="C90" i="4"/>
  <c r="C80" i="4"/>
  <c r="C83" i="4"/>
  <c r="C89" i="4"/>
  <c r="C106" i="4"/>
  <c r="C608" i="4"/>
  <c r="C109" i="4"/>
  <c r="C117" i="4"/>
  <c r="C136" i="4"/>
  <c r="C139" i="4"/>
  <c r="C153" i="4"/>
  <c r="C156" i="4"/>
  <c r="C602" i="4"/>
  <c r="C4" i="20"/>
  <c r="C165" i="4"/>
  <c r="C173" i="4"/>
  <c r="C179" i="4"/>
  <c r="C196" i="4"/>
  <c r="C199" i="4"/>
  <c r="C183" i="4"/>
  <c r="C190" i="4"/>
  <c r="C615" i="4"/>
  <c r="H4" i="20"/>
  <c r="H7" i="20"/>
  <c r="C193" i="4"/>
  <c r="D212" i="4"/>
  <c r="D215" i="4"/>
  <c r="D219" i="4"/>
  <c r="D223" i="4"/>
  <c r="D229" i="4"/>
  <c r="D230" i="4"/>
  <c r="C236" i="4"/>
  <c r="C238" i="4"/>
  <c r="C650" i="4"/>
  <c r="L4" i="20"/>
  <c r="C242" i="4"/>
  <c r="C244" i="4"/>
  <c r="D244" i="4"/>
  <c r="C254" i="4"/>
  <c r="C258" i="4"/>
  <c r="D259" i="4"/>
  <c r="D261" i="4"/>
  <c r="C268" i="4"/>
  <c r="C270" i="4"/>
  <c r="D273" i="4"/>
  <c r="D275" i="4"/>
  <c r="C281" i="4"/>
  <c r="C283" i="4"/>
  <c r="D286" i="4"/>
  <c r="D288" i="4"/>
  <c r="C295" i="4"/>
  <c r="C297" i="4"/>
  <c r="C306" i="4"/>
  <c r="C313" i="4"/>
  <c r="C320" i="4"/>
  <c r="C327" i="4"/>
  <c r="C334" i="4"/>
  <c r="C341" i="4"/>
  <c r="C348" i="4"/>
  <c r="C355" i="4"/>
  <c r="C362" i="4"/>
  <c r="C367" i="4"/>
  <c r="C372" i="4"/>
  <c r="C374" i="4"/>
  <c r="D400" i="4"/>
  <c r="C406" i="4"/>
  <c r="C408" i="4"/>
  <c r="C414" i="4"/>
  <c r="C419" i="4"/>
  <c r="C422" i="4"/>
  <c r="D426" i="4"/>
  <c r="D639" i="4"/>
  <c r="E12" i="20"/>
  <c r="C434" i="4"/>
  <c r="C437" i="4"/>
  <c r="C440" i="4"/>
  <c r="C445" i="4"/>
  <c r="C452" i="4"/>
  <c r="C454" i="4"/>
  <c r="C455" i="4"/>
  <c r="C462" i="4"/>
  <c r="C465" i="4"/>
  <c r="C470" i="4"/>
  <c r="C473" i="4"/>
  <c r="C476" i="4"/>
  <c r="C480" i="4"/>
  <c r="C482" i="4"/>
  <c r="C487" i="4"/>
  <c r="C486" i="4"/>
  <c r="D491" i="4"/>
  <c r="D493" i="4"/>
  <c r="C499" i="4"/>
  <c r="C501" i="4"/>
  <c r="C516" i="4"/>
  <c r="C559" i="4"/>
  <c r="C521" i="4"/>
  <c r="C525" i="4"/>
  <c r="C555" i="4"/>
  <c r="C529" i="4"/>
  <c r="C532" i="4"/>
  <c r="C535" i="4"/>
  <c r="C607" i="4"/>
  <c r="F4" i="20"/>
  <c r="F7" i="20"/>
  <c r="C538" i="4"/>
  <c r="C541" i="4"/>
  <c r="C610" i="4"/>
  <c r="C544" i="4"/>
  <c r="C547" i="4"/>
  <c r="C550" i="4"/>
  <c r="C553" i="4"/>
  <c r="C606" i="4"/>
  <c r="C609" i="4"/>
  <c r="J4" i="20"/>
  <c r="J7" i="20"/>
  <c r="D631" i="4"/>
  <c r="D637" i="4"/>
  <c r="D642" i="4"/>
  <c r="D651" i="4"/>
  <c r="D665" i="4"/>
  <c r="F10" i="10"/>
  <c r="G6" i="20"/>
  <c r="B13" i="11"/>
  <c r="C170" i="6"/>
  <c r="C172" i="6"/>
  <c r="E6" i="20"/>
  <c r="B195" i="6"/>
  <c r="C199" i="6"/>
  <c r="H14" i="20"/>
  <c r="J10" i="10"/>
  <c r="I14" i="20"/>
  <c r="L10" i="10"/>
  <c r="C86" i="5"/>
  <c r="D3" i="20"/>
  <c r="I3" i="20"/>
  <c r="C88" i="5"/>
  <c r="C10" i="11"/>
  <c r="D10" i="11"/>
  <c r="C338" i="8"/>
  <c r="D5" i="20"/>
  <c r="C12" i="11"/>
  <c r="C336" i="8"/>
  <c r="B5" i="20"/>
  <c r="C345" i="8"/>
  <c r="E5" i="20"/>
  <c r="F13" i="20"/>
  <c r="F9" i="10"/>
  <c r="C348" i="8"/>
  <c r="I5" i="20"/>
  <c r="C343" i="8"/>
  <c r="C25" i="8"/>
  <c r="C575" i="4"/>
  <c r="C577" i="4"/>
  <c r="C619" i="4"/>
  <c r="C141" i="4"/>
  <c r="C143" i="4"/>
  <c r="C611" i="4"/>
  <c r="D13" i="11"/>
  <c r="K13" i="11"/>
  <c r="B12" i="20"/>
  <c r="C350" i="8"/>
  <c r="C352" i="8"/>
  <c r="G5" i="20"/>
  <c r="D12" i="11"/>
  <c r="B383" i="8"/>
  <c r="F33" i="20"/>
  <c r="G33" i="20"/>
  <c r="G30" i="20"/>
  <c r="B20" i="9"/>
  <c r="C29" i="13"/>
  <c r="D367" i="8"/>
  <c r="B678" i="4"/>
  <c r="M5" i="20"/>
  <c r="B12" i="11"/>
  <c r="K12" i="11"/>
  <c r="D369" i="8"/>
  <c r="H13" i="20"/>
  <c r="B382" i="8"/>
  <c r="B384" i="8"/>
  <c r="B3" i="20"/>
  <c r="C89" i="5"/>
  <c r="J9" i="10"/>
  <c r="L9" i="10"/>
  <c r="I13" i="20"/>
  <c r="C102" i="5"/>
  <c r="H11" i="20"/>
  <c r="B98" i="5"/>
  <c r="B99" i="5"/>
  <c r="B677" i="4"/>
  <c r="B10" i="11"/>
  <c r="M3" i="20"/>
  <c r="K10" i="11"/>
  <c r="J7" i="10"/>
  <c r="I11" i="20"/>
  <c r="H15" i="20"/>
  <c r="L7" i="10"/>
  <c r="J11" i="10"/>
  <c r="N32" i="14"/>
  <c r="N20" i="14"/>
  <c r="E15" i="20"/>
  <c r="E8" i="10"/>
  <c r="E11" i="10"/>
  <c r="B9" i="9"/>
  <c r="D232" i="4"/>
  <c r="D644" i="4"/>
  <c r="B7" i="20"/>
  <c r="D645" i="4"/>
  <c r="B671" i="4"/>
  <c r="F12" i="20"/>
  <c r="F15" i="20"/>
  <c r="E4" i="20"/>
  <c r="D652" i="4"/>
  <c r="L7" i="20"/>
  <c r="G11" i="11"/>
  <c r="G14" i="11"/>
  <c r="D13" i="9"/>
  <c r="G4" i="20"/>
  <c r="D11" i="11"/>
  <c r="D14" i="11"/>
  <c r="D8" i="9"/>
  <c r="D7" i="20"/>
  <c r="C617" i="4"/>
  <c r="I4" i="20"/>
  <c r="I7" i="20"/>
  <c r="B15" i="20"/>
  <c r="D428" i="4"/>
  <c r="C625" i="4"/>
  <c r="C21" i="20"/>
  <c r="C24" i="20"/>
  <c r="F24" i="20"/>
  <c r="H34" i="20"/>
  <c r="B8" i="10"/>
  <c r="C119" i="4"/>
  <c r="C121" i="4"/>
  <c r="C50" i="21"/>
  <c r="B11" i="10"/>
  <c r="B6" i="9"/>
  <c r="E7" i="20"/>
  <c r="H11" i="11"/>
  <c r="H14" i="11"/>
  <c r="D17" i="9"/>
  <c r="D20" i="9"/>
  <c r="F21" i="20"/>
  <c r="C620" i="4"/>
  <c r="B8" i="9"/>
  <c r="D12" i="20"/>
  <c r="D15" i="20"/>
  <c r="D8" i="10"/>
  <c r="D11" i="10"/>
  <c r="I12" i="20"/>
  <c r="I15" i="20"/>
  <c r="G7" i="20"/>
  <c r="F8" i="10"/>
  <c r="F11" i="10"/>
  <c r="L8" i="10"/>
  <c r="B11" i="9"/>
  <c r="B15" i="9"/>
  <c r="B22" i="9"/>
  <c r="C622" i="4"/>
  <c r="K4" i="20"/>
  <c r="B11" i="11"/>
  <c r="C7" i="20"/>
  <c r="F11" i="11"/>
  <c r="F14" i="11"/>
  <c r="D10" i="9"/>
  <c r="K7" i="20"/>
  <c r="B14" i="11"/>
  <c r="D6" i="9"/>
  <c r="M4" i="20"/>
  <c r="M7" i="20"/>
  <c r="J15" i="20"/>
  <c r="E11" i="11"/>
  <c r="E14" i="11"/>
  <c r="K14" i="11"/>
  <c r="C652" i="4"/>
  <c r="K11" i="11"/>
  <c r="D9" i="9"/>
  <c r="D15" i="9"/>
  <c r="D22" i="9"/>
</calcChain>
</file>

<file path=xl/comments1.xml><?xml version="1.0" encoding="utf-8"?>
<comments xmlns="http://schemas.openxmlformats.org/spreadsheetml/2006/main">
  <authors>
    <author>user</author>
  </authors>
  <commentList>
    <comment ref="C519" authorId="0" shape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képviselők, biz.tagok</t>
        </r>
      </text>
    </comment>
  </commentList>
</comments>
</file>

<file path=xl/comments2.xml><?xml version="1.0" encoding="utf-8"?>
<comments xmlns="http://schemas.openxmlformats.org/spreadsheetml/2006/main">
  <authors>
    <author>penzugy_01</author>
  </authors>
  <commentList>
    <comment ref="M3" authorId="0" shapeId="0">
      <text>
        <r>
          <rPr>
            <b/>
            <sz val="9"/>
            <color indexed="81"/>
            <rFont val="Tahoma"/>
            <family val="2"/>
            <charset val="238"/>
          </rPr>
          <t>penzugy_01:</t>
        </r>
        <r>
          <rPr>
            <sz val="9"/>
            <color indexed="81"/>
            <rFont val="Tahoma"/>
            <family val="2"/>
            <charset val="238"/>
          </rPr>
          <t xml:space="preserve">
+ 409.000 T.eszk beszer</t>
        </r>
      </text>
    </comment>
  </commentList>
</comments>
</file>

<file path=xl/comments3.xml><?xml version="1.0" encoding="utf-8"?>
<comments xmlns="http://schemas.openxmlformats.org/spreadsheetml/2006/main">
  <authors>
    <author>penzugy_01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  <charset val="238"/>
          </rPr>
          <t>penzugy_01:</t>
        </r>
        <r>
          <rPr>
            <sz val="9"/>
            <color indexed="81"/>
            <rFont val="Tahoma"/>
            <family val="2"/>
            <charset val="238"/>
          </rPr>
          <t xml:space="preserve">
+ 409.000 T.eszk beszer</t>
        </r>
      </text>
    </comment>
  </commentList>
</comments>
</file>

<file path=xl/sharedStrings.xml><?xml version="1.0" encoding="utf-8"?>
<sst xmlns="http://schemas.openxmlformats.org/spreadsheetml/2006/main" count="1793" uniqueCount="703">
  <si>
    <t>Megvalósítási terv</t>
  </si>
  <si>
    <t>Önállóan működő költségvetési szervek költségvetése</t>
  </si>
  <si>
    <t>főkönyvi szám</t>
  </si>
  <si>
    <t>megnevezés</t>
  </si>
  <si>
    <t>vásárolt élelmezés</t>
  </si>
  <si>
    <t>DOLOGI KIADÁSOK ÖSSZESEN</t>
  </si>
  <si>
    <t>Intézményi működési bevételek összesen</t>
  </si>
  <si>
    <t>Intézményfinanszírozás</t>
  </si>
  <si>
    <t>BEVÉTELEK ÖSSZESEN</t>
  </si>
  <si>
    <t>Személyi juttatások összesen</t>
  </si>
  <si>
    <t>Munkaadókat terhelő járulékok összesen</t>
  </si>
  <si>
    <t>KIADÁSOK ÖSSZESEN</t>
  </si>
  <si>
    <t>Intézményfinanszírozás összesen</t>
  </si>
  <si>
    <t>kiszámlázott termékek és szolgáltatások Áfa</t>
  </si>
  <si>
    <t>Intézményi működési bevételek összesen.</t>
  </si>
  <si>
    <t>szolgáltatások ellenértéke</t>
  </si>
  <si>
    <t>Külső személyi juttatások összesen</t>
  </si>
  <si>
    <t>Áru-és készletértékesítés</t>
  </si>
  <si>
    <t>kiszámlázott termékek és szolgáltatások áfá-ja</t>
  </si>
  <si>
    <t>kiszámlázott termékek és szolgáltatások áfa</t>
  </si>
  <si>
    <t>közutak, hidak alaputak üzemeltetése, fenntartása</t>
  </si>
  <si>
    <t>intézményi működési bevételek összesen</t>
  </si>
  <si>
    <t>műk.c.egyéb pe.átad.összesen</t>
  </si>
  <si>
    <t>Közvilágítás</t>
  </si>
  <si>
    <t>Önkomrányzatok elszámolásai a költségvetési szerveikkel</t>
  </si>
  <si>
    <t>Háziorvosi ügyeleti ellátás</t>
  </si>
  <si>
    <t>műk.c.támog.ért.bev.TB alaptól</t>
  </si>
  <si>
    <t>műk.c.támog.ért.bev.TB alaptól összesen</t>
  </si>
  <si>
    <t>KIADÁSOK ÖSSZESEN:</t>
  </si>
  <si>
    <t>műk.c.támog.ért.bev.elk.áll.pénzalaptól</t>
  </si>
  <si>
    <t>műk.c.támog.ért.bev.elk. alaptól összesen</t>
  </si>
  <si>
    <t>dologi kiadások összesen</t>
  </si>
  <si>
    <t>Köztemető-fenntartás és működtetés</t>
  </si>
  <si>
    <t>Alaptevékenységei: az alapító okiratban szakmai alapfeladatként meghatározott tevékenységei szakfeladatonként</t>
  </si>
  <si>
    <t>szociális ellátások</t>
  </si>
  <si>
    <t>főkönyvi
 szám</t>
  </si>
  <si>
    <t>kiadás
 E Ft-ban</t>
  </si>
  <si>
    <t>bevétel
 E Ft-ban</t>
  </si>
  <si>
    <t>bevétel 
E Ft-ban</t>
  </si>
  <si>
    <t>főkönyvi 
szám</t>
  </si>
  <si>
    <t>kiadás 
E Ft-ban</t>
  </si>
  <si>
    <t>főkönyvi
szám</t>
  </si>
  <si>
    <t>Kiadások összesen:</t>
  </si>
  <si>
    <t>K312</t>
  </si>
  <si>
    <t>K332</t>
  </si>
  <si>
    <t>K351</t>
  </si>
  <si>
    <t>B406</t>
  </si>
  <si>
    <t>K311</t>
  </si>
  <si>
    <t>Szakmai anyagok beszerzése</t>
  </si>
  <si>
    <t>K2</t>
  </si>
  <si>
    <t>Üzemeltetési anyagok beszerzése</t>
  </si>
  <si>
    <t>K11</t>
  </si>
  <si>
    <t>a, gyógyszerbeszerzés</t>
  </si>
  <si>
    <t>e, szakmai feladatok</t>
  </si>
  <si>
    <t>b, irodaszer</t>
  </si>
  <si>
    <t>nem adatátv.c. távközlés</t>
  </si>
  <si>
    <t>K322</t>
  </si>
  <si>
    <t>Egyéb kommunikációs szolgáltatások</t>
  </si>
  <si>
    <t>gázdíj</t>
  </si>
  <si>
    <t>villamosenergia</t>
  </si>
  <si>
    <t>vízdíj</t>
  </si>
  <si>
    <t>K331</t>
  </si>
  <si>
    <t>Közüzemi díjak</t>
  </si>
  <si>
    <t>karbantartási, kisjavítási szolgáltatások</t>
  </si>
  <si>
    <t>K334</t>
  </si>
  <si>
    <t>K336</t>
  </si>
  <si>
    <t>Egyéb szolgáltatási díjak</t>
  </si>
  <si>
    <t>K337</t>
  </si>
  <si>
    <t>működési c. előzetesen felsz. Áfa</t>
  </si>
  <si>
    <t>Működési c. előzetesen felsz. Áfa</t>
  </si>
  <si>
    <t>K1101</t>
  </si>
  <si>
    <t>K1106</t>
  </si>
  <si>
    <t>jubileumi jutalom</t>
  </si>
  <si>
    <t>K1107</t>
  </si>
  <si>
    <t>béren kívüli juttatások</t>
  </si>
  <si>
    <t>K1109</t>
  </si>
  <si>
    <t>közlekedési költségtérítés</t>
  </si>
  <si>
    <t>a, szociális hozzájárulási adó</t>
  </si>
  <si>
    <t>c, korkedvezmény-biztosítási járulék</t>
  </si>
  <si>
    <t>d, egészségügyi hozzájárulás</t>
  </si>
  <si>
    <t>e, táppénz hozzájárulás</t>
  </si>
  <si>
    <t>f, egyéb járulék</t>
  </si>
  <si>
    <t>g, munkáltatót terhelő szja</t>
  </si>
  <si>
    <t>Karbantartási, kisjavítási szolgáltatások</t>
  </si>
  <si>
    <t>Működési célú előzetesen felsz. Áfa</t>
  </si>
  <si>
    <t>K1104</t>
  </si>
  <si>
    <t>Készenléti ügyeleti helyettesítési díj</t>
  </si>
  <si>
    <t>K1110</t>
  </si>
  <si>
    <t>Egyéb költségtérítések</t>
  </si>
  <si>
    <t>K12</t>
  </si>
  <si>
    <t>Külső személyi juttatások</t>
  </si>
  <si>
    <t>B402</t>
  </si>
  <si>
    <t>K123</t>
  </si>
  <si>
    <t>B401</t>
  </si>
  <si>
    <t>B403</t>
  </si>
  <si>
    <t>K511</t>
  </si>
  <si>
    <t>B72</t>
  </si>
  <si>
    <t>B16</t>
  </si>
  <si>
    <t>Villamos áram</t>
  </si>
  <si>
    <t>Szakmai tevékenységet segítő szolgáltatások</t>
  </si>
  <si>
    <t>Szakmai tev. Segítő szolgáltatások</t>
  </si>
  <si>
    <t>K122</t>
  </si>
  <si>
    <t>K44</t>
  </si>
  <si>
    <t>K48</t>
  </si>
  <si>
    <t>Hosszabb időtartamú közfoglalkoztatás</t>
  </si>
  <si>
    <t>Sportlétesítmények működtetése és fejlesztése</t>
  </si>
  <si>
    <t>Önkormányzatok és önkormányzati hivatalok joglakotó és általános igazg.tev.</t>
  </si>
  <si>
    <t>K121</t>
  </si>
  <si>
    <t>Választott tisztségviselők juttatásai</t>
  </si>
  <si>
    <t>Egyéb dologi kiadások</t>
  </si>
  <si>
    <t>K355</t>
  </si>
  <si>
    <t>K352</t>
  </si>
  <si>
    <t>Fizetendő általános forgalmi adó</t>
  </si>
  <si>
    <t>K4</t>
  </si>
  <si>
    <t>egyéb költségtérítések</t>
  </si>
  <si>
    <t>nem saját foglalkoztatottnak egyéb jutt</t>
  </si>
  <si>
    <t>egyéb külső személyi juttatás</t>
  </si>
  <si>
    <t>K335</t>
  </si>
  <si>
    <t>Közvetített szolgáltatások</t>
  </si>
  <si>
    <t>K342</t>
  </si>
  <si>
    <t>reklám- és propaganda kiadás</t>
  </si>
  <si>
    <t>áru és készletértékesítés</t>
  </si>
  <si>
    <t>közvetített szolgáltatások</t>
  </si>
  <si>
    <t>műk.c.támbev.áht-n belül</t>
  </si>
  <si>
    <t>c, magánszemélyek kommunális adója</t>
  </si>
  <si>
    <t>B34</t>
  </si>
  <si>
    <t>Vagyoni típusú adók</t>
  </si>
  <si>
    <t>g, helyi iparűzési adó állandó jelleggel</t>
  </si>
  <si>
    <t>B35</t>
  </si>
  <si>
    <t>Termékek és szolgáltatások adói</t>
  </si>
  <si>
    <t>b, gépjárműadó önkr. Megillető rész</t>
  </si>
  <si>
    <t>B354</t>
  </si>
  <si>
    <t>Gépjárműadók</t>
  </si>
  <si>
    <t>i, talajterhelési díj</t>
  </si>
  <si>
    <t xml:space="preserve">B355 </t>
  </si>
  <si>
    <t>Egyéb áruhasználati és szolgáltatási adók</t>
  </si>
  <si>
    <t>B36</t>
  </si>
  <si>
    <t>Egyéb közhatalmi bevételek</t>
  </si>
  <si>
    <t>k, szabálysértési bírság</t>
  </si>
  <si>
    <t>KÖZHATALMI BEVÉTELEK</t>
  </si>
  <si>
    <t>B3</t>
  </si>
  <si>
    <t>B1</t>
  </si>
  <si>
    <t>ÖNKORMÁNYZATOK MŰKÖDÉSI TÁMOG.</t>
  </si>
  <si>
    <t>B116</t>
  </si>
  <si>
    <t>helyi önkormányzatok kiegészítő támogatásai</t>
  </si>
  <si>
    <t>áfa</t>
  </si>
  <si>
    <t xml:space="preserve"> ÖNKORMÁNYZATI HIVATAL</t>
  </si>
  <si>
    <t>Önkormányzatok igazgatási tevékenysége</t>
  </si>
  <si>
    <t>SZABADKÍGYÓS KÖZSÉG ÖNKORMÁNYZAT</t>
  </si>
  <si>
    <t>Növénytermesztés, állattenyésztéssel kapcsolatos költségek</t>
  </si>
  <si>
    <t>Személyi juttatások összesen:</t>
  </si>
  <si>
    <t>K22</t>
  </si>
  <si>
    <t>Szociális hozzájárulási adó</t>
  </si>
  <si>
    <t>K333</t>
  </si>
  <si>
    <t>pénzügyi szolgáltatások</t>
  </si>
  <si>
    <t>K341</t>
  </si>
  <si>
    <t>munkaruha</t>
  </si>
  <si>
    <t>a, illetmények 1fő</t>
  </si>
  <si>
    <t>bérleti- és lizing díjak</t>
  </si>
  <si>
    <t>bérleti- és lizing díjak összesen</t>
  </si>
  <si>
    <t xml:space="preserve">egyéb dologi </t>
  </si>
  <si>
    <t>egyéb dologi összesen</t>
  </si>
  <si>
    <t>Műk.c.tám.ért.fejezettől</t>
  </si>
  <si>
    <t>külső személyi juttatás</t>
  </si>
  <si>
    <t>egyéb dologi kiadások</t>
  </si>
  <si>
    <t>idegenforgalmi adó</t>
  </si>
  <si>
    <t>Fogorvosi alapellátás</t>
  </si>
  <si>
    <t>Civil szervezetek program- és egyéb támogatások</t>
  </si>
  <si>
    <t>működési c. pée.átadás non-profit szerv.</t>
  </si>
  <si>
    <t>közüzemi díjak</t>
  </si>
  <si>
    <t>bérleti díj</t>
  </si>
  <si>
    <t>polgármester illetménye</t>
  </si>
  <si>
    <t>költségtérítés és cafetéria</t>
  </si>
  <si>
    <t xml:space="preserve">költségtérítés </t>
  </si>
  <si>
    <t>reklám- éspropaganda kiadás</t>
  </si>
  <si>
    <t xml:space="preserve">egyéb felh.c.tám.kölcs.házt </t>
  </si>
  <si>
    <t>bérleti és lizing díj</t>
  </si>
  <si>
    <t>intézményfinanszírozás</t>
  </si>
  <si>
    <t>Bevétel összesen</t>
  </si>
  <si>
    <t>költségvetési hiány</t>
  </si>
  <si>
    <t>k312</t>
  </si>
  <si>
    <t>gyógyszerbeszerzés</t>
  </si>
  <si>
    <t>hajtó- és kenőanyag</t>
  </si>
  <si>
    <t>Beruházási kiadások</t>
  </si>
  <si>
    <t>kiadás</t>
  </si>
  <si>
    <t>bevétel</t>
  </si>
  <si>
    <t>Személyi juttatás</t>
  </si>
  <si>
    <t xml:space="preserve">kiadás
 </t>
  </si>
  <si>
    <t xml:space="preserve">bevétel
 </t>
  </si>
  <si>
    <t xml:space="preserve">kiadás </t>
  </si>
  <si>
    <t xml:space="preserve">bevétel </t>
  </si>
  <si>
    <t>adatok:forintban</t>
  </si>
  <si>
    <t xml:space="preserve">bevétel 
</t>
  </si>
  <si>
    <t xml:space="preserve">kiadás
</t>
  </si>
  <si>
    <t>karbantartás, kisjavítás</t>
  </si>
  <si>
    <t>egyéb üzemeltetési anyagok</t>
  </si>
  <si>
    <t>informatikai eszközök bérleti díja</t>
  </si>
  <si>
    <t>kiküldetés</t>
  </si>
  <si>
    <t>BEVÉTEL ÖSSZESEN:</t>
  </si>
  <si>
    <t>bevét</t>
  </si>
  <si>
    <t xml:space="preserve">kiadás 
</t>
  </si>
  <si>
    <t xml:space="preserve">Város- községgazdálkodási szolgáltatás </t>
  </si>
  <si>
    <t>Szakmai tevékenység</t>
  </si>
  <si>
    <t xml:space="preserve">képviselők tiszteletdíja </t>
  </si>
  <si>
    <t>K64</t>
  </si>
  <si>
    <t>K67</t>
  </si>
  <si>
    <t>beruházás áfa</t>
  </si>
  <si>
    <t>Beruházás összesen</t>
  </si>
  <si>
    <t>Foglalkozás eü.ellátás</t>
  </si>
  <si>
    <t>Lakásfenntartással lakhatással összefüggő ellátások</t>
  </si>
  <si>
    <t>lakásfenntartási támogatás Ör.6§</t>
  </si>
  <si>
    <t>Egyéb szociális pénzbeli és természetbeni ellátások/Újszülöttek támogatása</t>
  </si>
  <si>
    <t>Betegséggel kapcsolatos pénzbeli ellátások, támogatások/ápolási díj</t>
  </si>
  <si>
    <t>ápolási díj Ör.8§</t>
  </si>
  <si>
    <t>Egyéb szociális pénzbeli és természetbeni ellátások/átmeneti segély,
rendkívüli települési támogatás</t>
  </si>
  <si>
    <t>Elhunyt személyek hátramaradottainak pénzbeni ellátása</t>
  </si>
  <si>
    <t>Egyéb szociális pénzbeli és természetbeni ellátások/Iskoláztatási támogatás</t>
  </si>
  <si>
    <t>Betegséggel kapcsolatos pénzbeli ellátások, támogatások/
közgyógy, gyógyszertámogatás</t>
  </si>
  <si>
    <t>Egyéb szociális pénzbeli és természetbeni ellátások/Köztemetés</t>
  </si>
  <si>
    <t>köztemetés szoc.tv.48§</t>
  </si>
  <si>
    <t>Egyéb szociális pénzbeli és természetbeni ellátások</t>
  </si>
  <si>
    <t>Arany János tehetséggondozó program</t>
  </si>
  <si>
    <t>Bursa hungarica ösztöndíj</t>
  </si>
  <si>
    <t>személyi juttatások 1 fő</t>
  </si>
  <si>
    <t>Üzemeltetési anyagok</t>
  </si>
  <si>
    <t>Adó-,vám- és jövedéki igazgatás</t>
  </si>
  <si>
    <t>m, egyéb késedelmi pótlék</t>
  </si>
  <si>
    <t>K9</t>
  </si>
  <si>
    <t>Önkomrányzatok elszámolásai központi költségvetéssel</t>
  </si>
  <si>
    <t>állami támogatás összesen</t>
  </si>
  <si>
    <t>B75</t>
  </si>
  <si>
    <t>egyéb felhalmozási c.támogatás</t>
  </si>
  <si>
    <t>irodaszer</t>
  </si>
  <si>
    <t>gépbeszerzés</t>
  </si>
  <si>
    <t>tenyészállat vásárlás</t>
  </si>
  <si>
    <t>B81</t>
  </si>
  <si>
    <t>Előző évi maradvány igénybevétele</t>
  </si>
  <si>
    <t xml:space="preserve">Önkormányzati vagyonnal való gazdálkodással kapcsolatos feladatok </t>
  </si>
  <si>
    <t>beruházás összesen</t>
  </si>
  <si>
    <t>042130</t>
  </si>
  <si>
    <t>Beruházás</t>
  </si>
  <si>
    <t>TELEPÜLÉSI TÁMOGATÁSOK:</t>
  </si>
  <si>
    <t>k321</t>
  </si>
  <si>
    <t>Informatikai szolgáltatások igénybevétele</t>
  </si>
  <si>
    <t>K321</t>
  </si>
  <si>
    <t>Szociális Alapszolgáltató Központ</t>
  </si>
  <si>
    <t>Alaptevékenységei: az alapítő okiratban szakmai alapfeladatként meghatározott tevékenységei szakfeladatonként</t>
  </si>
  <si>
    <t>Család- és gyermekjóléti szolgálat</t>
  </si>
  <si>
    <t>szakmai anyag</t>
  </si>
  <si>
    <t>e, munkaruha</t>
  </si>
  <si>
    <t>kommunikációs szolgáltatás</t>
  </si>
  <si>
    <t>Vízdíj</t>
  </si>
  <si>
    <t>Kiküldetések kiadási</t>
  </si>
  <si>
    <t>Kiküldetések kiadás összesen</t>
  </si>
  <si>
    <t>Szociális étkeztetés</t>
  </si>
  <si>
    <t>vásárolt élelmezés összesen:</t>
  </si>
  <si>
    <t>B405</t>
  </si>
  <si>
    <t>Ellátási díjak</t>
  </si>
  <si>
    <t>Kiszámlázott termékek és szolg.Áfája</t>
  </si>
  <si>
    <t>B4</t>
  </si>
  <si>
    <t>Működési bevételek</t>
  </si>
  <si>
    <t>Házi segítségnyújtás</t>
  </si>
  <si>
    <t>Kommunikációs szolgáltatás</t>
  </si>
  <si>
    <t>Közüzemi szolgáltatás</t>
  </si>
  <si>
    <t>Vásárolt élelmezés</t>
  </si>
  <si>
    <t>állami támogatás</t>
  </si>
  <si>
    <t>önkormányzati kiegészítés</t>
  </si>
  <si>
    <t>Család-és gyermekjóléti szolgálat</t>
  </si>
  <si>
    <t>szociális étkezés</t>
  </si>
  <si>
    <t>házi segítség</t>
  </si>
  <si>
    <t>kiegészítés</t>
  </si>
  <si>
    <t>a, illetmények 2fő</t>
  </si>
  <si>
    <t>a, illetmények 4 fő</t>
  </si>
  <si>
    <t>Állami támogatás:</t>
  </si>
  <si>
    <t>Település-üzemeltetéshez kapcsolódó támogatás</t>
  </si>
  <si>
    <t>szociális feladatok egyéb támogatása</t>
  </si>
  <si>
    <t>rászoruló gyermekek szünidei étkeztetése</t>
  </si>
  <si>
    <t>Jogcím</t>
  </si>
  <si>
    <t>Állami támogatás összege forintban</t>
  </si>
  <si>
    <t>A helyi önkormányzatok működésének általános támogatása</t>
  </si>
  <si>
    <t>Önkormányzati hivatal működésének támogatása - létszámfüggő</t>
  </si>
  <si>
    <t>Közvilágítás fenntartásának támogatása 320.000.-Ft/km cca:25,4km</t>
  </si>
  <si>
    <t>Köztemető fenntartásával kapcsolatos tám.69.-Ft/m2 cca:17.448m2</t>
  </si>
  <si>
    <t>Közutak fenntartásának támogatása 227.000.-Ft/km 37,64km</t>
  </si>
  <si>
    <t>Település-üzemeltetéshez kapcsolódó feladatellátás támogatása</t>
  </si>
  <si>
    <t>Kiegészítő támogatás V.I.1-</t>
  </si>
  <si>
    <t>A települési önkormányzatok működésének támogatása beszámítás és kiegészítés után összesen:</t>
  </si>
  <si>
    <t>A települési önkormányzatok egyes köznevelési feladatainak támogatása</t>
  </si>
  <si>
    <t>A települési önkormányzatok egyes köznevelési feladatainak támogatása összesen</t>
  </si>
  <si>
    <t>III.3. Egyes szociális és gyermekjóléti feladatok támogatása</t>
  </si>
  <si>
    <t>III.5. Gyermekétkezetés támogatása</t>
  </si>
  <si>
    <t>III. A települési önkormányzatok szociális, gyermekjóléti és gyermekétkeztetési feladatainak támogatása összesen:</t>
  </si>
  <si>
    <t>IV. A települési önkormányzatok kulturális feladatainak támogatása</t>
  </si>
  <si>
    <t>ÖSSZESEN</t>
  </si>
  <si>
    <t>Bevétel</t>
  </si>
  <si>
    <t>egyenleg</t>
  </si>
  <si>
    <t>Kiadás</t>
  </si>
  <si>
    <t>Egyenleg</t>
  </si>
  <si>
    <t>Bevételek</t>
  </si>
  <si>
    <t>Kiadások</t>
  </si>
  <si>
    <t>ÁLTALÁNOS MŰVELŐDÉSI KÖZPONT</t>
  </si>
  <si>
    <t>Gyermekétkeztetés köznevelési intézményben Óvodai intézményi étkeztetés</t>
  </si>
  <si>
    <t>intézményi ellátási díj bevétel</t>
  </si>
  <si>
    <t>Gyermekétkeztetés köznevelési intézményben Iskolai intézményi étkeztetés</t>
  </si>
  <si>
    <t>091140 Óvodai nevelés, ellátás szakmai/működési</t>
  </si>
  <si>
    <t xml:space="preserve">c, könyv- folyóirat </t>
  </si>
  <si>
    <t>hajtó-kenőanyag</t>
  </si>
  <si>
    <t>Dologi kiadások</t>
  </si>
  <si>
    <t>Sajátos nevelési igényű gyermekek óvoda</t>
  </si>
  <si>
    <t>nem saját munkavállaló külső</t>
  </si>
  <si>
    <t>Külső személyi juttatás</t>
  </si>
  <si>
    <t>Gyermekek napközbeni ellátása/bölcsődei ellátás</t>
  </si>
  <si>
    <t>Munkahelyi étkeztetés</t>
  </si>
  <si>
    <t>könyvtári szolgáltatások</t>
  </si>
  <si>
    <t>közművelődés- hagyományos közösségi kulturális értékek gondozása</t>
  </si>
  <si>
    <t>Közművelődési intézmények,közösségi színterek működtetése</t>
  </si>
  <si>
    <t>külső szeményi juttatások</t>
  </si>
  <si>
    <t>bérleti és lízing díjbevétel</t>
  </si>
  <si>
    <t>egyéb dologi kiadások 1-2 ft-os</t>
  </si>
  <si>
    <t>BEVÉTELEK ÖSSZESEN:</t>
  </si>
  <si>
    <t>Állami támogatások:</t>
  </si>
  <si>
    <t>köznevelési feladatokra</t>
  </si>
  <si>
    <t>gyermekétkeztetés üzemeltetési támogatása</t>
  </si>
  <si>
    <t>bölcsődei ellátás támogatása</t>
  </si>
  <si>
    <t>könyvtári és közművelődési feladatok támogatása</t>
  </si>
  <si>
    <t>1. melléklet</t>
  </si>
  <si>
    <t>Működési és felhalmozási célú bevételi és kiadási előirányzatok mérlegszerű bemutatása</t>
  </si>
  <si>
    <t>adatok: forintban</t>
  </si>
  <si>
    <t>Megnevezés</t>
  </si>
  <si>
    <t xml:space="preserve">Megnevezés </t>
  </si>
  <si>
    <t>Önkormányzatok működési támogatásai</t>
  </si>
  <si>
    <t>Személyi juttatások</t>
  </si>
  <si>
    <t>Helyi önkormányzatok kieg.támogatás működési</t>
  </si>
  <si>
    <t>Munkaadókat terhelő járulékok</t>
  </si>
  <si>
    <t>Közhatalmi bevételek</t>
  </si>
  <si>
    <t>Egyéb műk.c. támogatások</t>
  </si>
  <si>
    <t>Ellátottak pénzbeli juttatásai</t>
  </si>
  <si>
    <t>Egyéb műk.c. kiadások</t>
  </si>
  <si>
    <t>Működési célú bevételek összesen</t>
  </si>
  <si>
    <t>Működési célú kiadások összesen</t>
  </si>
  <si>
    <t>Beruházások</t>
  </si>
  <si>
    <t>Felújítások</t>
  </si>
  <si>
    <t>Felhalmozási célú bevételek összesen</t>
  </si>
  <si>
    <t>Felhalmozási célú kiadások összesen</t>
  </si>
  <si>
    <t>BEVÉTELEK MINDÖSSZESEN</t>
  </si>
  <si>
    <t>KIADÁSOK MINDÖSSZESEN</t>
  </si>
  <si>
    <t xml:space="preserve">2. melléklet </t>
  </si>
  <si>
    <t>SZAKFELADAT</t>
  </si>
  <si>
    <t>Helyi önkormányzatok kieg.tám műk.</t>
  </si>
  <si>
    <t>Műk.c.átvett pénzeszköz</t>
  </si>
  <si>
    <t>Felhal. C. támogatások</t>
  </si>
  <si>
    <t>Felhal.c. átvett pénzeszközök</t>
  </si>
  <si>
    <t xml:space="preserve">finanszírozási bevételek </t>
  </si>
  <si>
    <t>finanszírozási bevételek pénzbaradvány működési és fejlesztési célra</t>
  </si>
  <si>
    <t>Bevételek összesen</t>
  </si>
  <si>
    <t>Eredeti ei.</t>
  </si>
  <si>
    <t>Eredeti ei</t>
  </si>
  <si>
    <t>Polgármesteri Hivatal</t>
  </si>
  <si>
    <t>Önkormányzat</t>
  </si>
  <si>
    <t>Általános Művelődési Központ</t>
  </si>
  <si>
    <t>ÖSSZESEN:</t>
  </si>
  <si>
    <t xml:space="preserve">3. melléklet </t>
  </si>
  <si>
    <t>Szakfeladat</t>
  </si>
  <si>
    <t>Személyi juttatások
 összesen</t>
  </si>
  <si>
    <t>Munkaadókat terhelő
 járulékok összesen</t>
  </si>
  <si>
    <t>Egyéb felhalm.c. kiadások</t>
  </si>
  <si>
    <t>Kiadások
 összesen</t>
  </si>
  <si>
    <t xml:space="preserve">5. melléklet </t>
  </si>
  <si>
    <t>Működési célú pénzeszköz átadás államháztartáson  belül</t>
  </si>
  <si>
    <t>Civil szervezeteknek támogatás</t>
  </si>
  <si>
    <t xml:space="preserve">Nonprofit Kft megállapodás alapján </t>
  </si>
  <si>
    <t>Körösvölgyi hulladék Kondoros</t>
  </si>
  <si>
    <t>Dareh hozzájárulás</t>
  </si>
  <si>
    <t>Közép-békés ivóvíz hj</t>
  </si>
  <si>
    <t xml:space="preserve">TDM </t>
  </si>
  <si>
    <t>Egyéb működési célú</t>
  </si>
  <si>
    <t>Működési célú pénzeszköz átadás államháztartáson belül összesen:</t>
  </si>
  <si>
    <t>Pénzeszköz átadás mindösszesen:</t>
  </si>
  <si>
    <t xml:space="preserve">6. melléklet </t>
  </si>
  <si>
    <t>Beruházások összesen:</t>
  </si>
  <si>
    <t>Felújítás</t>
  </si>
  <si>
    <t>Felújítások összesen:</t>
  </si>
  <si>
    <t>Mindösszesen:</t>
  </si>
  <si>
    <t xml:space="preserve">7.melléklet </t>
  </si>
  <si>
    <t>Előirányzat-felhasználási ütemterv</t>
  </si>
  <si>
    <t>BEVÉTELEK</t>
  </si>
  <si>
    <t>I.hó</t>
  </si>
  <si>
    <t>II.hó</t>
  </si>
  <si>
    <t>III.hó</t>
  </si>
  <si>
    <t>IV.hó</t>
  </si>
  <si>
    <t>V.hó</t>
  </si>
  <si>
    <t>VI.hó</t>
  </si>
  <si>
    <t>VII.hó</t>
  </si>
  <si>
    <t>VIII.hó</t>
  </si>
  <si>
    <t>IX.hó</t>
  </si>
  <si>
    <t>X.hó</t>
  </si>
  <si>
    <t>XI.hó</t>
  </si>
  <si>
    <t>XII.hó</t>
  </si>
  <si>
    <t>Összesen</t>
  </si>
  <si>
    <t>Önk.műk.támogatása</t>
  </si>
  <si>
    <t>Átvett pénzeszköz</t>
  </si>
  <si>
    <t xml:space="preserve">      fejlesztési célra</t>
  </si>
  <si>
    <t xml:space="preserve">      működési célra</t>
  </si>
  <si>
    <t>Műk.c. támogatások</t>
  </si>
  <si>
    <t>Fejl.c.tám</t>
  </si>
  <si>
    <t>Kiegészítő támogatás</t>
  </si>
  <si>
    <t>fejlesztési célra</t>
  </si>
  <si>
    <t>működési célra</t>
  </si>
  <si>
    <t>maradrvány
igénybevétel</t>
  </si>
  <si>
    <t>Intézm.fin.</t>
  </si>
  <si>
    <t>Bevételek összesen:</t>
  </si>
  <si>
    <t>KIADÁSOK</t>
  </si>
  <si>
    <t>Munkaadókat terh. Járulék</t>
  </si>
  <si>
    <t>Ellátottak pénzbeli juttatás</t>
  </si>
  <si>
    <t>Egyéb műk. C. kiadás</t>
  </si>
  <si>
    <t>Egyéb felh.c. kiadás</t>
  </si>
  <si>
    <t>8.melléklet</t>
  </si>
  <si>
    <t>Szabadkígyós Község Önkormányzat</t>
  </si>
  <si>
    <t>adatok: eFt-ban</t>
  </si>
  <si>
    <t xml:space="preserve">Intézmény </t>
  </si>
  <si>
    <t>A hosszú távú kötelezettség-vállalás megnevezése</t>
  </si>
  <si>
    <t>követő év</t>
  </si>
  <si>
    <t>összesen</t>
  </si>
  <si>
    <t>megnevezése</t>
  </si>
  <si>
    <t>évben</t>
  </si>
  <si>
    <t>Bursa ösztöndíj</t>
  </si>
  <si>
    <t>Arany János Tehetséggondozás támogatás</t>
  </si>
  <si>
    <t xml:space="preserve">9. melléklet </t>
  </si>
  <si>
    <t>Bevétel adatok Eft-ban</t>
  </si>
  <si>
    <t>Helyi adóból származó bevételek</t>
  </si>
  <si>
    <t>Gépjárműadó</t>
  </si>
  <si>
    <t>Saját bevételek összesen:</t>
  </si>
  <si>
    <t>10.melléklet</t>
  </si>
  <si>
    <t>Szabadkígyós Község Önkormányzat költségvetési bevételek és kiadások előirányzat csoportok,</t>
  </si>
  <si>
    <t>kiemelt előirányzatok és azon belül kötelező feladatok</t>
  </si>
  <si>
    <t xml:space="preserve">Mötv. 2011. évi CLXXXIX. Tv. 13. § (1) a helyi közügyek, valamint a helyben biztosítható közfeladatok </t>
  </si>
  <si>
    <t>körében ellátandó helyi önkormányzati feladatok különösen:(kötelező feladatok)</t>
  </si>
  <si>
    <t>1.</t>
  </si>
  <si>
    <t>településfejlesztés, településrendezés</t>
  </si>
  <si>
    <t>2.</t>
  </si>
  <si>
    <t>településüzemeltetés (köztemetők kialakítása és fenntartása, a közvilágításról való</t>
  </si>
  <si>
    <t>gondoskodás, kéményseprő-ipari szolgáltatás biztosítása, a helyi közutak és tartozékainak</t>
  </si>
  <si>
    <t>kialakítása és fenntartása, közparkok és egyéb közterületek kialakítása és fenntartása,</t>
  </si>
  <si>
    <t>gépjárművek parkolásának biztosítása)</t>
  </si>
  <si>
    <t xml:space="preserve">3. </t>
  </si>
  <si>
    <t>a közterületek, valamint az önkormányzat tulajdonában álló közintézmény elnevezése</t>
  </si>
  <si>
    <t xml:space="preserve">4. </t>
  </si>
  <si>
    <t>egészségügyi alapellátás, az egészséges életmód segítését célzó szolgáltatások</t>
  </si>
  <si>
    <t>5.</t>
  </si>
  <si>
    <t xml:space="preserve">környezet-egészségügy (köztisztaság, települési környezet tisztaságának biztosítása, </t>
  </si>
  <si>
    <t>rovar- és rágcsálóírtás)</t>
  </si>
  <si>
    <t>6.</t>
  </si>
  <si>
    <t>Óvodai ellátás</t>
  </si>
  <si>
    <t>7.</t>
  </si>
  <si>
    <t>kulturális szolgáltatás, különösen a nyilvános könyvtári ellátás biztosítása, filmszínház,</t>
  </si>
  <si>
    <t>előadó-művészeti szervezet támogatása, a kulturális örökség helyi védelme, a helyi</t>
  </si>
  <si>
    <t>közművelődési tevékenység támogatása</t>
  </si>
  <si>
    <t>8.</t>
  </si>
  <si>
    <t>szociális, gyermekjóléti szolgáltatások és ellátások</t>
  </si>
  <si>
    <t>9.</t>
  </si>
  <si>
    <t>lakás- és helyiséggazdálkodás</t>
  </si>
  <si>
    <t>10.</t>
  </si>
  <si>
    <t xml:space="preserve">a területén hajléktalanná vált személyek ellátásának és rehabilitációjának, valamint a </t>
  </si>
  <si>
    <t>hajléktalanná válás megelőzésének biztosítása</t>
  </si>
  <si>
    <t>11.</t>
  </si>
  <si>
    <t>helyi környezet- és természetvédelem, vízgazdálkodás, vízkárelhárítás</t>
  </si>
  <si>
    <t>12.</t>
  </si>
  <si>
    <t>honvédelem, polgári védelem, katasztrófavédelem, helyi közfoglalkoztatás</t>
  </si>
  <si>
    <t>13.</t>
  </si>
  <si>
    <t>helyi adóval, gazdaságszervezéssel és turizmussal kapcsolatos feladatok</t>
  </si>
  <si>
    <t>14.</t>
  </si>
  <si>
    <t>a kistermelők, őstermelők számára - jogszabályban meghatározott termékeik - értékesítési</t>
  </si>
  <si>
    <t>lehetőségeinek biztosítása, ideértve a hétvégi árusítás lehetőségét is</t>
  </si>
  <si>
    <t>15.</t>
  </si>
  <si>
    <t>sport, ifjúsági ügyek</t>
  </si>
  <si>
    <t>16.</t>
  </si>
  <si>
    <t>nemzetiségi ügyek</t>
  </si>
  <si>
    <t>17.</t>
  </si>
  <si>
    <t>közreműködés a település közbiztonságának biztosításában</t>
  </si>
  <si>
    <t>18.</t>
  </si>
  <si>
    <t>helyi közösségi közlekedés biztosítása</t>
  </si>
  <si>
    <t>19.</t>
  </si>
  <si>
    <t>hulladékgazdálkodás</t>
  </si>
  <si>
    <t>20.</t>
  </si>
  <si>
    <t xml:space="preserve">víziközmű-szolgáltatás, amennyiben a víziközmű-szolgáltatásról szóló törvény </t>
  </si>
  <si>
    <t>rendelkezései szerint a helyi önkomrányzat ellátásért felelősnek minősül</t>
  </si>
  <si>
    <t>Önként vállalt működési feladatok:</t>
  </si>
  <si>
    <t>Működési célú pénzeszköz átadás:</t>
  </si>
  <si>
    <t>Non-profit szervezetek támogatása</t>
  </si>
  <si>
    <t>bursa hungarica támogatás</t>
  </si>
  <si>
    <t>Arany János tehetséggondozás</t>
  </si>
  <si>
    <t>képviselői tiszteletdíjak, költségtérítése</t>
  </si>
  <si>
    <t>Összesen:</t>
  </si>
  <si>
    <t>11.melléklet</t>
  </si>
  <si>
    <t>adatok: /fő</t>
  </si>
  <si>
    <t>Intézmények</t>
  </si>
  <si>
    <t>Köztisztviselők</t>
  </si>
  <si>
    <t>Közalkalmazottak</t>
  </si>
  <si>
    <t>Mt. Foglalkoztatás</t>
  </si>
  <si>
    <t>Közfoglalkoztatottak</t>
  </si>
  <si>
    <t>Választott
tisztségviselők</t>
  </si>
  <si>
    <t>Város- és községgazdálkodás</t>
  </si>
  <si>
    <t>Közutak, hidak, alagutak</t>
  </si>
  <si>
    <t>Köztemető fenntartás</t>
  </si>
  <si>
    <t>Növénytermesztés, állattenyésztés és kapcs.szolg.</t>
  </si>
  <si>
    <t>Iskolai intézményi étkeztetés</t>
  </si>
  <si>
    <t>Óvoda pedagógus</t>
  </si>
  <si>
    <t>dajka</t>
  </si>
  <si>
    <t>kisgyermeknevelő</t>
  </si>
  <si>
    <t>család-és gyermekjólét vezető</t>
  </si>
  <si>
    <t>szociális étkeztetés</t>
  </si>
  <si>
    <t>házi segítségnyújtás</t>
  </si>
  <si>
    <t xml:space="preserve">Külső személyi juttatások </t>
  </si>
  <si>
    <t>kiadás működési</t>
  </si>
  <si>
    <t>K11Személyi juttatások
 összesen</t>
  </si>
  <si>
    <t>K12Külső személyi
 juttatások összesen</t>
  </si>
  <si>
    <t>K2 Munkaadókat terhelő
 járulékok összesen</t>
  </si>
  <si>
    <t>K31 készletbeszerzés</t>
  </si>
  <si>
    <t>K32 kommunikációs szolgáltatások</t>
  </si>
  <si>
    <t>K33 Szolgáltatási kiadások</t>
  </si>
  <si>
    <t>K34 kiküldetések
reklám- és propaganda</t>
  </si>
  <si>
    <t>K35 Különféle befizetések és egyéb dologi kiadások</t>
  </si>
  <si>
    <t>K4 Ellátottak pénzbeli juttatásai</t>
  </si>
  <si>
    <t>K5 egyéb működési célú kiadások</t>
  </si>
  <si>
    <t>K9 finanszírozási kiadások</t>
  </si>
  <si>
    <t>bevétel működési</t>
  </si>
  <si>
    <t>B11 Önkormányzatok működési támogatásai</t>
  </si>
  <si>
    <t>B116 Helyi önkormányzatok kiegészítő tám</t>
  </si>
  <si>
    <t>B3 Közhatalmi bevételek</t>
  </si>
  <si>
    <t>B16 egyéb működési 
c. támogatások</t>
  </si>
  <si>
    <t>B4 Működési bevételek</t>
  </si>
  <si>
    <t>B6 Működési célú átvett pénzeszközök</t>
  </si>
  <si>
    <t>B8 finanszírozási
bevételek</t>
  </si>
  <si>
    <t>kiadás fejlesztési</t>
  </si>
  <si>
    <t>K6 Beruházások</t>
  </si>
  <si>
    <t>K7 Felújítások</t>
  </si>
  <si>
    <t xml:space="preserve">K8 egyéb felhalmozási c. kiadások
</t>
  </si>
  <si>
    <t>bevétel fejlesztési</t>
  </si>
  <si>
    <t>B25 felhalmozási
c. támogatások</t>
  </si>
  <si>
    <t>B116 helyi önk.kieg.tám</t>
  </si>
  <si>
    <t>B7 Felhalmozási c. átvett pénzeszk</t>
  </si>
  <si>
    <t>B8 finanszírozási bevételek maradvány</t>
  </si>
  <si>
    <t>adatok:  Ft-ban</t>
  </si>
  <si>
    <t>beruházás összesen:</t>
  </si>
  <si>
    <t xml:space="preserve"> jubileumi jutalom</t>
  </si>
  <si>
    <t>Táppénz hozzájárulás</t>
  </si>
  <si>
    <t>bölcsődei pótlék</t>
  </si>
  <si>
    <t>támogatások</t>
  </si>
  <si>
    <t>személyi juttatás összesen</t>
  </si>
  <si>
    <t>K3</t>
  </si>
  <si>
    <t>dologi kiadás</t>
  </si>
  <si>
    <t>karbantartás, kisjavítás (út,járda)</t>
  </si>
  <si>
    <t>Zöldterületkezelés/kastély</t>
  </si>
  <si>
    <t>Polgármesteri illetmény támogatása</t>
  </si>
  <si>
    <t>Állami támogatás összesen</t>
  </si>
  <si>
    <t>Csaba ügyelet</t>
  </si>
  <si>
    <t>a, illetmények  1fő</t>
  </si>
  <si>
    <t>Történelmi hely, építmény, egyéb építmény látványosság 
működtetése és megóvása</t>
  </si>
  <si>
    <t>K6</t>
  </si>
  <si>
    <t>Helyi önkormányzatok kieg.támogatás fejlesztési</t>
  </si>
  <si>
    <t>Szabadidő SC</t>
  </si>
  <si>
    <t>Nagycsaládos egyesület</t>
  </si>
  <si>
    <t>Polgárőr egyesület</t>
  </si>
  <si>
    <t>Nyugdíjas egyesület</t>
  </si>
  <si>
    <t>Galamb egyesület</t>
  </si>
  <si>
    <t>4.melléklet</t>
  </si>
  <si>
    <t>Szabadkígyós Község Önkormányzat Mezőgazdasági Tevékenységének</t>
  </si>
  <si>
    <t>pénzügyi bemutatása</t>
  </si>
  <si>
    <t>illetménypótlék</t>
  </si>
  <si>
    <t>kötelező pótlék</t>
  </si>
  <si>
    <t>bölcsődei üzemeltetési támogatás</t>
  </si>
  <si>
    <t>a, illetmények 7.3 fő</t>
  </si>
  <si>
    <t>szabadság megváltás</t>
  </si>
  <si>
    <t xml:space="preserve">II.1.(2) óvodaped.nev.segítő munka 4 fő </t>
  </si>
  <si>
    <t xml:space="preserve">  </t>
  </si>
  <si>
    <t>végkielégítés</t>
  </si>
  <si>
    <t>Zöldterület kezelés/Kastély</t>
  </si>
  <si>
    <t>KIADÁS ÖSSZESEN</t>
  </si>
  <si>
    <t>BEVÉTEL ÖSSZESEN</t>
  </si>
  <si>
    <t>K7</t>
  </si>
  <si>
    <t>előző évi maradvány igénybevétele fejl</t>
  </si>
  <si>
    <t>szolgáltatás bevétel / kastély11hó*1150000</t>
  </si>
  <si>
    <t>pedagógiai asszisztens</t>
  </si>
  <si>
    <t>karbantartó</t>
  </si>
  <si>
    <t>könyvtáros</t>
  </si>
  <si>
    <t>Mezőgazdasái tevékenység</t>
  </si>
  <si>
    <t>orvosi rendelő építési FAD</t>
  </si>
  <si>
    <t>Inkubátorház</t>
  </si>
  <si>
    <t>Felújítás/inkubátorház</t>
  </si>
  <si>
    <t>Önkormányzati ingatlanokkal kapcsolatos</t>
  </si>
  <si>
    <t>közvetített szolgáltatások/nyugdíjasház</t>
  </si>
  <si>
    <t>feladatok/ fűnyíró üzemanyag  költség+karbantartás+javítási 
költségek +biztosítások</t>
  </si>
  <si>
    <t>Településüzemeltetéssel / zöldterület kezeléssel kapcsolatos</t>
  </si>
  <si>
    <t>Ifjúság-egészségügyi gondozás/házi orvosok végzik ezt a tevékenységet</t>
  </si>
  <si>
    <t>üzemeltetési anyagok beszerzése</t>
  </si>
  <si>
    <t>Intézményen kívüli étkeztetés 104037/szünidei étkeztetés rászorló gyermekek</t>
  </si>
  <si>
    <t>e, szakmai anyagok</t>
  </si>
  <si>
    <t>informatikai szolgáltatások igénybevétele</t>
  </si>
  <si>
    <t>kommunikációs szolgáltatások</t>
  </si>
  <si>
    <t>kommunikációs szolgáltatások teljesítése</t>
  </si>
  <si>
    <t>irodaszer/üzemeltetési anyagok</t>
  </si>
  <si>
    <t>DOLOGI KIADÁSOK ÖSSZESEN:</t>
  </si>
  <si>
    <t>Szabadkígyós Község Önkormányzat 2020. évi költségvetési rendeletének megalapozásához</t>
  </si>
  <si>
    <t>Állami támogatás/2020. évi költségvetésben</t>
  </si>
  <si>
    <t xml:space="preserve">még a 2019. évi normatívával kell számolni, </t>
  </si>
  <si>
    <t>de március hónapban az emelt normatíva pót-</t>
  </si>
  <si>
    <t>lólag kiutalásra kerül, ami kb. 6.351.000.-Ft</t>
  </si>
  <si>
    <t>személyi juttatás 2 fő</t>
  </si>
  <si>
    <t>a, illetmények 10 fő</t>
  </si>
  <si>
    <t>Informatikai szolgáltatások</t>
  </si>
  <si>
    <t>Informatikai szolgáltatás</t>
  </si>
  <si>
    <t>Szabadkígyós Községi Önkormányzat 2020. évi állami támogatásai</t>
  </si>
  <si>
    <r>
      <t>7,3 fő * 4.580.000,- forint/fő</t>
    </r>
    <r>
      <rPr>
        <b/>
        <sz val="10"/>
        <color indexed="10"/>
        <rFont val="Times New Roman"/>
        <family val="1"/>
        <charset val="238"/>
      </rPr>
      <t xml:space="preserve"> 2020. évtől 5450000.-Ft/fő 39785000.-Ft</t>
    </r>
  </si>
  <si>
    <t>Zöldterület gazdálkodással kapcsolatos feladatok ellátásnak támogatása –25.200.-Ft/ha cca:273,9 ha</t>
  </si>
  <si>
    <t>Egyéb önkormányzati feladatok támogatása 2.700.-Ft/fő 2637 fő</t>
  </si>
  <si>
    <t>Lakott külterülettel kapcs.fel.tám.2.550.-Ft/külterületi lakos 111fő</t>
  </si>
  <si>
    <t>Üdülőhelyi feladatok támogatása 1,0Ft/IFA adóforint 2016.év tényadat</t>
  </si>
  <si>
    <t>2019. évről áthúzódó bérkompenzáció támogatása</t>
  </si>
  <si>
    <t>II.1.(1) 1 óvodapedagógusok elismert létszáma 4,6 fő (4.371.500.-)</t>
  </si>
  <si>
    <t>Óvodaműködtetési támogatás</t>
  </si>
  <si>
    <t>II.2.(8) 1 gyermekek nevelése 97.400.-Ft/fő/év 49,7fő</t>
  </si>
  <si>
    <t>III.1. A települési önkormányzatok szociális feladatainak egyéb támogatása adóerőképesség alapján számított adat</t>
  </si>
  <si>
    <t>III.2.a Család- és gyermekjóléti szolgálat</t>
  </si>
  <si>
    <t>III.2.c.(1) szociális étkeztetés 65.360.-Ft/fő 44 fő</t>
  </si>
  <si>
    <t>III.2.da. házi segítségnyújtás-szociális segítés 25.000.-Ft/fő 5 fő</t>
  </si>
  <si>
    <t>III.2.db. házi segítségnyújtás-személyi gondozás 330.000.-Ft/fő 22 fő</t>
  </si>
  <si>
    <t>III.a(2).Kiegészítő támogatás a bölcsődében foglalkoztatott, kisgyermeknevelők béréhez 3 fő 2.993.000 ft</t>
  </si>
  <si>
    <t>III.3.b.Bölcsődei üzemeltetési támogatás/számított adat</t>
  </si>
  <si>
    <t>III.5.aa) A finanszírozás szempontj.elismert dolgozók bértámogatása</t>
  </si>
  <si>
    <t>2.200.000.-Ft/szám.létszám/év 5 ,67fő</t>
  </si>
  <si>
    <t>III.5.ab) Gyermekétkeztetés üzemeltetési támogatás (számított adat)</t>
  </si>
  <si>
    <t xml:space="preserve">III.5.b.Rászoruló gyermekek intézményen kívüli szünidei étkeztetésének </t>
  </si>
  <si>
    <t>támogatása 570 Ft/étkezéi adag 787 adag</t>
  </si>
  <si>
    <t xml:space="preserve">IV.b) Települési önkormányzatok nyilvános könyvtári és közművelődési </t>
  </si>
  <si>
    <t>feladatainak támogatás 1.210.-Ft/fő</t>
  </si>
  <si>
    <t>felmentésre járó bér, jubileumi jutalom</t>
  </si>
  <si>
    <t>a, illetmények (28 fő)3 hóra</t>
  </si>
  <si>
    <t>bérleti és lízingdíjak</t>
  </si>
  <si>
    <t>bérleti és lízingdíjak összesen</t>
  </si>
  <si>
    <t xml:space="preserve">B411 </t>
  </si>
  <si>
    <t>egyéb működési bevétel</t>
  </si>
  <si>
    <t>kiszámlázott ÁFA teljesítése</t>
  </si>
  <si>
    <t>B411</t>
  </si>
  <si>
    <t xml:space="preserve"> karbantartás</t>
  </si>
  <si>
    <t>egyéb szolgáltatások</t>
  </si>
  <si>
    <t>beruházás</t>
  </si>
  <si>
    <t>Piac üzemeltetés</t>
  </si>
  <si>
    <t>szakmai tevékenység</t>
  </si>
  <si>
    <t>egyéb szolgáltatás</t>
  </si>
  <si>
    <t>lakóingatlan üzemeltetési költségek</t>
  </si>
  <si>
    <t>szolgáltatás</t>
  </si>
  <si>
    <t>lakbér bevétel</t>
  </si>
  <si>
    <t>K402</t>
  </si>
  <si>
    <t>műk. Támogatás</t>
  </si>
  <si>
    <t>működési támogatás</t>
  </si>
  <si>
    <t>a, illetmények 5 ped,3 dajka,1 adm.0,5 vezető</t>
  </si>
  <si>
    <t xml:space="preserve">a, illetmények  1 gondnok,1 rendsz.gazd.1 pályázatos
</t>
  </si>
  <si>
    <t>közalkalmazottak alapilletménye 
1 fő könyvt.,1fő 6 órás műv.sz.</t>
  </si>
  <si>
    <t xml:space="preserve">üzemeltetési eszközök </t>
  </si>
  <si>
    <t>Szabadkígyós Község Önkormányzat 2020. évi pénzeszközátadási kötelezettségei</t>
  </si>
  <si>
    <t>Szabadkígyós Község Önkormányzat 2020. évi felhalmozási kiadásai</t>
  </si>
  <si>
    <t>Magyar Falu program:</t>
  </si>
  <si>
    <t>Művelődési Ház korszerűsítése</t>
  </si>
  <si>
    <t>Orvosi eszközök beszerzése</t>
  </si>
  <si>
    <t>Járda építés</t>
  </si>
  <si>
    <r>
      <t>kiadások és bevételek</t>
    </r>
    <r>
      <rPr>
        <sz val="11"/>
        <rFont val="Calibri"/>
        <family val="2"/>
        <charset val="238"/>
      </rPr>
      <t>(fecskeház,nyugdíjasház)</t>
    </r>
  </si>
  <si>
    <t>beruházás (Top pályázatok: orvosi rendelő)
Magyar Falu program: Műv.ház korsz,orvosi eszk.</t>
  </si>
  <si>
    <t>utca névtáblák készítése</t>
  </si>
  <si>
    <t>előző évi maradvány igénybevétele műk</t>
  </si>
  <si>
    <t>SZABADKÍGYÓS KÖZSÉG ÖNKORMÁNYZAT 2020. ÉVI BEVÉTELEINEK ALAKULÁSA</t>
  </si>
  <si>
    <t>SZABADKÍGYÓS KÖZSÉG ÖNKORMÁNYZAT 2020. ÉVI KIADÁSAINAK ALAKULÁSA</t>
  </si>
  <si>
    <t>PH</t>
  </si>
  <si>
    <t>ÁMK</t>
  </si>
  <si>
    <t>SZAK</t>
  </si>
  <si>
    <t>önkormányzat</t>
  </si>
  <si>
    <t>Nem tervezett bevétel:</t>
  </si>
  <si>
    <t>2020. márc.hótól hivatal kiegészítés</t>
  </si>
  <si>
    <t>szoc.ágazati + kulturális pótlék</t>
  </si>
  <si>
    <t>Szabadkígyós Község Önkormányzat 2020. év intézményenkénti kiadás-bevétel alakulása  adatok: forintban</t>
  </si>
  <si>
    <t>2020. évre</t>
  </si>
  <si>
    <t>2020. évi és azt követő kötelezettségvállalásai</t>
  </si>
  <si>
    <t>Szabadkígyós Község Önkormányzata saját bevételeinek részletezése az adósságot keletkeztető ügyletekből származó 2020. évi fizetési kötelezettség megállapításához</t>
  </si>
  <si>
    <t>önként vállalt feladatok kimutatása 2020. évben</t>
  </si>
  <si>
    <t>Szabadkígyós Község Önkormányzatának létszám alakulása 2020. évben</t>
  </si>
  <si>
    <t>a, illetmények 7 fő</t>
  </si>
  <si>
    <t>pedagógiai vezető</t>
  </si>
  <si>
    <t>művelődési asszisztens (6 órás)</t>
  </si>
  <si>
    <t>tornatermi gondnok</t>
  </si>
  <si>
    <t>pályázati támogatott</t>
  </si>
  <si>
    <t>rendszergazda (önk.+intézmények részére)</t>
  </si>
  <si>
    <t>a, illetmények 3 fő</t>
  </si>
  <si>
    <t>K512</t>
  </si>
  <si>
    <t>működési pée. Átadás egyéb hozzájárulás</t>
  </si>
  <si>
    <t>Leader pályázatok elszámolása után</t>
  </si>
  <si>
    <t>Mvh földalapú támogatás várható</t>
  </si>
  <si>
    <t>minimálbér kiegészítés ?</t>
  </si>
  <si>
    <t>Újszülöttek támogatása Ör.20§</t>
  </si>
  <si>
    <t>Egyszeri támogatásÖr.13.§-14§</t>
  </si>
  <si>
    <t>Létfenntartási támogatás 15§</t>
  </si>
  <si>
    <t>Temetési segély Ör.18.§</t>
  </si>
  <si>
    <t>Beiskolázási támogatás Ör.19§</t>
  </si>
  <si>
    <t>gyógyszertámogatás Ör11§</t>
  </si>
  <si>
    <t>2019.évben 4.062.000.-Ft volt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</si>
</sst>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F_t_-;\-* #,##0.00\ _F_t_-;_-* &quot;-&quot;??\ _F_t_-;_-@_-"/>
    <numFmt numFmtId="166" formatCode="_-* #,##0\ _F_t_-;\-* #,##0\ _F_t_-;_-* &quot;-&quot;??\ _F_t_-;_-@_-"/>
  </numFmts>
  <fonts count="5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7"/>
      <name val="Calibri"/>
      <family val="2"/>
      <charset val="238"/>
    </font>
    <font>
      <b/>
      <sz val="11"/>
      <color indexed="18"/>
      <name val="Calibri"/>
      <family val="2"/>
      <charset val="238"/>
    </font>
    <font>
      <sz val="11"/>
      <color indexed="18"/>
      <name val="Calibri"/>
      <family val="2"/>
      <charset val="238"/>
    </font>
    <font>
      <b/>
      <sz val="11"/>
      <name val="Calibri"/>
      <family val="2"/>
    </font>
    <font>
      <b/>
      <sz val="10"/>
      <name val="Arial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color indexed="8"/>
      <name val="Calibri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0"/>
      <color indexed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3" tint="0.3999755851924192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0" borderId="0"/>
  </cellStyleXfs>
  <cellXfs count="440">
    <xf numFmtId="0" fontId="0" fillId="0" borderId="0" xfId="0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66" fontId="18" fillId="0" borderId="1" xfId="1" applyNumberFormat="1" applyFont="1" applyBorder="1"/>
    <xf numFmtId="166" fontId="18" fillId="0" borderId="0" xfId="1" applyNumberFormat="1" applyFont="1"/>
    <xf numFmtId="0" fontId="0" fillId="0" borderId="1" xfId="0" applyFont="1" applyFill="1" applyBorder="1"/>
    <xf numFmtId="0" fontId="3" fillId="0" borderId="1" xfId="0" applyFont="1" applyFill="1" applyBorder="1"/>
    <xf numFmtId="0" fontId="0" fillId="0" borderId="1" xfId="0" applyFont="1" applyBorder="1"/>
    <xf numFmtId="0" fontId="3" fillId="0" borderId="0" xfId="0" applyFont="1" applyBorder="1"/>
    <xf numFmtId="0" fontId="0" fillId="0" borderId="2" xfId="0" applyBorder="1"/>
    <xf numFmtId="166" fontId="18" fillId="0" borderId="2" xfId="1" applyNumberFormat="1" applyFont="1" applyBorder="1"/>
    <xf numFmtId="166" fontId="18" fillId="0" borderId="3" xfId="1" applyNumberFormat="1" applyFont="1" applyBorder="1"/>
    <xf numFmtId="0" fontId="3" fillId="0" borderId="2" xfId="0" applyFont="1" applyBorder="1"/>
    <xf numFmtId="0" fontId="0" fillId="0" borderId="1" xfId="0" applyFill="1" applyBorder="1"/>
    <xf numFmtId="0" fontId="0" fillId="0" borderId="0" xfId="0" applyBorder="1"/>
    <xf numFmtId="166" fontId="18" fillId="0" borderId="0" xfId="1" applyNumberFormat="1" applyFont="1" applyBorder="1"/>
    <xf numFmtId="166" fontId="0" fillId="0" borderId="0" xfId="0" applyNumberFormat="1"/>
    <xf numFmtId="0" fontId="0" fillId="0" borderId="4" xfId="0" applyBorder="1"/>
    <xf numFmtId="166" fontId="18" fillId="0" borderId="5" xfId="1" applyNumberFormat="1" applyFont="1" applyBorder="1"/>
    <xf numFmtId="0" fontId="2" fillId="0" borderId="1" xfId="0" applyFont="1" applyBorder="1"/>
    <xf numFmtId="166" fontId="3" fillId="0" borderId="1" xfId="1" applyNumberFormat="1" applyFont="1" applyBorder="1"/>
    <xf numFmtId="166" fontId="2" fillId="0" borderId="1" xfId="1" applyNumberFormat="1" applyFont="1" applyBorder="1"/>
    <xf numFmtId="0" fontId="0" fillId="2" borderId="1" xfId="0" applyFill="1" applyBorder="1"/>
    <xf numFmtId="166" fontId="18" fillId="2" borderId="1" xfId="1" applyNumberFormat="1" applyFont="1" applyFill="1" applyBorder="1"/>
    <xf numFmtId="0" fontId="3" fillId="2" borderId="1" xfId="0" applyFont="1" applyFill="1" applyBorder="1"/>
    <xf numFmtId="166" fontId="8" fillId="0" borderId="1" xfId="1" applyNumberFormat="1" applyFont="1" applyBorder="1"/>
    <xf numFmtId="166" fontId="8" fillId="0" borderId="2" xfId="1" applyNumberFormat="1" applyFont="1" applyBorder="1"/>
    <xf numFmtId="0" fontId="3" fillId="0" borderId="6" xfId="0" applyFont="1" applyBorder="1"/>
    <xf numFmtId="166" fontId="8" fillId="0" borderId="6" xfId="1" applyNumberFormat="1" applyFont="1" applyBorder="1"/>
    <xf numFmtId="166" fontId="8" fillId="0" borderId="5" xfId="1" applyNumberFormat="1" applyFont="1" applyBorder="1"/>
    <xf numFmtId="0" fontId="5" fillId="0" borderId="1" xfId="0" applyFont="1" applyBorder="1"/>
    <xf numFmtId="0" fontId="5" fillId="0" borderId="2" xfId="0" applyFont="1" applyBorder="1"/>
    <xf numFmtId="0" fontId="7" fillId="0" borderId="1" xfId="0" applyFont="1" applyBorder="1"/>
    <xf numFmtId="0" fontId="5" fillId="3" borderId="0" xfId="0" applyFont="1" applyFill="1"/>
    <xf numFmtId="0" fontId="0" fillId="3" borderId="0" xfId="0" applyFill="1"/>
    <xf numFmtId="0" fontId="5" fillId="0" borderId="6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/>
    <xf numFmtId="0" fontId="10" fillId="0" borderId="7" xfId="0" applyFont="1" applyBorder="1"/>
    <xf numFmtId="0" fontId="9" fillId="0" borderId="8" xfId="0" applyFont="1" applyBorder="1"/>
    <xf numFmtId="0" fontId="12" fillId="0" borderId="8" xfId="0" applyFont="1" applyBorder="1"/>
    <xf numFmtId="166" fontId="11" fillId="0" borderId="8" xfId="1" applyNumberFormat="1" applyFont="1" applyBorder="1"/>
    <xf numFmtId="166" fontId="11" fillId="0" borderId="3" xfId="1" applyNumberFormat="1" applyFont="1" applyBorder="1"/>
    <xf numFmtId="166" fontId="10" fillId="0" borderId="8" xfId="1" applyNumberFormat="1" applyFont="1" applyBorder="1"/>
    <xf numFmtId="0" fontId="3" fillId="0" borderId="9" xfId="0" applyFont="1" applyBorder="1"/>
    <xf numFmtId="166" fontId="0" fillId="0" borderId="1" xfId="0" applyNumberFormat="1" applyBorder="1"/>
    <xf numFmtId="0" fontId="6" fillId="0" borderId="1" xfId="0" applyFont="1" applyBorder="1"/>
    <xf numFmtId="0" fontId="10" fillId="0" borderId="1" xfId="0" applyFont="1" applyBorder="1"/>
    <xf numFmtId="166" fontId="10" fillId="0" borderId="1" xfId="0" applyNumberFormat="1" applyFont="1" applyBorder="1"/>
    <xf numFmtId="166" fontId="10" fillId="0" borderId="3" xfId="1" applyNumberFormat="1" applyFont="1" applyBorder="1"/>
    <xf numFmtId="166" fontId="13" fillId="0" borderId="3" xfId="1" applyNumberFormat="1" applyFont="1" applyBorder="1"/>
    <xf numFmtId="0" fontId="11" fillId="0" borderId="7" xfId="0" applyFont="1" applyBorder="1"/>
    <xf numFmtId="49" fontId="3" fillId="3" borderId="0" xfId="0" applyNumberFormat="1" applyFont="1" applyFill="1"/>
    <xf numFmtId="0" fontId="14" fillId="0" borderId="7" xfId="0" applyFont="1" applyBorder="1"/>
    <xf numFmtId="166" fontId="14" fillId="0" borderId="3" xfId="1" applyNumberFormat="1" applyFont="1" applyBorder="1"/>
    <xf numFmtId="0" fontId="14" fillId="0" borderId="10" xfId="0" applyFont="1" applyBorder="1"/>
    <xf numFmtId="166" fontId="14" fillId="0" borderId="11" xfId="1" applyNumberFormat="1" applyFont="1" applyBorder="1"/>
    <xf numFmtId="0" fontId="11" fillId="0" borderId="8" xfId="0" applyFont="1" applyBorder="1"/>
    <xf numFmtId="0" fontId="15" fillId="0" borderId="8" xfId="0" applyFont="1" applyBorder="1"/>
    <xf numFmtId="0" fontId="5" fillId="3" borderId="0" xfId="0" applyFont="1" applyFill="1" applyBorder="1"/>
    <xf numFmtId="0" fontId="10" fillId="0" borderId="3" xfId="0" applyFont="1" applyBorder="1"/>
    <xf numFmtId="0" fontId="14" fillId="0" borderId="1" xfId="0" applyFont="1" applyBorder="1"/>
    <xf numFmtId="166" fontId="10" fillId="0" borderId="1" xfId="1" applyNumberFormat="1" applyFont="1" applyBorder="1"/>
    <xf numFmtId="0" fontId="14" fillId="0" borderId="8" xfId="0" applyFont="1" applyBorder="1"/>
    <xf numFmtId="166" fontId="18" fillId="0" borderId="1" xfId="1" applyNumberFormat="1" applyFont="1" applyBorder="1" applyAlignment="1">
      <alignment horizontal="center"/>
    </xf>
    <xf numFmtId="166" fontId="10" fillId="0" borderId="0" xfId="1" applyNumberFormat="1" applyFont="1" applyBorder="1"/>
    <xf numFmtId="0" fontId="19" fillId="0" borderId="1" xfId="0" applyFont="1" applyBorder="1"/>
    <xf numFmtId="166" fontId="20" fillId="0" borderId="1" xfId="1" applyNumberFormat="1" applyFont="1" applyBorder="1"/>
    <xf numFmtId="0" fontId="10" fillId="0" borderId="0" xfId="0" applyFont="1" applyBorder="1"/>
    <xf numFmtId="0" fontId="9" fillId="0" borderId="0" xfId="0" applyFont="1" applyBorder="1"/>
    <xf numFmtId="0" fontId="12" fillId="0" borderId="0" xfId="0" applyFont="1" applyBorder="1"/>
    <xf numFmtId="166" fontId="11" fillId="0" borderId="0" xfId="1" applyNumberFormat="1" applyFont="1" applyBorder="1"/>
    <xf numFmtId="166" fontId="13" fillId="0" borderId="0" xfId="1" applyNumberFormat="1" applyFont="1" applyBorder="1"/>
    <xf numFmtId="0" fontId="11" fillId="0" borderId="0" xfId="0" applyFont="1" applyBorder="1"/>
    <xf numFmtId="166" fontId="3" fillId="0" borderId="2" xfId="1" applyNumberFormat="1" applyFont="1" applyBorder="1"/>
    <xf numFmtId="0" fontId="4" fillId="0" borderId="1" xfId="0" applyFont="1" applyBorder="1"/>
    <xf numFmtId="0" fontId="4" fillId="0" borderId="0" xfId="0" applyFont="1"/>
    <xf numFmtId="0" fontId="4" fillId="2" borderId="1" xfId="0" applyFont="1" applyFill="1" applyBorder="1"/>
    <xf numFmtId="0" fontId="2" fillId="2" borderId="1" xfId="0" applyFont="1" applyFill="1" applyBorder="1"/>
    <xf numFmtId="166" fontId="8" fillId="2" borderId="1" xfId="1" applyNumberFormat="1" applyFont="1" applyFill="1" applyBorder="1"/>
    <xf numFmtId="0" fontId="4" fillId="0" borderId="4" xfId="0" applyFont="1" applyBorder="1"/>
    <xf numFmtId="0" fontId="14" fillId="0" borderId="0" xfId="0" applyFont="1" applyBorder="1"/>
    <xf numFmtId="0" fontId="15" fillId="0" borderId="0" xfId="0" applyFont="1" applyBorder="1"/>
    <xf numFmtId="0" fontId="9" fillId="0" borderId="12" xfId="0" applyFont="1" applyBorder="1"/>
    <xf numFmtId="166" fontId="20" fillId="0" borderId="0" xfId="1" applyNumberFormat="1" applyFont="1"/>
    <xf numFmtId="0" fontId="22" fillId="0" borderId="1" xfId="0" applyFont="1" applyBorder="1"/>
    <xf numFmtId="0" fontId="1" fillId="0" borderId="1" xfId="0" applyFont="1" applyBorder="1"/>
    <xf numFmtId="166" fontId="1" fillId="0" borderId="1" xfId="1" applyNumberFormat="1" applyFont="1" applyBorder="1"/>
    <xf numFmtId="0" fontId="1" fillId="0" borderId="1" xfId="0" applyFont="1" applyBorder="1" applyAlignment="1">
      <alignment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/>
    </xf>
    <xf numFmtId="166" fontId="22" fillId="0" borderId="1" xfId="0" applyNumberFormat="1" applyFont="1" applyBorder="1"/>
    <xf numFmtId="0" fontId="1" fillId="0" borderId="2" xfId="0" applyFont="1" applyBorder="1"/>
    <xf numFmtId="166" fontId="3" fillId="2" borderId="1" xfId="1" applyNumberFormat="1" applyFont="1" applyFill="1" applyBorder="1"/>
    <xf numFmtId="0" fontId="22" fillId="2" borderId="1" xfId="0" applyFont="1" applyFill="1" applyBorder="1"/>
    <xf numFmtId="0" fontId="0" fillId="2" borderId="0" xfId="0" applyFill="1" applyBorder="1"/>
    <xf numFmtId="166" fontId="9" fillId="0" borderId="8" xfId="1" applyNumberFormat="1" applyFont="1" applyBorder="1"/>
    <xf numFmtId="0" fontId="22" fillId="2" borderId="0" xfId="0" applyFont="1" applyFill="1" applyBorder="1"/>
    <xf numFmtId="0" fontId="0" fillId="0" borderId="6" xfId="0" applyFont="1" applyFill="1" applyBorder="1"/>
    <xf numFmtId="166" fontId="6" fillId="0" borderId="1" xfId="1" applyNumberFormat="1" applyFont="1" applyBorder="1"/>
    <xf numFmtId="0" fontId="0" fillId="0" borderId="6" xfId="0" applyFill="1" applyBorder="1"/>
    <xf numFmtId="166" fontId="12" fillId="0" borderId="3" xfId="1" applyNumberFormat="1" applyFont="1" applyBorder="1"/>
    <xf numFmtId="166" fontId="3" fillId="0" borderId="13" xfId="1" applyNumberFormat="1" applyFont="1" applyBorder="1"/>
    <xf numFmtId="0" fontId="3" fillId="2" borderId="2" xfId="0" applyFont="1" applyFill="1" applyBorder="1"/>
    <xf numFmtId="0" fontId="21" fillId="2" borderId="1" xfId="0" applyFont="1" applyFill="1" applyBorder="1"/>
    <xf numFmtId="0" fontId="21" fillId="0" borderId="1" xfId="0" applyFont="1" applyBorder="1"/>
    <xf numFmtId="0" fontId="23" fillId="0" borderId="1" xfId="0" applyFont="1" applyFill="1" applyBorder="1"/>
    <xf numFmtId="0" fontId="12" fillId="0" borderId="12" xfId="0" applyFont="1" applyBorder="1"/>
    <xf numFmtId="166" fontId="18" fillId="0" borderId="13" xfId="1" applyNumberFormat="1" applyFont="1" applyBorder="1"/>
    <xf numFmtId="166" fontId="9" fillId="0" borderId="0" xfId="1" applyNumberFormat="1" applyFont="1" applyBorder="1"/>
    <xf numFmtId="166" fontId="24" fillId="0" borderId="1" xfId="1" applyNumberFormat="1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/>
    </xf>
    <xf numFmtId="166" fontId="3" fillId="0" borderId="1" xfId="0" applyNumberFormat="1" applyFont="1" applyBorder="1" applyAlignment="1">
      <alignment horizontal="left" vertical="center" wrapText="1"/>
    </xf>
    <xf numFmtId="0" fontId="24" fillId="0" borderId="1" xfId="0" applyFont="1" applyBorder="1"/>
    <xf numFmtId="166" fontId="24" fillId="0" borderId="1" xfId="1" applyNumberFormat="1" applyFont="1" applyBorder="1"/>
    <xf numFmtId="0" fontId="25" fillId="0" borderId="1" xfId="0" applyFont="1" applyBorder="1"/>
    <xf numFmtId="166" fontId="25" fillId="0" borderId="1" xfId="1" applyNumberFormat="1" applyFont="1" applyBorder="1"/>
    <xf numFmtId="0" fontId="0" fillId="0" borderId="14" xfId="0" applyBorder="1"/>
    <xf numFmtId="166" fontId="27" fillId="0" borderId="1" xfId="1" applyNumberFormat="1" applyFont="1" applyBorder="1" applyAlignment="1">
      <alignment horizontal="center"/>
    </xf>
    <xf numFmtId="166" fontId="3" fillId="0" borderId="1" xfId="1" applyNumberFormat="1" applyFont="1" applyBorder="1" applyAlignment="1">
      <alignment horizontal="center"/>
    </xf>
    <xf numFmtId="166" fontId="25" fillId="0" borderId="1" xfId="1" applyNumberFormat="1" applyFont="1" applyBorder="1" applyAlignment="1">
      <alignment horizontal="left" vertical="center" wrapText="1"/>
    </xf>
    <xf numFmtId="2" fontId="18" fillId="0" borderId="2" xfId="1" applyNumberFormat="1" applyFont="1" applyBorder="1"/>
    <xf numFmtId="2" fontId="18" fillId="0" borderId="0" xfId="1" applyNumberFormat="1" applyFont="1"/>
    <xf numFmtId="166" fontId="1" fillId="0" borderId="1" xfId="1" applyNumberFormat="1" applyFont="1" applyBorder="1" applyAlignment="1">
      <alignment horizontal="left" vertical="center" wrapText="1"/>
    </xf>
    <xf numFmtId="166" fontId="3" fillId="0" borderId="1" xfId="1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66" fontId="3" fillId="0" borderId="1" xfId="0" applyNumberFormat="1" applyFont="1" applyBorder="1"/>
    <xf numFmtId="166" fontId="18" fillId="2" borderId="0" xfId="1" applyNumberFormat="1" applyFont="1" applyFill="1" applyBorder="1"/>
    <xf numFmtId="0" fontId="11" fillId="0" borderId="4" xfId="0" applyFont="1" applyBorder="1"/>
    <xf numFmtId="0" fontId="12" fillId="0" borderId="6" xfId="0" applyFont="1" applyBorder="1"/>
    <xf numFmtId="166" fontId="11" fillId="0" borderId="6" xfId="1" applyNumberFormat="1" applyFont="1" applyBorder="1"/>
    <xf numFmtId="166" fontId="13" fillId="0" borderId="5" xfId="1" applyNumberFormat="1" applyFont="1" applyBorder="1"/>
    <xf numFmtId="166" fontId="11" fillId="0" borderId="12" xfId="1" applyNumberFormat="1" applyFont="1" applyBorder="1"/>
    <xf numFmtId="0" fontId="7" fillId="3" borderId="6" xfId="0" applyFont="1" applyFill="1" applyBorder="1"/>
    <xf numFmtId="0" fontId="28" fillId="0" borderId="1" xfId="0" applyFont="1" applyBorder="1"/>
    <xf numFmtId="166" fontId="3" fillId="0" borderId="0" xfId="1" applyNumberFormat="1" applyFont="1"/>
    <xf numFmtId="166" fontId="1" fillId="0" borderId="2" xfId="1" applyNumberFormat="1" applyFont="1" applyBorder="1"/>
    <xf numFmtId="166" fontId="1" fillId="2" borderId="1" xfId="1" applyNumberFormat="1" applyFont="1" applyFill="1" applyBorder="1"/>
    <xf numFmtId="166" fontId="3" fillId="0" borderId="1" xfId="1" applyNumberFormat="1" applyFont="1" applyBorder="1" applyAlignment="1">
      <alignment horizontal="center" vertical="center" wrapText="1"/>
    </xf>
    <xf numFmtId="166" fontId="50" fillId="0" borderId="0" xfId="1" applyNumberFormat="1" applyFont="1"/>
    <xf numFmtId="166" fontId="12" fillId="0" borderId="0" xfId="1" applyNumberFormat="1" applyFont="1" applyBorder="1"/>
    <xf numFmtId="0" fontId="52" fillId="0" borderId="0" xfId="0" applyFont="1"/>
    <xf numFmtId="0" fontId="0" fillId="0" borderId="2" xfId="0" applyFont="1" applyBorder="1"/>
    <xf numFmtId="0" fontId="3" fillId="3" borderId="0" xfId="0" applyFont="1" applyFill="1" applyAlignment="1">
      <alignment wrapText="1"/>
    </xf>
    <xf numFmtId="166" fontId="1" fillId="0" borderId="1" xfId="1" applyNumberFormat="1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/>
    </xf>
    <xf numFmtId="166" fontId="10" fillId="0" borderId="8" xfId="1" applyNumberFormat="1" applyFont="1" applyBorder="1" applyAlignment="1">
      <alignment horizontal="center"/>
    </xf>
    <xf numFmtId="0" fontId="6" fillId="5" borderId="4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3" fillId="3" borderId="0" xfId="0" applyFont="1" applyFill="1" applyBorder="1"/>
    <xf numFmtId="166" fontId="50" fillId="0" borderId="1" xfId="1" applyNumberFormat="1" applyFont="1" applyBorder="1"/>
    <xf numFmtId="166" fontId="50" fillId="0" borderId="2" xfId="1" applyNumberFormat="1" applyFont="1" applyBorder="1"/>
    <xf numFmtId="166" fontId="53" fillId="6" borderId="3" xfId="1" applyNumberFormat="1" applyFont="1" applyFill="1" applyBorder="1"/>
    <xf numFmtId="0" fontId="52" fillId="0" borderId="1" xfId="0" applyFont="1" applyBorder="1"/>
    <xf numFmtId="166" fontId="52" fillId="0" borderId="1" xfId="1" applyNumberFormat="1" applyFont="1" applyBorder="1"/>
    <xf numFmtId="0" fontId="10" fillId="0" borderId="15" xfId="0" applyFont="1" applyBorder="1"/>
    <xf numFmtId="0" fontId="14" fillId="0" borderId="12" xfId="0" applyFont="1" applyBorder="1"/>
    <xf numFmtId="166" fontId="10" fillId="0" borderId="12" xfId="1" applyNumberFormat="1" applyFont="1" applyBorder="1"/>
    <xf numFmtId="166" fontId="10" fillId="0" borderId="16" xfId="1" applyNumberFormat="1" applyFont="1" applyBorder="1"/>
    <xf numFmtId="0" fontId="10" fillId="0" borderId="4" xfId="0" applyFont="1" applyBorder="1"/>
    <xf numFmtId="0" fontId="14" fillId="0" borderId="6" xfId="0" applyFont="1" applyBorder="1"/>
    <xf numFmtId="166" fontId="10" fillId="0" borderId="6" xfId="1" applyNumberFormat="1" applyFont="1" applyBorder="1"/>
    <xf numFmtId="166" fontId="10" fillId="0" borderId="5" xfId="1" applyNumberFormat="1" applyFont="1" applyBorder="1"/>
    <xf numFmtId="0" fontId="11" fillId="0" borderId="15" xfId="0" applyFont="1" applyBorder="1"/>
    <xf numFmtId="166" fontId="11" fillId="0" borderId="16" xfId="1" applyNumberFormat="1" applyFont="1" applyBorder="1"/>
    <xf numFmtId="0" fontId="12" fillId="2" borderId="1" xfId="0" applyFont="1" applyFill="1" applyBorder="1"/>
    <xf numFmtId="166" fontId="52" fillId="0" borderId="0" xfId="0" applyNumberFormat="1" applyFont="1"/>
    <xf numFmtId="166" fontId="3" fillId="0" borderId="2" xfId="1" applyNumberFormat="1" applyFont="1" applyBorder="1" applyAlignment="1">
      <alignment horizontal="center"/>
    </xf>
    <xf numFmtId="166" fontId="1" fillId="0" borderId="2" xfId="1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166" fontId="1" fillId="0" borderId="0" xfId="1" applyNumberFormat="1" applyFont="1"/>
    <xf numFmtId="166" fontId="24" fillId="0" borderId="1" xfId="1" applyNumberFormat="1" applyFont="1" applyBorder="1" applyAlignment="1">
      <alignment horizontal="center" vertical="center" wrapText="1"/>
    </xf>
    <xf numFmtId="166" fontId="25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/>
    <xf numFmtId="0" fontId="4" fillId="0" borderId="7" xfId="0" applyFont="1" applyBorder="1"/>
    <xf numFmtId="166" fontId="4" fillId="0" borderId="8" xfId="1" applyNumberFormat="1" applyFont="1" applyBorder="1"/>
    <xf numFmtId="166" fontId="4" fillId="0" borderId="3" xfId="1" applyNumberFormat="1" applyFont="1" applyBorder="1"/>
    <xf numFmtId="0" fontId="4" fillId="0" borderId="0" xfId="0" applyFont="1" applyBorder="1"/>
    <xf numFmtId="166" fontId="4" fillId="0" borderId="0" xfId="1" applyNumberFormat="1" applyFont="1" applyBorder="1"/>
    <xf numFmtId="166" fontId="1" fillId="0" borderId="0" xfId="1" applyNumberFormat="1" applyFont="1" applyBorder="1"/>
    <xf numFmtId="166" fontId="7" fillId="6" borderId="1" xfId="1" applyNumberFormat="1" applyFont="1" applyFill="1" applyBorder="1"/>
    <xf numFmtId="166" fontId="9" fillId="0" borderId="1" xfId="1" applyNumberFormat="1" applyFont="1" applyBorder="1"/>
    <xf numFmtId="0" fontId="9" fillId="0" borderId="17" xfId="0" applyFont="1" applyBorder="1"/>
    <xf numFmtId="166" fontId="10" fillId="0" borderId="14" xfId="0" applyNumberFormat="1" applyFont="1" applyBorder="1"/>
    <xf numFmtId="166" fontId="3" fillId="0" borderId="0" xfId="0" applyNumberFormat="1" applyFont="1"/>
    <xf numFmtId="166" fontId="50" fillId="0" borderId="0" xfId="1" applyNumberFormat="1" applyFont="1"/>
    <xf numFmtId="166" fontId="52" fillId="0" borderId="0" xfId="1" applyNumberFormat="1" applyFont="1"/>
    <xf numFmtId="0" fontId="29" fillId="0" borderId="0" xfId="0" applyFont="1" applyAlignment="1">
      <alignment horizontal="center"/>
    </xf>
    <xf numFmtId="0" fontId="54" fillId="0" borderId="0" xfId="0" applyFont="1"/>
    <xf numFmtId="0" fontId="29" fillId="0" borderId="18" xfId="0" applyFont="1" applyBorder="1" applyAlignment="1">
      <alignment horizontal="center" vertical="top" wrapText="1"/>
    </xf>
    <xf numFmtId="0" fontId="29" fillId="0" borderId="10" xfId="0" applyFont="1" applyBorder="1" applyAlignment="1">
      <alignment horizontal="justify" vertical="top" wrapText="1"/>
    </xf>
    <xf numFmtId="0" fontId="30" fillId="0" borderId="19" xfId="0" applyFont="1" applyBorder="1" applyAlignment="1">
      <alignment horizontal="justify" vertical="top" wrapText="1"/>
    </xf>
    <xf numFmtId="0" fontId="30" fillId="0" borderId="20" xfId="0" applyFont="1" applyBorder="1" applyAlignment="1">
      <alignment horizontal="justify" vertical="top" wrapText="1"/>
    </xf>
    <xf numFmtId="0" fontId="29" fillId="0" borderId="21" xfId="0" applyFont="1" applyBorder="1" applyAlignment="1">
      <alignment vertical="top" wrapText="1"/>
    </xf>
    <xf numFmtId="0" fontId="29" fillId="0" borderId="19" xfId="0" applyFont="1" applyBorder="1" applyAlignment="1">
      <alignment horizontal="justify" vertical="top" wrapText="1"/>
    </xf>
    <xf numFmtId="0" fontId="31" fillId="0" borderId="19" xfId="0" applyFont="1" applyBorder="1" applyAlignment="1">
      <alignment horizontal="justify" vertical="top" wrapText="1"/>
    </xf>
    <xf numFmtId="0" fontId="31" fillId="0" borderId="21" xfId="0" applyFont="1" applyBorder="1" applyAlignment="1">
      <alignment horizontal="justify" vertical="top" wrapText="1"/>
    </xf>
    <xf numFmtId="166" fontId="50" fillId="0" borderId="0" xfId="1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166" fontId="10" fillId="0" borderId="8" xfId="0" applyNumberFormat="1" applyFont="1" applyBorder="1"/>
    <xf numFmtId="166" fontId="1" fillId="0" borderId="3" xfId="1" applyNumberFormat="1" applyFont="1" applyBorder="1"/>
    <xf numFmtId="0" fontId="0" fillId="0" borderId="7" xfId="0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6" fontId="1" fillId="0" borderId="1" xfId="1" applyNumberFormat="1" applyFont="1" applyBorder="1" applyAlignment="1"/>
    <xf numFmtId="0" fontId="1" fillId="0" borderId="1" xfId="1" applyNumberFormat="1" applyFont="1" applyBorder="1" applyAlignment="1"/>
    <xf numFmtId="0" fontId="33" fillId="0" borderId="8" xfId="0" applyFont="1" applyBorder="1"/>
    <xf numFmtId="166" fontId="34" fillId="0" borderId="8" xfId="1" applyNumberFormat="1" applyFont="1" applyBorder="1"/>
    <xf numFmtId="0" fontId="3" fillId="0" borderId="5" xfId="0" applyFont="1" applyFill="1" applyBorder="1"/>
    <xf numFmtId="166" fontId="1" fillId="0" borderId="6" xfId="1" applyNumberFormat="1" applyFont="1" applyFill="1" applyBorder="1"/>
    <xf numFmtId="166" fontId="35" fillId="0" borderId="1" xfId="1" applyNumberFormat="1" applyFont="1" applyBorder="1"/>
    <xf numFmtId="166" fontId="7" fillId="0" borderId="1" xfId="1" applyNumberFormat="1" applyFont="1" applyBorder="1"/>
    <xf numFmtId="166" fontId="25" fillId="0" borderId="1" xfId="0" applyNumberFormat="1" applyFon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6" fontId="3" fillId="0" borderId="1" xfId="2" applyNumberFormat="1" applyFont="1" applyBorder="1"/>
    <xf numFmtId="166" fontId="1" fillId="0" borderId="1" xfId="2" applyNumberFormat="1" applyFont="1" applyBorder="1"/>
    <xf numFmtId="0" fontId="36" fillId="0" borderId="1" xfId="0" applyFont="1" applyBorder="1"/>
    <xf numFmtId="166" fontId="36" fillId="0" borderId="1" xfId="2" applyNumberFormat="1" applyFont="1" applyBorder="1"/>
    <xf numFmtId="0" fontId="37" fillId="0" borderId="0" xfId="0" applyFont="1"/>
    <xf numFmtId="0" fontId="38" fillId="0" borderId="22" xfId="0" applyFont="1" applyBorder="1" applyAlignment="1">
      <alignment horizontal="center"/>
    </xf>
    <xf numFmtId="0" fontId="38" fillId="0" borderId="23" xfId="0" applyFont="1" applyFill="1" applyBorder="1" applyAlignment="1">
      <alignment wrapText="1"/>
    </xf>
    <xf numFmtId="0" fontId="38" fillId="0" borderId="23" xfId="0" applyFont="1" applyBorder="1" applyAlignment="1">
      <alignment wrapText="1"/>
    </xf>
    <xf numFmtId="0" fontId="39" fillId="0" borderId="23" xfId="0" applyFont="1" applyBorder="1" applyAlignment="1">
      <alignment wrapText="1"/>
    </xf>
    <xf numFmtId="0" fontId="38" fillId="0" borderId="24" xfId="0" applyFont="1" applyBorder="1" applyAlignment="1">
      <alignment wrapText="1"/>
    </xf>
    <xf numFmtId="0" fontId="38" fillId="0" borderId="24" xfId="0" applyFont="1" applyFill="1" applyBorder="1" applyAlignment="1">
      <alignment wrapText="1"/>
    </xf>
    <xf numFmtId="0" fontId="38" fillId="0" borderId="25" xfId="0" applyFont="1" applyFill="1" applyBorder="1" applyAlignment="1">
      <alignment wrapText="1"/>
    </xf>
    <xf numFmtId="0" fontId="38" fillId="0" borderId="26" xfId="0" applyFont="1" applyBorder="1" applyAlignment="1">
      <alignment horizontal="center"/>
    </xf>
    <xf numFmtId="0" fontId="37" fillId="0" borderId="14" xfId="0" applyFont="1" applyFill="1" applyBorder="1" applyAlignment="1">
      <alignment wrapText="1"/>
    </xf>
    <xf numFmtId="0" fontId="37" fillId="0" borderId="14" xfId="0" applyFont="1" applyBorder="1" applyAlignment="1">
      <alignment wrapText="1"/>
    </xf>
    <xf numFmtId="0" fontId="40" fillId="0" borderId="14" xfId="0" applyFont="1" applyBorder="1" applyAlignment="1">
      <alignment wrapText="1"/>
    </xf>
    <xf numFmtId="0" fontId="37" fillId="0" borderId="27" xfId="0" applyFont="1" applyBorder="1" applyAlignment="1">
      <alignment wrapText="1"/>
    </xf>
    <xf numFmtId="0" fontId="37" fillId="0" borderId="28" xfId="0" applyFont="1" applyBorder="1" applyAlignment="1">
      <alignment wrapText="1"/>
    </xf>
    <xf numFmtId="0" fontId="0" fillId="0" borderId="9" xfId="0" applyBorder="1"/>
    <xf numFmtId="166" fontId="37" fillId="0" borderId="1" xfId="2" applyNumberFormat="1" applyFont="1" applyBorder="1"/>
    <xf numFmtId="166" fontId="37" fillId="0" borderId="9" xfId="2" applyNumberFormat="1" applyFont="1" applyBorder="1"/>
    <xf numFmtId="0" fontId="37" fillId="0" borderId="1" xfId="0" applyFont="1" applyBorder="1"/>
    <xf numFmtId="166" fontId="38" fillId="0" borderId="28" xfId="0" applyNumberFormat="1" applyFont="1" applyBorder="1"/>
    <xf numFmtId="0" fontId="38" fillId="0" borderId="7" xfId="0" applyFont="1" applyBorder="1"/>
    <xf numFmtId="166" fontId="38" fillId="0" borderId="8" xfId="2" applyNumberFormat="1" applyFont="1" applyBorder="1"/>
    <xf numFmtId="166" fontId="38" fillId="0" borderId="3" xfId="0" applyNumberFormat="1" applyFont="1" applyBorder="1"/>
    <xf numFmtId="0" fontId="3" fillId="0" borderId="29" xfId="0" applyFont="1" applyBorder="1" applyAlignment="1">
      <alignment horizontal="center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30" xfId="0" applyFont="1" applyFill="1" applyBorder="1" applyAlignment="1">
      <alignment horizontal="center" wrapText="1"/>
    </xf>
    <xf numFmtId="0" fontId="3" fillId="0" borderId="25" xfId="0" applyFont="1" applyBorder="1" applyAlignment="1">
      <alignment wrapText="1"/>
    </xf>
    <xf numFmtId="0" fontId="3" fillId="0" borderId="31" xfId="0" applyFont="1" applyBorder="1" applyAlignment="1">
      <alignment horizontal="center"/>
    </xf>
    <xf numFmtId="0" fontId="1" fillId="0" borderId="26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166" fontId="1" fillId="0" borderId="33" xfId="2" applyNumberFormat="1" applyFont="1" applyBorder="1"/>
    <xf numFmtId="166" fontId="3" fillId="0" borderId="28" xfId="2" applyNumberFormat="1" applyFont="1" applyBorder="1"/>
    <xf numFmtId="0" fontId="3" fillId="0" borderId="34" xfId="0" applyFont="1" applyBorder="1"/>
    <xf numFmtId="166" fontId="3" fillId="0" borderId="7" xfId="2" applyNumberFormat="1" applyFont="1" applyBorder="1"/>
    <xf numFmtId="166" fontId="7" fillId="0" borderId="3" xfId="2" applyNumberFormat="1" applyFont="1" applyBorder="1"/>
    <xf numFmtId="166" fontId="1" fillId="0" borderId="0" xfId="2" applyNumberFormat="1" applyFont="1" applyAlignment="1">
      <alignment horizontal="center"/>
    </xf>
    <xf numFmtId="166" fontId="1" fillId="0" borderId="0" xfId="2" applyNumberFormat="1" applyFont="1"/>
    <xf numFmtId="166" fontId="3" fillId="0" borderId="0" xfId="2" applyNumberFormat="1" applyFont="1"/>
    <xf numFmtId="166" fontId="1" fillId="0" borderId="0" xfId="2" applyNumberFormat="1" applyFont="1" applyBorder="1"/>
    <xf numFmtId="166" fontId="3" fillId="0" borderId="0" xfId="2" applyNumberFormat="1" applyFont="1" applyBorder="1"/>
    <xf numFmtId="0" fontId="45" fillId="0" borderId="35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0" fillId="0" borderId="39" xfId="0" applyBorder="1"/>
    <xf numFmtId="3" fontId="0" fillId="0" borderId="40" xfId="0" applyNumberFormat="1" applyBorder="1"/>
    <xf numFmtId="3" fontId="45" fillId="0" borderId="39" xfId="0" applyNumberFormat="1" applyFont="1" applyBorder="1"/>
    <xf numFmtId="0" fontId="0" fillId="0" borderId="41" xfId="0" applyBorder="1"/>
    <xf numFmtId="3" fontId="0" fillId="0" borderId="42" xfId="0" applyNumberFormat="1" applyBorder="1"/>
    <xf numFmtId="0" fontId="0" fillId="0" borderId="43" xfId="0" applyBorder="1"/>
    <xf numFmtId="3" fontId="45" fillId="0" borderId="44" xfId="0" applyNumberFormat="1" applyFont="1" applyBorder="1"/>
    <xf numFmtId="0" fontId="0" fillId="0" borderId="41" xfId="0" applyFont="1" applyBorder="1"/>
    <xf numFmtId="3" fontId="0" fillId="0" borderId="45" xfId="0" applyNumberFormat="1" applyBorder="1"/>
    <xf numFmtId="3" fontId="0" fillId="0" borderId="46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0" fontId="0" fillId="0" borderId="41" xfId="0" applyBorder="1" applyAlignment="1">
      <alignment wrapText="1"/>
    </xf>
    <xf numFmtId="0" fontId="45" fillId="0" borderId="50" xfId="0" applyFont="1" applyBorder="1"/>
    <xf numFmtId="3" fontId="45" fillId="0" borderId="51" xfId="0" applyNumberFormat="1" applyFont="1" applyBorder="1"/>
    <xf numFmtId="3" fontId="45" fillId="0" borderId="52" xfId="0" applyNumberFormat="1" applyFont="1" applyBorder="1"/>
    <xf numFmtId="3" fontId="46" fillId="0" borderId="52" xfId="0" applyNumberFormat="1" applyFont="1" applyBorder="1"/>
    <xf numFmtId="3" fontId="45" fillId="0" borderId="53" xfId="0" applyNumberFormat="1" applyFont="1" applyBorder="1"/>
    <xf numFmtId="3" fontId="45" fillId="0" borderId="1" xfId="0" applyNumberFormat="1" applyFont="1" applyBorder="1"/>
    <xf numFmtId="0" fontId="0" fillId="0" borderId="54" xfId="0" applyBorder="1"/>
    <xf numFmtId="3" fontId="0" fillId="0" borderId="55" xfId="0" applyNumberFormat="1" applyBorder="1"/>
    <xf numFmtId="3" fontId="0" fillId="0" borderId="56" xfId="0" applyNumberFormat="1" applyBorder="1"/>
    <xf numFmtId="3" fontId="0" fillId="0" borderId="57" xfId="0" applyNumberFormat="1" applyBorder="1"/>
    <xf numFmtId="3" fontId="45" fillId="0" borderId="54" xfId="0" applyNumberFormat="1" applyFont="1" applyBorder="1"/>
    <xf numFmtId="3" fontId="45" fillId="0" borderId="36" xfId="0" applyNumberFormat="1" applyFont="1" applyBorder="1"/>
    <xf numFmtId="3" fontId="45" fillId="0" borderId="37" xfId="0" applyNumberFormat="1" applyFont="1" applyBorder="1"/>
    <xf numFmtId="3" fontId="45" fillId="0" borderId="38" xfId="0" applyNumberFormat="1" applyFont="1" applyBorder="1"/>
    <xf numFmtId="3" fontId="45" fillId="0" borderId="35" xfId="0" applyNumberFormat="1" applyFont="1" applyBorder="1"/>
    <xf numFmtId="0" fontId="0" fillId="0" borderId="39" xfId="0" applyFont="1" applyBorder="1"/>
    <xf numFmtId="3" fontId="0" fillId="0" borderId="58" xfId="0" applyNumberFormat="1" applyBorder="1"/>
    <xf numFmtId="0" fontId="45" fillId="0" borderId="35" xfId="0" applyFont="1" applyBorder="1"/>
    <xf numFmtId="0" fontId="0" fillId="0" borderId="59" xfId="0" applyFont="1" applyBorder="1"/>
    <xf numFmtId="0" fontId="0" fillId="0" borderId="30" xfId="0" applyFont="1" applyBorder="1"/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60" xfId="0" applyBorder="1" applyAlignment="1">
      <alignment horizontal="center"/>
    </xf>
    <xf numFmtId="0" fontId="45" fillId="0" borderId="61" xfId="0" applyFont="1" applyBorder="1" applyAlignment="1">
      <alignment horizontal="center"/>
    </xf>
    <xf numFmtId="0" fontId="0" fillId="0" borderId="15" xfId="0" applyFont="1" applyBorder="1"/>
    <xf numFmtId="0" fontId="0" fillId="0" borderId="12" xfId="0" applyBorder="1"/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9" xfId="0" applyBorder="1"/>
    <xf numFmtId="0" fontId="47" fillId="0" borderId="64" xfId="0" applyFont="1" applyBorder="1"/>
    <xf numFmtId="166" fontId="47" fillId="0" borderId="1" xfId="2" applyNumberFormat="1" applyFont="1" applyBorder="1" applyAlignment="1">
      <alignment horizontal="left"/>
    </xf>
    <xf numFmtId="166" fontId="1" fillId="0" borderId="1" xfId="2" applyNumberFormat="1" applyFont="1" applyBorder="1" applyAlignment="1">
      <alignment horizontal="left"/>
    </xf>
    <xf numFmtId="166" fontId="47" fillId="0" borderId="65" xfId="2" applyNumberFormat="1" applyFont="1" applyBorder="1"/>
    <xf numFmtId="0" fontId="47" fillId="0" borderId="66" xfId="0" applyFont="1" applyBorder="1"/>
    <xf numFmtId="0" fontId="47" fillId="0" borderId="63" xfId="0" applyFont="1" applyBorder="1"/>
    <xf numFmtId="166" fontId="47" fillId="0" borderId="63" xfId="0" applyNumberFormat="1" applyFont="1" applyBorder="1"/>
    <xf numFmtId="166" fontId="47" fillId="0" borderId="67" xfId="0" applyNumberFormat="1" applyFont="1" applyBorder="1"/>
    <xf numFmtId="0" fontId="47" fillId="0" borderId="31" xfId="0" applyFont="1" applyBorder="1"/>
    <xf numFmtId="0" fontId="47" fillId="0" borderId="0" xfId="0" applyFont="1" applyBorder="1"/>
    <xf numFmtId="0" fontId="0" fillId="0" borderId="0" xfId="0" applyAlignment="1">
      <alignment horizontal="right"/>
    </xf>
    <xf numFmtId="0" fontId="0" fillId="0" borderId="1" xfId="0" applyBorder="1" applyAlignment="1">
      <alignment wrapText="1"/>
    </xf>
    <xf numFmtId="166" fontId="26" fillId="0" borderId="1" xfId="2" applyNumberFormat="1" applyFont="1" applyBorder="1"/>
    <xf numFmtId="0" fontId="48" fillId="0" borderId="1" xfId="0" applyFont="1" applyBorder="1"/>
    <xf numFmtId="0" fontId="48" fillId="0" borderId="0" xfId="0" applyFont="1"/>
    <xf numFmtId="0" fontId="54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/>
    </xf>
    <xf numFmtId="0" fontId="54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54" fillId="0" borderId="1" xfId="0" applyFont="1" applyBorder="1"/>
    <xf numFmtId="0" fontId="7" fillId="0" borderId="7" xfId="0" applyFont="1" applyBorder="1"/>
    <xf numFmtId="0" fontId="7" fillId="0" borderId="8" xfId="0" applyFont="1" applyBorder="1"/>
    <xf numFmtId="0" fontId="55" fillId="0" borderId="0" xfId="0" applyFont="1" applyFill="1" applyBorder="1"/>
    <xf numFmtId="0" fontId="54" fillId="6" borderId="0" xfId="0" applyFont="1" applyFill="1"/>
    <xf numFmtId="0" fontId="0" fillId="0" borderId="0" xfId="0" applyFont="1"/>
    <xf numFmtId="0" fontId="3" fillId="0" borderId="2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68" xfId="0" applyFont="1" applyBorder="1" applyAlignment="1">
      <alignment horizontal="center" wrapText="1"/>
    </xf>
    <xf numFmtId="0" fontId="3" fillId="0" borderId="25" xfId="0" applyFont="1" applyBorder="1"/>
    <xf numFmtId="0" fontId="0" fillId="0" borderId="0" xfId="0" applyAlignment="1">
      <alignment horizontal="center"/>
    </xf>
    <xf numFmtId="166" fontId="1" fillId="0" borderId="9" xfId="2" applyNumberFormat="1" applyFont="1" applyBorder="1"/>
    <xf numFmtId="166" fontId="1" fillId="0" borderId="13" xfId="2" applyNumberFormat="1" applyFont="1" applyBorder="1"/>
    <xf numFmtId="166" fontId="1" fillId="0" borderId="28" xfId="2" applyNumberFormat="1" applyFont="1" applyBorder="1"/>
    <xf numFmtId="166" fontId="1" fillId="0" borderId="66" xfId="2" applyNumberFormat="1" applyFont="1" applyBorder="1"/>
    <xf numFmtId="166" fontId="1" fillId="0" borderId="63" xfId="2" applyNumberFormat="1" applyFont="1" applyBorder="1"/>
    <xf numFmtId="0" fontId="3" fillId="0" borderId="22" xfId="0" applyFont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3" xfId="0" applyBorder="1"/>
    <xf numFmtId="166" fontId="1" fillId="0" borderId="71" xfId="2" applyNumberFormat="1" applyFont="1" applyBorder="1"/>
    <xf numFmtId="166" fontId="1" fillId="0" borderId="72" xfId="2" applyNumberFormat="1" applyFont="1" applyBorder="1"/>
    <xf numFmtId="0" fontId="0" fillId="0" borderId="66" xfId="0" applyBorder="1"/>
    <xf numFmtId="166" fontId="6" fillId="0" borderId="73" xfId="2" applyNumberFormat="1" applyFont="1" applyBorder="1"/>
    <xf numFmtId="0" fontId="3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2" fillId="0" borderId="0" xfId="0" applyFont="1"/>
    <xf numFmtId="166" fontId="32" fillId="0" borderId="0" xfId="2" applyNumberFormat="1" applyFont="1"/>
    <xf numFmtId="166" fontId="50" fillId="0" borderId="1" xfId="1" applyNumberFormat="1" applyFont="1" applyBorder="1"/>
    <xf numFmtId="0" fontId="14" fillId="0" borderId="15" xfId="0" applyFont="1" applyBorder="1"/>
    <xf numFmtId="0" fontId="14" fillId="0" borderId="20" xfId="0" applyFont="1" applyBorder="1"/>
    <xf numFmtId="166" fontId="14" fillId="0" borderId="74" xfId="1" applyNumberFormat="1" applyFont="1" applyBorder="1"/>
    <xf numFmtId="166" fontId="14" fillId="0" borderId="16" xfId="1" applyNumberFormat="1" applyFont="1" applyBorder="1"/>
    <xf numFmtId="0" fontId="0" fillId="0" borderId="0" xfId="0" applyFill="1" applyBorder="1" applyAlignment="1">
      <alignment wrapText="1"/>
    </xf>
    <xf numFmtId="0" fontId="3" fillId="0" borderId="0" xfId="0" applyFont="1" applyAlignment="1"/>
    <xf numFmtId="166" fontId="1" fillId="0" borderId="0" xfId="2" applyNumberFormat="1" applyFont="1" applyFill="1" applyBorder="1"/>
    <xf numFmtId="0" fontId="0" fillId="0" borderId="0" xfId="0" applyFill="1" applyBorder="1"/>
    <xf numFmtId="166" fontId="50" fillId="0" borderId="0" xfId="1" applyNumberFormat="1" applyFont="1"/>
    <xf numFmtId="0" fontId="0" fillId="5" borderId="0" xfId="0" applyFill="1"/>
    <xf numFmtId="166" fontId="50" fillId="0" borderId="0" xfId="1" applyNumberFormat="1" applyFont="1"/>
    <xf numFmtId="0" fontId="52" fillId="0" borderId="0" xfId="0" applyFont="1" applyAlignment="1">
      <alignment horizontal="center"/>
    </xf>
    <xf numFmtId="166" fontId="50" fillId="0" borderId="1" xfId="1" applyNumberFormat="1" applyFont="1" applyBorder="1"/>
    <xf numFmtId="166" fontId="50" fillId="0" borderId="0" xfId="1" applyNumberFormat="1" applyFont="1"/>
    <xf numFmtId="166" fontId="56" fillId="0" borderId="1" xfId="1" applyNumberFormat="1" applyFont="1" applyBorder="1" applyAlignment="1">
      <alignment horizontal="center" vertical="center" wrapText="1"/>
    </xf>
    <xf numFmtId="166" fontId="37" fillId="0" borderId="0" xfId="1" applyNumberFormat="1" applyFont="1"/>
    <xf numFmtId="0" fontId="52" fillId="0" borderId="1" xfId="0" applyFont="1" applyBorder="1" applyAlignment="1">
      <alignment wrapText="1"/>
    </xf>
    <xf numFmtId="166" fontId="50" fillId="0" borderId="0" xfId="1" applyNumberFormat="1" applyFont="1"/>
    <xf numFmtId="0" fontId="7" fillId="0" borderId="0" xfId="0" applyFont="1" applyBorder="1"/>
    <xf numFmtId="0" fontId="51" fillId="0" borderId="0" xfId="0" applyFont="1"/>
    <xf numFmtId="49" fontId="57" fillId="3" borderId="0" xfId="0" applyNumberFormat="1" applyFont="1" applyFill="1"/>
    <xf numFmtId="0" fontId="57" fillId="3" borderId="0" xfId="0" applyFont="1" applyFill="1"/>
    <xf numFmtId="0" fontId="57" fillId="0" borderId="0" xfId="0" applyFont="1" applyBorder="1"/>
    <xf numFmtId="0" fontId="53" fillId="0" borderId="0" xfId="0" applyFont="1" applyBorder="1"/>
    <xf numFmtId="166" fontId="31" fillId="0" borderId="20" xfId="1" applyNumberFormat="1" applyFont="1" applyBorder="1" applyAlignment="1">
      <alignment horizontal="right" vertical="top" wrapText="1"/>
    </xf>
    <xf numFmtId="166" fontId="29" fillId="0" borderId="20" xfId="1" applyNumberFormat="1" applyFont="1" applyBorder="1" applyAlignment="1">
      <alignment horizontal="right" vertical="top" wrapText="1"/>
    </xf>
    <xf numFmtId="166" fontId="30" fillId="0" borderId="20" xfId="1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center" wrapText="1"/>
    </xf>
    <xf numFmtId="166" fontId="1" fillId="0" borderId="1" xfId="1" applyNumberFormat="1" applyFont="1" applyBorder="1" applyAlignment="1">
      <alignment horizontal="left"/>
    </xf>
    <xf numFmtId="166" fontId="25" fillId="0" borderId="1" xfId="1" applyNumberFormat="1" applyFont="1" applyBorder="1" applyAlignment="1">
      <alignment horizontal="left"/>
    </xf>
    <xf numFmtId="166" fontId="1" fillId="0" borderId="2" xfId="1" applyNumberFormat="1" applyFont="1" applyBorder="1" applyAlignment="1">
      <alignment horizontal="left"/>
    </xf>
    <xf numFmtId="166" fontId="10" fillId="0" borderId="8" xfId="0" applyNumberFormat="1" applyFont="1" applyBorder="1" applyAlignment="1">
      <alignment horizontal="left"/>
    </xf>
    <xf numFmtId="166" fontId="50" fillId="0" borderId="0" xfId="1" applyNumberFormat="1" applyFont="1"/>
    <xf numFmtId="0" fontId="3" fillId="2" borderId="0" xfId="0" applyFont="1" applyFill="1" applyBorder="1"/>
    <xf numFmtId="166" fontId="3" fillId="2" borderId="0" xfId="1" applyNumberFormat="1" applyFont="1" applyFill="1" applyBorder="1"/>
    <xf numFmtId="0" fontId="53" fillId="0" borderId="2" xfId="0" applyFont="1" applyBorder="1"/>
    <xf numFmtId="0" fontId="53" fillId="0" borderId="2" xfId="0" applyFont="1" applyBorder="1" applyAlignment="1">
      <alignment wrapText="1"/>
    </xf>
    <xf numFmtId="166" fontId="53" fillId="0" borderId="1" xfId="1" applyNumberFormat="1" applyFont="1" applyBorder="1" applyAlignment="1">
      <alignment horizontal="center" vertical="center" wrapText="1"/>
    </xf>
    <xf numFmtId="0" fontId="57" fillId="0" borderId="1" xfId="0" applyFont="1" applyBorder="1"/>
    <xf numFmtId="166" fontId="57" fillId="0" borderId="1" xfId="1" applyNumberFormat="1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left" vertical="center"/>
    </xf>
    <xf numFmtId="0" fontId="53" fillId="0" borderId="1" xfId="0" applyFont="1" applyBorder="1" applyAlignment="1">
      <alignment horizontal="center" vertical="center" wrapText="1"/>
    </xf>
    <xf numFmtId="0" fontId="51" fillId="0" borderId="1" xfId="0" applyFont="1" applyBorder="1"/>
    <xf numFmtId="166" fontId="53" fillId="0" borderId="1" xfId="1" applyNumberFormat="1" applyFont="1" applyBorder="1"/>
    <xf numFmtId="0" fontId="14" fillId="0" borderId="4" xfId="0" applyFont="1" applyBorder="1"/>
    <xf numFmtId="166" fontId="14" fillId="0" borderId="4" xfId="1" applyNumberFormat="1" applyFont="1" applyBorder="1"/>
    <xf numFmtId="166" fontId="14" fillId="0" borderId="5" xfId="1" applyNumberFormat="1" applyFont="1" applyBorder="1"/>
    <xf numFmtId="166" fontId="50" fillId="0" borderId="0" xfId="1" applyNumberFormat="1" applyFont="1"/>
    <xf numFmtId="166" fontId="52" fillId="2" borderId="0" xfId="0" applyNumberFormat="1" applyFont="1" applyFill="1" applyBorder="1"/>
    <xf numFmtId="166" fontId="10" fillId="0" borderId="0" xfId="0" applyNumberFormat="1" applyFont="1" applyBorder="1"/>
    <xf numFmtId="0" fontId="4" fillId="0" borderId="14" xfId="0" applyFont="1" applyBorder="1"/>
    <xf numFmtId="166" fontId="0" fillId="0" borderId="14" xfId="0" applyNumberFormat="1" applyBorder="1"/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66" fontId="29" fillId="0" borderId="61" xfId="1" applyNumberFormat="1" applyFont="1" applyBorder="1" applyAlignment="1">
      <alignment horizontal="right" vertical="top" wrapText="1"/>
    </xf>
    <xf numFmtId="166" fontId="29" fillId="0" borderId="19" xfId="1" applyNumberFormat="1" applyFont="1" applyBorder="1" applyAlignment="1">
      <alignment horizontal="right" vertical="top" wrapText="1"/>
    </xf>
    <xf numFmtId="0" fontId="31" fillId="0" borderId="61" xfId="0" applyFont="1" applyBorder="1" applyAlignment="1">
      <alignment horizontal="justify" vertical="top" wrapText="1"/>
    </xf>
    <xf numFmtId="0" fontId="31" fillId="0" borderId="19" xfId="0" applyFont="1" applyBorder="1" applyAlignment="1">
      <alignment horizontal="justify" vertical="top" wrapText="1"/>
    </xf>
    <xf numFmtId="166" fontId="31" fillId="0" borderId="61" xfId="1" applyNumberFormat="1" applyFont="1" applyBorder="1" applyAlignment="1">
      <alignment horizontal="right" vertical="top" wrapText="1"/>
    </xf>
    <xf numFmtId="166" fontId="31" fillId="0" borderId="19" xfId="1" applyNumberFormat="1" applyFont="1" applyBorder="1" applyAlignment="1">
      <alignment horizontal="right" vertical="top" wrapText="1"/>
    </xf>
    <xf numFmtId="166" fontId="29" fillId="0" borderId="21" xfId="1" applyNumberFormat="1" applyFont="1" applyBorder="1" applyAlignment="1">
      <alignment horizontal="right" vertical="top" wrapText="1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8" fillId="0" borderId="0" xfId="0" applyFont="1" applyAlignment="1">
      <alignment horizontal="center" wrapText="1"/>
    </xf>
  </cellXfs>
  <cellStyles count="4">
    <cellStyle name="Ezres" xfId="1" builtinId="3"/>
    <cellStyle name="Ezres 2" xfId="2"/>
    <cellStyle name="Normál" xfId="0" builtinId="0"/>
    <cellStyle name="Normá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689"/>
  <sheetViews>
    <sheetView tabSelected="1" topLeftCell="A654" workbookViewId="0">
      <selection activeCell="B689" sqref="B689"/>
    </sheetView>
  </sheetViews>
  <sheetFormatPr defaultRowHeight="15" x14ac:dyDescent="0.25"/>
  <cols>
    <col min="1" max="1" width="13.85546875" customWidth="1"/>
    <col min="2" max="2" width="39" bestFit="1" customWidth="1"/>
    <col min="3" max="3" width="15.140625" bestFit="1" customWidth="1"/>
    <col min="4" max="4" width="16.7109375" bestFit="1" customWidth="1"/>
  </cols>
  <sheetData>
    <row r="1" spans="1:4" x14ac:dyDescent="0.25">
      <c r="A1" s="424" t="s">
        <v>0</v>
      </c>
      <c r="B1" s="424"/>
      <c r="C1" s="424"/>
      <c r="D1" s="424"/>
    </row>
    <row r="2" spans="1:4" x14ac:dyDescent="0.25">
      <c r="A2" s="424" t="s">
        <v>602</v>
      </c>
      <c r="B2" s="424"/>
      <c r="C2" s="424"/>
      <c r="D2" s="424"/>
    </row>
    <row r="3" spans="1:4" x14ac:dyDescent="0.25">
      <c r="A3" s="424" t="s">
        <v>1</v>
      </c>
      <c r="B3" s="424"/>
      <c r="C3" s="424"/>
      <c r="D3" s="424"/>
    </row>
    <row r="5" spans="1:4" x14ac:dyDescent="0.25">
      <c r="A5" s="424" t="s">
        <v>148</v>
      </c>
      <c r="B5" s="424"/>
      <c r="C5" s="424"/>
      <c r="D5" s="424"/>
    </row>
    <row r="6" spans="1:4" ht="28.5" customHeight="1" x14ac:dyDescent="0.25">
      <c r="A6" s="425" t="s">
        <v>33</v>
      </c>
      <c r="B6" s="425"/>
      <c r="C6" s="425"/>
      <c r="D6" s="425"/>
    </row>
    <row r="8" spans="1:4" x14ac:dyDescent="0.25">
      <c r="A8" s="388"/>
      <c r="B8" s="388"/>
      <c r="C8" s="388"/>
    </row>
    <row r="9" spans="1:4" x14ac:dyDescent="0.25">
      <c r="A9" s="389" t="s">
        <v>239</v>
      </c>
      <c r="B9" s="390" t="s">
        <v>149</v>
      </c>
      <c r="C9" s="388"/>
    </row>
    <row r="10" spans="1:4" ht="30" x14ac:dyDescent="0.25">
      <c r="A10" s="37" t="s">
        <v>39</v>
      </c>
      <c r="B10" s="38" t="s">
        <v>3</v>
      </c>
      <c r="C10" s="37" t="s">
        <v>193</v>
      </c>
      <c r="D10" s="37" t="s">
        <v>199</v>
      </c>
    </row>
    <row r="11" spans="1:4" x14ac:dyDescent="0.25">
      <c r="A11" s="92" t="s">
        <v>70</v>
      </c>
      <c r="B11" s="90" t="s">
        <v>608</v>
      </c>
      <c r="C11" s="112">
        <v>25103600</v>
      </c>
      <c r="D11" s="37"/>
    </row>
    <row r="12" spans="1:4" x14ac:dyDescent="0.25">
      <c r="A12" s="92" t="s">
        <v>51</v>
      </c>
      <c r="B12" s="113" t="s">
        <v>150</v>
      </c>
      <c r="C12" s="114">
        <f>SUM(C11)</f>
        <v>25103600</v>
      </c>
      <c r="D12" s="37"/>
    </row>
    <row r="13" spans="1:4" x14ac:dyDescent="0.25">
      <c r="D13" s="37"/>
    </row>
    <row r="14" spans="1:4" x14ac:dyDescent="0.25">
      <c r="A14" s="92"/>
      <c r="B14" s="90" t="s">
        <v>152</v>
      </c>
      <c r="C14" s="112">
        <v>4402341</v>
      </c>
      <c r="D14" s="37"/>
    </row>
    <row r="15" spans="1:4" x14ac:dyDescent="0.25">
      <c r="A15" s="3" t="s">
        <v>151</v>
      </c>
      <c r="B15" s="2" t="s">
        <v>10</v>
      </c>
      <c r="C15" s="122">
        <f>SUM(C14)</f>
        <v>4402341</v>
      </c>
      <c r="D15" s="37"/>
    </row>
    <row r="16" spans="1:4" x14ac:dyDescent="0.25">
      <c r="A16" s="3"/>
      <c r="B16" s="2"/>
      <c r="C16" s="122"/>
      <c r="D16" s="37"/>
    </row>
    <row r="17" spans="1:4" x14ac:dyDescent="0.25">
      <c r="A17" s="3"/>
      <c r="D17" s="37"/>
    </row>
    <row r="18" spans="1:4" x14ac:dyDescent="0.25">
      <c r="A18" s="37"/>
      <c r="B18" s="88" t="s">
        <v>181</v>
      </c>
      <c r="C18" s="125">
        <v>250000</v>
      </c>
      <c r="D18" s="37"/>
    </row>
    <row r="19" spans="1:4" x14ac:dyDescent="0.25">
      <c r="A19" s="68"/>
      <c r="B19" s="88" t="s">
        <v>53</v>
      </c>
      <c r="C19" s="4"/>
      <c r="D19" s="4"/>
    </row>
    <row r="20" spans="1:4" s="1" customFormat="1" x14ac:dyDescent="0.25">
      <c r="A20" s="48" t="s">
        <v>47</v>
      </c>
      <c r="B20" s="33" t="s">
        <v>48</v>
      </c>
      <c r="C20" s="21">
        <f>SUM(C18:C19)</f>
        <v>250000</v>
      </c>
      <c r="D20" s="21"/>
    </row>
    <row r="21" spans="1:4" s="1" customFormat="1" x14ac:dyDescent="0.25">
      <c r="A21" s="48"/>
      <c r="B21" s="33"/>
      <c r="C21" s="21"/>
      <c r="D21" s="21"/>
    </row>
    <row r="22" spans="1:4" s="1" customFormat="1" x14ac:dyDescent="0.25">
      <c r="A22" s="48"/>
      <c r="B22" s="48" t="s">
        <v>182</v>
      </c>
      <c r="C22" s="89">
        <v>2205000</v>
      </c>
      <c r="D22" s="21"/>
    </row>
    <row r="23" spans="1:4" s="1" customFormat="1" x14ac:dyDescent="0.25">
      <c r="A23" s="48"/>
      <c r="B23" s="48" t="s">
        <v>232</v>
      </c>
      <c r="C23" s="89">
        <v>20000</v>
      </c>
      <c r="D23" s="21"/>
    </row>
    <row r="24" spans="1:4" s="1" customFormat="1" x14ac:dyDescent="0.25">
      <c r="A24" s="48"/>
      <c r="B24" s="48" t="s">
        <v>50</v>
      </c>
      <c r="C24" s="89">
        <v>4200000</v>
      </c>
      <c r="D24" s="21"/>
    </row>
    <row r="25" spans="1:4" x14ac:dyDescent="0.25">
      <c r="A25" s="3" t="s">
        <v>180</v>
      </c>
      <c r="B25" s="3" t="s">
        <v>156</v>
      </c>
      <c r="C25" s="89">
        <v>100000</v>
      </c>
      <c r="D25" s="4"/>
    </row>
    <row r="26" spans="1:4" x14ac:dyDescent="0.25">
      <c r="A26" s="3"/>
      <c r="B26" s="136" t="s">
        <v>50</v>
      </c>
      <c r="C26" s="21">
        <f>SUM(C22:C25)</f>
        <v>6525000</v>
      </c>
      <c r="D26" s="4"/>
    </row>
    <row r="27" spans="1:4" x14ac:dyDescent="0.25">
      <c r="A27" s="3"/>
      <c r="B27" s="3"/>
      <c r="C27" s="21"/>
      <c r="D27" s="4"/>
    </row>
    <row r="28" spans="1:4" x14ac:dyDescent="0.25">
      <c r="A28" s="3"/>
      <c r="B28" s="88" t="s">
        <v>59</v>
      </c>
      <c r="C28" s="4">
        <v>500000</v>
      </c>
      <c r="D28" s="4"/>
    </row>
    <row r="29" spans="1:4" x14ac:dyDescent="0.25">
      <c r="A29" s="88" t="s">
        <v>61</v>
      </c>
      <c r="B29" s="2" t="s">
        <v>62</v>
      </c>
      <c r="C29" s="21">
        <f>SUM(C28)</f>
        <v>500000</v>
      </c>
      <c r="D29" s="4"/>
    </row>
    <row r="30" spans="1:4" x14ac:dyDescent="0.25">
      <c r="A30" s="88"/>
      <c r="B30" s="2"/>
      <c r="C30" s="21"/>
      <c r="D30" s="4"/>
    </row>
    <row r="31" spans="1:4" x14ac:dyDescent="0.25">
      <c r="A31" s="88"/>
      <c r="B31" s="88" t="s">
        <v>158</v>
      </c>
      <c r="C31" s="89">
        <v>4000000</v>
      </c>
      <c r="D31" s="4"/>
    </row>
    <row r="32" spans="1:4" x14ac:dyDescent="0.25">
      <c r="A32" s="88" t="s">
        <v>153</v>
      </c>
      <c r="B32" s="2" t="s">
        <v>159</v>
      </c>
      <c r="C32" s="21">
        <f>SUM(C31)</f>
        <v>4000000</v>
      </c>
      <c r="D32" s="4"/>
    </row>
    <row r="33" spans="1:4" x14ac:dyDescent="0.25">
      <c r="A33" s="88"/>
      <c r="B33" s="2"/>
      <c r="C33" s="21"/>
      <c r="D33" s="4"/>
    </row>
    <row r="34" spans="1:4" x14ac:dyDescent="0.25">
      <c r="A34" s="3"/>
      <c r="B34" s="3" t="s">
        <v>99</v>
      </c>
      <c r="C34" s="89">
        <v>600000</v>
      </c>
      <c r="D34" s="4"/>
    </row>
    <row r="35" spans="1:4" x14ac:dyDescent="0.25">
      <c r="A35" s="3" t="s">
        <v>65</v>
      </c>
      <c r="B35" s="2" t="s">
        <v>99</v>
      </c>
      <c r="C35" s="21">
        <f>SUM(C34)</f>
        <v>600000</v>
      </c>
      <c r="D35" s="4"/>
    </row>
    <row r="36" spans="1:4" x14ac:dyDescent="0.25">
      <c r="A36" s="3"/>
      <c r="B36" s="3"/>
      <c r="C36" s="4"/>
      <c r="D36" s="4"/>
    </row>
    <row r="37" spans="1:4" x14ac:dyDescent="0.25">
      <c r="A37" s="3"/>
      <c r="B37" s="3" t="s">
        <v>66</v>
      </c>
      <c r="C37" s="4">
        <v>7500000</v>
      </c>
      <c r="D37" s="4"/>
    </row>
    <row r="38" spans="1:4" x14ac:dyDescent="0.25">
      <c r="A38" s="3" t="s">
        <v>67</v>
      </c>
      <c r="B38" s="87" t="s">
        <v>66</v>
      </c>
      <c r="C38" s="21">
        <f>SUM(C37)</f>
        <v>7500000</v>
      </c>
      <c r="D38" s="4"/>
    </row>
    <row r="39" spans="1:4" x14ac:dyDescent="0.25">
      <c r="A39" s="3"/>
      <c r="B39" s="3"/>
      <c r="C39" s="4"/>
      <c r="D39" s="4"/>
    </row>
    <row r="40" spans="1:4" x14ac:dyDescent="0.25">
      <c r="A40" s="3"/>
      <c r="B40" s="88" t="s">
        <v>68</v>
      </c>
      <c r="C40" s="89">
        <v>5230000</v>
      </c>
      <c r="D40" s="4"/>
    </row>
    <row r="41" spans="1:4" s="1" customFormat="1" x14ac:dyDescent="0.25">
      <c r="A41" s="10" t="s">
        <v>45</v>
      </c>
      <c r="B41" s="13" t="s">
        <v>69</v>
      </c>
      <c r="C41" s="76">
        <f>SUM(C40)</f>
        <v>5230000</v>
      </c>
      <c r="D41" s="21"/>
    </row>
    <row r="42" spans="1:4" x14ac:dyDescent="0.25">
      <c r="A42" s="3"/>
      <c r="B42" s="3"/>
      <c r="C42" s="3"/>
      <c r="D42" s="110"/>
    </row>
    <row r="43" spans="1:4" x14ac:dyDescent="0.25">
      <c r="A43" s="3"/>
      <c r="B43" s="3" t="s">
        <v>160</v>
      </c>
      <c r="C43" s="120">
        <v>400000</v>
      </c>
      <c r="D43" s="110"/>
    </row>
    <row r="44" spans="1:4" s="1" customFormat="1" x14ac:dyDescent="0.25">
      <c r="A44" s="2" t="s">
        <v>110</v>
      </c>
      <c r="B44" s="2" t="s">
        <v>161</v>
      </c>
      <c r="C44" s="121">
        <f>SUM(C43)</f>
        <v>400000</v>
      </c>
      <c r="D44" s="104"/>
    </row>
    <row r="45" spans="1:4" x14ac:dyDescent="0.25">
      <c r="A45" s="3"/>
      <c r="B45" s="3"/>
      <c r="C45" s="3"/>
      <c r="D45" s="110"/>
    </row>
    <row r="46" spans="1:4" x14ac:dyDescent="0.25">
      <c r="A46" s="119"/>
      <c r="B46" s="2" t="s">
        <v>5</v>
      </c>
      <c r="C46" s="21">
        <f>C41+C35+C29+C20+C44+C32+C26+C38</f>
        <v>25005000</v>
      </c>
      <c r="D46" s="4"/>
    </row>
    <row r="47" spans="1:4" s="1" customFormat="1" x14ac:dyDescent="0.25">
      <c r="A47" s="2"/>
      <c r="B47" s="2"/>
      <c r="C47" s="21"/>
      <c r="D47" s="21"/>
    </row>
    <row r="48" spans="1:4" s="1" customFormat="1" x14ac:dyDescent="0.25">
      <c r="A48" s="2" t="s">
        <v>204</v>
      </c>
      <c r="B48" s="88" t="s">
        <v>233</v>
      </c>
      <c r="C48" s="89"/>
      <c r="D48" s="21"/>
    </row>
    <row r="49" spans="1:4" s="1" customFormat="1" x14ac:dyDescent="0.25">
      <c r="A49" s="2" t="s">
        <v>205</v>
      </c>
      <c r="B49" s="88" t="s">
        <v>145</v>
      </c>
      <c r="C49" s="89"/>
      <c r="D49" s="21"/>
    </row>
    <row r="50" spans="1:4" s="1" customFormat="1" x14ac:dyDescent="0.25">
      <c r="A50" s="2" t="s">
        <v>204</v>
      </c>
      <c r="B50" s="88" t="s">
        <v>234</v>
      </c>
      <c r="C50" s="89"/>
      <c r="D50" s="21"/>
    </row>
    <row r="51" spans="1:4" s="1" customFormat="1" x14ac:dyDescent="0.25">
      <c r="A51" s="2" t="s">
        <v>205</v>
      </c>
      <c r="B51" s="88" t="s">
        <v>145</v>
      </c>
      <c r="C51" s="89"/>
      <c r="D51" s="21"/>
    </row>
    <row r="52" spans="1:4" s="1" customFormat="1" x14ac:dyDescent="0.25">
      <c r="A52" s="2"/>
      <c r="B52" s="1" t="s">
        <v>183</v>
      </c>
      <c r="C52" s="137">
        <f>SUM(C48:C51)</f>
        <v>0</v>
      </c>
      <c r="D52" s="21"/>
    </row>
    <row r="53" spans="1:4" ht="15.75" thickBot="1" x14ac:dyDescent="0.3">
      <c r="A53" s="10"/>
      <c r="B53" s="10"/>
      <c r="C53" s="123"/>
      <c r="D53" s="11"/>
    </row>
    <row r="54" spans="1:4" ht="15.75" thickBot="1" x14ac:dyDescent="0.3">
      <c r="A54" s="40"/>
      <c r="B54" s="41" t="s">
        <v>11</v>
      </c>
      <c r="C54" s="45">
        <f>C52+C46+C12+C15</f>
        <v>54510941</v>
      </c>
      <c r="D54" s="51"/>
    </row>
    <row r="55" spans="1:4" x14ac:dyDescent="0.25">
      <c r="A55" s="78"/>
      <c r="C55" s="124"/>
      <c r="D55" s="5"/>
    </row>
    <row r="56" spans="1:4" x14ac:dyDescent="0.25">
      <c r="A56" s="77" t="s">
        <v>97</v>
      </c>
      <c r="B56" s="412" t="s">
        <v>162</v>
      </c>
      <c r="C56" s="413"/>
      <c r="D56" s="413">
        <v>17000000</v>
      </c>
    </row>
    <row r="57" spans="1:4" x14ac:dyDescent="0.25">
      <c r="A57" s="77"/>
      <c r="B57" s="3"/>
      <c r="C57" s="4"/>
      <c r="D57" s="4"/>
    </row>
    <row r="58" spans="1:4" x14ac:dyDescent="0.25">
      <c r="A58" s="79" t="s">
        <v>93</v>
      </c>
      <c r="B58" s="23" t="s">
        <v>17</v>
      </c>
      <c r="C58" s="24"/>
      <c r="D58" s="24">
        <v>18000000</v>
      </c>
    </row>
    <row r="59" spans="1:4" x14ac:dyDescent="0.25">
      <c r="A59" s="77" t="s">
        <v>46</v>
      </c>
      <c r="B59" s="6" t="s">
        <v>18</v>
      </c>
      <c r="C59" s="4"/>
      <c r="D59" s="4">
        <v>4860000</v>
      </c>
    </row>
    <row r="60" spans="1:4" x14ac:dyDescent="0.25">
      <c r="A60" s="3"/>
      <c r="B60" s="7" t="s">
        <v>6</v>
      </c>
      <c r="C60" s="4"/>
      <c r="D60" s="4">
        <f>SUM(D58:D59)</f>
        <v>22860000</v>
      </c>
    </row>
    <row r="61" spans="1:4" x14ac:dyDescent="0.25">
      <c r="A61" s="3" t="s">
        <v>235</v>
      </c>
      <c r="B61" s="7" t="s">
        <v>236</v>
      </c>
      <c r="C61" s="4"/>
      <c r="D61" s="4"/>
    </row>
    <row r="62" spans="1:4" ht="15.75" thickBot="1" x14ac:dyDescent="0.3">
      <c r="A62" s="166"/>
      <c r="B62" s="109" t="s">
        <v>8</v>
      </c>
      <c r="C62" s="134"/>
      <c r="D62" s="167">
        <f>D60+D56+D61</f>
        <v>39860000</v>
      </c>
    </row>
    <row r="63" spans="1:4" x14ac:dyDescent="0.25">
      <c r="A63" s="75"/>
      <c r="B63" s="72"/>
      <c r="C63" s="73"/>
      <c r="D63" s="73"/>
    </row>
    <row r="65" spans="1:4" x14ac:dyDescent="0.25">
      <c r="A65" s="39">
        <v>45160</v>
      </c>
      <c r="B65" s="39" t="s">
        <v>20</v>
      </c>
      <c r="C65" s="5"/>
      <c r="D65" s="5"/>
    </row>
    <row r="67" spans="1:4" ht="30" x14ac:dyDescent="0.25">
      <c r="A67" s="37" t="s">
        <v>35</v>
      </c>
      <c r="B67" s="38" t="s">
        <v>3</v>
      </c>
      <c r="C67" s="37" t="s">
        <v>184</v>
      </c>
      <c r="D67" s="37" t="s">
        <v>185</v>
      </c>
    </row>
    <row r="68" spans="1:4" x14ac:dyDescent="0.25">
      <c r="A68" s="92" t="s">
        <v>70</v>
      </c>
      <c r="B68" s="90" t="s">
        <v>556</v>
      </c>
      <c r="C68" s="125">
        <v>2511600</v>
      </c>
      <c r="D68" s="37"/>
    </row>
    <row r="69" spans="1:4" x14ac:dyDescent="0.25">
      <c r="A69" s="92" t="s">
        <v>51</v>
      </c>
      <c r="B69" s="113" t="s">
        <v>150</v>
      </c>
      <c r="C69" s="126">
        <f>SUM(C68)</f>
        <v>2511600</v>
      </c>
      <c r="D69" s="37"/>
    </row>
    <row r="70" spans="1:4" x14ac:dyDescent="0.25">
      <c r="A70" s="37"/>
      <c r="B70" s="38"/>
      <c r="C70" s="126"/>
      <c r="D70" s="37"/>
    </row>
    <row r="71" spans="1:4" x14ac:dyDescent="0.25">
      <c r="A71" s="92"/>
      <c r="B71" s="90" t="s">
        <v>152</v>
      </c>
      <c r="C71" s="125">
        <v>439530</v>
      </c>
      <c r="D71" s="37"/>
    </row>
    <row r="72" spans="1:4" x14ac:dyDescent="0.25">
      <c r="A72" s="3" t="s">
        <v>151</v>
      </c>
      <c r="B72" s="2" t="s">
        <v>10</v>
      </c>
      <c r="C72" s="126">
        <f>SUM(C71)</f>
        <v>439530</v>
      </c>
      <c r="D72" s="37"/>
    </row>
    <row r="73" spans="1:4" x14ac:dyDescent="0.25">
      <c r="A73" s="37"/>
      <c r="B73" s="38"/>
      <c r="C73" s="126"/>
      <c r="D73" s="37"/>
    </row>
    <row r="74" spans="1:4" x14ac:dyDescent="0.25">
      <c r="A74" s="37"/>
      <c r="B74" s="38"/>
      <c r="C74" s="126"/>
      <c r="D74" s="37"/>
    </row>
    <row r="75" spans="1:4" x14ac:dyDescent="0.25">
      <c r="A75" s="68"/>
      <c r="B75" s="88" t="s">
        <v>156</v>
      </c>
      <c r="C75" s="22">
        <v>10000</v>
      </c>
      <c r="D75" s="2"/>
    </row>
    <row r="76" spans="1:4" s="1" customFormat="1" x14ac:dyDescent="0.25">
      <c r="A76" s="48" t="s">
        <v>180</v>
      </c>
      <c r="B76" s="33" t="s">
        <v>50</v>
      </c>
      <c r="C76" s="21">
        <f>SUM(C75)</f>
        <v>10000</v>
      </c>
      <c r="D76" s="2"/>
    </row>
    <row r="77" spans="1:4" x14ac:dyDescent="0.25">
      <c r="A77" s="2"/>
      <c r="B77" s="2"/>
      <c r="C77" s="2"/>
      <c r="D77" s="2"/>
    </row>
    <row r="78" spans="1:4" x14ac:dyDescent="0.25">
      <c r="A78" s="2"/>
      <c r="B78" s="2"/>
      <c r="C78" s="2"/>
      <c r="D78" s="2"/>
    </row>
    <row r="79" spans="1:4" x14ac:dyDescent="0.25">
      <c r="A79" s="2"/>
      <c r="B79" s="88" t="s">
        <v>551</v>
      </c>
      <c r="C79" s="89"/>
      <c r="D79" s="2"/>
    </row>
    <row r="80" spans="1:4" x14ac:dyDescent="0.25">
      <c r="A80" s="2" t="s">
        <v>64</v>
      </c>
      <c r="B80" s="2" t="s">
        <v>194</v>
      </c>
      <c r="C80" s="128">
        <f>SUM(C79)</f>
        <v>0</v>
      </c>
      <c r="D80" s="2"/>
    </row>
    <row r="81" spans="1:4" x14ac:dyDescent="0.25">
      <c r="A81" s="2"/>
      <c r="B81" s="2"/>
      <c r="C81" s="2"/>
      <c r="D81" s="2"/>
    </row>
    <row r="82" spans="1:4" x14ac:dyDescent="0.25">
      <c r="A82" s="3"/>
      <c r="B82" s="88" t="s">
        <v>68</v>
      </c>
      <c r="C82" s="4">
        <v>2700</v>
      </c>
      <c r="D82" s="4"/>
    </row>
    <row r="83" spans="1:4" s="1" customFormat="1" x14ac:dyDescent="0.25">
      <c r="A83" s="10" t="s">
        <v>45</v>
      </c>
      <c r="B83" s="13" t="s">
        <v>69</v>
      </c>
      <c r="C83" s="21">
        <f>SUM(C82)</f>
        <v>2700</v>
      </c>
      <c r="D83" s="21"/>
    </row>
    <row r="84" spans="1:4" x14ac:dyDescent="0.25">
      <c r="A84" s="3"/>
      <c r="B84" s="3"/>
      <c r="C84" s="4"/>
      <c r="D84" s="4"/>
    </row>
    <row r="85" spans="1:4" s="1" customFormat="1" x14ac:dyDescent="0.25">
      <c r="A85" s="2"/>
      <c r="B85" s="2" t="s">
        <v>5</v>
      </c>
      <c r="C85" s="21">
        <f>C76+C83+C77+C80</f>
        <v>12700</v>
      </c>
      <c r="D85" s="21"/>
    </row>
    <row r="86" spans="1:4" s="1" customFormat="1" x14ac:dyDescent="0.25">
      <c r="A86" s="13"/>
      <c r="B86" s="13"/>
      <c r="C86" s="76"/>
      <c r="D86" s="76"/>
    </row>
    <row r="87" spans="1:4" s="1" customFormat="1" x14ac:dyDescent="0.25">
      <c r="A87" s="94" t="s">
        <v>558</v>
      </c>
      <c r="B87" s="94" t="s">
        <v>645</v>
      </c>
      <c r="C87" s="138"/>
      <c r="D87" s="138"/>
    </row>
    <row r="88" spans="1:4" s="1" customFormat="1" x14ac:dyDescent="0.25">
      <c r="A88" s="94" t="s">
        <v>205</v>
      </c>
      <c r="B88" s="94" t="s">
        <v>206</v>
      </c>
      <c r="C88" s="138"/>
      <c r="D88" s="138"/>
    </row>
    <row r="89" spans="1:4" ht="15.75" thickBot="1" x14ac:dyDescent="0.3">
      <c r="A89" s="144"/>
      <c r="B89" s="13" t="s">
        <v>207</v>
      </c>
      <c r="C89" s="76">
        <f>SUM(C87:C88)</f>
        <v>0</v>
      </c>
      <c r="D89" s="138"/>
    </row>
    <row r="90" spans="1:4" ht="15.75" thickBot="1" x14ac:dyDescent="0.3">
      <c r="A90" s="40"/>
      <c r="B90" s="41" t="s">
        <v>11</v>
      </c>
      <c r="C90" s="45">
        <f>C85+C72+C69+C89</f>
        <v>2963830</v>
      </c>
      <c r="D90" s="51"/>
    </row>
    <row r="91" spans="1:4" ht="15.75" thickBot="1" x14ac:dyDescent="0.3">
      <c r="A91" s="15"/>
      <c r="B91" s="9"/>
      <c r="C91" s="16"/>
      <c r="D91" s="16"/>
    </row>
    <row r="92" spans="1:4" ht="15.75" thickBot="1" x14ac:dyDescent="0.3">
      <c r="A92" s="53"/>
      <c r="B92" s="42" t="s">
        <v>8</v>
      </c>
      <c r="C92" s="43"/>
      <c r="D92" s="44"/>
    </row>
    <row r="93" spans="1:4" x14ac:dyDescent="0.25">
      <c r="A93" s="15"/>
      <c r="B93" s="9"/>
      <c r="C93" s="16"/>
      <c r="D93" s="16"/>
    </row>
    <row r="95" spans="1:4" x14ac:dyDescent="0.25">
      <c r="A95" s="390">
        <v>13350</v>
      </c>
      <c r="B95" s="390" t="s">
        <v>237</v>
      </c>
      <c r="C95" s="388"/>
    </row>
    <row r="96" spans="1:4" ht="30" x14ac:dyDescent="0.25">
      <c r="A96" s="37" t="s">
        <v>35</v>
      </c>
      <c r="B96" s="38" t="s">
        <v>3</v>
      </c>
      <c r="C96" s="37" t="s">
        <v>187</v>
      </c>
      <c r="D96" s="37" t="s">
        <v>188</v>
      </c>
    </row>
    <row r="97" spans="1:4" ht="60" x14ac:dyDescent="0.25">
      <c r="A97" s="404" t="s">
        <v>204</v>
      </c>
      <c r="B97" s="405" t="s">
        <v>666</v>
      </c>
      <c r="C97" s="406">
        <v>6889521</v>
      </c>
      <c r="D97" s="37"/>
    </row>
    <row r="98" spans="1:4" x14ac:dyDescent="0.25">
      <c r="A98" s="404" t="s">
        <v>579</v>
      </c>
      <c r="B98" s="404" t="s">
        <v>588</v>
      </c>
      <c r="C98" s="406">
        <v>84668197</v>
      </c>
      <c r="D98" s="37"/>
    </row>
    <row r="99" spans="1:4" x14ac:dyDescent="0.25">
      <c r="A99" s="407"/>
      <c r="B99" s="407" t="s">
        <v>543</v>
      </c>
      <c r="C99" s="408"/>
      <c r="D99" s="37"/>
    </row>
    <row r="100" spans="1:4" x14ac:dyDescent="0.25">
      <c r="A100" s="409"/>
      <c r="B100" s="410"/>
      <c r="C100" s="406"/>
      <c r="D100" s="37"/>
    </row>
    <row r="101" spans="1:4" x14ac:dyDescent="0.25">
      <c r="A101" s="409"/>
      <c r="C101" s="408"/>
      <c r="D101" s="37"/>
    </row>
    <row r="102" spans="1:4" x14ac:dyDescent="0.25">
      <c r="A102" s="409"/>
      <c r="B102" s="423" t="s">
        <v>589</v>
      </c>
      <c r="C102" s="411"/>
      <c r="D102" s="37"/>
    </row>
    <row r="103" spans="1:4" x14ac:dyDescent="0.25">
      <c r="A103" s="3"/>
      <c r="B103" s="423" t="s">
        <v>665</v>
      </c>
      <c r="C103" s="26"/>
      <c r="D103" s="26"/>
    </row>
    <row r="104" spans="1:4" x14ac:dyDescent="0.25">
      <c r="A104" s="3"/>
      <c r="B104" s="88"/>
      <c r="C104" s="26"/>
      <c r="D104" s="26"/>
    </row>
    <row r="105" spans="1:4" x14ac:dyDescent="0.25">
      <c r="A105" s="3"/>
      <c r="B105" s="88" t="s">
        <v>62</v>
      </c>
      <c r="C105" s="26">
        <v>2500000</v>
      </c>
      <c r="D105" s="26"/>
    </row>
    <row r="106" spans="1:4" x14ac:dyDescent="0.25">
      <c r="A106" s="88" t="s">
        <v>61</v>
      </c>
      <c r="B106" s="2" t="s">
        <v>62</v>
      </c>
      <c r="C106" s="21">
        <f>SUM(C103:C105)</f>
        <v>2500000</v>
      </c>
      <c r="D106" s="26"/>
    </row>
    <row r="107" spans="1:4" x14ac:dyDescent="0.25">
      <c r="A107" s="3"/>
      <c r="B107" s="3"/>
      <c r="C107" s="26"/>
      <c r="D107" s="26"/>
    </row>
    <row r="108" spans="1:4" s="1" customFormat="1" x14ac:dyDescent="0.25">
      <c r="A108" s="3"/>
      <c r="B108" s="88" t="s">
        <v>643</v>
      </c>
      <c r="C108" s="89">
        <v>0</v>
      </c>
      <c r="D108" s="21"/>
    </row>
    <row r="109" spans="1:4" x14ac:dyDescent="0.25">
      <c r="A109" s="88" t="s">
        <v>64</v>
      </c>
      <c r="B109" s="2" t="s">
        <v>83</v>
      </c>
      <c r="C109" s="21">
        <f>SUM(C108)</f>
        <v>0</v>
      </c>
      <c r="D109" s="26"/>
    </row>
    <row r="110" spans="1:4" x14ac:dyDescent="0.25">
      <c r="A110" s="88"/>
      <c r="B110" s="2"/>
      <c r="C110" s="21"/>
      <c r="D110" s="26"/>
    </row>
    <row r="111" spans="1:4" x14ac:dyDescent="0.25">
      <c r="A111" s="88"/>
      <c r="B111" s="88" t="s">
        <v>644</v>
      </c>
      <c r="C111" s="89">
        <v>1000000</v>
      </c>
      <c r="D111" s="26"/>
    </row>
    <row r="112" spans="1:4" x14ac:dyDescent="0.25">
      <c r="A112" s="88" t="s">
        <v>67</v>
      </c>
      <c r="B112" s="2" t="s">
        <v>644</v>
      </c>
      <c r="C112" s="21">
        <f>SUM(C111)</f>
        <v>1000000</v>
      </c>
      <c r="D112" s="26"/>
    </row>
    <row r="113" spans="1:4" x14ac:dyDescent="0.25">
      <c r="A113" s="88"/>
      <c r="B113" s="2"/>
      <c r="C113" s="21"/>
      <c r="D113" s="26"/>
    </row>
    <row r="114" spans="1:4" x14ac:dyDescent="0.25">
      <c r="A114" s="88"/>
      <c r="B114" s="2"/>
      <c r="C114" s="21"/>
      <c r="D114" s="26"/>
    </row>
    <row r="115" spans="1:4" x14ac:dyDescent="0.25">
      <c r="A115" s="3"/>
      <c r="B115" s="3"/>
      <c r="C115" s="26"/>
      <c r="D115" s="26"/>
    </row>
    <row r="116" spans="1:4" s="1" customFormat="1" x14ac:dyDescent="0.25">
      <c r="A116" s="3"/>
      <c r="B116" s="88" t="s">
        <v>68</v>
      </c>
      <c r="C116" s="89">
        <v>945000</v>
      </c>
      <c r="D116" s="21"/>
    </row>
    <row r="117" spans="1:4" s="1" customFormat="1" x14ac:dyDescent="0.25">
      <c r="A117" s="10" t="s">
        <v>45</v>
      </c>
      <c r="B117" s="13" t="s">
        <v>69</v>
      </c>
      <c r="C117" s="21">
        <f>SUM(C116)</f>
        <v>945000</v>
      </c>
      <c r="D117" s="21"/>
    </row>
    <row r="118" spans="1:4" x14ac:dyDescent="0.25">
      <c r="A118" s="3"/>
      <c r="B118" s="3"/>
      <c r="C118" s="26"/>
      <c r="D118" s="26"/>
    </row>
    <row r="119" spans="1:4" s="1" customFormat="1" x14ac:dyDescent="0.25">
      <c r="A119" s="2"/>
      <c r="B119" s="2" t="s">
        <v>5</v>
      </c>
      <c r="C119" s="21">
        <f>C106+C109+C117+C101+C112</f>
        <v>4445000</v>
      </c>
      <c r="D119" s="21"/>
    </row>
    <row r="120" spans="1:4" s="1" customFormat="1" ht="15.75" thickBot="1" x14ac:dyDescent="0.3">
      <c r="A120" s="13"/>
      <c r="B120" s="13"/>
      <c r="C120" s="76"/>
      <c r="D120" s="76"/>
    </row>
    <row r="121" spans="1:4" ht="15.75" thickBot="1" x14ac:dyDescent="0.3">
      <c r="A121" s="40"/>
      <c r="B121" s="41" t="s">
        <v>11</v>
      </c>
      <c r="C121" s="45">
        <f>C119+C99+C97+C98</f>
        <v>96002718</v>
      </c>
      <c r="D121" s="51"/>
    </row>
    <row r="122" spans="1:4" x14ac:dyDescent="0.25">
      <c r="A122" s="82"/>
      <c r="B122" s="28"/>
      <c r="C122" s="29"/>
      <c r="D122" s="30"/>
    </row>
    <row r="123" spans="1:4" x14ac:dyDescent="0.25">
      <c r="A123" s="79" t="s">
        <v>91</v>
      </c>
      <c r="B123" s="151" t="s">
        <v>650</v>
      </c>
      <c r="C123" s="81"/>
      <c r="D123" s="81">
        <v>3375000</v>
      </c>
    </row>
    <row r="124" spans="1:4" x14ac:dyDescent="0.25">
      <c r="A124" s="79"/>
      <c r="B124" s="151"/>
      <c r="C124" s="81"/>
      <c r="D124" s="81"/>
    </row>
    <row r="125" spans="1:4" x14ac:dyDescent="0.25">
      <c r="A125" s="79" t="s">
        <v>94</v>
      </c>
      <c r="B125" s="151" t="s">
        <v>590</v>
      </c>
      <c r="C125" s="81"/>
      <c r="D125" s="81">
        <v>2750000</v>
      </c>
    </row>
    <row r="126" spans="1:4" x14ac:dyDescent="0.25">
      <c r="A126" s="79"/>
      <c r="B126" s="80"/>
      <c r="C126" s="81"/>
      <c r="D126" s="81"/>
    </row>
    <row r="127" spans="1:4" x14ac:dyDescent="0.25">
      <c r="A127" s="77" t="s">
        <v>46</v>
      </c>
      <c r="B127" s="20" t="s">
        <v>19</v>
      </c>
      <c r="C127" s="26"/>
      <c r="D127" s="26">
        <v>1654000</v>
      </c>
    </row>
    <row r="128" spans="1:4" ht="15.75" thickBot="1" x14ac:dyDescent="0.3">
      <c r="A128" s="77"/>
      <c r="B128" s="2" t="s">
        <v>21</v>
      </c>
      <c r="C128" s="26"/>
      <c r="D128" s="21">
        <f>SUM(D123:D127)</f>
        <v>7779000</v>
      </c>
    </row>
    <row r="129" spans="1:4" ht="15.75" thickBot="1" x14ac:dyDescent="0.3">
      <c r="A129" s="53"/>
      <c r="B129" s="109" t="s">
        <v>8</v>
      </c>
      <c r="C129" s="43"/>
      <c r="D129" s="52">
        <f>D128</f>
        <v>7779000</v>
      </c>
    </row>
    <row r="130" spans="1:4" x14ac:dyDescent="0.25">
      <c r="A130" s="75"/>
      <c r="B130" s="72"/>
      <c r="C130" s="73"/>
      <c r="D130" s="74"/>
    </row>
    <row r="131" spans="1:4" x14ac:dyDescent="0.25">
      <c r="A131" s="75"/>
      <c r="B131" s="72"/>
      <c r="C131" s="73"/>
      <c r="D131" s="74"/>
    </row>
    <row r="132" spans="1:4" x14ac:dyDescent="0.25">
      <c r="A132" s="392"/>
      <c r="B132" s="391"/>
      <c r="C132" s="73"/>
      <c r="D132" s="74"/>
    </row>
    <row r="133" spans="1:4" x14ac:dyDescent="0.25">
      <c r="A133" s="390">
        <v>64010</v>
      </c>
      <c r="B133" s="390" t="s">
        <v>23</v>
      </c>
    </row>
    <row r="134" spans="1:4" ht="30" x14ac:dyDescent="0.25">
      <c r="A134" s="37" t="s">
        <v>35</v>
      </c>
      <c r="B134" s="38" t="s">
        <v>3</v>
      </c>
      <c r="C134" s="37" t="s">
        <v>187</v>
      </c>
      <c r="D134" s="37" t="s">
        <v>188</v>
      </c>
    </row>
    <row r="135" spans="1:4" x14ac:dyDescent="0.25">
      <c r="A135" s="3"/>
      <c r="B135" s="88" t="s">
        <v>98</v>
      </c>
      <c r="C135" s="26">
        <v>3500000</v>
      </c>
      <c r="D135" s="26"/>
    </row>
    <row r="136" spans="1:4" x14ac:dyDescent="0.25">
      <c r="A136" s="88" t="s">
        <v>61</v>
      </c>
      <c r="B136" s="2" t="s">
        <v>62</v>
      </c>
      <c r="C136" s="21">
        <f>SUM(C135)</f>
        <v>3500000</v>
      </c>
      <c r="D136" s="26"/>
    </row>
    <row r="137" spans="1:4" x14ac:dyDescent="0.25">
      <c r="A137" s="3"/>
      <c r="B137" s="3"/>
      <c r="C137" s="26"/>
      <c r="D137" s="26"/>
    </row>
    <row r="138" spans="1:4" x14ac:dyDescent="0.25">
      <c r="A138" s="3"/>
      <c r="B138" s="88" t="s">
        <v>68</v>
      </c>
      <c r="C138" s="26">
        <v>945000</v>
      </c>
      <c r="D138" s="26"/>
    </row>
    <row r="139" spans="1:4" x14ac:dyDescent="0.25">
      <c r="A139" s="10" t="s">
        <v>45</v>
      </c>
      <c r="B139" s="13" t="s">
        <v>69</v>
      </c>
      <c r="C139" s="21">
        <f>SUM(C138)</f>
        <v>945000</v>
      </c>
      <c r="D139" s="26"/>
    </row>
    <row r="140" spans="1:4" x14ac:dyDescent="0.25">
      <c r="A140" s="3"/>
      <c r="B140" s="3"/>
      <c r="C140" s="26"/>
      <c r="D140" s="26"/>
    </row>
    <row r="141" spans="1:4" x14ac:dyDescent="0.25">
      <c r="A141" s="3"/>
      <c r="B141" s="2" t="s">
        <v>5</v>
      </c>
      <c r="C141" s="26">
        <f>C139+C136</f>
        <v>4445000</v>
      </c>
      <c r="D141" s="26"/>
    </row>
    <row r="142" spans="1:4" ht="15.75" thickBot="1" x14ac:dyDescent="0.3">
      <c r="A142" s="10"/>
      <c r="B142" s="10"/>
      <c r="C142" s="27"/>
      <c r="D142" s="27"/>
    </row>
    <row r="143" spans="1:4" ht="15.75" thickBot="1" x14ac:dyDescent="0.3">
      <c r="A143" s="40"/>
      <c r="B143" s="41" t="s">
        <v>11</v>
      </c>
      <c r="C143" s="45">
        <f>C141</f>
        <v>4445000</v>
      </c>
      <c r="D143" s="51"/>
    </row>
    <row r="145" spans="1:4" x14ac:dyDescent="0.25">
      <c r="A145" s="39">
        <v>66020</v>
      </c>
      <c r="B145" s="39" t="s">
        <v>201</v>
      </c>
    </row>
    <row r="146" spans="1:4" ht="30" x14ac:dyDescent="0.25">
      <c r="A146" s="37" t="s">
        <v>39</v>
      </c>
      <c r="B146" s="38" t="s">
        <v>3</v>
      </c>
      <c r="C146" s="37" t="s">
        <v>187</v>
      </c>
      <c r="D146" s="37" t="s">
        <v>188</v>
      </c>
    </row>
    <row r="147" spans="1:4" x14ac:dyDescent="0.25">
      <c r="A147" s="92" t="s">
        <v>70</v>
      </c>
      <c r="B147" s="90" t="s">
        <v>684</v>
      </c>
      <c r="C147" s="26">
        <v>21056400</v>
      </c>
      <c r="D147" s="26"/>
    </row>
    <row r="148" spans="1:4" x14ac:dyDescent="0.25">
      <c r="A148" s="91" t="s">
        <v>85</v>
      </c>
      <c r="B148" t="s">
        <v>86</v>
      </c>
      <c r="C148" s="26"/>
      <c r="D148" s="26"/>
    </row>
    <row r="149" spans="1:4" x14ac:dyDescent="0.25">
      <c r="A149" s="92" t="s">
        <v>73</v>
      </c>
      <c r="B149" s="90" t="s">
        <v>74</v>
      </c>
      <c r="C149" s="26">
        <v>528000</v>
      </c>
      <c r="D149" s="26"/>
    </row>
    <row r="150" spans="1:4" x14ac:dyDescent="0.25">
      <c r="A150" s="92" t="s">
        <v>75</v>
      </c>
      <c r="B150" s="90" t="s">
        <v>76</v>
      </c>
      <c r="C150" s="26"/>
      <c r="D150" s="26"/>
    </row>
    <row r="151" spans="1:4" x14ac:dyDescent="0.25">
      <c r="A151" s="3" t="s">
        <v>87</v>
      </c>
      <c r="B151" s="3" t="s">
        <v>88</v>
      </c>
      <c r="C151" s="26"/>
      <c r="D151" s="26"/>
    </row>
    <row r="152" spans="1:4" x14ac:dyDescent="0.25">
      <c r="A152" s="3"/>
      <c r="B152" s="3"/>
      <c r="C152" s="26"/>
      <c r="D152" s="26"/>
    </row>
    <row r="153" spans="1:4" s="1" customFormat="1" x14ac:dyDescent="0.25">
      <c r="A153" s="2"/>
      <c r="B153" s="2" t="s">
        <v>9</v>
      </c>
      <c r="C153" s="21">
        <f>SUM(C147:C152)</f>
        <v>21584400</v>
      </c>
      <c r="D153" s="21"/>
    </row>
    <row r="154" spans="1:4" s="1" customFormat="1" x14ac:dyDescent="0.25">
      <c r="A154" s="2"/>
      <c r="B154" s="2"/>
      <c r="C154" s="21"/>
      <c r="D154" s="21"/>
    </row>
    <row r="155" spans="1:4" s="1" customFormat="1" x14ac:dyDescent="0.25">
      <c r="A155" s="2"/>
      <c r="B155" s="88" t="s">
        <v>163</v>
      </c>
      <c r="C155" s="89">
        <v>300000</v>
      </c>
      <c r="D155" s="21"/>
    </row>
    <row r="156" spans="1:4" s="1" customFormat="1" x14ac:dyDescent="0.25">
      <c r="A156" s="2" t="s">
        <v>101</v>
      </c>
      <c r="B156" s="2" t="s">
        <v>163</v>
      </c>
      <c r="C156" s="21">
        <f>SUM(C155)</f>
        <v>300000</v>
      </c>
      <c r="D156" s="21"/>
    </row>
    <row r="157" spans="1:4" s="1" customFormat="1" x14ac:dyDescent="0.25">
      <c r="A157" s="2"/>
      <c r="B157" s="2"/>
      <c r="C157" s="21"/>
      <c r="D157" s="21"/>
    </row>
    <row r="158" spans="1:4" x14ac:dyDescent="0.25">
      <c r="A158" s="3"/>
      <c r="B158" s="3"/>
      <c r="C158" s="26"/>
      <c r="D158" s="26"/>
    </row>
    <row r="159" spans="1:4" x14ac:dyDescent="0.25">
      <c r="A159" s="3"/>
      <c r="B159" s="88" t="s">
        <v>77</v>
      </c>
      <c r="C159" s="26">
        <v>2923095</v>
      </c>
      <c r="D159" s="26"/>
    </row>
    <row r="160" spans="1:4" x14ac:dyDescent="0.25">
      <c r="A160" s="3"/>
      <c r="B160" s="88" t="s">
        <v>78</v>
      </c>
      <c r="C160" s="26">
        <v>0</v>
      </c>
      <c r="D160" s="26"/>
    </row>
    <row r="161" spans="1:4" x14ac:dyDescent="0.25">
      <c r="A161" s="3"/>
      <c r="B161" s="88" t="s">
        <v>79</v>
      </c>
      <c r="C161" s="26">
        <v>0</v>
      </c>
      <c r="D161" s="26"/>
    </row>
    <row r="162" spans="1:4" x14ac:dyDescent="0.25">
      <c r="A162" s="3"/>
      <c r="B162" s="88" t="s">
        <v>80</v>
      </c>
      <c r="C162" s="26">
        <v>0</v>
      </c>
      <c r="D162" s="26"/>
    </row>
    <row r="163" spans="1:4" x14ac:dyDescent="0.25">
      <c r="A163" s="3"/>
      <c r="B163" s="88" t="s">
        <v>81</v>
      </c>
      <c r="C163" s="26">
        <v>0</v>
      </c>
      <c r="D163" s="26"/>
    </row>
    <row r="164" spans="1:4" s="1" customFormat="1" x14ac:dyDescent="0.25">
      <c r="A164" s="2"/>
      <c r="B164" s="3" t="s">
        <v>82</v>
      </c>
      <c r="C164" s="89"/>
      <c r="D164" s="21"/>
    </row>
    <row r="165" spans="1:4" s="1" customFormat="1" x14ac:dyDescent="0.25">
      <c r="A165" s="2" t="s">
        <v>49</v>
      </c>
      <c r="B165" s="2" t="s">
        <v>10</v>
      </c>
      <c r="C165" s="21">
        <f>SUM(C159:C164)</f>
        <v>2923095</v>
      </c>
      <c r="D165" s="21"/>
    </row>
    <row r="166" spans="1:4" s="1" customFormat="1" x14ac:dyDescent="0.25">
      <c r="A166" s="2"/>
      <c r="B166" s="3"/>
      <c r="C166" s="21"/>
      <c r="D166" s="21"/>
    </row>
    <row r="167" spans="1:4" x14ac:dyDescent="0.25">
      <c r="A167" s="3"/>
      <c r="B167" s="156" t="s">
        <v>592</v>
      </c>
      <c r="C167" s="26"/>
      <c r="D167" s="26"/>
    </row>
    <row r="168" spans="1:4" ht="45" x14ac:dyDescent="0.25">
      <c r="A168" s="3"/>
      <c r="B168" s="385" t="s">
        <v>591</v>
      </c>
      <c r="C168" s="101"/>
      <c r="D168" s="26"/>
    </row>
    <row r="169" spans="1:4" x14ac:dyDescent="0.25">
      <c r="A169" s="3"/>
      <c r="B169" s="87"/>
      <c r="C169" s="21"/>
      <c r="D169" s="26"/>
    </row>
    <row r="170" spans="1:4" s="1" customFormat="1" x14ac:dyDescent="0.25">
      <c r="A170" s="3"/>
      <c r="B170" s="3"/>
      <c r="C170" s="21"/>
      <c r="D170" s="21"/>
    </row>
    <row r="171" spans="1:4" x14ac:dyDescent="0.25">
      <c r="A171" s="2"/>
      <c r="B171" s="3"/>
      <c r="C171" s="26"/>
      <c r="D171" s="26"/>
    </row>
    <row r="172" spans="1:4" x14ac:dyDescent="0.25">
      <c r="A172" s="3"/>
      <c r="B172" s="3" t="s">
        <v>50</v>
      </c>
      <c r="C172" s="26">
        <v>4200000</v>
      </c>
      <c r="D172" s="26"/>
    </row>
    <row r="173" spans="1:4" x14ac:dyDescent="0.25">
      <c r="A173" s="3" t="s">
        <v>43</v>
      </c>
      <c r="B173" s="87" t="s">
        <v>50</v>
      </c>
      <c r="C173" s="21">
        <f>SUM(C171:C172)</f>
        <v>4200000</v>
      </c>
      <c r="D173" s="26"/>
    </row>
    <row r="174" spans="1:4" x14ac:dyDescent="0.25">
      <c r="A174" s="3"/>
      <c r="B174" s="87"/>
      <c r="C174" s="21"/>
      <c r="D174" s="26"/>
    </row>
    <row r="175" spans="1:4" x14ac:dyDescent="0.25">
      <c r="A175" s="88"/>
      <c r="B175" s="2"/>
      <c r="C175" s="21"/>
      <c r="D175" s="26"/>
    </row>
    <row r="176" spans="1:4" x14ac:dyDescent="0.25">
      <c r="A176" s="88"/>
      <c r="B176" s="2"/>
      <c r="C176" s="21"/>
      <c r="D176" s="26"/>
    </row>
    <row r="177" spans="1:4" x14ac:dyDescent="0.25">
      <c r="A177" s="3"/>
      <c r="B177" s="3"/>
      <c r="C177" s="26"/>
      <c r="D177" s="26"/>
    </row>
    <row r="178" spans="1:4" x14ac:dyDescent="0.25">
      <c r="A178" s="3"/>
      <c r="B178" s="88" t="s">
        <v>63</v>
      </c>
      <c r="C178" s="26"/>
      <c r="D178" s="26"/>
    </row>
    <row r="179" spans="1:4" x14ac:dyDescent="0.25">
      <c r="A179" s="88" t="s">
        <v>64</v>
      </c>
      <c r="B179" s="2" t="s">
        <v>83</v>
      </c>
      <c r="C179" s="21">
        <f>SUM(C178)</f>
        <v>0</v>
      </c>
      <c r="D179" s="26"/>
    </row>
    <row r="180" spans="1:4" x14ac:dyDescent="0.25">
      <c r="A180" s="88"/>
      <c r="B180" s="2"/>
      <c r="C180" s="21"/>
      <c r="D180" s="26"/>
    </row>
    <row r="181" spans="1:4" x14ac:dyDescent="0.25">
      <c r="B181" s="88"/>
      <c r="C181" s="89"/>
      <c r="D181" s="26"/>
    </row>
    <row r="182" spans="1:4" x14ac:dyDescent="0.25">
      <c r="A182" s="88"/>
      <c r="B182" s="88" t="s">
        <v>647</v>
      </c>
      <c r="C182" s="89">
        <v>250000</v>
      </c>
      <c r="D182" s="26"/>
    </row>
    <row r="183" spans="1:4" x14ac:dyDescent="0.25">
      <c r="A183" s="88" t="s">
        <v>65</v>
      </c>
      <c r="B183" s="2" t="s">
        <v>202</v>
      </c>
      <c r="C183" s="21">
        <f>SUM(C181:C182)</f>
        <v>250000</v>
      </c>
      <c r="D183" s="26"/>
    </row>
    <row r="184" spans="1:4" s="1" customFormat="1" x14ac:dyDescent="0.25">
      <c r="A184" s="3"/>
      <c r="B184" s="3"/>
      <c r="C184" s="21"/>
      <c r="D184" s="21"/>
    </row>
    <row r="185" spans="1:4" s="1" customFormat="1" x14ac:dyDescent="0.25">
      <c r="A185" s="3"/>
      <c r="B185" s="156" t="s">
        <v>667</v>
      </c>
      <c r="C185" s="89">
        <v>1000000</v>
      </c>
      <c r="D185" s="21"/>
    </row>
    <row r="186" spans="1:4" x14ac:dyDescent="0.25">
      <c r="A186" s="3"/>
      <c r="B186" s="3" t="s">
        <v>66</v>
      </c>
      <c r="C186" s="26">
        <v>2700000</v>
      </c>
      <c r="D186" s="26"/>
    </row>
    <row r="187" spans="1:4" x14ac:dyDescent="0.25">
      <c r="A187" s="3" t="s">
        <v>67</v>
      </c>
      <c r="B187" s="87" t="s">
        <v>66</v>
      </c>
      <c r="C187" s="21">
        <f>SUM(C185:C186)</f>
        <v>3700000</v>
      </c>
      <c r="D187" s="26"/>
    </row>
    <row r="188" spans="1:4" s="1" customFormat="1" x14ac:dyDescent="0.25">
      <c r="A188" s="23"/>
      <c r="B188" s="23"/>
      <c r="C188" s="21"/>
      <c r="D188" s="21"/>
    </row>
    <row r="189" spans="1:4" s="1" customFormat="1" x14ac:dyDescent="0.25">
      <c r="A189" s="23"/>
      <c r="B189" s="23" t="s">
        <v>120</v>
      </c>
      <c r="C189" s="89"/>
      <c r="D189" s="21"/>
    </row>
    <row r="190" spans="1:4" s="1" customFormat="1" x14ac:dyDescent="0.25">
      <c r="A190" s="23" t="s">
        <v>119</v>
      </c>
      <c r="B190" s="25" t="s">
        <v>174</v>
      </c>
      <c r="C190" s="21">
        <f>SUM(C189)</f>
        <v>0</v>
      </c>
      <c r="D190" s="21"/>
    </row>
    <row r="191" spans="1:4" s="1" customFormat="1" x14ac:dyDescent="0.25">
      <c r="A191" s="23"/>
      <c r="B191" s="23"/>
      <c r="C191" s="21"/>
      <c r="D191" s="21"/>
    </row>
    <row r="192" spans="1:4" x14ac:dyDescent="0.25">
      <c r="A192" s="3"/>
      <c r="B192" s="88" t="s">
        <v>68</v>
      </c>
      <c r="C192" s="26">
        <v>2200000</v>
      </c>
      <c r="D192" s="26"/>
    </row>
    <row r="193" spans="1:4" x14ac:dyDescent="0.25">
      <c r="A193" s="10" t="s">
        <v>45</v>
      </c>
      <c r="B193" s="13" t="s">
        <v>69</v>
      </c>
      <c r="C193" s="21">
        <f>SUM(C192)</f>
        <v>2200000</v>
      </c>
      <c r="D193" s="26"/>
    </row>
    <row r="194" spans="1:4" x14ac:dyDescent="0.25">
      <c r="A194" s="2"/>
      <c r="B194" s="2"/>
      <c r="C194" s="26"/>
      <c r="D194" s="26"/>
    </row>
    <row r="195" spans="1:4" s="1" customFormat="1" x14ac:dyDescent="0.25">
      <c r="A195" s="2"/>
      <c r="B195" s="2"/>
      <c r="C195" s="21"/>
      <c r="D195" s="21"/>
    </row>
    <row r="196" spans="1:4" s="1" customFormat="1" x14ac:dyDescent="0.25">
      <c r="A196" s="2"/>
      <c r="B196" s="2" t="s">
        <v>5</v>
      </c>
      <c r="C196" s="21">
        <f>C193+C187+C179+C173+C169+C190+C183+C176</f>
        <v>10350000</v>
      </c>
      <c r="D196" s="21"/>
    </row>
    <row r="197" spans="1:4" s="1" customFormat="1" x14ac:dyDescent="0.25">
      <c r="A197" s="13"/>
      <c r="B197" s="13"/>
      <c r="C197" s="76"/>
      <c r="D197" s="76"/>
    </row>
    <row r="198" spans="1:4" s="1" customFormat="1" x14ac:dyDescent="0.25">
      <c r="A198" s="2"/>
      <c r="B198" s="2"/>
      <c r="C198" s="21"/>
      <c r="D198" s="21"/>
    </row>
    <row r="199" spans="1:4" ht="15.75" thickBot="1" x14ac:dyDescent="0.3">
      <c r="A199" s="369"/>
      <c r="B199" s="370" t="s">
        <v>11</v>
      </c>
      <c r="C199" s="371">
        <f>C196+C165+C153+C156</f>
        <v>35157495</v>
      </c>
      <c r="D199" s="372"/>
    </row>
    <row r="200" spans="1:4" x14ac:dyDescent="0.25">
      <c r="A200" s="414"/>
      <c r="B200" s="83"/>
      <c r="C200" s="415"/>
      <c r="D200" s="416"/>
    </row>
    <row r="201" spans="1:4" x14ac:dyDescent="0.25">
      <c r="A201" s="49" t="s">
        <v>91</v>
      </c>
      <c r="B201" s="48" t="s">
        <v>15</v>
      </c>
      <c r="C201" s="64"/>
      <c r="D201" s="101">
        <v>2400000</v>
      </c>
    </row>
    <row r="202" spans="1:4" x14ac:dyDescent="0.25">
      <c r="A202" s="3" t="s">
        <v>46</v>
      </c>
      <c r="B202" s="88" t="s">
        <v>145</v>
      </c>
      <c r="C202" s="26"/>
      <c r="D202" s="4">
        <v>648000</v>
      </c>
    </row>
    <row r="203" spans="1:4" x14ac:dyDescent="0.25">
      <c r="A203" s="48"/>
      <c r="B203" s="3"/>
      <c r="C203" s="4"/>
      <c r="D203" s="4"/>
    </row>
    <row r="204" spans="1:4" ht="15.75" thickBot="1" x14ac:dyDescent="0.3">
      <c r="A204" s="3"/>
      <c r="B204" s="8"/>
      <c r="C204" s="3"/>
      <c r="D204" s="4"/>
    </row>
    <row r="205" spans="1:4" ht="15.75" thickBot="1" x14ac:dyDescent="0.3">
      <c r="A205" s="53"/>
      <c r="B205" s="42" t="s">
        <v>8</v>
      </c>
      <c r="C205" s="59"/>
      <c r="D205" s="103">
        <f>SUM(D201:D204)</f>
        <v>3048000</v>
      </c>
    </row>
    <row r="206" spans="1:4" x14ac:dyDescent="0.25">
      <c r="A206" s="75"/>
      <c r="B206" s="72"/>
      <c r="C206" s="75"/>
      <c r="D206" s="73"/>
    </row>
    <row r="207" spans="1:4" x14ac:dyDescent="0.25">
      <c r="A207" s="130"/>
      <c r="B207" s="131"/>
      <c r="C207" s="132"/>
      <c r="D207" s="133"/>
    </row>
    <row r="208" spans="1:4" x14ac:dyDescent="0.25">
      <c r="A208" s="130"/>
      <c r="B208" s="131"/>
      <c r="C208" s="132"/>
      <c r="D208" s="133"/>
    </row>
    <row r="209" spans="1:4" x14ac:dyDescent="0.25">
      <c r="A209" s="149">
        <v>9000020</v>
      </c>
      <c r="B209" s="135" t="s">
        <v>225</v>
      </c>
      <c r="C209" s="132"/>
      <c r="D209" s="133"/>
    </row>
    <row r="210" spans="1:4" ht="30" x14ac:dyDescent="0.25">
      <c r="A210" s="37" t="s">
        <v>35</v>
      </c>
      <c r="B210" s="38" t="s">
        <v>3</v>
      </c>
      <c r="C210" s="37" t="s">
        <v>187</v>
      </c>
      <c r="D210" s="37" t="s">
        <v>188</v>
      </c>
    </row>
    <row r="211" spans="1:4" x14ac:dyDescent="0.25">
      <c r="A211" s="77"/>
      <c r="B211" s="3" t="s">
        <v>124</v>
      </c>
      <c r="C211" s="3"/>
      <c r="D211" s="4">
        <v>5000000</v>
      </c>
    </row>
    <row r="212" spans="1:4" x14ac:dyDescent="0.25">
      <c r="A212" s="77" t="s">
        <v>125</v>
      </c>
      <c r="B212" s="87" t="s">
        <v>126</v>
      </c>
      <c r="C212" s="3"/>
      <c r="D212" s="21">
        <f>SUM(D211)</f>
        <v>5000000</v>
      </c>
    </row>
    <row r="213" spans="1:4" x14ac:dyDescent="0.25">
      <c r="A213" s="77"/>
      <c r="B213" s="3"/>
      <c r="C213" s="3"/>
      <c r="D213" s="4"/>
    </row>
    <row r="214" spans="1:4" x14ac:dyDescent="0.25">
      <c r="A214" s="77"/>
      <c r="B214" s="3" t="s">
        <v>127</v>
      </c>
      <c r="C214" s="3"/>
      <c r="D214" s="4">
        <v>20000000</v>
      </c>
    </row>
    <row r="215" spans="1:4" x14ac:dyDescent="0.25">
      <c r="A215" s="77" t="s">
        <v>128</v>
      </c>
      <c r="B215" s="87" t="s">
        <v>129</v>
      </c>
      <c r="C215" s="3"/>
      <c r="D215" s="21">
        <f>SUM(D214)</f>
        <v>20000000</v>
      </c>
    </row>
    <row r="216" spans="1:4" x14ac:dyDescent="0.25">
      <c r="A216" s="77"/>
      <c r="B216" s="3"/>
      <c r="C216" s="3"/>
      <c r="D216" s="4"/>
    </row>
    <row r="217" spans="1:4" x14ac:dyDescent="0.25">
      <c r="A217" s="77"/>
      <c r="B217" s="88"/>
      <c r="C217" s="3"/>
      <c r="D217" s="4"/>
    </row>
    <row r="218" spans="1:4" x14ac:dyDescent="0.25">
      <c r="A218" s="77"/>
      <c r="B218" s="3" t="s">
        <v>130</v>
      </c>
      <c r="C218" s="3"/>
      <c r="D218" s="4">
        <v>6000000</v>
      </c>
    </row>
    <row r="219" spans="1:4" x14ac:dyDescent="0.25">
      <c r="A219" s="77" t="s">
        <v>131</v>
      </c>
      <c r="B219" s="87" t="s">
        <v>132</v>
      </c>
      <c r="C219" s="3"/>
      <c r="D219" s="21">
        <f>SUM(D217:D218)</f>
        <v>6000000</v>
      </c>
    </row>
    <row r="220" spans="1:4" x14ac:dyDescent="0.25">
      <c r="A220" s="77"/>
      <c r="B220" s="3"/>
      <c r="C220" s="3"/>
      <c r="D220" s="4"/>
    </row>
    <row r="221" spans="1:4" x14ac:dyDescent="0.25">
      <c r="A221" s="77"/>
      <c r="B221" s="3" t="s">
        <v>165</v>
      </c>
      <c r="C221" s="3"/>
      <c r="D221" s="4">
        <v>200000</v>
      </c>
    </row>
    <row r="222" spans="1:4" x14ac:dyDescent="0.25">
      <c r="A222" s="77"/>
      <c r="B222" s="3" t="s">
        <v>133</v>
      </c>
      <c r="C222" s="3"/>
      <c r="D222" s="4">
        <v>150000</v>
      </c>
    </row>
    <row r="223" spans="1:4" x14ac:dyDescent="0.25">
      <c r="A223" s="77" t="s">
        <v>134</v>
      </c>
      <c r="B223" s="87" t="s">
        <v>135</v>
      </c>
      <c r="C223" s="3"/>
      <c r="D223" s="21">
        <f>SUM(D221:D222)</f>
        <v>350000</v>
      </c>
    </row>
    <row r="224" spans="1:4" x14ac:dyDescent="0.25">
      <c r="A224" s="77"/>
      <c r="B224" s="87"/>
      <c r="C224" s="3"/>
      <c r="D224" s="4"/>
    </row>
    <row r="225" spans="1:4" x14ac:dyDescent="0.25">
      <c r="A225" s="77"/>
      <c r="B225" s="87"/>
      <c r="C225" s="3"/>
      <c r="D225" s="4"/>
    </row>
    <row r="226" spans="1:4" x14ac:dyDescent="0.25">
      <c r="A226" s="77"/>
      <c r="B226" s="3"/>
      <c r="C226" s="3"/>
      <c r="D226" s="4"/>
    </row>
    <row r="227" spans="1:4" x14ac:dyDescent="0.25">
      <c r="A227" s="77"/>
      <c r="B227" s="3" t="s">
        <v>138</v>
      </c>
      <c r="C227" s="3"/>
      <c r="D227" s="4"/>
    </row>
    <row r="228" spans="1:4" x14ac:dyDescent="0.25">
      <c r="A228" s="77"/>
      <c r="B228" s="100" t="s">
        <v>226</v>
      </c>
      <c r="C228" s="3"/>
      <c r="D228" s="4">
        <v>500000</v>
      </c>
    </row>
    <row r="229" spans="1:4" x14ac:dyDescent="0.25">
      <c r="A229" s="77" t="s">
        <v>136</v>
      </c>
      <c r="B229" s="87" t="s">
        <v>137</v>
      </c>
      <c r="C229" s="3"/>
      <c r="D229" s="21">
        <f>SUM(D226:D228)</f>
        <v>500000</v>
      </c>
    </row>
    <row r="230" spans="1:4" x14ac:dyDescent="0.25">
      <c r="A230" s="77"/>
      <c r="B230" s="87" t="s">
        <v>139</v>
      </c>
      <c r="C230" s="3"/>
      <c r="D230" s="21">
        <f>D229+D223+D219+D215+D212</f>
        <v>31850000</v>
      </c>
    </row>
    <row r="231" spans="1:4" ht="15.75" thickBot="1" x14ac:dyDescent="0.3">
      <c r="A231" s="10"/>
      <c r="B231" s="32"/>
      <c r="C231" s="10"/>
      <c r="D231" s="11"/>
    </row>
    <row r="232" spans="1:4" ht="15.75" thickBot="1" x14ac:dyDescent="0.3">
      <c r="A232" s="53"/>
      <c r="B232" s="60" t="s">
        <v>8</v>
      </c>
      <c r="C232" s="59"/>
      <c r="D232" s="44">
        <f>D230</f>
        <v>31850000</v>
      </c>
    </row>
    <row r="234" spans="1:4" x14ac:dyDescent="0.25">
      <c r="A234" s="34">
        <v>18030</v>
      </c>
      <c r="B234" s="61" t="s">
        <v>24</v>
      </c>
      <c r="C234" s="35"/>
    </row>
    <row r="235" spans="1:4" x14ac:dyDescent="0.25">
      <c r="A235" s="3" t="s">
        <v>227</v>
      </c>
      <c r="B235" s="3" t="s">
        <v>7</v>
      </c>
      <c r="C235" s="4">
        <v>178249175</v>
      </c>
      <c r="D235" s="3"/>
    </row>
    <row r="236" spans="1:4" x14ac:dyDescent="0.25">
      <c r="A236" s="3"/>
      <c r="B236" s="31" t="s">
        <v>12</v>
      </c>
      <c r="C236" s="4">
        <f>SUM(C235)</f>
        <v>178249175</v>
      </c>
      <c r="D236" s="3"/>
    </row>
    <row r="237" spans="1:4" ht="15.75" thickBot="1" x14ac:dyDescent="0.3">
      <c r="A237" s="10"/>
      <c r="B237" s="10"/>
      <c r="C237" s="11"/>
      <c r="D237" s="10"/>
    </row>
    <row r="238" spans="1:4" ht="15.75" thickBot="1" x14ac:dyDescent="0.3">
      <c r="A238" s="40"/>
      <c r="B238" s="41" t="s">
        <v>11</v>
      </c>
      <c r="C238" s="45">
        <f>C236</f>
        <v>178249175</v>
      </c>
      <c r="D238" s="62"/>
    </row>
    <row r="239" spans="1:4" x14ac:dyDescent="0.25">
      <c r="A239" s="70"/>
      <c r="B239" s="71"/>
      <c r="C239" s="67"/>
      <c r="D239" s="70"/>
    </row>
    <row r="240" spans="1:4" x14ac:dyDescent="0.25">
      <c r="A240" s="34">
        <v>18010</v>
      </c>
      <c r="B240" s="152" t="s">
        <v>228</v>
      </c>
      <c r="C240" s="35"/>
    </row>
    <row r="241" spans="1:4" x14ac:dyDescent="0.25">
      <c r="A241" s="3"/>
      <c r="B241" s="3" t="s">
        <v>229</v>
      </c>
      <c r="C241" s="4"/>
      <c r="D241" s="153">
        <v>205690929</v>
      </c>
    </row>
    <row r="242" spans="1:4" x14ac:dyDescent="0.25">
      <c r="A242" s="3"/>
      <c r="B242" s="31"/>
      <c r="C242" s="4">
        <f>SUM(C241)</f>
        <v>0</v>
      </c>
      <c r="D242" s="153"/>
    </row>
    <row r="243" spans="1:4" ht="15.75" thickBot="1" x14ac:dyDescent="0.3">
      <c r="A243" s="10"/>
      <c r="B243" s="10"/>
      <c r="C243" s="11"/>
      <c r="D243" s="154"/>
    </row>
    <row r="244" spans="1:4" ht="15.75" thickBot="1" x14ac:dyDescent="0.3">
      <c r="A244" s="40"/>
      <c r="B244" s="60" t="s">
        <v>8</v>
      </c>
      <c r="C244" s="45">
        <f>C242</f>
        <v>0</v>
      </c>
      <c r="D244" s="155">
        <f>SUM(D241)</f>
        <v>205690929</v>
      </c>
    </row>
    <row r="245" spans="1:4" x14ac:dyDescent="0.25">
      <c r="A245" s="70"/>
      <c r="B245" s="71"/>
      <c r="C245" s="67"/>
      <c r="D245" s="70"/>
    </row>
    <row r="246" spans="1:4" x14ac:dyDescent="0.25">
      <c r="A246" s="70"/>
      <c r="B246" s="71"/>
      <c r="C246" s="67"/>
      <c r="D246" s="70"/>
    </row>
    <row r="247" spans="1:4" x14ac:dyDescent="0.25">
      <c r="A247" s="70"/>
      <c r="B247" s="71"/>
      <c r="C247" s="67"/>
      <c r="D247" s="70"/>
    </row>
    <row r="248" spans="1:4" x14ac:dyDescent="0.25">
      <c r="A248" s="70"/>
      <c r="B248" s="71"/>
      <c r="C248" s="67"/>
      <c r="D248" s="70"/>
    </row>
    <row r="249" spans="1:4" x14ac:dyDescent="0.25">
      <c r="A249" s="75"/>
      <c r="B249" s="72"/>
      <c r="C249" s="75"/>
      <c r="D249" s="73"/>
    </row>
    <row r="250" spans="1:4" x14ac:dyDescent="0.25">
      <c r="A250" s="39">
        <v>72112</v>
      </c>
      <c r="B250" s="39" t="s">
        <v>25</v>
      </c>
    </row>
    <row r="251" spans="1:4" ht="30" x14ac:dyDescent="0.25">
      <c r="A251" s="37" t="s">
        <v>35</v>
      </c>
      <c r="B251" s="38" t="s">
        <v>3</v>
      </c>
      <c r="C251" s="37" t="s">
        <v>200</v>
      </c>
      <c r="D251" s="37" t="s">
        <v>192</v>
      </c>
    </row>
    <row r="252" spans="1:4" x14ac:dyDescent="0.25">
      <c r="A252" s="3" t="s">
        <v>65</v>
      </c>
      <c r="B252" s="3" t="s">
        <v>99</v>
      </c>
      <c r="C252" s="4">
        <v>1300000</v>
      </c>
      <c r="D252" s="4"/>
    </row>
    <row r="253" spans="1:4" x14ac:dyDescent="0.25">
      <c r="A253" s="3"/>
      <c r="B253" s="3" t="s">
        <v>555</v>
      </c>
      <c r="C253" s="4"/>
      <c r="D253" s="4"/>
    </row>
    <row r="254" spans="1:4" x14ac:dyDescent="0.25">
      <c r="A254" s="3" t="s">
        <v>65</v>
      </c>
      <c r="B254" s="2" t="s">
        <v>100</v>
      </c>
      <c r="C254" s="4">
        <f>SUM(C252:C253)</f>
        <v>1300000</v>
      </c>
      <c r="D254" s="4"/>
    </row>
    <row r="255" spans="1:4" x14ac:dyDescent="0.25">
      <c r="A255" s="3"/>
      <c r="B255" s="3"/>
      <c r="C255" s="4"/>
      <c r="D255" s="4"/>
    </row>
    <row r="256" spans="1:4" x14ac:dyDescent="0.25">
      <c r="A256" s="49" t="s">
        <v>43</v>
      </c>
      <c r="B256" s="102" t="s">
        <v>658</v>
      </c>
      <c r="C256" s="382"/>
      <c r="D256" s="64"/>
    </row>
    <row r="257" spans="1:4" x14ac:dyDescent="0.25">
      <c r="A257" s="3" t="s">
        <v>45</v>
      </c>
      <c r="B257" s="3" t="s">
        <v>145</v>
      </c>
      <c r="C257" s="4"/>
      <c r="D257" s="4"/>
    </row>
    <row r="258" spans="1:4" x14ac:dyDescent="0.25">
      <c r="A258" s="77"/>
      <c r="B258" s="63" t="s">
        <v>11</v>
      </c>
      <c r="C258" s="64">
        <f>SUM(C254)+C256+C257</f>
        <v>1300000</v>
      </c>
      <c r="D258" s="4"/>
    </row>
    <row r="259" spans="1:4" x14ac:dyDescent="0.25">
      <c r="A259" s="77"/>
      <c r="B259" s="31"/>
      <c r="C259" s="4"/>
      <c r="D259" s="4">
        <f>SUM(D258)</f>
        <v>0</v>
      </c>
    </row>
    <row r="260" spans="1:4" ht="15.75" thickBot="1" x14ac:dyDescent="0.3">
      <c r="A260" s="77"/>
      <c r="B260" s="3"/>
      <c r="C260" s="4"/>
      <c r="D260" s="4"/>
    </row>
    <row r="261" spans="1:4" ht="15.75" thickBot="1" x14ac:dyDescent="0.3">
      <c r="A261" s="53"/>
      <c r="B261" s="60" t="s">
        <v>8</v>
      </c>
      <c r="C261" s="43"/>
      <c r="D261" s="44">
        <f>D259</f>
        <v>0</v>
      </c>
    </row>
    <row r="262" spans="1:4" x14ac:dyDescent="0.25">
      <c r="A262" s="75"/>
      <c r="B262" s="84"/>
      <c r="C262" s="73"/>
      <c r="D262" s="73"/>
    </row>
    <row r="264" spans="1:4" x14ac:dyDescent="0.25">
      <c r="A264" s="39">
        <v>74032</v>
      </c>
      <c r="B264" s="39" t="s">
        <v>593</v>
      </c>
    </row>
    <row r="265" spans="1:4" ht="30" x14ac:dyDescent="0.25">
      <c r="A265" s="37" t="s">
        <v>35</v>
      </c>
      <c r="B265" s="38" t="s">
        <v>3</v>
      </c>
      <c r="C265" s="37" t="s">
        <v>200</v>
      </c>
      <c r="D265" s="37" t="s">
        <v>192</v>
      </c>
    </row>
    <row r="266" spans="1:4" x14ac:dyDescent="0.25">
      <c r="A266" s="3" t="s">
        <v>65</v>
      </c>
      <c r="B266" s="3" t="s">
        <v>99</v>
      </c>
      <c r="C266" s="4">
        <v>800000</v>
      </c>
      <c r="D266" s="4"/>
    </row>
    <row r="267" spans="1:4" x14ac:dyDescent="0.25">
      <c r="A267" s="3"/>
      <c r="B267" s="3"/>
      <c r="C267" s="4"/>
      <c r="D267" s="4"/>
    </row>
    <row r="268" spans="1:4" x14ac:dyDescent="0.25">
      <c r="A268" s="3" t="s">
        <v>65</v>
      </c>
      <c r="B268" s="2" t="s">
        <v>100</v>
      </c>
      <c r="C268" s="4">
        <f>SUM(C266:C267)</f>
        <v>800000</v>
      </c>
      <c r="D268" s="4"/>
    </row>
    <row r="269" spans="1:4" x14ac:dyDescent="0.25">
      <c r="A269" s="3"/>
      <c r="B269" s="3"/>
      <c r="C269" s="4"/>
      <c r="D269" s="4"/>
    </row>
    <row r="270" spans="1:4" x14ac:dyDescent="0.25">
      <c r="A270" s="49"/>
      <c r="B270" s="63" t="s">
        <v>11</v>
      </c>
      <c r="C270" s="64">
        <f>SUM(C268)</f>
        <v>800000</v>
      </c>
      <c r="D270" s="64"/>
    </row>
    <row r="271" spans="1:4" x14ac:dyDescent="0.25">
      <c r="A271" s="3"/>
      <c r="B271" s="3"/>
      <c r="C271" s="4"/>
      <c r="D271" s="4"/>
    </row>
    <row r="272" spans="1:4" x14ac:dyDescent="0.25">
      <c r="A272" s="77" t="s">
        <v>97</v>
      </c>
      <c r="B272" s="3" t="s">
        <v>26</v>
      </c>
      <c r="C272" s="4"/>
      <c r="D272" s="4">
        <v>800000</v>
      </c>
    </row>
    <row r="273" spans="1:4" x14ac:dyDescent="0.25">
      <c r="A273" s="77"/>
      <c r="B273" s="31" t="s">
        <v>27</v>
      </c>
      <c r="C273" s="4"/>
      <c r="D273" s="4">
        <f>SUM(D272)</f>
        <v>800000</v>
      </c>
    </row>
    <row r="274" spans="1:4" ht="15.75" thickBot="1" x14ac:dyDescent="0.3">
      <c r="A274" s="77"/>
      <c r="B274" s="3"/>
      <c r="C274" s="4"/>
      <c r="D274" s="4"/>
    </row>
    <row r="275" spans="1:4" ht="15.75" thickBot="1" x14ac:dyDescent="0.3">
      <c r="A275" s="53"/>
      <c r="B275" s="60" t="s">
        <v>8</v>
      </c>
      <c r="C275" s="43"/>
      <c r="D275" s="44">
        <f>D273</f>
        <v>800000</v>
      </c>
    </row>
    <row r="276" spans="1:4" x14ac:dyDescent="0.25">
      <c r="A276" s="75"/>
      <c r="B276" s="84"/>
      <c r="C276" s="73"/>
      <c r="D276" s="73"/>
    </row>
    <row r="277" spans="1:4" x14ac:dyDescent="0.25">
      <c r="A277" s="39">
        <v>72311</v>
      </c>
      <c r="B277" s="39" t="s">
        <v>166</v>
      </c>
    </row>
    <row r="278" spans="1:4" ht="30" x14ac:dyDescent="0.25">
      <c r="A278" s="37" t="s">
        <v>35</v>
      </c>
      <c r="B278" s="38" t="s">
        <v>3</v>
      </c>
      <c r="C278" s="37" t="s">
        <v>200</v>
      </c>
      <c r="D278" s="37" t="s">
        <v>192</v>
      </c>
    </row>
    <row r="279" spans="1:4" x14ac:dyDescent="0.25">
      <c r="A279" s="3" t="s">
        <v>65</v>
      </c>
      <c r="B279" s="3" t="s">
        <v>99</v>
      </c>
      <c r="C279" s="4">
        <v>4800000</v>
      </c>
      <c r="D279" s="4"/>
    </row>
    <row r="280" spans="1:4" x14ac:dyDescent="0.25">
      <c r="A280" s="3"/>
      <c r="B280" s="3"/>
      <c r="C280" s="4"/>
      <c r="D280" s="4"/>
    </row>
    <row r="281" spans="1:4" x14ac:dyDescent="0.25">
      <c r="A281" s="3" t="s">
        <v>65</v>
      </c>
      <c r="B281" s="2" t="s">
        <v>100</v>
      </c>
      <c r="C281" s="4">
        <f>SUM(C279:C280)</f>
        <v>4800000</v>
      </c>
      <c r="D281" s="4"/>
    </row>
    <row r="282" spans="1:4" x14ac:dyDescent="0.25">
      <c r="A282" s="3"/>
      <c r="B282" s="3"/>
      <c r="C282" s="4"/>
      <c r="D282" s="4"/>
    </row>
    <row r="283" spans="1:4" x14ac:dyDescent="0.25">
      <c r="A283" s="49"/>
      <c r="B283" s="63" t="s">
        <v>11</v>
      </c>
      <c r="C283" s="64">
        <f>SUM(C281)</f>
        <v>4800000</v>
      </c>
      <c r="D283" s="64"/>
    </row>
    <row r="284" spans="1:4" x14ac:dyDescent="0.25">
      <c r="A284" s="3"/>
      <c r="B284" s="3"/>
      <c r="C284" s="4"/>
      <c r="D284" s="4"/>
    </row>
    <row r="285" spans="1:4" x14ac:dyDescent="0.25">
      <c r="A285" s="77" t="s">
        <v>97</v>
      </c>
      <c r="B285" s="3" t="s">
        <v>26</v>
      </c>
      <c r="C285" s="4"/>
      <c r="D285" s="4">
        <v>4800000</v>
      </c>
    </row>
    <row r="286" spans="1:4" x14ac:dyDescent="0.25">
      <c r="A286" s="77"/>
      <c r="B286" s="31" t="s">
        <v>27</v>
      </c>
      <c r="C286" s="4"/>
      <c r="D286" s="4">
        <f>SUM(D285)</f>
        <v>4800000</v>
      </c>
    </row>
    <row r="287" spans="1:4" ht="15.75" thickBot="1" x14ac:dyDescent="0.3">
      <c r="A287" s="77"/>
      <c r="B287" s="3"/>
      <c r="C287" s="4"/>
      <c r="D287" s="4"/>
    </row>
    <row r="288" spans="1:4" ht="15.75" thickBot="1" x14ac:dyDescent="0.3">
      <c r="A288" s="53"/>
      <c r="B288" s="60" t="s">
        <v>8</v>
      </c>
      <c r="C288" s="43"/>
      <c r="D288" s="44">
        <f>D286</f>
        <v>4800000</v>
      </c>
    </row>
    <row r="290" spans="1:4" x14ac:dyDescent="0.25">
      <c r="A290" s="75"/>
      <c r="B290" s="84"/>
      <c r="C290" s="73"/>
      <c r="D290" s="73"/>
    </row>
    <row r="292" spans="1:4" x14ac:dyDescent="0.25">
      <c r="A292" s="34">
        <v>74011</v>
      </c>
      <c r="B292" s="39" t="s">
        <v>208</v>
      </c>
    </row>
    <row r="293" spans="1:4" ht="30" x14ac:dyDescent="0.25">
      <c r="A293" s="37" t="s">
        <v>35</v>
      </c>
      <c r="B293" s="38" t="s">
        <v>3</v>
      </c>
      <c r="C293" s="37" t="s">
        <v>187</v>
      </c>
      <c r="D293" s="37" t="s">
        <v>192</v>
      </c>
    </row>
    <row r="294" spans="1:4" x14ac:dyDescent="0.25">
      <c r="A294" s="3" t="s">
        <v>65</v>
      </c>
      <c r="B294" s="3" t="s">
        <v>99</v>
      </c>
      <c r="C294" s="4">
        <v>190000</v>
      </c>
      <c r="D294" s="4"/>
    </row>
    <row r="295" spans="1:4" x14ac:dyDescent="0.25">
      <c r="A295" s="3"/>
      <c r="B295" s="2" t="s">
        <v>100</v>
      </c>
      <c r="C295" s="21">
        <f>SUM(C294:C294)</f>
        <v>190000</v>
      </c>
      <c r="D295" s="4"/>
    </row>
    <row r="296" spans="1:4" ht="15.75" thickBot="1" x14ac:dyDescent="0.3">
      <c r="A296" s="10"/>
      <c r="B296" s="10"/>
      <c r="C296" s="11"/>
      <c r="D296" s="11"/>
    </row>
    <row r="297" spans="1:4" ht="15.75" thickBot="1" x14ac:dyDescent="0.3">
      <c r="A297" s="40"/>
      <c r="B297" s="65" t="s">
        <v>28</v>
      </c>
      <c r="C297" s="45">
        <f>C295</f>
        <v>190000</v>
      </c>
      <c r="D297" s="51"/>
    </row>
    <row r="298" spans="1:4" x14ac:dyDescent="0.25">
      <c r="A298" s="70"/>
      <c r="B298" s="83"/>
      <c r="C298" s="67"/>
      <c r="D298" s="67"/>
    </row>
    <row r="299" spans="1:4" x14ac:dyDescent="0.25">
      <c r="B299" s="143" t="s">
        <v>241</v>
      </c>
    </row>
    <row r="300" spans="1:4" x14ac:dyDescent="0.25">
      <c r="A300" s="70"/>
      <c r="B300" s="83"/>
      <c r="C300" s="67"/>
      <c r="D300" s="67"/>
    </row>
    <row r="301" spans="1:4" x14ac:dyDescent="0.25">
      <c r="A301" s="34"/>
      <c r="B301" s="39" t="s">
        <v>209</v>
      </c>
    </row>
    <row r="302" spans="1:4" ht="30" x14ac:dyDescent="0.25">
      <c r="A302" s="37" t="s">
        <v>35</v>
      </c>
      <c r="B302" s="38" t="s">
        <v>3</v>
      </c>
      <c r="C302" s="37" t="s">
        <v>200</v>
      </c>
      <c r="D302" s="37" t="s">
        <v>188</v>
      </c>
    </row>
    <row r="303" spans="1:4" x14ac:dyDescent="0.25">
      <c r="A303" s="3"/>
      <c r="B303" s="3" t="s">
        <v>210</v>
      </c>
      <c r="C303" s="4">
        <v>3000000</v>
      </c>
      <c r="D303" s="4"/>
    </row>
    <row r="304" spans="1:4" x14ac:dyDescent="0.25">
      <c r="A304" s="3" t="s">
        <v>103</v>
      </c>
      <c r="B304" s="2"/>
      <c r="C304" s="4"/>
      <c r="D304" s="4"/>
    </row>
    <row r="305" spans="1:4" ht="15.75" thickBot="1" x14ac:dyDescent="0.3">
      <c r="A305" s="10"/>
      <c r="B305" s="10"/>
      <c r="C305" s="11"/>
      <c r="D305" s="11"/>
    </row>
    <row r="306" spans="1:4" ht="15.75" thickBot="1" x14ac:dyDescent="0.3">
      <c r="A306" s="40"/>
      <c r="B306" s="65" t="s">
        <v>28</v>
      </c>
      <c r="C306" s="45">
        <f>C303</f>
        <v>3000000</v>
      </c>
      <c r="D306" s="12"/>
    </row>
    <row r="307" spans="1:4" x14ac:dyDescent="0.25">
      <c r="A307" s="70"/>
      <c r="B307" s="83"/>
      <c r="C307" s="67"/>
      <c r="D307" s="16"/>
    </row>
    <row r="308" spans="1:4" x14ac:dyDescent="0.25">
      <c r="A308" s="34">
        <v>107060</v>
      </c>
      <c r="B308" s="39" t="s">
        <v>211</v>
      </c>
    </row>
    <row r="309" spans="1:4" ht="30" x14ac:dyDescent="0.25">
      <c r="A309" s="37" t="s">
        <v>35</v>
      </c>
      <c r="B309" s="38" t="s">
        <v>3</v>
      </c>
      <c r="C309" s="37" t="s">
        <v>200</v>
      </c>
      <c r="D309" s="37" t="s">
        <v>188</v>
      </c>
    </row>
    <row r="310" spans="1:4" x14ac:dyDescent="0.25">
      <c r="A310" s="3" t="s">
        <v>103</v>
      </c>
      <c r="B310" s="3" t="s">
        <v>696</v>
      </c>
      <c r="C310" s="4">
        <v>1000000</v>
      </c>
      <c r="D310" s="4"/>
    </row>
    <row r="311" spans="1:4" x14ac:dyDescent="0.25">
      <c r="A311" s="3"/>
      <c r="B311" s="2"/>
      <c r="C311" s="4"/>
      <c r="D311" s="4"/>
    </row>
    <row r="312" spans="1:4" ht="15.75" thickBot="1" x14ac:dyDescent="0.3">
      <c r="A312" s="10"/>
      <c r="B312" s="10"/>
      <c r="C312" s="11"/>
      <c r="D312" s="11"/>
    </row>
    <row r="313" spans="1:4" ht="15.75" thickBot="1" x14ac:dyDescent="0.3">
      <c r="A313" s="40"/>
      <c r="B313" s="65" t="s">
        <v>28</v>
      </c>
      <c r="C313" s="45">
        <f>C310</f>
        <v>1000000</v>
      </c>
      <c r="D313" s="12"/>
    </row>
    <row r="314" spans="1:4" x14ac:dyDescent="0.25">
      <c r="A314" s="70"/>
      <c r="B314" s="83"/>
      <c r="C314" s="67"/>
      <c r="D314" s="16"/>
    </row>
    <row r="315" spans="1:4" x14ac:dyDescent="0.25">
      <c r="A315" s="34"/>
      <c r="B315" s="39" t="s">
        <v>212</v>
      </c>
    </row>
    <row r="316" spans="1:4" ht="30" x14ac:dyDescent="0.25">
      <c r="A316" s="37" t="s">
        <v>35</v>
      </c>
      <c r="B316" s="38" t="s">
        <v>3</v>
      </c>
      <c r="C316" s="37" t="s">
        <v>200</v>
      </c>
      <c r="D316" s="37" t="s">
        <v>188</v>
      </c>
    </row>
    <row r="317" spans="1:4" x14ac:dyDescent="0.25">
      <c r="A317" s="3" t="s">
        <v>103</v>
      </c>
      <c r="B317" s="3" t="s">
        <v>213</v>
      </c>
      <c r="C317" s="4">
        <v>100000</v>
      </c>
      <c r="D317" s="4"/>
    </row>
    <row r="318" spans="1:4" x14ac:dyDescent="0.25">
      <c r="A318" s="3"/>
      <c r="B318" s="2"/>
      <c r="C318" s="4"/>
      <c r="D318" s="4"/>
    </row>
    <row r="319" spans="1:4" ht="15.75" thickBot="1" x14ac:dyDescent="0.3">
      <c r="A319" s="10"/>
      <c r="B319" s="10"/>
      <c r="C319" s="11"/>
      <c r="D319" s="11"/>
    </row>
    <row r="320" spans="1:4" ht="15.75" thickBot="1" x14ac:dyDescent="0.3">
      <c r="A320" s="40"/>
      <c r="B320" s="65" t="s">
        <v>28</v>
      </c>
      <c r="C320" s="45">
        <f>C317</f>
        <v>100000</v>
      </c>
      <c r="D320" s="12"/>
    </row>
    <row r="321" spans="1:4" x14ac:dyDescent="0.25">
      <c r="A321" s="70"/>
      <c r="B321" s="83"/>
      <c r="C321" s="67"/>
      <c r="D321" s="16"/>
    </row>
    <row r="322" spans="1:4" ht="45" x14ac:dyDescent="0.25">
      <c r="A322" s="34">
        <v>107060</v>
      </c>
      <c r="B322" s="145" t="s">
        <v>214</v>
      </c>
    </row>
    <row r="323" spans="1:4" ht="30" x14ac:dyDescent="0.25">
      <c r="A323" s="37" t="s">
        <v>35</v>
      </c>
      <c r="B323" s="38" t="s">
        <v>3</v>
      </c>
      <c r="C323" s="37" t="s">
        <v>200</v>
      </c>
      <c r="D323" s="37" t="s">
        <v>188</v>
      </c>
    </row>
    <row r="324" spans="1:4" x14ac:dyDescent="0.25">
      <c r="A324" s="3" t="s">
        <v>103</v>
      </c>
      <c r="B324" s="3" t="s">
        <v>697</v>
      </c>
      <c r="C324" s="4">
        <v>1000000</v>
      </c>
      <c r="D324" s="4"/>
    </row>
    <row r="325" spans="1:4" x14ac:dyDescent="0.25">
      <c r="A325" s="3"/>
      <c r="B325" s="88" t="s">
        <v>698</v>
      </c>
      <c r="C325" s="4">
        <v>1000000</v>
      </c>
      <c r="D325" s="4"/>
    </row>
    <row r="326" spans="1:4" ht="15.75" thickBot="1" x14ac:dyDescent="0.3">
      <c r="A326" s="10"/>
      <c r="B326" s="10"/>
      <c r="C326" s="11"/>
      <c r="D326" s="11"/>
    </row>
    <row r="327" spans="1:4" ht="15.75" thickBot="1" x14ac:dyDescent="0.3">
      <c r="A327" s="40"/>
      <c r="B327" s="65" t="s">
        <v>28</v>
      </c>
      <c r="C327" s="98">
        <f>SUM(C324:C326)</f>
        <v>2000000</v>
      </c>
      <c r="D327" s="12"/>
    </row>
    <row r="328" spans="1:4" x14ac:dyDescent="0.25">
      <c r="A328" s="70"/>
      <c r="B328" s="83"/>
      <c r="C328" s="67"/>
      <c r="D328" s="16"/>
    </row>
    <row r="329" spans="1:4" x14ac:dyDescent="0.25">
      <c r="A329" s="34">
        <v>103010</v>
      </c>
      <c r="B329" s="39" t="s">
        <v>215</v>
      </c>
    </row>
    <row r="330" spans="1:4" ht="30" x14ac:dyDescent="0.25">
      <c r="A330" s="37" t="s">
        <v>35</v>
      </c>
      <c r="B330" s="38" t="s">
        <v>3</v>
      </c>
      <c r="C330" s="37" t="s">
        <v>200</v>
      </c>
      <c r="D330" s="37" t="s">
        <v>188</v>
      </c>
    </row>
    <row r="331" spans="1:4" x14ac:dyDescent="0.25">
      <c r="A331" s="3" t="s">
        <v>103</v>
      </c>
      <c r="B331" s="3" t="s">
        <v>699</v>
      </c>
      <c r="C331" s="4">
        <v>300000</v>
      </c>
      <c r="D331" s="4"/>
    </row>
    <row r="332" spans="1:4" x14ac:dyDescent="0.25">
      <c r="A332" s="3"/>
      <c r="B332" s="2"/>
      <c r="C332" s="4"/>
      <c r="D332" s="4"/>
    </row>
    <row r="333" spans="1:4" ht="15.75" thickBot="1" x14ac:dyDescent="0.3">
      <c r="A333" s="10"/>
      <c r="B333" s="10"/>
      <c r="C333" s="11"/>
      <c r="D333" s="11"/>
    </row>
    <row r="334" spans="1:4" ht="15.75" thickBot="1" x14ac:dyDescent="0.3">
      <c r="A334" s="40"/>
      <c r="B334" s="65" t="s">
        <v>28</v>
      </c>
      <c r="C334" s="45">
        <f>C331</f>
        <v>300000</v>
      </c>
      <c r="D334" s="12"/>
    </row>
    <row r="335" spans="1:4" x14ac:dyDescent="0.25">
      <c r="A335" s="70"/>
      <c r="B335" s="83"/>
      <c r="C335" s="67"/>
      <c r="D335" s="16"/>
    </row>
    <row r="336" spans="1:4" x14ac:dyDescent="0.25">
      <c r="A336" s="34">
        <v>107060</v>
      </c>
      <c r="B336" s="39" t="s">
        <v>216</v>
      </c>
    </row>
    <row r="337" spans="1:4" ht="30" x14ac:dyDescent="0.25">
      <c r="A337" s="37" t="s">
        <v>35</v>
      </c>
      <c r="B337" s="38" t="s">
        <v>3</v>
      </c>
      <c r="C337" s="37" t="s">
        <v>200</v>
      </c>
      <c r="D337" s="37" t="s">
        <v>188</v>
      </c>
    </row>
    <row r="338" spans="1:4" x14ac:dyDescent="0.25">
      <c r="A338" s="3" t="s">
        <v>103</v>
      </c>
      <c r="B338" s="3" t="s">
        <v>700</v>
      </c>
      <c r="C338" s="4">
        <v>100000</v>
      </c>
      <c r="D338" s="4"/>
    </row>
    <row r="339" spans="1:4" x14ac:dyDescent="0.25">
      <c r="A339" s="3"/>
      <c r="B339" s="2"/>
      <c r="C339" s="4"/>
      <c r="D339" s="4"/>
    </row>
    <row r="340" spans="1:4" ht="15.75" thickBot="1" x14ac:dyDescent="0.3">
      <c r="A340" s="10"/>
      <c r="B340" s="10"/>
      <c r="C340" s="11"/>
      <c r="D340" s="11"/>
    </row>
    <row r="341" spans="1:4" ht="15.75" thickBot="1" x14ac:dyDescent="0.3">
      <c r="A341" s="40"/>
      <c r="B341" s="65" t="s">
        <v>28</v>
      </c>
      <c r="C341" s="45">
        <f>C338</f>
        <v>100000</v>
      </c>
      <c r="D341" s="12"/>
    </row>
    <row r="342" spans="1:4" x14ac:dyDescent="0.25">
      <c r="A342" s="70"/>
      <c r="B342" s="83"/>
      <c r="C342" s="67"/>
      <c r="D342" s="16"/>
    </row>
    <row r="343" spans="1:4" ht="45" x14ac:dyDescent="0.25">
      <c r="A343" s="34">
        <v>101150</v>
      </c>
      <c r="B343" s="145" t="s">
        <v>217</v>
      </c>
    </row>
    <row r="344" spans="1:4" ht="30" x14ac:dyDescent="0.25">
      <c r="A344" s="37" t="s">
        <v>35</v>
      </c>
      <c r="B344" s="38" t="s">
        <v>3</v>
      </c>
      <c r="C344" s="37" t="s">
        <v>200</v>
      </c>
      <c r="D344" s="37" t="s">
        <v>188</v>
      </c>
    </row>
    <row r="345" spans="1:4" x14ac:dyDescent="0.25">
      <c r="A345" s="3" t="s">
        <v>102</v>
      </c>
      <c r="B345" s="3" t="s">
        <v>701</v>
      </c>
      <c r="C345" s="4">
        <v>300000</v>
      </c>
      <c r="D345" s="4"/>
    </row>
    <row r="346" spans="1:4" x14ac:dyDescent="0.25">
      <c r="A346" s="3"/>
      <c r="B346" s="2"/>
      <c r="C346" s="4"/>
      <c r="D346" s="4"/>
    </row>
    <row r="347" spans="1:4" ht="15.75" thickBot="1" x14ac:dyDescent="0.3">
      <c r="A347" s="10"/>
      <c r="B347" s="10"/>
      <c r="C347" s="11"/>
      <c r="D347" s="11"/>
    </row>
    <row r="348" spans="1:4" ht="15.75" thickBot="1" x14ac:dyDescent="0.3">
      <c r="A348" s="40"/>
      <c r="B348" s="65" t="s">
        <v>28</v>
      </c>
      <c r="C348" s="45">
        <f>C345</f>
        <v>300000</v>
      </c>
      <c r="D348" s="12"/>
    </row>
    <row r="349" spans="1:4" x14ac:dyDescent="0.25">
      <c r="A349" s="70"/>
      <c r="B349" s="83"/>
      <c r="C349" s="67"/>
      <c r="D349" s="16"/>
    </row>
    <row r="350" spans="1:4" x14ac:dyDescent="0.25">
      <c r="A350" s="34">
        <v>107060</v>
      </c>
      <c r="B350" s="39" t="s">
        <v>218</v>
      </c>
    </row>
    <row r="351" spans="1:4" ht="30" x14ac:dyDescent="0.25">
      <c r="A351" s="37" t="s">
        <v>35</v>
      </c>
      <c r="B351" s="38" t="s">
        <v>3</v>
      </c>
      <c r="C351" s="37" t="s">
        <v>200</v>
      </c>
      <c r="D351" s="37" t="s">
        <v>188</v>
      </c>
    </row>
    <row r="352" spans="1:4" x14ac:dyDescent="0.25">
      <c r="A352" s="3" t="s">
        <v>103</v>
      </c>
      <c r="B352" s="3" t="s">
        <v>219</v>
      </c>
      <c r="C352" s="4">
        <v>250000</v>
      </c>
      <c r="D352" s="4"/>
    </row>
    <row r="353" spans="1:4" x14ac:dyDescent="0.25">
      <c r="A353" s="3"/>
      <c r="B353" s="2"/>
      <c r="C353" s="4"/>
      <c r="D353" s="4"/>
    </row>
    <row r="354" spans="1:4" ht="15.75" thickBot="1" x14ac:dyDescent="0.3">
      <c r="A354" s="10"/>
      <c r="B354" s="10"/>
      <c r="C354" s="11"/>
      <c r="D354" s="11"/>
    </row>
    <row r="355" spans="1:4" ht="15.75" thickBot="1" x14ac:dyDescent="0.3">
      <c r="A355" s="40"/>
      <c r="B355" s="65" t="s">
        <v>28</v>
      </c>
      <c r="C355" s="45">
        <f>C352</f>
        <v>250000</v>
      </c>
      <c r="D355" s="12"/>
    </row>
    <row r="356" spans="1:4" x14ac:dyDescent="0.25">
      <c r="A356" s="70"/>
      <c r="B356" s="83"/>
      <c r="C356" s="67"/>
      <c r="D356" s="16"/>
    </row>
    <row r="357" spans="1:4" x14ac:dyDescent="0.25">
      <c r="A357" s="34">
        <v>107060</v>
      </c>
      <c r="B357" s="39" t="s">
        <v>220</v>
      </c>
    </row>
    <row r="358" spans="1:4" ht="30" x14ac:dyDescent="0.25">
      <c r="A358" s="37" t="s">
        <v>35</v>
      </c>
      <c r="B358" s="38" t="s">
        <v>3</v>
      </c>
      <c r="C358" s="37" t="s">
        <v>200</v>
      </c>
      <c r="D358" s="37" t="s">
        <v>188</v>
      </c>
    </row>
    <row r="359" spans="1:4" x14ac:dyDescent="0.25">
      <c r="A359" s="3" t="s">
        <v>103</v>
      </c>
      <c r="B359" s="3" t="s">
        <v>221</v>
      </c>
      <c r="C359" s="4">
        <v>100000</v>
      </c>
      <c r="D359" s="4"/>
    </row>
    <row r="360" spans="1:4" x14ac:dyDescent="0.25">
      <c r="A360" s="3"/>
      <c r="B360" s="88" t="s">
        <v>222</v>
      </c>
      <c r="C360" s="4">
        <v>520000</v>
      </c>
      <c r="D360" s="4"/>
    </row>
    <row r="361" spans="1:4" ht="15.75" thickBot="1" x14ac:dyDescent="0.3">
      <c r="A361" s="10"/>
      <c r="B361" s="10"/>
      <c r="C361" s="11"/>
      <c r="D361" s="11"/>
    </row>
    <row r="362" spans="1:4" ht="15.75" thickBot="1" x14ac:dyDescent="0.3">
      <c r="A362" s="40"/>
      <c r="B362" s="65" t="s">
        <v>28</v>
      </c>
      <c r="C362" s="98">
        <f>SUM(C359:C361)</f>
        <v>620000</v>
      </c>
      <c r="D362" s="12"/>
    </row>
    <row r="363" spans="1:4" x14ac:dyDescent="0.25">
      <c r="A363" s="70"/>
      <c r="B363" s="83"/>
      <c r="C363" s="67"/>
      <c r="D363" s="16"/>
    </row>
    <row r="364" spans="1:4" x14ac:dyDescent="0.25">
      <c r="A364" s="378">
        <v>66010</v>
      </c>
      <c r="B364" s="378" t="s">
        <v>576</v>
      </c>
    </row>
    <row r="365" spans="1:4" ht="30" x14ac:dyDescent="0.25">
      <c r="A365" s="37" t="s">
        <v>35</v>
      </c>
      <c r="B365" s="38" t="s">
        <v>3</v>
      </c>
      <c r="C365" s="37" t="s">
        <v>36</v>
      </c>
      <c r="D365" s="37" t="s">
        <v>37</v>
      </c>
    </row>
    <row r="366" spans="1:4" x14ac:dyDescent="0.25">
      <c r="A366" s="150" t="s">
        <v>70</v>
      </c>
      <c r="B366" s="127" t="s">
        <v>607</v>
      </c>
      <c r="C366" s="146">
        <v>5023200</v>
      </c>
      <c r="D366" s="37"/>
    </row>
    <row r="367" spans="1:4" x14ac:dyDescent="0.25">
      <c r="A367" s="37"/>
      <c r="B367" s="92" t="s">
        <v>548</v>
      </c>
      <c r="C367" s="140">
        <f>SUM(C366)</f>
        <v>5023200</v>
      </c>
      <c r="D367" s="37"/>
    </row>
    <row r="368" spans="1:4" x14ac:dyDescent="0.25">
      <c r="A368" s="37"/>
      <c r="B368" s="127"/>
      <c r="C368" s="146"/>
      <c r="D368" s="37"/>
    </row>
    <row r="369" spans="1:4" x14ac:dyDescent="0.25">
      <c r="A369" s="37"/>
      <c r="B369" s="92"/>
      <c r="C369" s="140"/>
      <c r="D369" s="37"/>
    </row>
    <row r="370" spans="1:4" x14ac:dyDescent="0.25">
      <c r="A370" s="37"/>
      <c r="B370" s="92"/>
      <c r="C370" s="140"/>
      <c r="D370" s="37"/>
    </row>
    <row r="371" spans="1:4" x14ac:dyDescent="0.25">
      <c r="A371" s="37"/>
      <c r="B371" s="127" t="s">
        <v>152</v>
      </c>
      <c r="C371" s="146">
        <v>879060</v>
      </c>
      <c r="D371" s="37"/>
    </row>
    <row r="372" spans="1:4" x14ac:dyDescent="0.25">
      <c r="A372" s="37" t="s">
        <v>49</v>
      </c>
      <c r="B372" s="92" t="s">
        <v>152</v>
      </c>
      <c r="C372" s="140">
        <f>SUM(C371)</f>
        <v>879060</v>
      </c>
      <c r="D372" s="37"/>
    </row>
    <row r="373" spans="1:4" x14ac:dyDescent="0.25">
      <c r="A373" s="37"/>
      <c r="B373" s="92"/>
      <c r="C373" s="140"/>
      <c r="D373" s="37"/>
    </row>
    <row r="374" spans="1:4" x14ac:dyDescent="0.25">
      <c r="A374" s="37"/>
      <c r="B374" s="92" t="s">
        <v>577</v>
      </c>
      <c r="C374" s="383">
        <f>C367+C372</f>
        <v>5902260</v>
      </c>
      <c r="D374" s="37"/>
    </row>
    <row r="375" spans="1:4" x14ac:dyDescent="0.25">
      <c r="A375" s="37"/>
      <c r="B375" s="92"/>
      <c r="C375" s="140"/>
      <c r="D375" s="37"/>
    </row>
    <row r="376" spans="1:4" ht="45" x14ac:dyDescent="0.25">
      <c r="A376" s="39">
        <v>82070</v>
      </c>
      <c r="B376" s="145" t="s">
        <v>557</v>
      </c>
      <c r="C376" s="140"/>
      <c r="D376" s="37"/>
    </row>
    <row r="377" spans="1:4" ht="30" x14ac:dyDescent="0.25">
      <c r="A377" s="37" t="s">
        <v>35</v>
      </c>
      <c r="B377" s="38" t="s">
        <v>3</v>
      </c>
      <c r="C377" s="37" t="s">
        <v>36</v>
      </c>
      <c r="D377" s="37" t="s">
        <v>37</v>
      </c>
    </row>
    <row r="378" spans="1:4" x14ac:dyDescent="0.25">
      <c r="A378" s="2"/>
      <c r="B378" s="88" t="s">
        <v>594</v>
      </c>
      <c r="C378" s="89">
        <v>900000</v>
      </c>
      <c r="D378" s="2"/>
    </row>
    <row r="379" spans="1:4" x14ac:dyDescent="0.25">
      <c r="A379" s="3" t="s">
        <v>43</v>
      </c>
      <c r="B379" s="2" t="s">
        <v>594</v>
      </c>
      <c r="C379" s="21">
        <f>SUM(C378)</f>
        <v>900000</v>
      </c>
      <c r="D379" s="2"/>
    </row>
    <row r="380" spans="1:4" x14ac:dyDescent="0.25">
      <c r="A380" s="3"/>
      <c r="B380" s="88"/>
      <c r="C380" s="22"/>
      <c r="D380" s="2"/>
    </row>
    <row r="381" spans="1:4" x14ac:dyDescent="0.25">
      <c r="A381" s="3"/>
      <c r="B381" s="88" t="s">
        <v>62</v>
      </c>
      <c r="C381" s="22">
        <v>300000</v>
      </c>
      <c r="D381" s="2"/>
    </row>
    <row r="382" spans="1:4" x14ac:dyDescent="0.25">
      <c r="A382" s="88" t="s">
        <v>61</v>
      </c>
      <c r="B382" s="2" t="s">
        <v>62</v>
      </c>
      <c r="C382" s="21">
        <f>SUM(C381)</f>
        <v>300000</v>
      </c>
      <c r="D382" s="2"/>
    </row>
    <row r="383" spans="1:4" x14ac:dyDescent="0.25">
      <c r="A383" s="88"/>
      <c r="B383" s="2"/>
      <c r="C383" s="21"/>
      <c r="D383" s="2"/>
    </row>
    <row r="384" spans="1:4" x14ac:dyDescent="0.25">
      <c r="A384" s="88"/>
      <c r="B384" s="88" t="s">
        <v>648</v>
      </c>
      <c r="C384" s="89">
        <v>350000</v>
      </c>
      <c r="D384" s="2"/>
    </row>
    <row r="385" spans="1:4" x14ac:dyDescent="0.25">
      <c r="A385" s="88" t="s">
        <v>67</v>
      </c>
      <c r="B385" s="2" t="s">
        <v>648</v>
      </c>
      <c r="C385" s="21">
        <f>SUM(C384)</f>
        <v>350000</v>
      </c>
      <c r="D385" s="2"/>
    </row>
    <row r="386" spans="1:4" x14ac:dyDescent="0.25">
      <c r="A386" s="88"/>
      <c r="B386" s="2"/>
      <c r="C386" s="21"/>
      <c r="D386" s="2"/>
    </row>
    <row r="387" spans="1:4" x14ac:dyDescent="0.25">
      <c r="A387" s="88"/>
      <c r="B387" s="2"/>
      <c r="C387" s="21"/>
      <c r="D387" s="2"/>
    </row>
    <row r="388" spans="1:4" x14ac:dyDescent="0.25">
      <c r="A388" s="3"/>
      <c r="B388" s="88" t="s">
        <v>68</v>
      </c>
      <c r="C388" s="26">
        <v>418500</v>
      </c>
      <c r="D388" s="4"/>
    </row>
    <row r="389" spans="1:4" x14ac:dyDescent="0.25">
      <c r="A389" s="10" t="s">
        <v>45</v>
      </c>
      <c r="B389" s="13" t="s">
        <v>69</v>
      </c>
      <c r="C389" s="21">
        <f>SUM(C388)</f>
        <v>418500</v>
      </c>
      <c r="D389" s="4"/>
    </row>
    <row r="390" spans="1:4" x14ac:dyDescent="0.25">
      <c r="A390" s="3"/>
      <c r="B390" s="3"/>
      <c r="C390" s="26"/>
      <c r="D390" s="4"/>
    </row>
    <row r="391" spans="1:4" x14ac:dyDescent="0.25">
      <c r="A391" s="10"/>
      <c r="B391" s="32" t="s">
        <v>31</v>
      </c>
      <c r="C391" s="76">
        <f>C389+C382+C379+C385</f>
        <v>1968500</v>
      </c>
      <c r="D391" s="11"/>
    </row>
    <row r="392" spans="1:4" x14ac:dyDescent="0.25">
      <c r="A392" s="3"/>
      <c r="B392" s="31"/>
      <c r="C392" s="26"/>
      <c r="D392" s="4"/>
    </row>
    <row r="393" spans="1:4" ht="15.75" thickBot="1" x14ac:dyDescent="0.3">
      <c r="A393" s="158"/>
      <c r="B393" s="159" t="s">
        <v>11</v>
      </c>
      <c r="C393" s="160">
        <f>C391+C369</f>
        <v>1968500</v>
      </c>
      <c r="D393" s="161"/>
    </row>
    <row r="394" spans="1:4" x14ac:dyDescent="0.25">
      <c r="A394" s="162"/>
      <c r="B394" s="163"/>
      <c r="C394" s="164"/>
      <c r="D394" s="165"/>
    </row>
    <row r="395" spans="1:4" x14ac:dyDescent="0.25">
      <c r="A395" s="37" t="s">
        <v>91</v>
      </c>
      <c r="B395" s="127" t="s">
        <v>581</v>
      </c>
      <c r="C395" s="140"/>
      <c r="D395" s="146">
        <v>12650000</v>
      </c>
    </row>
    <row r="396" spans="1:4" x14ac:dyDescent="0.25">
      <c r="A396" s="37" t="s">
        <v>46</v>
      </c>
      <c r="B396" s="127" t="s">
        <v>145</v>
      </c>
      <c r="C396" s="140"/>
      <c r="D396" s="146">
        <v>3415500</v>
      </c>
    </row>
    <row r="397" spans="1:4" x14ac:dyDescent="0.25">
      <c r="A397" s="48"/>
      <c r="B397" s="3"/>
      <c r="C397" s="4"/>
      <c r="D397" s="4"/>
    </row>
    <row r="398" spans="1:4" x14ac:dyDescent="0.25">
      <c r="A398" s="77"/>
      <c r="B398" s="2"/>
      <c r="C398" s="4"/>
      <c r="D398" s="4"/>
    </row>
    <row r="399" spans="1:4" ht="15.75" thickBot="1" x14ac:dyDescent="0.3">
      <c r="A399" s="77"/>
      <c r="B399" s="3"/>
      <c r="C399" s="4"/>
      <c r="D399" s="4"/>
    </row>
    <row r="400" spans="1:4" ht="15.75" thickBot="1" x14ac:dyDescent="0.3">
      <c r="A400" s="53"/>
      <c r="B400" s="60" t="s">
        <v>8</v>
      </c>
      <c r="C400" s="43"/>
      <c r="D400" s="103">
        <f>SUM(D395:D399)</f>
        <v>16065500</v>
      </c>
    </row>
    <row r="401" spans="1:4" x14ac:dyDescent="0.25">
      <c r="A401" s="70"/>
      <c r="B401" s="83"/>
      <c r="C401" s="111"/>
      <c r="D401" s="16"/>
    </row>
    <row r="402" spans="1:4" ht="16.5" customHeight="1" x14ac:dyDescent="0.25"/>
    <row r="403" spans="1:4" ht="16.5" customHeight="1" x14ac:dyDescent="0.25">
      <c r="A403" s="34">
        <v>84032</v>
      </c>
      <c r="B403" s="39" t="s">
        <v>167</v>
      </c>
    </row>
    <row r="404" spans="1:4" ht="28.5" customHeight="1" x14ac:dyDescent="0.25">
      <c r="A404" s="37" t="s">
        <v>35</v>
      </c>
      <c r="B404" s="38" t="s">
        <v>3</v>
      </c>
      <c r="C404" s="37" t="s">
        <v>40</v>
      </c>
      <c r="D404" s="37" t="s">
        <v>38</v>
      </c>
    </row>
    <row r="405" spans="1:4" ht="16.5" customHeight="1" x14ac:dyDescent="0.25">
      <c r="A405" s="3"/>
      <c r="B405" s="3" t="s">
        <v>168</v>
      </c>
      <c r="C405" s="4">
        <v>3300000</v>
      </c>
      <c r="D405" s="4"/>
    </row>
    <row r="406" spans="1:4" ht="16.5" customHeight="1" x14ac:dyDescent="0.25">
      <c r="A406" s="3" t="s">
        <v>95</v>
      </c>
      <c r="B406" s="2" t="s">
        <v>168</v>
      </c>
      <c r="C406" s="4">
        <f>SUM(C405:C405)</f>
        <v>3300000</v>
      </c>
      <c r="D406" s="4"/>
    </row>
    <row r="407" spans="1:4" ht="15.75" thickBot="1" x14ac:dyDescent="0.3">
      <c r="A407" s="10"/>
      <c r="B407" s="10"/>
      <c r="C407" s="11"/>
      <c r="D407" s="11"/>
    </row>
    <row r="408" spans="1:4" ht="15.75" thickBot="1" x14ac:dyDescent="0.3">
      <c r="A408" s="40"/>
      <c r="B408" s="65" t="s">
        <v>28</v>
      </c>
      <c r="C408" s="45">
        <f>C406</f>
        <v>3300000</v>
      </c>
      <c r="D408" s="51"/>
    </row>
    <row r="409" spans="1:4" x14ac:dyDescent="0.25">
      <c r="A409" s="75"/>
      <c r="B409" s="84"/>
      <c r="C409" s="73"/>
      <c r="D409" s="73"/>
    </row>
    <row r="410" spans="1:4" x14ac:dyDescent="0.25">
      <c r="A410" s="75"/>
      <c r="B410" s="84"/>
      <c r="C410" s="73"/>
      <c r="D410" s="73"/>
    </row>
    <row r="411" spans="1:4" x14ac:dyDescent="0.25">
      <c r="A411" s="39">
        <v>41233</v>
      </c>
      <c r="B411" s="39" t="s">
        <v>104</v>
      </c>
    </row>
    <row r="412" spans="1:4" ht="30" x14ac:dyDescent="0.25">
      <c r="A412" s="37" t="s">
        <v>39</v>
      </c>
      <c r="B412" s="38" t="s">
        <v>3</v>
      </c>
      <c r="C412" s="37" t="s">
        <v>36</v>
      </c>
      <c r="D412" s="37" t="s">
        <v>37</v>
      </c>
    </row>
    <row r="413" spans="1:4" x14ac:dyDescent="0.25">
      <c r="A413" s="3" t="s">
        <v>70</v>
      </c>
      <c r="B413" s="3" t="s">
        <v>636</v>
      </c>
      <c r="C413" s="22">
        <v>7073745</v>
      </c>
      <c r="D413" s="2"/>
    </row>
    <row r="414" spans="1:4" x14ac:dyDescent="0.25">
      <c r="A414" s="3"/>
      <c r="B414" s="2" t="s">
        <v>9</v>
      </c>
      <c r="C414" s="21">
        <f>SUM(C413:C413)</f>
        <v>7073745</v>
      </c>
      <c r="D414" s="26"/>
    </row>
    <row r="415" spans="1:4" x14ac:dyDescent="0.25">
      <c r="A415" s="3"/>
      <c r="B415" s="3"/>
      <c r="C415" s="26"/>
      <c r="D415" s="26"/>
    </row>
    <row r="416" spans="1:4" x14ac:dyDescent="0.25">
      <c r="A416" s="3"/>
      <c r="B416" s="3" t="s">
        <v>77</v>
      </c>
      <c r="C416" s="26">
        <v>618953</v>
      </c>
      <c r="D416" s="26"/>
    </row>
    <row r="417" spans="1:4" x14ac:dyDescent="0.25">
      <c r="A417" s="3"/>
      <c r="B417" s="3" t="s">
        <v>80</v>
      </c>
      <c r="C417" s="26"/>
      <c r="D417" s="26"/>
    </row>
    <row r="418" spans="1:4" x14ac:dyDescent="0.25">
      <c r="A418" s="3"/>
      <c r="B418" s="3"/>
      <c r="C418" s="26"/>
      <c r="D418" s="26"/>
    </row>
    <row r="419" spans="1:4" x14ac:dyDescent="0.25">
      <c r="A419" s="3" t="s">
        <v>49</v>
      </c>
      <c r="B419" s="2" t="s">
        <v>10</v>
      </c>
      <c r="C419" s="21">
        <f>SUM(C416:C418)</f>
        <v>618953</v>
      </c>
      <c r="D419" s="26"/>
    </row>
    <row r="420" spans="1:4" x14ac:dyDescent="0.25">
      <c r="A420" s="3"/>
      <c r="B420" s="2"/>
      <c r="C420" s="26"/>
      <c r="D420" s="26"/>
    </row>
    <row r="421" spans="1:4" ht="15.75" thickBot="1" x14ac:dyDescent="0.3">
      <c r="A421" s="10"/>
      <c r="B421" s="10"/>
      <c r="C421" s="27"/>
      <c r="D421" s="27"/>
    </row>
    <row r="422" spans="1:4" ht="15.75" thickBot="1" x14ac:dyDescent="0.3">
      <c r="A422" s="55"/>
      <c r="B422" s="57" t="s">
        <v>11</v>
      </c>
      <c r="C422" s="58">
        <f>C419+C414</f>
        <v>7692698</v>
      </c>
      <c r="D422" s="56"/>
    </row>
    <row r="424" spans="1:4" x14ac:dyDescent="0.25">
      <c r="A424" s="77" t="s">
        <v>97</v>
      </c>
      <c r="B424" s="3" t="s">
        <v>29</v>
      </c>
      <c r="C424" s="3"/>
      <c r="D424" s="4">
        <v>7692698</v>
      </c>
    </row>
    <row r="425" spans="1:4" x14ac:dyDescent="0.25">
      <c r="A425" s="77"/>
      <c r="B425" s="3"/>
      <c r="C425" s="4"/>
      <c r="D425" s="4"/>
    </row>
    <row r="426" spans="1:4" x14ac:dyDescent="0.25">
      <c r="A426" s="77"/>
      <c r="B426" s="31" t="s">
        <v>30</v>
      </c>
      <c r="C426" s="4"/>
      <c r="D426" s="21">
        <f>SUM(D424:D425)</f>
        <v>7692698</v>
      </c>
    </row>
    <row r="427" spans="1:4" ht="15.75" thickBot="1" x14ac:dyDescent="0.3">
      <c r="A427" s="77"/>
      <c r="B427" s="3"/>
      <c r="C427" s="4"/>
      <c r="D427" s="4"/>
    </row>
    <row r="428" spans="1:4" ht="15.75" thickBot="1" x14ac:dyDescent="0.3">
      <c r="A428" s="53"/>
      <c r="B428" s="60" t="s">
        <v>8</v>
      </c>
      <c r="C428" s="43"/>
      <c r="D428" s="44">
        <f>D426</f>
        <v>7692698</v>
      </c>
    </row>
    <row r="429" spans="1:4" x14ac:dyDescent="0.25">
      <c r="A429" s="75"/>
      <c r="B429" s="84"/>
      <c r="C429" s="73"/>
      <c r="D429" s="73"/>
    </row>
    <row r="430" spans="1:4" x14ac:dyDescent="0.25">
      <c r="A430" s="75"/>
      <c r="B430" s="84"/>
      <c r="C430" s="73"/>
      <c r="D430" s="73"/>
    </row>
    <row r="431" spans="1:4" x14ac:dyDescent="0.25">
      <c r="A431" s="39">
        <v>81030</v>
      </c>
      <c r="B431" s="39" t="s">
        <v>105</v>
      </c>
    </row>
    <row r="432" spans="1:4" ht="30" x14ac:dyDescent="0.25">
      <c r="A432" s="37" t="s">
        <v>35</v>
      </c>
      <c r="B432" s="38" t="s">
        <v>3</v>
      </c>
      <c r="C432" s="37" t="s">
        <v>36</v>
      </c>
      <c r="D432" s="37" t="s">
        <v>37</v>
      </c>
    </row>
    <row r="433" spans="1:4" x14ac:dyDescent="0.25">
      <c r="A433" s="37"/>
      <c r="B433" s="127" t="s">
        <v>223</v>
      </c>
      <c r="C433" s="146">
        <v>2511600</v>
      </c>
      <c r="D433" s="37"/>
    </row>
    <row r="434" spans="1:4" x14ac:dyDescent="0.25">
      <c r="A434" s="37" t="s">
        <v>70</v>
      </c>
      <c r="B434" s="92" t="s">
        <v>9</v>
      </c>
      <c r="C434" s="140">
        <f>SUM(C433)</f>
        <v>2511600</v>
      </c>
      <c r="D434" s="37"/>
    </row>
    <row r="435" spans="1:4" x14ac:dyDescent="0.25">
      <c r="A435" s="37"/>
      <c r="B435" s="92"/>
      <c r="C435" s="140"/>
      <c r="D435" s="37"/>
    </row>
    <row r="436" spans="1:4" x14ac:dyDescent="0.25">
      <c r="A436" s="37"/>
      <c r="B436" s="127" t="s">
        <v>152</v>
      </c>
      <c r="C436" s="146"/>
      <c r="D436" s="37"/>
    </row>
    <row r="437" spans="1:4" x14ac:dyDescent="0.25">
      <c r="A437" s="37" t="s">
        <v>49</v>
      </c>
      <c r="B437" s="92" t="s">
        <v>152</v>
      </c>
      <c r="C437" s="140">
        <f>SUM(C436)</f>
        <v>0</v>
      </c>
      <c r="D437" s="37"/>
    </row>
    <row r="438" spans="1:4" x14ac:dyDescent="0.25">
      <c r="A438" s="37"/>
      <c r="B438" s="92"/>
      <c r="C438" s="140"/>
      <c r="D438" s="37"/>
    </row>
    <row r="439" spans="1:4" x14ac:dyDescent="0.25">
      <c r="A439" s="3"/>
      <c r="B439" s="3" t="s">
        <v>156</v>
      </c>
      <c r="C439" s="22"/>
      <c r="D439" s="2"/>
    </row>
    <row r="440" spans="1:4" x14ac:dyDescent="0.25">
      <c r="A440" s="3" t="s">
        <v>43</v>
      </c>
      <c r="B440" s="2" t="s">
        <v>224</v>
      </c>
      <c r="C440" s="21">
        <f>SUM(C439)</f>
        <v>0</v>
      </c>
      <c r="D440" s="2"/>
    </row>
    <row r="441" spans="1:4" x14ac:dyDescent="0.25">
      <c r="A441" s="2"/>
      <c r="B441" s="2"/>
      <c r="C441" s="21"/>
      <c r="D441" s="2"/>
    </row>
    <row r="442" spans="1:4" x14ac:dyDescent="0.25">
      <c r="A442" s="3"/>
      <c r="B442" s="88"/>
      <c r="C442" s="22"/>
      <c r="D442" s="2"/>
    </row>
    <row r="443" spans="1:4" x14ac:dyDescent="0.25">
      <c r="A443" s="3"/>
      <c r="B443" s="88"/>
      <c r="C443" s="22"/>
      <c r="D443" s="2"/>
    </row>
    <row r="444" spans="1:4" x14ac:dyDescent="0.25">
      <c r="A444" s="3"/>
      <c r="B444" s="88" t="s">
        <v>62</v>
      </c>
      <c r="C444" s="22">
        <v>320000</v>
      </c>
      <c r="D444" s="2"/>
    </row>
    <row r="445" spans="1:4" x14ac:dyDescent="0.25">
      <c r="A445" s="88" t="s">
        <v>61</v>
      </c>
      <c r="B445" s="2" t="s">
        <v>62</v>
      </c>
      <c r="C445" s="21">
        <f>SUM(C442:C444)</f>
        <v>320000</v>
      </c>
      <c r="D445" s="2"/>
    </row>
    <row r="446" spans="1:4" x14ac:dyDescent="0.25">
      <c r="A446" s="3"/>
      <c r="B446" s="3"/>
      <c r="C446" s="26"/>
      <c r="D446" s="4"/>
    </row>
    <row r="447" spans="1:4" x14ac:dyDescent="0.25">
      <c r="A447" s="3"/>
      <c r="B447" s="3" t="s">
        <v>648</v>
      </c>
      <c r="C447" s="26">
        <v>100000</v>
      </c>
      <c r="D447" s="4"/>
    </row>
    <row r="448" spans="1:4" x14ac:dyDescent="0.25">
      <c r="A448" s="3" t="s">
        <v>67</v>
      </c>
      <c r="B448" s="156" t="s">
        <v>648</v>
      </c>
      <c r="C448" s="21">
        <f>SUM(C447)</f>
        <v>100000</v>
      </c>
      <c r="D448" s="4"/>
    </row>
    <row r="449" spans="1:4" x14ac:dyDescent="0.25">
      <c r="A449" s="3"/>
      <c r="B449" s="2"/>
      <c r="C449" s="21"/>
      <c r="D449" s="4"/>
    </row>
    <row r="450" spans="1:4" x14ac:dyDescent="0.25">
      <c r="A450" s="23"/>
      <c r="B450" s="23"/>
      <c r="C450" s="26"/>
      <c r="D450" s="4"/>
    </row>
    <row r="451" spans="1:4" x14ac:dyDescent="0.25">
      <c r="A451" s="3"/>
      <c r="B451" s="88" t="s">
        <v>68</v>
      </c>
      <c r="C451" s="26">
        <v>113400</v>
      </c>
      <c r="D451" s="4"/>
    </row>
    <row r="452" spans="1:4" x14ac:dyDescent="0.25">
      <c r="A452" s="10" t="s">
        <v>45</v>
      </c>
      <c r="B452" s="13" t="s">
        <v>69</v>
      </c>
      <c r="C452" s="21">
        <f>SUM(C451)</f>
        <v>113400</v>
      </c>
      <c r="D452" s="4"/>
    </row>
    <row r="453" spans="1:4" x14ac:dyDescent="0.25">
      <c r="A453" s="3"/>
      <c r="B453" s="3"/>
      <c r="C453" s="26"/>
      <c r="D453" s="4"/>
    </row>
    <row r="454" spans="1:4" ht="15.75" thickBot="1" x14ac:dyDescent="0.3">
      <c r="A454" s="10"/>
      <c r="B454" s="32" t="s">
        <v>31</v>
      </c>
      <c r="C454" s="76">
        <f>C452+C409+C445+C440+C448</f>
        <v>533400</v>
      </c>
      <c r="D454" s="11"/>
    </row>
    <row r="455" spans="1:4" ht="15.75" thickBot="1" x14ac:dyDescent="0.3">
      <c r="A455" s="40"/>
      <c r="B455" s="65" t="s">
        <v>11</v>
      </c>
      <c r="C455" s="45">
        <f>C454+C437+C434</f>
        <v>3045000</v>
      </c>
      <c r="D455" s="51"/>
    </row>
    <row r="456" spans="1:4" x14ac:dyDescent="0.25">
      <c r="A456" s="18"/>
      <c r="B456" s="36"/>
      <c r="C456" s="29"/>
      <c r="D456" s="19"/>
    </row>
    <row r="457" spans="1:4" x14ac:dyDescent="0.25">
      <c r="A457" s="75"/>
      <c r="B457" s="84"/>
      <c r="C457" s="73"/>
      <c r="D457" s="73"/>
    </row>
    <row r="458" spans="1:4" x14ac:dyDescent="0.25">
      <c r="A458" s="39">
        <v>13320</v>
      </c>
      <c r="B458" s="39" t="s">
        <v>32</v>
      </c>
      <c r="C458" s="5"/>
      <c r="D458" s="5"/>
    </row>
    <row r="460" spans="1:4" ht="30" x14ac:dyDescent="0.25">
      <c r="A460" s="37" t="s">
        <v>35</v>
      </c>
      <c r="B460" s="38" t="s">
        <v>3</v>
      </c>
      <c r="C460" s="37" t="s">
        <v>36</v>
      </c>
      <c r="D460" s="37" t="s">
        <v>38</v>
      </c>
    </row>
    <row r="461" spans="1:4" x14ac:dyDescent="0.25">
      <c r="A461" s="92" t="s">
        <v>70</v>
      </c>
      <c r="B461" s="90" t="s">
        <v>271</v>
      </c>
      <c r="C461" s="146">
        <v>5503200</v>
      </c>
      <c r="D461" s="37"/>
    </row>
    <row r="462" spans="1:4" x14ac:dyDescent="0.25">
      <c r="A462" s="92" t="s">
        <v>51</v>
      </c>
      <c r="B462" s="113" t="s">
        <v>150</v>
      </c>
      <c r="C462" s="140">
        <f>SUM(C461)</f>
        <v>5503200</v>
      </c>
      <c r="D462" s="37"/>
    </row>
    <row r="463" spans="1:4" x14ac:dyDescent="0.25">
      <c r="A463" s="37"/>
      <c r="B463" s="38"/>
      <c r="C463" s="140"/>
      <c r="D463" s="37"/>
    </row>
    <row r="464" spans="1:4" x14ac:dyDescent="0.25">
      <c r="A464" s="92"/>
      <c r="B464" s="90" t="s">
        <v>152</v>
      </c>
      <c r="C464" s="146">
        <v>439530</v>
      </c>
      <c r="D464" s="37"/>
    </row>
    <row r="465" spans="1:4" x14ac:dyDescent="0.25">
      <c r="A465" s="3" t="s">
        <v>151</v>
      </c>
      <c r="B465" s="2" t="s">
        <v>10</v>
      </c>
      <c r="C465" s="140">
        <f>SUM(C464)</f>
        <v>439530</v>
      </c>
      <c r="D465" s="37"/>
    </row>
    <row r="466" spans="1:4" x14ac:dyDescent="0.25">
      <c r="A466" s="37"/>
      <c r="B466" s="38"/>
      <c r="C466" s="140"/>
      <c r="D466" s="37"/>
    </row>
    <row r="467" spans="1:4" x14ac:dyDescent="0.25">
      <c r="A467" s="37"/>
      <c r="B467" s="127"/>
      <c r="C467" s="146"/>
      <c r="D467" s="37"/>
    </row>
    <row r="468" spans="1:4" x14ac:dyDescent="0.25">
      <c r="A468" s="48"/>
      <c r="B468" s="88" t="s">
        <v>156</v>
      </c>
      <c r="C468" s="147"/>
      <c r="D468" s="2"/>
    </row>
    <row r="469" spans="1:4" x14ac:dyDescent="0.25">
      <c r="B469" t="s">
        <v>50</v>
      </c>
      <c r="C469" s="386">
        <v>20000</v>
      </c>
      <c r="D469" s="2"/>
    </row>
    <row r="470" spans="1:4" x14ac:dyDescent="0.25">
      <c r="A470" s="2" t="s">
        <v>180</v>
      </c>
      <c r="B470" s="33" t="s">
        <v>50</v>
      </c>
      <c r="C470" s="121">
        <f>SUM(C468:C469)</f>
        <v>20000</v>
      </c>
      <c r="D470" s="2"/>
    </row>
    <row r="471" spans="1:4" x14ac:dyDescent="0.25">
      <c r="A471" s="2"/>
      <c r="B471" s="88"/>
      <c r="C471" s="147"/>
      <c r="D471" s="2"/>
    </row>
    <row r="472" spans="1:4" x14ac:dyDescent="0.25">
      <c r="A472" s="2"/>
      <c r="B472" s="88" t="s">
        <v>169</v>
      </c>
      <c r="C472" s="147">
        <v>220000</v>
      </c>
      <c r="D472" s="2"/>
    </row>
    <row r="473" spans="1:4" x14ac:dyDescent="0.25">
      <c r="A473" s="2" t="s">
        <v>61</v>
      </c>
      <c r="B473" s="2" t="s">
        <v>169</v>
      </c>
      <c r="C473" s="121">
        <f>SUM(C471:C472)</f>
        <v>220000</v>
      </c>
      <c r="D473" s="2"/>
    </row>
    <row r="474" spans="1:4" x14ac:dyDescent="0.25">
      <c r="A474" s="2"/>
      <c r="B474" s="2"/>
      <c r="C474" s="121"/>
      <c r="D474" s="2"/>
    </row>
    <row r="475" spans="1:4" x14ac:dyDescent="0.25">
      <c r="A475" s="2"/>
      <c r="B475" s="88" t="s">
        <v>66</v>
      </c>
      <c r="C475" s="147">
        <v>250000</v>
      </c>
      <c r="D475" s="2"/>
    </row>
    <row r="476" spans="1:4" x14ac:dyDescent="0.25">
      <c r="A476" s="2" t="s">
        <v>67</v>
      </c>
      <c r="B476" s="2" t="s">
        <v>66</v>
      </c>
      <c r="C476" s="121">
        <f>SUM(C475)</f>
        <v>250000</v>
      </c>
      <c r="D476" s="2"/>
    </row>
    <row r="477" spans="1:4" x14ac:dyDescent="0.25">
      <c r="A477" s="2"/>
      <c r="B477" s="2"/>
      <c r="C477" s="121"/>
      <c r="D477" s="2"/>
    </row>
    <row r="478" spans="1:4" x14ac:dyDescent="0.25">
      <c r="A478" s="2"/>
      <c r="B478" s="2"/>
      <c r="C478" s="121"/>
      <c r="D478" s="2"/>
    </row>
    <row r="479" spans="1:4" x14ac:dyDescent="0.25">
      <c r="A479" s="3"/>
      <c r="B479" s="88" t="s">
        <v>68</v>
      </c>
      <c r="C479" s="66">
        <v>132300</v>
      </c>
      <c r="D479" s="4"/>
    </row>
    <row r="480" spans="1:4" x14ac:dyDescent="0.25">
      <c r="A480" s="10" t="s">
        <v>45</v>
      </c>
      <c r="B480" s="13" t="s">
        <v>69</v>
      </c>
      <c r="C480" s="121">
        <f>SUM(C479)</f>
        <v>132300</v>
      </c>
      <c r="D480" s="21"/>
    </row>
    <row r="481" spans="1:4" x14ac:dyDescent="0.25">
      <c r="A481" s="3"/>
      <c r="B481" s="3"/>
      <c r="C481" s="66"/>
      <c r="D481" s="4"/>
    </row>
    <row r="482" spans="1:4" x14ac:dyDescent="0.25">
      <c r="A482" s="2"/>
      <c r="B482" s="2" t="s">
        <v>5</v>
      </c>
      <c r="C482" s="121">
        <f>C480+C473+C476+C470</f>
        <v>622300</v>
      </c>
      <c r="D482" s="21"/>
    </row>
    <row r="483" spans="1:4" x14ac:dyDescent="0.25">
      <c r="A483" s="13"/>
      <c r="B483" s="13"/>
      <c r="C483" s="170"/>
      <c r="D483" s="76"/>
    </row>
    <row r="484" spans="1:4" x14ac:dyDescent="0.25">
      <c r="A484" s="13"/>
      <c r="B484" s="13"/>
      <c r="C484" s="171"/>
      <c r="D484" s="76"/>
    </row>
    <row r="485" spans="1:4" x14ac:dyDescent="0.25">
      <c r="A485" s="13"/>
      <c r="B485" s="13"/>
      <c r="C485" s="171"/>
      <c r="D485" s="76"/>
    </row>
    <row r="486" spans="1:4" ht="15.75" thickBot="1" x14ac:dyDescent="0.3">
      <c r="A486" s="10"/>
      <c r="B486" s="13" t="s">
        <v>240</v>
      </c>
      <c r="C486" s="170">
        <f>SUM(C484:C485)</f>
        <v>0</v>
      </c>
      <c r="D486" s="11"/>
    </row>
    <row r="487" spans="1:4" ht="15.75" thickBot="1" x14ac:dyDescent="0.3">
      <c r="A487" s="40"/>
      <c r="B487" s="41" t="s">
        <v>11</v>
      </c>
      <c r="C487" s="148">
        <f>C482+C465+C462+C486</f>
        <v>6565030</v>
      </c>
      <c r="D487" s="51"/>
    </row>
    <row r="488" spans="1:4" x14ac:dyDescent="0.25">
      <c r="A488" s="15"/>
      <c r="B488" s="9"/>
      <c r="C488" s="16"/>
      <c r="D488" s="16"/>
    </row>
    <row r="489" spans="1:4" x14ac:dyDescent="0.25">
      <c r="A489" s="3" t="s">
        <v>91</v>
      </c>
      <c r="B489" s="14" t="s">
        <v>170</v>
      </c>
      <c r="C489" s="4"/>
      <c r="D489" s="4">
        <v>1400000</v>
      </c>
    </row>
    <row r="490" spans="1:4" x14ac:dyDescent="0.25">
      <c r="A490" s="3" t="s">
        <v>46</v>
      </c>
      <c r="B490" s="3" t="s">
        <v>145</v>
      </c>
      <c r="C490" s="4"/>
      <c r="D490" s="4">
        <v>378000</v>
      </c>
    </row>
    <row r="491" spans="1:4" x14ac:dyDescent="0.25">
      <c r="A491" s="3"/>
      <c r="B491" s="2"/>
      <c r="C491" s="4"/>
      <c r="D491" s="4">
        <f>D489+D490</f>
        <v>1778000</v>
      </c>
    </row>
    <row r="492" spans="1:4" ht="15.75" thickBot="1" x14ac:dyDescent="0.3">
      <c r="A492" s="10"/>
      <c r="B492" s="10"/>
      <c r="C492" s="11"/>
      <c r="D492" s="11"/>
    </row>
    <row r="493" spans="1:4" ht="15.75" thickBot="1" x14ac:dyDescent="0.3">
      <c r="A493" s="53"/>
      <c r="B493" s="42" t="s">
        <v>8</v>
      </c>
      <c r="C493" s="43"/>
      <c r="D493" s="44">
        <f>SUM(D491)</f>
        <v>1778000</v>
      </c>
    </row>
    <row r="494" spans="1:4" x14ac:dyDescent="0.25">
      <c r="A494" s="75"/>
      <c r="B494" s="72"/>
      <c r="C494" s="73"/>
      <c r="D494" s="73"/>
    </row>
    <row r="495" spans="1:4" x14ac:dyDescent="0.25">
      <c r="A495" s="387" t="s">
        <v>595</v>
      </c>
      <c r="B495" s="72"/>
      <c r="C495" s="73"/>
      <c r="D495" s="73"/>
    </row>
    <row r="496" spans="1:4" ht="30" x14ac:dyDescent="0.25">
      <c r="A496" s="37" t="s">
        <v>35</v>
      </c>
      <c r="B496" s="38" t="s">
        <v>3</v>
      </c>
      <c r="C496" s="37" t="s">
        <v>40</v>
      </c>
      <c r="D496" s="37" t="s">
        <v>38</v>
      </c>
    </row>
    <row r="497" spans="1:4" x14ac:dyDescent="0.25">
      <c r="A497" s="3" t="s">
        <v>44</v>
      </c>
      <c r="B497" s="3" t="s">
        <v>4</v>
      </c>
      <c r="C497" s="4">
        <v>341000</v>
      </c>
      <c r="D497" s="4"/>
    </row>
    <row r="498" spans="1:4" x14ac:dyDescent="0.25">
      <c r="A498" s="3" t="s">
        <v>45</v>
      </c>
      <c r="B498" s="3" t="s">
        <v>145</v>
      </c>
      <c r="C498" s="4">
        <v>91630</v>
      </c>
      <c r="D498" s="4"/>
    </row>
    <row r="499" spans="1:4" x14ac:dyDescent="0.25">
      <c r="A499" s="3" t="s">
        <v>549</v>
      </c>
      <c r="B499" s="2" t="s">
        <v>550</v>
      </c>
      <c r="C499" s="21">
        <f>SUM(C497:C498)</f>
        <v>432630</v>
      </c>
      <c r="D499" s="4"/>
    </row>
    <row r="500" spans="1:4" ht="15.75" thickBot="1" x14ac:dyDescent="0.3">
      <c r="A500" s="10"/>
      <c r="B500" s="10"/>
      <c r="C500" s="11"/>
      <c r="D500" s="11"/>
    </row>
    <row r="501" spans="1:4" ht="15.75" thickBot="1" x14ac:dyDescent="0.3">
      <c r="A501" s="40"/>
      <c r="B501" s="65" t="s">
        <v>28</v>
      </c>
      <c r="C501" s="45">
        <f>C499</f>
        <v>432630</v>
      </c>
      <c r="D501" s="51"/>
    </row>
    <row r="502" spans="1:4" x14ac:dyDescent="0.25">
      <c r="A502" s="75"/>
      <c r="B502" s="72"/>
      <c r="C502" s="73"/>
      <c r="D502" s="73"/>
    </row>
    <row r="503" spans="1:4" x14ac:dyDescent="0.25">
      <c r="A503" s="75"/>
      <c r="B503" s="72"/>
      <c r="C503" s="73"/>
      <c r="D503" s="73"/>
    </row>
    <row r="505" spans="1:4" x14ac:dyDescent="0.25">
      <c r="A505" s="34">
        <v>11130</v>
      </c>
      <c r="B505" s="39" t="s">
        <v>106</v>
      </c>
    </row>
    <row r="506" spans="1:4" x14ac:dyDescent="0.25">
      <c r="A506" s="2" t="s">
        <v>2</v>
      </c>
      <c r="B506" s="2" t="s">
        <v>3</v>
      </c>
      <c r="C506" s="2" t="s">
        <v>189</v>
      </c>
      <c r="D506" s="2" t="s">
        <v>190</v>
      </c>
    </row>
    <row r="507" spans="1:4" x14ac:dyDescent="0.25">
      <c r="A507" s="3" t="s">
        <v>107</v>
      </c>
      <c r="B507" s="3" t="s">
        <v>108</v>
      </c>
      <c r="C507" s="24"/>
      <c r="D507" s="88"/>
    </row>
    <row r="508" spans="1:4" x14ac:dyDescent="0.25">
      <c r="A508" s="88"/>
      <c r="B508" s="88" t="s">
        <v>171</v>
      </c>
      <c r="C508" s="89">
        <v>6582000</v>
      </c>
      <c r="D508" s="88"/>
    </row>
    <row r="509" spans="1:4" x14ac:dyDescent="0.25">
      <c r="A509" s="88"/>
      <c r="B509" s="88" t="s">
        <v>172</v>
      </c>
      <c r="C509" s="89">
        <v>1374000</v>
      </c>
      <c r="D509" s="88"/>
    </row>
    <row r="510" spans="1:4" x14ac:dyDescent="0.25">
      <c r="A510" s="88"/>
      <c r="B510" s="88" t="s">
        <v>173</v>
      </c>
      <c r="C510" s="89">
        <v>283000</v>
      </c>
      <c r="D510" s="88"/>
    </row>
    <row r="511" spans="1:4" x14ac:dyDescent="0.25">
      <c r="A511" s="88"/>
      <c r="B511" s="88" t="s">
        <v>575</v>
      </c>
      <c r="C511" s="89"/>
      <c r="D511" s="88"/>
    </row>
    <row r="512" spans="1:4" x14ac:dyDescent="0.25">
      <c r="A512" s="88"/>
      <c r="B512" s="88" t="s">
        <v>572</v>
      </c>
      <c r="C512" s="89"/>
      <c r="D512" s="88"/>
    </row>
    <row r="513" spans="1:4" x14ac:dyDescent="0.25">
      <c r="A513" s="88" t="s">
        <v>107</v>
      </c>
      <c r="B513" s="88" t="s">
        <v>203</v>
      </c>
      <c r="C513" s="89">
        <v>4275460</v>
      </c>
      <c r="D513" s="88"/>
    </row>
    <row r="514" spans="1:4" x14ac:dyDescent="0.25">
      <c r="A514" s="88"/>
      <c r="B514" s="88"/>
      <c r="C514" s="89"/>
      <c r="D514" s="88"/>
    </row>
    <row r="515" spans="1:4" x14ac:dyDescent="0.25">
      <c r="D515" s="23"/>
    </row>
    <row r="516" spans="1:4" x14ac:dyDescent="0.25">
      <c r="A516" s="2" t="s">
        <v>89</v>
      </c>
      <c r="B516" s="2" t="s">
        <v>16</v>
      </c>
      <c r="C516" s="95">
        <f>SUM(C508:C515)</f>
        <v>12514460</v>
      </c>
      <c r="D516" s="23"/>
    </row>
    <row r="517" spans="1:4" x14ac:dyDescent="0.25">
      <c r="A517" s="3"/>
      <c r="B517" s="3"/>
      <c r="C517" s="24"/>
      <c r="D517" s="23"/>
    </row>
    <row r="518" spans="1:4" x14ac:dyDescent="0.25">
      <c r="A518" s="3"/>
      <c r="B518" s="3" t="s">
        <v>77</v>
      </c>
      <c r="C518" s="24">
        <v>1315000</v>
      </c>
      <c r="D518" s="23"/>
    </row>
    <row r="519" spans="1:4" x14ac:dyDescent="0.25">
      <c r="A519" s="3"/>
      <c r="B519" s="88" t="s">
        <v>79</v>
      </c>
      <c r="C519" s="24"/>
      <c r="D519" s="23"/>
    </row>
    <row r="520" spans="1:4" x14ac:dyDescent="0.25">
      <c r="A520" s="3"/>
      <c r="B520" s="3" t="s">
        <v>82</v>
      </c>
      <c r="C520" s="24"/>
      <c r="D520" s="23"/>
    </row>
    <row r="521" spans="1:4" x14ac:dyDescent="0.25">
      <c r="A521" s="3" t="s">
        <v>49</v>
      </c>
      <c r="B521" s="2" t="s">
        <v>10</v>
      </c>
      <c r="C521" s="95">
        <f>SUM(C518:C520)</f>
        <v>1315000</v>
      </c>
      <c r="D521" s="23"/>
    </row>
    <row r="522" spans="1:4" x14ac:dyDescent="0.25">
      <c r="A522" s="3"/>
      <c r="B522" s="2"/>
      <c r="C522" s="95"/>
      <c r="D522" s="23"/>
    </row>
    <row r="523" spans="1:4" x14ac:dyDescent="0.25">
      <c r="A523" s="37"/>
      <c r="B523" s="88"/>
      <c r="C523" s="95"/>
      <c r="D523" s="23"/>
    </row>
    <row r="524" spans="1:4" x14ac:dyDescent="0.25">
      <c r="A524" s="68"/>
      <c r="B524" s="88" t="s">
        <v>596</v>
      </c>
      <c r="C524" s="139">
        <v>750000</v>
      </c>
      <c r="D524" s="23"/>
    </row>
    <row r="525" spans="1:4" x14ac:dyDescent="0.25">
      <c r="A525" s="48" t="s">
        <v>47</v>
      </c>
      <c r="B525" s="33" t="s">
        <v>48</v>
      </c>
      <c r="C525" s="95">
        <f>SUM(C524)</f>
        <v>750000</v>
      </c>
      <c r="D525" s="23"/>
    </row>
    <row r="526" spans="1:4" x14ac:dyDescent="0.25">
      <c r="A526" s="48"/>
      <c r="B526" s="33"/>
      <c r="C526" s="95"/>
      <c r="D526" s="23"/>
    </row>
    <row r="527" spans="1:4" x14ac:dyDescent="0.25">
      <c r="A527" s="48"/>
      <c r="B527" s="48"/>
      <c r="C527" s="95"/>
      <c r="D527" s="23"/>
    </row>
    <row r="528" spans="1:4" x14ac:dyDescent="0.25">
      <c r="A528" s="48"/>
      <c r="B528" s="48" t="s">
        <v>600</v>
      </c>
      <c r="C528" s="139">
        <v>1900000</v>
      </c>
      <c r="D528" s="23"/>
    </row>
    <row r="529" spans="1:4" x14ac:dyDescent="0.25">
      <c r="A529" s="3" t="s">
        <v>43</v>
      </c>
      <c r="B529" s="136" t="s">
        <v>50</v>
      </c>
      <c r="C529" s="95">
        <f>SUM(C528)</f>
        <v>1900000</v>
      </c>
      <c r="D529" s="23"/>
    </row>
    <row r="530" spans="1:4" x14ac:dyDescent="0.25">
      <c r="B530" s="3"/>
      <c r="C530" s="95"/>
      <c r="D530" s="23"/>
    </row>
    <row r="531" spans="1:4" x14ac:dyDescent="0.25">
      <c r="A531" s="3"/>
      <c r="B531" t="s">
        <v>597</v>
      </c>
      <c r="C531" s="139">
        <v>270000</v>
      </c>
      <c r="D531" s="23"/>
    </row>
    <row r="532" spans="1:4" x14ac:dyDescent="0.25">
      <c r="A532" s="3" t="s">
        <v>244</v>
      </c>
      <c r="B532" s="2" t="s">
        <v>597</v>
      </c>
      <c r="C532" s="95">
        <f>SUM(C531)</f>
        <v>270000</v>
      </c>
      <c r="D532" s="23"/>
    </row>
    <row r="533" spans="1:4" x14ac:dyDescent="0.25">
      <c r="A533" s="3"/>
      <c r="B533" s="2"/>
      <c r="C533" s="95"/>
      <c r="D533" s="23"/>
    </row>
    <row r="534" spans="1:4" x14ac:dyDescent="0.25">
      <c r="A534" s="3"/>
      <c r="B534" s="88" t="s">
        <v>598</v>
      </c>
      <c r="C534" s="139">
        <v>275000</v>
      </c>
      <c r="D534" s="23"/>
    </row>
    <row r="535" spans="1:4" x14ac:dyDescent="0.25">
      <c r="A535" s="3" t="s">
        <v>56</v>
      </c>
      <c r="B535" s="2" t="s">
        <v>599</v>
      </c>
      <c r="C535" s="95">
        <f>SUM(C534)</f>
        <v>275000</v>
      </c>
      <c r="D535" s="23"/>
    </row>
    <row r="536" spans="1:4" x14ac:dyDescent="0.25">
      <c r="A536" s="3"/>
      <c r="B536" s="2"/>
      <c r="C536" s="95"/>
      <c r="D536" s="23"/>
    </row>
    <row r="537" spans="1:4" x14ac:dyDescent="0.25">
      <c r="A537" s="3"/>
      <c r="B537" s="88" t="s">
        <v>169</v>
      </c>
      <c r="C537" s="139">
        <v>1800000</v>
      </c>
      <c r="D537" s="23"/>
    </row>
    <row r="538" spans="1:4" x14ac:dyDescent="0.25">
      <c r="A538" s="3" t="s">
        <v>61</v>
      </c>
      <c r="B538" s="2" t="s">
        <v>169</v>
      </c>
      <c r="C538" s="95">
        <f>SUM(C537)</f>
        <v>1800000</v>
      </c>
      <c r="D538" s="23"/>
    </row>
    <row r="539" spans="1:4" x14ac:dyDescent="0.25">
      <c r="A539" s="3"/>
      <c r="B539" s="2"/>
      <c r="C539" s="95"/>
      <c r="D539" s="23"/>
    </row>
    <row r="540" spans="1:4" x14ac:dyDescent="0.25">
      <c r="A540" s="2"/>
      <c r="B540" s="88" t="s">
        <v>637</v>
      </c>
      <c r="C540" s="139">
        <v>110000</v>
      </c>
      <c r="D540" s="23"/>
    </row>
    <row r="541" spans="1:4" x14ac:dyDescent="0.25">
      <c r="A541" s="88" t="s">
        <v>153</v>
      </c>
      <c r="B541" s="2" t="s">
        <v>638</v>
      </c>
      <c r="C541" s="95">
        <f>SUM(C540)</f>
        <v>110000</v>
      </c>
      <c r="D541" s="23"/>
    </row>
    <row r="542" spans="1:4" x14ac:dyDescent="0.25">
      <c r="A542" s="3"/>
      <c r="B542" s="2"/>
      <c r="C542" s="95"/>
      <c r="D542" s="23"/>
    </row>
    <row r="543" spans="1:4" x14ac:dyDescent="0.25">
      <c r="A543" s="3"/>
      <c r="B543" s="3" t="s">
        <v>99</v>
      </c>
      <c r="C543" s="139">
        <v>2100000</v>
      </c>
      <c r="D543" s="23"/>
    </row>
    <row r="544" spans="1:4" x14ac:dyDescent="0.25">
      <c r="A544" s="3" t="s">
        <v>65</v>
      </c>
      <c r="B544" s="2" t="s">
        <v>99</v>
      </c>
      <c r="C544" s="95">
        <f>SUM(C543)</f>
        <v>2100000</v>
      </c>
      <c r="D544" s="23"/>
    </row>
    <row r="545" spans="1:4" x14ac:dyDescent="0.25">
      <c r="A545" s="3"/>
      <c r="B545" s="2"/>
      <c r="C545" s="95"/>
      <c r="D545" s="23"/>
    </row>
    <row r="546" spans="1:4" x14ac:dyDescent="0.25">
      <c r="A546" s="2"/>
      <c r="B546" s="88" t="s">
        <v>66</v>
      </c>
      <c r="C546" s="139">
        <v>10000000</v>
      </c>
      <c r="D546" s="23"/>
    </row>
    <row r="547" spans="1:4" x14ac:dyDescent="0.25">
      <c r="A547" s="88" t="s">
        <v>67</v>
      </c>
      <c r="B547" s="2" t="s">
        <v>66</v>
      </c>
      <c r="C547" s="95">
        <f>SUM(C546)</f>
        <v>10000000</v>
      </c>
      <c r="D547" s="23"/>
    </row>
    <row r="548" spans="1:4" x14ac:dyDescent="0.25">
      <c r="A548" s="3"/>
      <c r="B548" s="2"/>
      <c r="C548" s="95"/>
      <c r="D548" s="23"/>
    </row>
    <row r="549" spans="1:4" x14ac:dyDescent="0.25">
      <c r="A549" s="3"/>
      <c r="B549" s="88" t="s">
        <v>164</v>
      </c>
      <c r="C549" s="139">
        <v>700000</v>
      </c>
      <c r="D549" s="23"/>
    </row>
    <row r="550" spans="1:4" x14ac:dyDescent="0.25">
      <c r="A550" s="3" t="s">
        <v>110</v>
      </c>
      <c r="B550" s="2" t="s">
        <v>164</v>
      </c>
      <c r="C550" s="95">
        <f>SUM(C549)</f>
        <v>700000</v>
      </c>
      <c r="D550" s="23"/>
    </row>
    <row r="551" spans="1:4" x14ac:dyDescent="0.25">
      <c r="A551" s="3"/>
      <c r="B551" s="2"/>
      <c r="C551" s="95"/>
      <c r="D551" s="23"/>
    </row>
    <row r="552" spans="1:4" x14ac:dyDescent="0.25">
      <c r="A552" s="3"/>
      <c r="B552" s="88" t="s">
        <v>68</v>
      </c>
      <c r="C552" s="139">
        <v>5104000</v>
      </c>
      <c r="D552" s="23"/>
    </row>
    <row r="553" spans="1:4" x14ac:dyDescent="0.25">
      <c r="A553" s="10" t="s">
        <v>45</v>
      </c>
      <c r="B553" s="13" t="s">
        <v>69</v>
      </c>
      <c r="C553" s="95">
        <f>SUM(C552)</f>
        <v>5104000</v>
      </c>
      <c r="D553" s="23"/>
    </row>
    <row r="554" spans="1:4" x14ac:dyDescent="0.25">
      <c r="A554" s="10"/>
      <c r="B554" s="13"/>
      <c r="C554" s="95"/>
      <c r="D554" s="23"/>
    </row>
    <row r="555" spans="1:4" x14ac:dyDescent="0.25">
      <c r="A555" s="10"/>
      <c r="B555" s="13" t="s">
        <v>601</v>
      </c>
      <c r="C555" s="95">
        <f>C525+C529+C532+C535+C538+C541+C544+C547+C550+C553</f>
        <v>23009000</v>
      </c>
      <c r="D555" s="23"/>
    </row>
    <row r="556" spans="1:4" x14ac:dyDescent="0.25">
      <c r="A556" s="10"/>
      <c r="B556" s="13"/>
      <c r="C556" s="95"/>
      <c r="D556" s="23"/>
    </row>
    <row r="557" spans="1:4" x14ac:dyDescent="0.25">
      <c r="A557" s="10" t="s">
        <v>691</v>
      </c>
      <c r="B557" s="13" t="s">
        <v>692</v>
      </c>
      <c r="C557" s="95">
        <v>1000000</v>
      </c>
      <c r="D557" s="23"/>
    </row>
    <row r="558" spans="1:4" x14ac:dyDescent="0.25">
      <c r="A558" s="3"/>
      <c r="B558" s="23"/>
      <c r="C558" s="24"/>
      <c r="D558" s="23"/>
    </row>
    <row r="559" spans="1:4" x14ac:dyDescent="0.25">
      <c r="A559" s="25"/>
      <c r="B559" s="25" t="s">
        <v>42</v>
      </c>
      <c r="C559" s="95">
        <f>C516+C521+C555+C557</f>
        <v>37838460</v>
      </c>
      <c r="D559" s="25"/>
    </row>
    <row r="560" spans="1:4" x14ac:dyDescent="0.25">
      <c r="A560" s="25"/>
      <c r="B560" s="25"/>
      <c r="C560" s="95"/>
      <c r="D560" s="25"/>
    </row>
    <row r="561" spans="1:4" x14ac:dyDescent="0.25">
      <c r="A561" s="3" t="s">
        <v>91</v>
      </c>
      <c r="B561" s="14" t="s">
        <v>15</v>
      </c>
      <c r="C561" s="4"/>
      <c r="D561" s="4">
        <v>4200000</v>
      </c>
    </row>
    <row r="562" spans="1:4" x14ac:dyDescent="0.25">
      <c r="A562" s="3" t="s">
        <v>94</v>
      </c>
      <c r="B562" s="3" t="s">
        <v>122</v>
      </c>
      <c r="C562" s="4"/>
      <c r="D562" s="4">
        <v>700000</v>
      </c>
    </row>
    <row r="563" spans="1:4" x14ac:dyDescent="0.25">
      <c r="A563" s="3" t="s">
        <v>639</v>
      </c>
      <c r="B563" s="88" t="s">
        <v>640</v>
      </c>
      <c r="C563" s="4"/>
      <c r="D563" s="4">
        <v>700000</v>
      </c>
    </row>
    <row r="564" spans="1:4" ht="15.75" thickBot="1" x14ac:dyDescent="0.3">
      <c r="A564" s="10" t="s">
        <v>46</v>
      </c>
      <c r="B564" s="10" t="s">
        <v>641</v>
      </c>
      <c r="C564" s="11"/>
      <c r="D564" s="11">
        <v>1512000</v>
      </c>
    </row>
    <row r="565" spans="1:4" ht="15.75" thickBot="1" x14ac:dyDescent="0.3">
      <c r="A565" s="53"/>
      <c r="B565" s="42" t="s">
        <v>8</v>
      </c>
      <c r="C565" s="43"/>
      <c r="D565" s="103">
        <f>SUM(D561:D564)</f>
        <v>7112000</v>
      </c>
    </row>
    <row r="566" spans="1:4" x14ac:dyDescent="0.25">
      <c r="A566" s="402"/>
      <c r="B566" s="402"/>
      <c r="C566" s="403"/>
      <c r="D566" s="402"/>
    </row>
    <row r="567" spans="1:4" x14ac:dyDescent="0.25">
      <c r="A567" s="39">
        <v>47450</v>
      </c>
      <c r="B567" s="145" t="s">
        <v>646</v>
      </c>
      <c r="C567" s="140"/>
      <c r="D567" s="37"/>
    </row>
    <row r="568" spans="1:4" ht="30" x14ac:dyDescent="0.25">
      <c r="A568" s="37" t="s">
        <v>35</v>
      </c>
      <c r="B568" s="38" t="s">
        <v>3</v>
      </c>
      <c r="C568" s="37" t="s">
        <v>36</v>
      </c>
      <c r="D568" s="37" t="s">
        <v>37</v>
      </c>
    </row>
    <row r="569" spans="1:4" x14ac:dyDescent="0.25">
      <c r="A569" s="3"/>
      <c r="B569" s="88" t="s">
        <v>62</v>
      </c>
      <c r="C569" s="22">
        <v>80000</v>
      </c>
      <c r="D569" s="2"/>
    </row>
    <row r="570" spans="1:4" x14ac:dyDescent="0.25">
      <c r="A570" s="88" t="s">
        <v>61</v>
      </c>
      <c r="B570" s="2" t="s">
        <v>62</v>
      </c>
      <c r="C570" s="21">
        <f>SUM(C569)</f>
        <v>80000</v>
      </c>
      <c r="D570" s="2"/>
    </row>
    <row r="571" spans="1:4" x14ac:dyDescent="0.25">
      <c r="A571" s="88"/>
      <c r="B571" s="2"/>
      <c r="C571" s="21"/>
      <c r="D571" s="2"/>
    </row>
    <row r="572" spans="1:4" x14ac:dyDescent="0.25">
      <c r="A572" s="3"/>
      <c r="B572" s="88" t="s">
        <v>68</v>
      </c>
      <c r="C572" s="26">
        <v>21600</v>
      </c>
      <c r="D572" s="4"/>
    </row>
    <row r="573" spans="1:4" x14ac:dyDescent="0.25">
      <c r="A573" s="10" t="s">
        <v>45</v>
      </c>
      <c r="B573" s="13" t="s">
        <v>69</v>
      </c>
      <c r="C573" s="21">
        <f>SUM(C572)</f>
        <v>21600</v>
      </c>
      <c r="D573" s="4"/>
    </row>
    <row r="574" spans="1:4" x14ac:dyDescent="0.25">
      <c r="A574" s="3"/>
      <c r="B574" s="3"/>
      <c r="C574" s="26"/>
      <c r="D574" s="4"/>
    </row>
    <row r="575" spans="1:4" x14ac:dyDescent="0.25">
      <c r="A575" s="10"/>
      <c r="B575" s="32" t="s">
        <v>31</v>
      </c>
      <c r="C575" s="76">
        <f>C573+C570</f>
        <v>101600</v>
      </c>
      <c r="D575" s="11"/>
    </row>
    <row r="576" spans="1:4" x14ac:dyDescent="0.25">
      <c r="A576" s="3"/>
      <c r="B576" s="31"/>
      <c r="C576" s="26"/>
      <c r="D576" s="4"/>
    </row>
    <row r="577" spans="1:4" ht="15.75" thickBot="1" x14ac:dyDescent="0.3">
      <c r="A577" s="158"/>
      <c r="B577" s="159" t="s">
        <v>11</v>
      </c>
      <c r="C577" s="160">
        <f>C575</f>
        <v>101600</v>
      </c>
      <c r="D577" s="161"/>
    </row>
    <row r="578" spans="1:4" x14ac:dyDescent="0.25">
      <c r="A578" s="402"/>
      <c r="B578" s="402"/>
      <c r="C578" s="403"/>
      <c r="D578" s="402"/>
    </row>
    <row r="579" spans="1:4" x14ac:dyDescent="0.25">
      <c r="A579" s="39">
        <v>106010</v>
      </c>
      <c r="B579" s="145" t="s">
        <v>649</v>
      </c>
      <c r="C579" s="140"/>
      <c r="D579" s="37"/>
    </row>
    <row r="580" spans="1:4" ht="30" x14ac:dyDescent="0.25">
      <c r="A580" s="37" t="s">
        <v>35</v>
      </c>
      <c r="B580" s="38" t="s">
        <v>3</v>
      </c>
      <c r="C580" s="37" t="s">
        <v>36</v>
      </c>
      <c r="D580" s="37" t="s">
        <v>37</v>
      </c>
    </row>
    <row r="581" spans="1:4" x14ac:dyDescent="0.25">
      <c r="B581" t="s">
        <v>594</v>
      </c>
      <c r="C581" s="417">
        <v>640000</v>
      </c>
      <c r="D581" s="2"/>
    </row>
    <row r="582" spans="1:4" x14ac:dyDescent="0.25">
      <c r="A582" t="s">
        <v>43</v>
      </c>
      <c r="B582" s="143" t="s">
        <v>594</v>
      </c>
      <c r="C582" s="189">
        <f>SUM(C581)</f>
        <v>640000</v>
      </c>
      <c r="D582" s="2"/>
    </row>
    <row r="583" spans="1:4" x14ac:dyDescent="0.25">
      <c r="A583" s="88"/>
      <c r="B583" s="2"/>
      <c r="C583" s="21"/>
      <c r="D583" s="2"/>
    </row>
    <row r="584" spans="1:4" x14ac:dyDescent="0.25">
      <c r="A584" s="3"/>
      <c r="B584" s="88" t="s">
        <v>62</v>
      </c>
      <c r="C584" s="22">
        <v>140000</v>
      </c>
      <c r="D584" s="2"/>
    </row>
    <row r="585" spans="1:4" x14ac:dyDescent="0.25">
      <c r="A585" s="88" t="s">
        <v>61</v>
      </c>
      <c r="B585" s="2" t="s">
        <v>62</v>
      </c>
      <c r="C585" s="21">
        <f>SUM(C584)</f>
        <v>140000</v>
      </c>
      <c r="D585" s="2"/>
    </row>
    <row r="586" spans="1:4" x14ac:dyDescent="0.25">
      <c r="A586" s="88"/>
      <c r="B586" s="2"/>
      <c r="C586" s="21"/>
      <c r="D586" s="2"/>
    </row>
    <row r="587" spans="1:4" x14ac:dyDescent="0.25">
      <c r="A587" s="88"/>
      <c r="B587" s="88" t="s">
        <v>648</v>
      </c>
      <c r="C587" s="89">
        <v>350000</v>
      </c>
      <c r="D587" s="2"/>
    </row>
    <row r="588" spans="1:4" x14ac:dyDescent="0.25">
      <c r="A588" s="88" t="s">
        <v>67</v>
      </c>
      <c r="B588" s="2" t="s">
        <v>648</v>
      </c>
      <c r="C588" s="21">
        <f>SUM(C587)</f>
        <v>350000</v>
      </c>
      <c r="D588" s="2"/>
    </row>
    <row r="589" spans="1:4" x14ac:dyDescent="0.25">
      <c r="A589" s="88"/>
      <c r="B589" s="2"/>
      <c r="C589" s="21"/>
      <c r="D589" s="2"/>
    </row>
    <row r="590" spans="1:4" x14ac:dyDescent="0.25">
      <c r="A590" s="3"/>
      <c r="B590" s="88" t="s">
        <v>68</v>
      </c>
      <c r="C590" s="26">
        <v>305100</v>
      </c>
      <c r="D590" s="4"/>
    </row>
    <row r="591" spans="1:4" x14ac:dyDescent="0.25">
      <c r="A591" s="10" t="s">
        <v>45</v>
      </c>
      <c r="B591" s="13" t="s">
        <v>69</v>
      </c>
      <c r="C591" s="21">
        <f>SUM(C590)</f>
        <v>305100</v>
      </c>
      <c r="D591" s="4"/>
    </row>
    <row r="592" spans="1:4" x14ac:dyDescent="0.25">
      <c r="A592" s="3"/>
      <c r="B592" s="3"/>
      <c r="C592" s="26"/>
      <c r="D592" s="4"/>
    </row>
    <row r="593" spans="1:4" x14ac:dyDescent="0.25">
      <c r="A593" s="10"/>
      <c r="B593" s="32" t="s">
        <v>31</v>
      </c>
      <c r="C593" s="76">
        <f>C591+C585+C582+C588</f>
        <v>1435100</v>
      </c>
      <c r="D593" s="11"/>
    </row>
    <row r="594" spans="1:4" x14ac:dyDescent="0.25">
      <c r="A594" s="3"/>
      <c r="B594" s="31"/>
      <c r="C594" s="26"/>
      <c r="D594" s="4"/>
    </row>
    <row r="595" spans="1:4" ht="15.75" thickBot="1" x14ac:dyDescent="0.3">
      <c r="A595" s="158"/>
      <c r="B595" s="159" t="s">
        <v>11</v>
      </c>
      <c r="C595" s="160">
        <f>C593</f>
        <v>1435100</v>
      </c>
      <c r="D595" s="161"/>
    </row>
    <row r="596" spans="1:4" x14ac:dyDescent="0.25">
      <c r="A596" s="402"/>
      <c r="B596" s="402"/>
      <c r="C596" s="403"/>
      <c r="D596" s="402"/>
    </row>
    <row r="597" spans="1:4" x14ac:dyDescent="0.25">
      <c r="A597" s="402" t="s">
        <v>652</v>
      </c>
      <c r="B597" s="402" t="s">
        <v>651</v>
      </c>
      <c r="C597" s="403"/>
      <c r="D597" s="403">
        <v>1330000</v>
      </c>
    </row>
    <row r="598" spans="1:4" x14ac:dyDescent="0.25">
      <c r="A598" s="97"/>
      <c r="B598" s="97" t="s">
        <v>578</v>
      </c>
      <c r="C598" s="129"/>
      <c r="D598" s="418">
        <f>SUM(D597)</f>
        <v>1330000</v>
      </c>
    </row>
    <row r="599" spans="1:4" x14ac:dyDescent="0.25">
      <c r="A599" s="97"/>
      <c r="B599" s="97"/>
      <c r="C599" s="129"/>
      <c r="D599" s="97"/>
    </row>
    <row r="601" spans="1:4" x14ac:dyDescent="0.25">
      <c r="A601" t="s">
        <v>51</v>
      </c>
      <c r="B601" s="46" t="s">
        <v>9</v>
      </c>
      <c r="C601" s="120">
        <f>C12+C69+C153+C414+C434+C462+C367</f>
        <v>69311345</v>
      </c>
      <c r="D601" s="3"/>
    </row>
    <row r="602" spans="1:4" x14ac:dyDescent="0.25">
      <c r="A602" t="s">
        <v>89</v>
      </c>
      <c r="B602" s="46" t="s">
        <v>90</v>
      </c>
      <c r="C602" s="47">
        <f>C156+C369+C516</f>
        <v>12814460</v>
      </c>
      <c r="D602" s="3"/>
    </row>
    <row r="603" spans="1:4" x14ac:dyDescent="0.25">
      <c r="A603" t="s">
        <v>49</v>
      </c>
      <c r="B603" s="46" t="s">
        <v>10</v>
      </c>
      <c r="C603" s="47">
        <f>C15+C72+C165+C372+C419+C437+C465+C521</f>
        <v>11017509</v>
      </c>
      <c r="D603" s="3"/>
    </row>
    <row r="604" spans="1:4" x14ac:dyDescent="0.25">
      <c r="A604" t="s">
        <v>47</v>
      </c>
      <c r="B604" s="46" t="s">
        <v>48</v>
      </c>
      <c r="C604" s="47">
        <f>C20+C169+C525</f>
        <v>1000000</v>
      </c>
      <c r="D604" s="3"/>
    </row>
    <row r="605" spans="1:4" x14ac:dyDescent="0.25">
      <c r="A605" t="s">
        <v>43</v>
      </c>
      <c r="B605" s="46" t="s">
        <v>50</v>
      </c>
      <c r="C605" s="47">
        <f>C26+C76+C173+C440+C470+C256+C529+C379+C582</f>
        <v>14195000</v>
      </c>
      <c r="D605" s="3"/>
    </row>
    <row r="606" spans="1:4" x14ac:dyDescent="0.25">
      <c r="A606" t="s">
        <v>244</v>
      </c>
      <c r="B606" s="46" t="s">
        <v>597</v>
      </c>
      <c r="C606" s="47">
        <f>C532</f>
        <v>270000</v>
      </c>
      <c r="D606" s="3"/>
    </row>
    <row r="607" spans="1:4" x14ac:dyDescent="0.25">
      <c r="A607" t="s">
        <v>56</v>
      </c>
      <c r="B607" s="46" t="s">
        <v>57</v>
      </c>
      <c r="C607" s="47">
        <f>C535</f>
        <v>275000</v>
      </c>
      <c r="D607" s="3"/>
    </row>
    <row r="608" spans="1:4" x14ac:dyDescent="0.25">
      <c r="A608" t="s">
        <v>61</v>
      </c>
      <c r="B608" s="46" t="s">
        <v>62</v>
      </c>
      <c r="C608" s="47">
        <f>C29+C106+C136+C382+C445+C473+C538+C570+C585</f>
        <v>9360000</v>
      </c>
      <c r="D608" s="3"/>
    </row>
    <row r="609" spans="1:4" x14ac:dyDescent="0.25">
      <c r="A609" t="s">
        <v>44</v>
      </c>
      <c r="B609" s="46" t="s">
        <v>4</v>
      </c>
      <c r="C609" s="47">
        <f>C497</f>
        <v>341000</v>
      </c>
      <c r="D609" s="3"/>
    </row>
    <row r="610" spans="1:4" x14ac:dyDescent="0.25">
      <c r="A610" t="s">
        <v>153</v>
      </c>
      <c r="B610" s="46" t="s">
        <v>176</v>
      </c>
      <c r="C610" s="47">
        <f>C32+C176+C541</f>
        <v>4110000</v>
      </c>
      <c r="D610" s="3"/>
    </row>
    <row r="611" spans="1:4" x14ac:dyDescent="0.25">
      <c r="A611" s="88" t="s">
        <v>64</v>
      </c>
      <c r="B611" s="2" t="s">
        <v>83</v>
      </c>
      <c r="C611" s="47">
        <f>C80+C109+C179+C476</f>
        <v>250000</v>
      </c>
      <c r="D611" s="3"/>
    </row>
    <row r="612" spans="1:4" x14ac:dyDescent="0.25">
      <c r="A612" s="88" t="s">
        <v>117</v>
      </c>
      <c r="B612" s="2" t="s">
        <v>118</v>
      </c>
      <c r="C612" s="47"/>
      <c r="D612" s="3"/>
    </row>
    <row r="613" spans="1:4" x14ac:dyDescent="0.25">
      <c r="A613" s="3" t="s">
        <v>65</v>
      </c>
      <c r="B613" s="2" t="s">
        <v>100</v>
      </c>
      <c r="C613" s="47">
        <f>C35+C183+C254+C268+C281+C294+C449+C544</f>
        <v>10040000</v>
      </c>
      <c r="D613" s="3"/>
    </row>
    <row r="614" spans="1:4" x14ac:dyDescent="0.25">
      <c r="A614" t="s">
        <v>67</v>
      </c>
      <c r="B614" s="46" t="s">
        <v>66</v>
      </c>
      <c r="C614" s="47">
        <f>C38+C187+C547+C112+C448+C385+C588</f>
        <v>23000000</v>
      </c>
      <c r="D614" s="3"/>
    </row>
    <row r="615" spans="1:4" x14ac:dyDescent="0.25">
      <c r="A615" s="23" t="s">
        <v>119</v>
      </c>
      <c r="B615" s="25" t="s">
        <v>174</v>
      </c>
      <c r="C615" s="47">
        <f>C190</f>
        <v>0</v>
      </c>
      <c r="D615" s="3"/>
    </row>
    <row r="616" spans="1:4" x14ac:dyDescent="0.25">
      <c r="B616" s="46"/>
      <c r="C616" s="47"/>
      <c r="D616" s="3"/>
    </row>
    <row r="617" spans="1:4" x14ac:dyDescent="0.25">
      <c r="A617" t="s">
        <v>45</v>
      </c>
      <c r="B617" s="46" t="s">
        <v>84</v>
      </c>
      <c r="C617" s="47">
        <f>C41+C83+C117+C139+C193+C389+C452+C480+C498+C257+C553+C573+C591</f>
        <v>15509230</v>
      </c>
      <c r="D617" s="3"/>
    </row>
    <row r="618" spans="1:4" x14ac:dyDescent="0.25">
      <c r="A618" s="10" t="s">
        <v>111</v>
      </c>
      <c r="B618" s="2" t="s">
        <v>112</v>
      </c>
      <c r="C618" s="47"/>
      <c r="D618" s="3"/>
    </row>
    <row r="619" spans="1:4" x14ac:dyDescent="0.25">
      <c r="A619" s="23" t="s">
        <v>110</v>
      </c>
      <c r="B619" s="96" t="s">
        <v>109</v>
      </c>
      <c r="C619" s="47">
        <f>C44+C550</f>
        <v>1100000</v>
      </c>
      <c r="D619" s="3"/>
    </row>
    <row r="620" spans="1:4" x14ac:dyDescent="0.25">
      <c r="B620" s="2" t="s">
        <v>5</v>
      </c>
      <c r="C620" s="93">
        <f>SUM(C604:C619)</f>
        <v>79450230</v>
      </c>
      <c r="D620" s="3"/>
    </row>
    <row r="622" spans="1:4" x14ac:dyDescent="0.25">
      <c r="A622" s="25" t="s">
        <v>95</v>
      </c>
      <c r="B622" s="25" t="s">
        <v>22</v>
      </c>
      <c r="C622" s="47">
        <f>C406+C557</f>
        <v>4300000</v>
      </c>
    </row>
    <row r="623" spans="1:4" x14ac:dyDescent="0.25">
      <c r="A623" s="3" t="s">
        <v>113</v>
      </c>
      <c r="B623" s="25" t="s">
        <v>34</v>
      </c>
      <c r="C623" s="47">
        <f>C303+C310+C317+C324+C325+C331+C338+C345+C352+C359+C360</f>
        <v>7670000</v>
      </c>
      <c r="D623" s="3"/>
    </row>
    <row r="624" spans="1:4" x14ac:dyDescent="0.25">
      <c r="A624" s="3"/>
      <c r="B624" s="105"/>
      <c r="C624" s="47"/>
      <c r="D624" s="3"/>
    </row>
    <row r="625" spans="1:4" x14ac:dyDescent="0.25">
      <c r="A625" s="106"/>
      <c r="B625" s="168" t="s">
        <v>238</v>
      </c>
      <c r="C625" s="47">
        <f>C52+C89+C486+C99+C97+C98</f>
        <v>91557718</v>
      </c>
      <c r="D625" s="3"/>
    </row>
    <row r="626" spans="1:4" x14ac:dyDescent="0.25">
      <c r="A626" s="106"/>
      <c r="D626" s="3"/>
    </row>
    <row r="627" spans="1:4" x14ac:dyDescent="0.25">
      <c r="A627" s="3"/>
      <c r="B627" s="13"/>
      <c r="C627" s="93"/>
      <c r="D627" s="3"/>
    </row>
    <row r="628" spans="1:4" ht="15.75" thickBot="1" x14ac:dyDescent="0.3">
      <c r="A628" s="3"/>
      <c r="B628" s="85" t="s">
        <v>11</v>
      </c>
      <c r="C628" s="50">
        <f>C623+C622+C620+C603+C602+C601+C625</f>
        <v>276121262</v>
      </c>
      <c r="D628" s="49"/>
    </row>
    <row r="631" spans="1:4" x14ac:dyDescent="0.25">
      <c r="A631" s="3" t="s">
        <v>93</v>
      </c>
      <c r="B631" s="3" t="s">
        <v>121</v>
      </c>
      <c r="C631" s="3"/>
      <c r="D631" s="47">
        <f>D58</f>
        <v>18000000</v>
      </c>
    </row>
    <row r="632" spans="1:4" x14ac:dyDescent="0.25">
      <c r="A632" s="77" t="s">
        <v>91</v>
      </c>
      <c r="B632" s="3" t="s">
        <v>15</v>
      </c>
      <c r="C632" s="3"/>
      <c r="D632" s="47">
        <f>D489+D395+D123+D561+D201+D597</f>
        <v>25355000</v>
      </c>
    </row>
    <row r="633" spans="1:4" x14ac:dyDescent="0.25">
      <c r="A633" s="77" t="s">
        <v>94</v>
      </c>
      <c r="B633" s="3" t="s">
        <v>122</v>
      </c>
      <c r="C633" s="3"/>
      <c r="D633" s="47">
        <f>D125+D562</f>
        <v>3450000</v>
      </c>
    </row>
    <row r="634" spans="1:4" x14ac:dyDescent="0.25">
      <c r="A634" s="77" t="s">
        <v>642</v>
      </c>
      <c r="B634" s="3" t="s">
        <v>640</v>
      </c>
      <c r="C634" s="3"/>
      <c r="D634" s="47">
        <f>D563</f>
        <v>700000</v>
      </c>
    </row>
    <row r="635" spans="1:4" x14ac:dyDescent="0.25">
      <c r="A635" s="77" t="s">
        <v>46</v>
      </c>
      <c r="B635" s="3" t="s">
        <v>13</v>
      </c>
      <c r="C635" s="3"/>
      <c r="D635" s="47">
        <f>D59+D127+D490+D396+D564+D202</f>
        <v>12467500</v>
      </c>
    </row>
    <row r="636" spans="1:4" x14ac:dyDescent="0.25">
      <c r="A636" s="77"/>
      <c r="B636" s="3"/>
      <c r="C636" s="3"/>
      <c r="D636" s="3"/>
    </row>
    <row r="637" spans="1:4" x14ac:dyDescent="0.25">
      <c r="A637" s="77"/>
      <c r="B637" s="2" t="s">
        <v>14</v>
      </c>
      <c r="C637" s="3"/>
      <c r="D637" s="93">
        <f>SUM(D631:D636)</f>
        <v>59972500</v>
      </c>
    </row>
    <row r="638" spans="1:4" x14ac:dyDescent="0.25">
      <c r="A638" s="77"/>
      <c r="B638" s="88"/>
      <c r="C638" s="3"/>
      <c r="D638" s="3"/>
    </row>
    <row r="639" spans="1:4" x14ac:dyDescent="0.25">
      <c r="A639" s="77" t="s">
        <v>97</v>
      </c>
      <c r="B639" s="3" t="s">
        <v>123</v>
      </c>
      <c r="C639" s="3"/>
      <c r="D639" s="47">
        <f>D56+D272+D258+D285+D426</f>
        <v>30292698</v>
      </c>
    </row>
    <row r="640" spans="1:4" x14ac:dyDescent="0.25">
      <c r="A640" s="77"/>
      <c r="B640" s="3"/>
      <c r="C640" s="3"/>
      <c r="D640" s="3"/>
    </row>
    <row r="641" spans="1:4" x14ac:dyDescent="0.25">
      <c r="A641" s="77" t="s">
        <v>96</v>
      </c>
      <c r="B641" s="3" t="s">
        <v>175</v>
      </c>
      <c r="C641" s="3"/>
      <c r="D641" s="69"/>
    </row>
    <row r="642" spans="1:4" x14ac:dyDescent="0.25">
      <c r="A642" s="48" t="s">
        <v>230</v>
      </c>
      <c r="B642" s="3" t="s">
        <v>231</v>
      </c>
      <c r="C642" s="3"/>
      <c r="D642" s="69">
        <f>D397</f>
        <v>0</v>
      </c>
    </row>
    <row r="644" spans="1:4" x14ac:dyDescent="0.25">
      <c r="A644" s="3" t="s">
        <v>140</v>
      </c>
      <c r="B644" s="102" t="s">
        <v>139</v>
      </c>
      <c r="C644" s="3"/>
      <c r="D644" s="69">
        <f>D230</f>
        <v>31850000</v>
      </c>
    </row>
    <row r="645" spans="1:4" x14ac:dyDescent="0.25">
      <c r="A645" s="3"/>
      <c r="B645" s="2" t="s">
        <v>8</v>
      </c>
      <c r="C645" s="3"/>
      <c r="D645" s="21">
        <f>D637+D639+D644</f>
        <v>122115198</v>
      </c>
    </row>
    <row r="646" spans="1:4" x14ac:dyDescent="0.25">
      <c r="A646" s="107"/>
      <c r="B646" s="77" t="s">
        <v>580</v>
      </c>
      <c r="C646" s="3"/>
      <c r="D646" s="69">
        <v>91557718</v>
      </c>
    </row>
    <row r="647" spans="1:4" x14ac:dyDescent="0.25">
      <c r="A647" s="107"/>
      <c r="B647" s="77" t="s">
        <v>668</v>
      </c>
      <c r="C647" s="3"/>
      <c r="D647" s="69"/>
    </row>
    <row r="648" spans="1:4" x14ac:dyDescent="0.25">
      <c r="A648" s="108" t="s">
        <v>143</v>
      </c>
      <c r="B648" s="107" t="s">
        <v>144</v>
      </c>
      <c r="C648" s="3"/>
      <c r="D648" s="69"/>
    </row>
    <row r="649" spans="1:4" x14ac:dyDescent="0.25">
      <c r="D649" s="17"/>
    </row>
    <row r="650" spans="1:4" x14ac:dyDescent="0.25">
      <c r="B650" s="168" t="s">
        <v>177</v>
      </c>
      <c r="C650" s="47">
        <f>C238</f>
        <v>178249175</v>
      </c>
      <c r="D650" s="17"/>
    </row>
    <row r="651" spans="1:4" x14ac:dyDescent="0.25">
      <c r="A651" s="3" t="s">
        <v>141</v>
      </c>
      <c r="B651" s="3" t="s">
        <v>142</v>
      </c>
      <c r="C651" s="3"/>
      <c r="D651" s="69">
        <f>D241</f>
        <v>205690929</v>
      </c>
    </row>
    <row r="652" spans="1:4" x14ac:dyDescent="0.25">
      <c r="B652" t="s">
        <v>293</v>
      </c>
      <c r="C652" s="17">
        <f>C628+C650</f>
        <v>454370437</v>
      </c>
      <c r="D652" s="17">
        <f>D651+D649+D646+D648+D645+D647</f>
        <v>419363845</v>
      </c>
    </row>
    <row r="653" spans="1:4" x14ac:dyDescent="0.25">
      <c r="C653" s="17"/>
    </row>
    <row r="654" spans="1:4" x14ac:dyDescent="0.25">
      <c r="C654" s="17"/>
    </row>
    <row r="655" spans="1:4" x14ac:dyDescent="0.25">
      <c r="B655" t="s">
        <v>178</v>
      </c>
      <c r="C655" s="86"/>
      <c r="D655" s="169"/>
    </row>
    <row r="656" spans="1:4" x14ac:dyDescent="0.25">
      <c r="B656" t="s">
        <v>179</v>
      </c>
      <c r="C656" s="86"/>
      <c r="D656" s="86"/>
    </row>
    <row r="657" spans="1:4" x14ac:dyDescent="0.25">
      <c r="C657" s="86"/>
      <c r="D657" s="86"/>
    </row>
    <row r="661" spans="1:4" x14ac:dyDescent="0.25">
      <c r="A661" t="s">
        <v>273</v>
      </c>
    </row>
    <row r="662" spans="1:4" x14ac:dyDescent="0.25">
      <c r="B662" t="s">
        <v>274</v>
      </c>
      <c r="D662" s="188">
        <v>64776342</v>
      </c>
    </row>
    <row r="663" spans="1:4" x14ac:dyDescent="0.25">
      <c r="B663" t="s">
        <v>275</v>
      </c>
      <c r="D663" s="188">
        <v>16143543</v>
      </c>
    </row>
    <row r="664" spans="1:4" x14ac:dyDescent="0.25">
      <c r="B664" t="s">
        <v>276</v>
      </c>
      <c r="D664" s="188">
        <v>448590</v>
      </c>
    </row>
    <row r="665" spans="1:4" x14ac:dyDescent="0.25">
      <c r="D665" s="189">
        <f>SUM(D662:D664)</f>
        <v>81368475</v>
      </c>
    </row>
    <row r="666" spans="1:4" x14ac:dyDescent="0.25">
      <c r="D666" s="17" t="s">
        <v>574</v>
      </c>
    </row>
    <row r="668" spans="1:4" x14ac:dyDescent="0.25">
      <c r="D668" s="169"/>
    </row>
    <row r="671" spans="1:4" x14ac:dyDescent="0.25">
      <c r="A671" t="s">
        <v>298</v>
      </c>
      <c r="B671" s="17">
        <f>D645+D646+D665+D647</f>
        <v>295041391</v>
      </c>
    </row>
    <row r="672" spans="1:4" x14ac:dyDescent="0.25">
      <c r="A672" t="s">
        <v>299</v>
      </c>
      <c r="B672" s="17">
        <f>C628</f>
        <v>276121262</v>
      </c>
    </row>
    <row r="673" spans="1:3" x14ac:dyDescent="0.25">
      <c r="A673" t="s">
        <v>295</v>
      </c>
      <c r="B673" s="17">
        <f>B671-B672</f>
        <v>18920129</v>
      </c>
    </row>
    <row r="676" spans="1:3" x14ac:dyDescent="0.25">
      <c r="A676" t="s">
        <v>266</v>
      </c>
    </row>
    <row r="677" spans="1:3" x14ac:dyDescent="0.25">
      <c r="A677" t="s">
        <v>671</v>
      </c>
      <c r="B677" s="417">
        <f>hivatal!B99</f>
        <v>-3428203</v>
      </c>
    </row>
    <row r="678" spans="1:3" x14ac:dyDescent="0.25">
      <c r="A678" t="s">
        <v>672</v>
      </c>
      <c r="B678" s="417">
        <f>ámk!D367</f>
        <v>-34894081</v>
      </c>
    </row>
    <row r="679" spans="1:3" x14ac:dyDescent="0.25">
      <c r="A679" t="s">
        <v>673</v>
      </c>
      <c r="B679" s="417">
        <f>szak!B196</f>
        <v>-15604437</v>
      </c>
    </row>
    <row r="680" spans="1:3" x14ac:dyDescent="0.25">
      <c r="A680" t="s">
        <v>674</v>
      </c>
      <c r="B680" s="17">
        <f>B673</f>
        <v>18920129</v>
      </c>
    </row>
    <row r="681" spans="1:3" x14ac:dyDescent="0.25">
      <c r="B681" s="169">
        <f>SUM(B677:B680)</f>
        <v>-35006592</v>
      </c>
    </row>
    <row r="683" spans="1:3" x14ac:dyDescent="0.25">
      <c r="A683" t="s">
        <v>675</v>
      </c>
    </row>
    <row r="684" spans="1:3" x14ac:dyDescent="0.25">
      <c r="B684" t="s">
        <v>676</v>
      </c>
      <c r="C684" s="189">
        <v>9066176</v>
      </c>
    </row>
    <row r="685" spans="1:3" x14ac:dyDescent="0.25">
      <c r="B685" t="s">
        <v>677</v>
      </c>
      <c r="C685" s="189">
        <v>4000000</v>
      </c>
    </row>
    <row r="686" spans="1:3" x14ac:dyDescent="0.25">
      <c r="B686" t="s">
        <v>693</v>
      </c>
      <c r="C686" s="189">
        <v>7000000</v>
      </c>
    </row>
    <row r="687" spans="1:3" x14ac:dyDescent="0.25">
      <c r="B687" t="s">
        <v>694</v>
      </c>
      <c r="C687" s="189">
        <v>14000000</v>
      </c>
    </row>
    <row r="688" spans="1:3" x14ac:dyDescent="0.25">
      <c r="B688" t="s">
        <v>695</v>
      </c>
      <c r="C688" s="189"/>
    </row>
    <row r="689" spans="2:3" x14ac:dyDescent="0.25">
      <c r="B689" t="s">
        <v>702</v>
      </c>
      <c r="C689" s="169">
        <f>SUM(C684:C688)</f>
        <v>34066176</v>
      </c>
    </row>
  </sheetData>
  <mergeCells count="5">
    <mergeCell ref="A1:D1"/>
    <mergeCell ref="A2:D2"/>
    <mergeCell ref="A3:D3"/>
    <mergeCell ref="A6:D6"/>
    <mergeCell ref="A5:D5"/>
  </mergeCells>
  <phoneticPr fontId="0" type="noConversion"/>
  <pageMargins left="0.7" right="0.7" top="0.75" bottom="0.75" header="0.3" footer="0.3"/>
  <pageSetup paperSize="9" orientation="portrait" r:id="rId1"/>
  <headerFooter>
    <oddFooter>&amp;L&amp;Z&amp;F&amp;C&amp;P&amp;R&amp;A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G53" sqref="G53"/>
    </sheetView>
  </sheetViews>
  <sheetFormatPr defaultRowHeight="15" x14ac:dyDescent="0.25"/>
  <cols>
    <col min="2" max="2" width="33.42578125" customWidth="1"/>
    <col min="3" max="3" width="13.5703125" bestFit="1" customWidth="1"/>
    <col min="4" max="4" width="13.5703125" customWidth="1"/>
    <col min="5" max="5" width="13.5703125" bestFit="1" customWidth="1"/>
  </cols>
  <sheetData>
    <row r="1" spans="1:5" x14ac:dyDescent="0.25">
      <c r="E1" t="s">
        <v>565</v>
      </c>
    </row>
    <row r="2" spans="1:5" x14ac:dyDescent="0.25">
      <c r="B2" s="380" t="s">
        <v>566</v>
      </c>
    </row>
    <row r="3" spans="1:5" x14ac:dyDescent="0.25">
      <c r="B3" s="380" t="s">
        <v>567</v>
      </c>
    </row>
    <row r="4" spans="1:5" x14ac:dyDescent="0.25">
      <c r="A4" s="54" t="s">
        <v>239</v>
      </c>
      <c r="B4" s="39" t="s">
        <v>149</v>
      </c>
    </row>
    <row r="6" spans="1:5" ht="30" x14ac:dyDescent="0.25">
      <c r="A6" s="37" t="s">
        <v>39</v>
      </c>
      <c r="B6" s="38" t="s">
        <v>3</v>
      </c>
      <c r="C6" s="37" t="s">
        <v>193</v>
      </c>
      <c r="D6" s="37" t="s">
        <v>199</v>
      </c>
    </row>
    <row r="7" spans="1:5" x14ac:dyDescent="0.25">
      <c r="A7" s="92" t="s">
        <v>70</v>
      </c>
      <c r="B7" s="90" t="s">
        <v>608</v>
      </c>
      <c r="C7" s="112">
        <v>25103600</v>
      </c>
      <c r="D7" s="37"/>
    </row>
    <row r="8" spans="1:5" x14ac:dyDescent="0.25">
      <c r="A8" s="92" t="s">
        <v>51</v>
      </c>
      <c r="B8" s="113" t="s">
        <v>150</v>
      </c>
      <c r="C8" s="114">
        <f>SUM(C7)</f>
        <v>25103600</v>
      </c>
      <c r="D8" s="37"/>
    </row>
    <row r="9" spans="1:5" x14ac:dyDescent="0.25">
      <c r="D9" s="37"/>
    </row>
    <row r="10" spans="1:5" x14ac:dyDescent="0.25">
      <c r="A10" s="92"/>
      <c r="B10" s="90" t="s">
        <v>152</v>
      </c>
      <c r="C10" s="112">
        <v>4402341</v>
      </c>
      <c r="D10" s="37"/>
    </row>
    <row r="11" spans="1:5" x14ac:dyDescent="0.25">
      <c r="A11" s="3" t="s">
        <v>151</v>
      </c>
      <c r="B11" s="2" t="s">
        <v>10</v>
      </c>
      <c r="C11" s="122">
        <f>SUM(C10)</f>
        <v>4402341</v>
      </c>
      <c r="D11" s="37"/>
    </row>
    <row r="12" spans="1:5" x14ac:dyDescent="0.25">
      <c r="A12" s="3"/>
      <c r="B12" s="2"/>
      <c r="C12" s="122"/>
      <c r="D12" s="37"/>
    </row>
    <row r="13" spans="1:5" x14ac:dyDescent="0.25">
      <c r="A13" s="3"/>
      <c r="D13" s="37"/>
    </row>
    <row r="14" spans="1:5" x14ac:dyDescent="0.25">
      <c r="A14" s="37"/>
      <c r="B14" s="88" t="s">
        <v>181</v>
      </c>
      <c r="C14" s="125">
        <v>250000</v>
      </c>
      <c r="D14" s="37"/>
    </row>
    <row r="15" spans="1:5" x14ac:dyDescent="0.25">
      <c r="A15" s="68"/>
      <c r="B15" s="88" t="s">
        <v>53</v>
      </c>
      <c r="C15" s="4"/>
      <c r="D15" s="4"/>
    </row>
    <row r="16" spans="1:5" x14ac:dyDescent="0.25">
      <c r="A16" s="48" t="s">
        <v>47</v>
      </c>
      <c r="B16" s="33" t="s">
        <v>48</v>
      </c>
      <c r="C16" s="21">
        <f>SUM(C14:C15)</f>
        <v>250000</v>
      </c>
      <c r="D16" s="21"/>
    </row>
    <row r="17" spans="1:4" x14ac:dyDescent="0.25">
      <c r="A17" s="48"/>
      <c r="B17" s="33"/>
      <c r="C17" s="21"/>
      <c r="D17" s="21"/>
    </row>
    <row r="18" spans="1:4" x14ac:dyDescent="0.25">
      <c r="A18" s="48"/>
      <c r="B18" s="48" t="s">
        <v>182</v>
      </c>
      <c r="C18" s="89">
        <v>2205000</v>
      </c>
      <c r="D18" s="21"/>
    </row>
    <row r="19" spans="1:4" x14ac:dyDescent="0.25">
      <c r="A19" s="48"/>
      <c r="B19" s="48" t="s">
        <v>232</v>
      </c>
      <c r="C19" s="89">
        <v>20000</v>
      </c>
      <c r="D19" s="21"/>
    </row>
    <row r="20" spans="1:4" x14ac:dyDescent="0.25">
      <c r="A20" s="48"/>
      <c r="B20" s="48" t="s">
        <v>50</v>
      </c>
      <c r="C20" s="89">
        <v>4200000</v>
      </c>
      <c r="D20" s="21"/>
    </row>
    <row r="21" spans="1:4" x14ac:dyDescent="0.25">
      <c r="A21" s="3" t="s">
        <v>180</v>
      </c>
      <c r="B21" s="3" t="s">
        <v>156</v>
      </c>
      <c r="C21" s="89">
        <v>100000</v>
      </c>
      <c r="D21" s="4"/>
    </row>
    <row r="22" spans="1:4" x14ac:dyDescent="0.25">
      <c r="A22" s="3"/>
      <c r="B22" s="136" t="s">
        <v>50</v>
      </c>
      <c r="C22" s="21">
        <f>SUM(C18:C21)</f>
        <v>6525000</v>
      </c>
      <c r="D22" s="4"/>
    </row>
    <row r="23" spans="1:4" x14ac:dyDescent="0.25">
      <c r="A23" s="3"/>
      <c r="B23" s="3"/>
      <c r="C23" s="21"/>
      <c r="D23" s="4"/>
    </row>
    <row r="24" spans="1:4" x14ac:dyDescent="0.25">
      <c r="A24" s="3"/>
      <c r="B24" s="88" t="s">
        <v>59</v>
      </c>
      <c r="C24" s="4">
        <v>500000</v>
      </c>
      <c r="D24" s="4"/>
    </row>
    <row r="25" spans="1:4" x14ac:dyDescent="0.25">
      <c r="A25" s="88" t="s">
        <v>61</v>
      </c>
      <c r="B25" s="2" t="s">
        <v>62</v>
      </c>
      <c r="C25" s="21">
        <f>SUM(C24)</f>
        <v>500000</v>
      </c>
      <c r="D25" s="4"/>
    </row>
    <row r="26" spans="1:4" x14ac:dyDescent="0.25">
      <c r="A26" s="88"/>
      <c r="B26" s="2"/>
      <c r="C26" s="21"/>
      <c r="D26" s="4"/>
    </row>
    <row r="27" spans="1:4" x14ac:dyDescent="0.25">
      <c r="A27" s="88"/>
      <c r="B27" s="88" t="s">
        <v>158</v>
      </c>
      <c r="C27" s="89">
        <v>4000000</v>
      </c>
      <c r="D27" s="4"/>
    </row>
    <row r="28" spans="1:4" x14ac:dyDescent="0.25">
      <c r="A28" s="88" t="s">
        <v>153</v>
      </c>
      <c r="B28" s="2" t="s">
        <v>159</v>
      </c>
      <c r="C28" s="21">
        <f>SUM(C27)</f>
        <v>4000000</v>
      </c>
      <c r="D28" s="4"/>
    </row>
    <row r="29" spans="1:4" x14ac:dyDescent="0.25">
      <c r="A29" s="88"/>
      <c r="B29" s="2"/>
      <c r="C29" s="21"/>
      <c r="D29" s="4"/>
    </row>
    <row r="30" spans="1:4" x14ac:dyDescent="0.25">
      <c r="A30" s="3"/>
      <c r="B30" s="3" t="s">
        <v>99</v>
      </c>
      <c r="C30" s="89">
        <v>600000</v>
      </c>
      <c r="D30" s="4"/>
    </row>
    <row r="31" spans="1:4" x14ac:dyDescent="0.25">
      <c r="A31" s="3" t="s">
        <v>65</v>
      </c>
      <c r="B31" s="2" t="s">
        <v>99</v>
      </c>
      <c r="C31" s="21">
        <f>SUM(C30)</f>
        <v>600000</v>
      </c>
      <c r="D31" s="4"/>
    </row>
    <row r="32" spans="1:4" x14ac:dyDescent="0.25">
      <c r="A32" s="3"/>
      <c r="B32" s="3"/>
      <c r="C32" s="4"/>
      <c r="D32" s="4"/>
    </row>
    <row r="33" spans="1:4" x14ac:dyDescent="0.25">
      <c r="A33" s="3"/>
      <c r="B33" s="3" t="s">
        <v>66</v>
      </c>
      <c r="C33" s="4">
        <v>7500000</v>
      </c>
      <c r="D33" s="4"/>
    </row>
    <row r="34" spans="1:4" x14ac:dyDescent="0.25">
      <c r="A34" s="3" t="s">
        <v>67</v>
      </c>
      <c r="B34" s="87" t="s">
        <v>66</v>
      </c>
      <c r="C34" s="21">
        <f>SUM(C33)</f>
        <v>7500000</v>
      </c>
      <c r="D34" s="4"/>
    </row>
    <row r="35" spans="1:4" x14ac:dyDescent="0.25">
      <c r="A35" s="3"/>
      <c r="B35" s="3"/>
      <c r="C35" s="4"/>
      <c r="D35" s="4"/>
    </row>
    <row r="36" spans="1:4" x14ac:dyDescent="0.25">
      <c r="A36" s="3"/>
      <c r="B36" s="88" t="s">
        <v>68</v>
      </c>
      <c r="C36" s="89">
        <v>5230000</v>
      </c>
      <c r="D36" s="4"/>
    </row>
    <row r="37" spans="1:4" x14ac:dyDescent="0.25">
      <c r="A37" s="10" t="s">
        <v>45</v>
      </c>
      <c r="B37" s="13" t="s">
        <v>69</v>
      </c>
      <c r="C37" s="76">
        <f>SUM(C36)</f>
        <v>5230000</v>
      </c>
      <c r="D37" s="21"/>
    </row>
    <row r="38" spans="1:4" x14ac:dyDescent="0.25">
      <c r="A38" s="3"/>
      <c r="B38" s="3"/>
      <c r="C38" s="3"/>
      <c r="D38" s="110"/>
    </row>
    <row r="39" spans="1:4" x14ac:dyDescent="0.25">
      <c r="A39" s="3"/>
      <c r="B39" s="3" t="s">
        <v>160</v>
      </c>
      <c r="C39" s="120">
        <v>400000</v>
      </c>
      <c r="D39" s="110"/>
    </row>
    <row r="40" spans="1:4" x14ac:dyDescent="0.25">
      <c r="A40" s="2" t="s">
        <v>110</v>
      </c>
      <c r="B40" s="2" t="s">
        <v>161</v>
      </c>
      <c r="C40" s="121">
        <f>SUM(C39)</f>
        <v>400000</v>
      </c>
      <c r="D40" s="104"/>
    </row>
    <row r="41" spans="1:4" x14ac:dyDescent="0.25">
      <c r="A41" s="3"/>
      <c r="B41" s="3"/>
      <c r="C41" s="3"/>
      <c r="D41" s="110"/>
    </row>
    <row r="42" spans="1:4" x14ac:dyDescent="0.25">
      <c r="A42" s="119"/>
      <c r="B42" s="2" t="s">
        <v>5</v>
      </c>
      <c r="C42" s="21">
        <f>C37+C31+C25+C16+C40+C28+C22+C34</f>
        <v>25005000</v>
      </c>
      <c r="D42" s="4"/>
    </row>
    <row r="43" spans="1:4" x14ac:dyDescent="0.25">
      <c r="A43" s="2"/>
      <c r="B43" s="2"/>
      <c r="C43" s="21"/>
      <c r="D43" s="21"/>
    </row>
    <row r="44" spans="1:4" x14ac:dyDescent="0.25">
      <c r="A44" s="2" t="s">
        <v>204</v>
      </c>
      <c r="B44" s="88" t="s">
        <v>233</v>
      </c>
      <c r="C44" s="89"/>
      <c r="D44" s="21"/>
    </row>
    <row r="45" spans="1:4" x14ac:dyDescent="0.25">
      <c r="A45" s="2" t="s">
        <v>205</v>
      </c>
      <c r="B45" s="88" t="s">
        <v>145</v>
      </c>
      <c r="C45" s="89"/>
      <c r="D45" s="21"/>
    </row>
    <row r="46" spans="1:4" x14ac:dyDescent="0.25">
      <c r="A46" s="2" t="s">
        <v>204</v>
      </c>
      <c r="B46" s="88" t="s">
        <v>234</v>
      </c>
      <c r="C46" s="89"/>
      <c r="D46" s="21"/>
    </row>
    <row r="47" spans="1:4" x14ac:dyDescent="0.25">
      <c r="A47" s="2" t="s">
        <v>205</v>
      </c>
      <c r="B47" s="88" t="s">
        <v>145</v>
      </c>
      <c r="C47" s="89"/>
      <c r="D47" s="21"/>
    </row>
    <row r="48" spans="1:4" x14ac:dyDescent="0.25">
      <c r="A48" s="2"/>
      <c r="B48" s="1" t="s">
        <v>183</v>
      </c>
      <c r="C48" s="137">
        <f>SUM(C44:C47)</f>
        <v>0</v>
      </c>
      <c r="D48" s="21"/>
    </row>
    <row r="49" spans="1:4" ht="15.75" thickBot="1" x14ac:dyDescent="0.3">
      <c r="A49" s="10"/>
      <c r="B49" s="10"/>
      <c r="C49" s="123"/>
      <c r="D49" s="11"/>
    </row>
    <row r="50" spans="1:4" ht="15.75" thickBot="1" x14ac:dyDescent="0.3">
      <c r="A50" s="40"/>
      <c r="B50" s="41" t="s">
        <v>11</v>
      </c>
      <c r="C50" s="45">
        <f>C48+C42+C8+C11</f>
        <v>54510941</v>
      </c>
      <c r="D50" s="51"/>
    </row>
    <row r="51" spans="1:4" x14ac:dyDescent="0.25">
      <c r="A51" s="78"/>
      <c r="C51" s="124"/>
      <c r="D51" s="5"/>
    </row>
    <row r="52" spans="1:4" x14ac:dyDescent="0.25">
      <c r="A52" s="77" t="s">
        <v>97</v>
      </c>
      <c r="B52" s="412" t="s">
        <v>162</v>
      </c>
      <c r="C52" s="413"/>
      <c r="D52" s="413">
        <v>17000000</v>
      </c>
    </row>
    <row r="53" spans="1:4" x14ac:dyDescent="0.25">
      <c r="A53" s="77"/>
      <c r="B53" s="3"/>
      <c r="C53" s="4"/>
      <c r="D53" s="4"/>
    </row>
    <row r="54" spans="1:4" x14ac:dyDescent="0.25">
      <c r="A54" s="79" t="s">
        <v>93</v>
      </c>
      <c r="B54" s="23" t="s">
        <v>17</v>
      </c>
      <c r="C54" s="24"/>
      <c r="D54" s="24">
        <v>18000000</v>
      </c>
    </row>
    <row r="55" spans="1:4" x14ac:dyDescent="0.25">
      <c r="A55" s="77" t="s">
        <v>46</v>
      </c>
      <c r="B55" s="6" t="s">
        <v>18</v>
      </c>
      <c r="C55" s="4"/>
      <c r="D55" s="4">
        <v>4860000</v>
      </c>
    </row>
    <row r="56" spans="1:4" x14ac:dyDescent="0.25">
      <c r="A56" s="3"/>
      <c r="B56" s="7" t="s">
        <v>6</v>
      </c>
      <c r="C56" s="4"/>
      <c r="D56" s="4">
        <f>SUM(D54:D55)</f>
        <v>22860000</v>
      </c>
    </row>
    <row r="57" spans="1:4" x14ac:dyDescent="0.25">
      <c r="A57" s="3" t="s">
        <v>235</v>
      </c>
      <c r="B57" s="7" t="s">
        <v>236</v>
      </c>
      <c r="C57" s="4"/>
      <c r="D57" s="4"/>
    </row>
    <row r="58" spans="1:4" ht="15.75" thickBot="1" x14ac:dyDescent="0.3">
      <c r="A58" s="166"/>
      <c r="B58" s="109" t="s">
        <v>8</v>
      </c>
      <c r="C58" s="134"/>
      <c r="D58" s="167">
        <f>D56+D52+D57</f>
        <v>39860000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H16" sqref="H16"/>
    </sheetView>
  </sheetViews>
  <sheetFormatPr defaultRowHeight="15" x14ac:dyDescent="0.25"/>
  <cols>
    <col min="3" max="4" width="15.140625" bestFit="1" customWidth="1"/>
    <col min="5" max="5" width="12" bestFit="1" customWidth="1"/>
    <col min="8" max="8" width="12.42578125" bestFit="1" customWidth="1"/>
  </cols>
  <sheetData>
    <row r="1" spans="1:9" x14ac:dyDescent="0.25">
      <c r="E1" t="s">
        <v>367</v>
      </c>
    </row>
    <row r="4" spans="1:9" ht="15.75" x14ac:dyDescent="0.25">
      <c r="A4" s="436" t="s">
        <v>659</v>
      </c>
      <c r="B4" s="436"/>
      <c r="C4" s="436"/>
      <c r="D4" s="436"/>
      <c r="E4" s="436"/>
      <c r="F4" s="436"/>
      <c r="G4" s="436"/>
      <c r="H4" s="436"/>
      <c r="I4" s="436"/>
    </row>
    <row r="10" spans="1:9" x14ac:dyDescent="0.25">
      <c r="A10" s="1" t="s">
        <v>328</v>
      </c>
      <c r="H10" t="s">
        <v>542</v>
      </c>
    </row>
    <row r="13" spans="1:9" x14ac:dyDescent="0.25">
      <c r="A13" s="1" t="s">
        <v>368</v>
      </c>
    </row>
    <row r="15" spans="1:9" x14ac:dyDescent="0.25">
      <c r="A15" t="s">
        <v>369</v>
      </c>
      <c r="H15" s="261">
        <v>3300000</v>
      </c>
    </row>
    <row r="16" spans="1:9" x14ac:dyDescent="0.25">
      <c r="A16" t="s">
        <v>371</v>
      </c>
      <c r="H16" s="261">
        <v>50000</v>
      </c>
    </row>
    <row r="17" spans="1:8" x14ac:dyDescent="0.25">
      <c r="A17" t="s">
        <v>372</v>
      </c>
      <c r="H17" s="262">
        <v>170000</v>
      </c>
    </row>
    <row r="18" spans="1:8" x14ac:dyDescent="0.25">
      <c r="A18" t="s">
        <v>373</v>
      </c>
      <c r="H18" s="262">
        <v>330000</v>
      </c>
    </row>
    <row r="19" spans="1:8" x14ac:dyDescent="0.25">
      <c r="A19" t="s">
        <v>374</v>
      </c>
      <c r="H19" s="262">
        <v>50000</v>
      </c>
    </row>
    <row r="20" spans="1:8" x14ac:dyDescent="0.25">
      <c r="A20" t="s">
        <v>375</v>
      </c>
      <c r="H20" s="262">
        <v>400000</v>
      </c>
    </row>
    <row r="21" spans="1:8" x14ac:dyDescent="0.25">
      <c r="A21" s="1" t="s">
        <v>376</v>
      </c>
      <c r="H21" s="263">
        <f>SUM(H14:H20)</f>
        <v>4300000</v>
      </c>
    </row>
    <row r="22" spans="1:8" x14ac:dyDescent="0.25">
      <c r="H22" s="262"/>
    </row>
    <row r="24" spans="1:8" x14ac:dyDescent="0.25">
      <c r="A24" s="1" t="s">
        <v>377</v>
      </c>
      <c r="B24" s="1"/>
      <c r="C24" s="1"/>
      <c r="D24" s="1"/>
      <c r="E24" s="1"/>
      <c r="F24" s="1"/>
      <c r="G24" s="1"/>
      <c r="H24" s="187">
        <f>H21</f>
        <v>4300000</v>
      </c>
    </row>
    <row r="27" spans="1:8" x14ac:dyDescent="0.25">
      <c r="A27" t="s">
        <v>560</v>
      </c>
      <c r="D27" s="379"/>
    </row>
    <row r="28" spans="1:8" x14ac:dyDescent="0.25">
      <c r="A28" t="s">
        <v>561</v>
      </c>
      <c r="C28" s="379"/>
      <c r="D28" s="379"/>
    </row>
    <row r="29" spans="1:8" x14ac:dyDescent="0.25">
      <c r="A29" t="s">
        <v>562</v>
      </c>
      <c r="C29" s="379"/>
      <c r="D29" s="379"/>
    </row>
    <row r="30" spans="1:8" x14ac:dyDescent="0.25">
      <c r="A30" t="s">
        <v>563</v>
      </c>
      <c r="C30" s="379"/>
      <c r="D30" s="379"/>
    </row>
    <row r="31" spans="1:8" x14ac:dyDescent="0.25">
      <c r="A31" t="s">
        <v>564</v>
      </c>
      <c r="C31" s="379"/>
      <c r="D31" s="379"/>
    </row>
    <row r="32" spans="1:8" x14ac:dyDescent="0.25">
      <c r="C32" s="379"/>
      <c r="D32" s="189"/>
      <c r="E32" s="189"/>
    </row>
    <row r="33" spans="4:4" x14ac:dyDescent="0.25">
      <c r="D33" s="379"/>
    </row>
  </sheetData>
  <mergeCells count="1">
    <mergeCell ref="A4:I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C19" sqref="C19"/>
    </sheetView>
  </sheetViews>
  <sheetFormatPr defaultRowHeight="15" x14ac:dyDescent="0.25"/>
  <cols>
    <col min="2" max="2" width="40.28515625" customWidth="1"/>
    <col min="3" max="3" width="16.140625" bestFit="1" customWidth="1"/>
    <col min="6" max="6" width="12.42578125" customWidth="1"/>
    <col min="7" max="7" width="12.42578125" bestFit="1" customWidth="1"/>
  </cols>
  <sheetData>
    <row r="1" spans="1:9" x14ac:dyDescent="0.25">
      <c r="D1" t="s">
        <v>378</v>
      </c>
    </row>
    <row r="5" spans="1:9" x14ac:dyDescent="0.25">
      <c r="A5" s="374" t="s">
        <v>660</v>
      </c>
      <c r="B5" s="374"/>
      <c r="C5" s="374"/>
      <c r="D5" s="374"/>
      <c r="E5" s="374"/>
      <c r="F5" s="374"/>
      <c r="G5" s="374"/>
      <c r="H5" s="374"/>
      <c r="I5" s="374"/>
    </row>
    <row r="7" spans="1:9" x14ac:dyDescent="0.25">
      <c r="D7" t="s">
        <v>327</v>
      </c>
    </row>
    <row r="10" spans="1:9" x14ac:dyDescent="0.25">
      <c r="C10" s="15"/>
    </row>
    <row r="11" spans="1:9" x14ac:dyDescent="0.25">
      <c r="A11" s="9" t="s">
        <v>340</v>
      </c>
      <c r="B11" s="15"/>
      <c r="C11" s="264"/>
      <c r="E11" s="15"/>
      <c r="F11" s="15"/>
    </row>
    <row r="12" spans="1:9" x14ac:dyDescent="0.25">
      <c r="A12" s="15"/>
      <c r="B12" s="15"/>
      <c r="E12" s="15"/>
      <c r="F12" s="15"/>
    </row>
    <row r="13" spans="1:9" x14ac:dyDescent="0.25">
      <c r="A13" s="15"/>
      <c r="B13" s="15"/>
      <c r="C13" s="377"/>
      <c r="E13" s="15"/>
      <c r="F13" s="15"/>
    </row>
    <row r="14" spans="1:9" x14ac:dyDescent="0.25">
      <c r="A14" s="15"/>
      <c r="B14" s="15" t="s">
        <v>586</v>
      </c>
      <c r="C14" s="264">
        <v>60901</v>
      </c>
      <c r="E14" s="15"/>
      <c r="F14" s="15"/>
    </row>
    <row r="15" spans="1:9" x14ac:dyDescent="0.25">
      <c r="A15" s="15"/>
      <c r="B15" s="15" t="s">
        <v>661</v>
      </c>
      <c r="C15" s="264"/>
      <c r="E15" s="15"/>
      <c r="F15" s="15"/>
    </row>
    <row r="16" spans="1:9" x14ac:dyDescent="0.25">
      <c r="A16" s="15"/>
      <c r="B16" s="376" t="s">
        <v>662</v>
      </c>
      <c r="C16" s="264">
        <v>2115167</v>
      </c>
      <c r="E16" s="15"/>
      <c r="F16" s="15"/>
    </row>
    <row r="17" spans="1:6" x14ac:dyDescent="0.25">
      <c r="A17" s="15"/>
      <c r="B17" s="376" t="s">
        <v>663</v>
      </c>
      <c r="C17" s="264">
        <v>319253</v>
      </c>
      <c r="E17" s="15"/>
      <c r="F17" s="15"/>
    </row>
    <row r="18" spans="1:6" ht="37.5" customHeight="1" x14ac:dyDescent="0.25">
      <c r="A18" s="15"/>
      <c r="B18" s="373" t="s">
        <v>664</v>
      </c>
      <c r="C18" s="375">
        <v>4394200</v>
      </c>
      <c r="E18" s="15"/>
      <c r="F18" s="15"/>
    </row>
    <row r="19" spans="1:6" x14ac:dyDescent="0.25">
      <c r="A19" s="15"/>
      <c r="B19" s="9" t="s">
        <v>379</v>
      </c>
      <c r="C19" s="265">
        <f>SUM(C11:C18)</f>
        <v>6889521</v>
      </c>
      <c r="E19" s="9"/>
      <c r="F19" s="9"/>
    </row>
    <row r="20" spans="1:6" x14ac:dyDescent="0.25">
      <c r="A20" s="15"/>
      <c r="B20" s="15"/>
      <c r="C20" s="264"/>
      <c r="E20" s="15"/>
      <c r="F20" s="15"/>
    </row>
    <row r="21" spans="1:6" x14ac:dyDescent="0.25">
      <c r="A21" s="15"/>
      <c r="B21" s="15"/>
      <c r="C21" s="264">
        <v>0</v>
      </c>
      <c r="E21" s="15"/>
      <c r="F21" s="15"/>
    </row>
    <row r="22" spans="1:6" x14ac:dyDescent="0.25">
      <c r="A22" s="9" t="s">
        <v>380</v>
      </c>
      <c r="B22" s="15"/>
      <c r="C22" s="264"/>
      <c r="E22" s="15"/>
      <c r="F22" s="15"/>
    </row>
    <row r="23" spans="1:6" x14ac:dyDescent="0.25">
      <c r="A23" s="9"/>
      <c r="B23" s="15"/>
      <c r="C23" s="264"/>
      <c r="E23" s="15"/>
      <c r="F23" s="15"/>
    </row>
    <row r="24" spans="1:6" x14ac:dyDescent="0.25">
      <c r="A24" s="9"/>
      <c r="B24" s="15" t="s">
        <v>587</v>
      </c>
      <c r="C24" s="264">
        <v>84668197</v>
      </c>
      <c r="E24" s="15"/>
      <c r="F24" s="15"/>
    </row>
    <row r="25" spans="1:6" x14ac:dyDescent="0.25">
      <c r="A25" s="15"/>
      <c r="B25" s="15"/>
      <c r="C25" s="265">
        <f>SUM(C21:C24)</f>
        <v>84668197</v>
      </c>
      <c r="E25" s="15"/>
      <c r="F25" s="15"/>
    </row>
    <row r="26" spans="1:6" x14ac:dyDescent="0.25">
      <c r="A26" s="15"/>
      <c r="B26" s="9" t="s">
        <v>381</v>
      </c>
      <c r="C26" s="264"/>
      <c r="E26" s="15"/>
      <c r="F26" s="15"/>
    </row>
    <row r="27" spans="1:6" x14ac:dyDescent="0.25">
      <c r="A27" s="15"/>
      <c r="B27" s="15"/>
      <c r="C27" s="264"/>
      <c r="E27" s="15"/>
      <c r="F27" s="15"/>
    </row>
    <row r="28" spans="1:6" x14ac:dyDescent="0.25">
      <c r="A28" s="15"/>
      <c r="B28" s="15"/>
      <c r="E28" s="15"/>
      <c r="F28" s="15"/>
    </row>
    <row r="29" spans="1:6" x14ac:dyDescent="0.25">
      <c r="A29" s="15"/>
      <c r="B29" s="9" t="s">
        <v>382</v>
      </c>
      <c r="C29" s="265">
        <f>C21+C19+C25</f>
        <v>91557718</v>
      </c>
      <c r="E29" s="9"/>
      <c r="F29" s="9"/>
    </row>
  </sheetData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M28" sqref="M28"/>
    </sheetView>
  </sheetViews>
  <sheetFormatPr defaultRowHeight="15" x14ac:dyDescent="0.25"/>
  <cols>
    <col min="2" max="2" width="10.85546875" bestFit="1" customWidth="1"/>
    <col min="3" max="8" width="10.140625" bestFit="1" customWidth="1"/>
    <col min="9" max="9" width="11.5703125" bestFit="1" customWidth="1"/>
    <col min="10" max="10" width="11.140625" bestFit="1" customWidth="1"/>
    <col min="11" max="12" width="9.85546875" bestFit="1" customWidth="1"/>
    <col min="13" max="13" width="10.140625" bestFit="1" customWidth="1"/>
    <col min="14" max="14" width="11.140625" bestFit="1" customWidth="1"/>
    <col min="15" max="15" width="10" bestFit="1" customWidth="1"/>
  </cols>
  <sheetData>
    <row r="1" spans="1:14" x14ac:dyDescent="0.25">
      <c r="I1" t="s">
        <v>383</v>
      </c>
    </row>
    <row r="2" spans="1:14" x14ac:dyDescent="0.25">
      <c r="A2" s="437" t="s">
        <v>384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</row>
    <row r="3" spans="1:14" x14ac:dyDescent="0.25">
      <c r="A3" s="438" t="s">
        <v>679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</row>
    <row r="4" spans="1:14" x14ac:dyDescent="0.25">
      <c r="A4" s="438" t="s">
        <v>191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</row>
    <row r="5" spans="1:14" ht="15.75" thickBot="1" x14ac:dyDescent="0.3"/>
    <row r="6" spans="1:14" ht="15.75" thickBot="1" x14ac:dyDescent="0.3">
      <c r="A6" s="266" t="s">
        <v>385</v>
      </c>
      <c r="B6" s="267" t="s">
        <v>386</v>
      </c>
      <c r="C6" s="268" t="s">
        <v>387</v>
      </c>
      <c r="D6" s="268" t="s">
        <v>388</v>
      </c>
      <c r="E6" s="268" t="s">
        <v>389</v>
      </c>
      <c r="F6" s="268" t="s">
        <v>390</v>
      </c>
      <c r="G6" s="268" t="s">
        <v>391</v>
      </c>
      <c r="H6" s="268" t="s">
        <v>392</v>
      </c>
      <c r="I6" s="268" t="s">
        <v>393</v>
      </c>
      <c r="J6" s="268" t="s">
        <v>394</v>
      </c>
      <c r="K6" s="268" t="s">
        <v>395</v>
      </c>
      <c r="L6" s="268" t="s">
        <v>396</v>
      </c>
      <c r="M6" s="269" t="s">
        <v>397</v>
      </c>
      <c r="N6" s="266" t="s">
        <v>398</v>
      </c>
    </row>
    <row r="7" spans="1:14" x14ac:dyDescent="0.25">
      <c r="A7" s="270" t="s">
        <v>399</v>
      </c>
      <c r="B7" s="271">
        <v>17304598</v>
      </c>
      <c r="C7" s="271">
        <v>17304598</v>
      </c>
      <c r="D7" s="271">
        <v>17304598</v>
      </c>
      <c r="E7" s="271">
        <v>17304598</v>
      </c>
      <c r="F7" s="271">
        <v>17304598</v>
      </c>
      <c r="G7" s="271">
        <v>17304598</v>
      </c>
      <c r="H7" s="271">
        <v>17304598</v>
      </c>
      <c r="I7" s="271">
        <v>17304598</v>
      </c>
      <c r="J7" s="271">
        <v>17304598</v>
      </c>
      <c r="K7" s="271">
        <v>17304598</v>
      </c>
      <c r="L7" s="271">
        <v>17304598</v>
      </c>
      <c r="M7" s="271">
        <v>15340351</v>
      </c>
      <c r="N7" s="272">
        <f t="shared" ref="N7:N19" si="0">SUM(B7:M7)</f>
        <v>205690929</v>
      </c>
    </row>
    <row r="8" spans="1:14" x14ac:dyDescent="0.25">
      <c r="A8" s="273" t="s">
        <v>334</v>
      </c>
      <c r="B8" s="274">
        <v>2654167</v>
      </c>
      <c r="C8" s="274">
        <v>2654167</v>
      </c>
      <c r="D8" s="274">
        <v>2654167</v>
      </c>
      <c r="E8" s="274">
        <v>2654167</v>
      </c>
      <c r="F8" s="274">
        <v>2654167</v>
      </c>
      <c r="G8" s="274">
        <v>2654167</v>
      </c>
      <c r="H8" s="274">
        <v>2654167</v>
      </c>
      <c r="I8" s="274">
        <v>2654167</v>
      </c>
      <c r="J8" s="274">
        <v>2654167</v>
      </c>
      <c r="K8" s="274">
        <v>2654167</v>
      </c>
      <c r="L8" s="274">
        <v>2654167</v>
      </c>
      <c r="M8" s="274">
        <v>2654163</v>
      </c>
      <c r="N8" s="272">
        <f t="shared" si="0"/>
        <v>31850000</v>
      </c>
    </row>
    <row r="9" spans="1:14" x14ac:dyDescent="0.25">
      <c r="A9" s="275" t="s">
        <v>260</v>
      </c>
      <c r="B9" s="3">
        <v>6228021</v>
      </c>
      <c r="C9" s="3">
        <v>6228021</v>
      </c>
      <c r="D9" s="3">
        <v>6228021</v>
      </c>
      <c r="E9" s="3">
        <v>6228021</v>
      </c>
      <c r="F9" s="3">
        <v>6228021</v>
      </c>
      <c r="G9" s="3">
        <v>6228021</v>
      </c>
      <c r="H9" s="3">
        <v>6228021</v>
      </c>
      <c r="I9" s="3">
        <v>6228021</v>
      </c>
      <c r="J9" s="3">
        <v>6228021</v>
      </c>
      <c r="K9" s="3">
        <v>6228021</v>
      </c>
      <c r="L9" s="3">
        <v>6228021</v>
      </c>
      <c r="M9" s="3">
        <v>6228019</v>
      </c>
      <c r="N9" s="276">
        <f t="shared" si="0"/>
        <v>74736250</v>
      </c>
    </row>
    <row r="10" spans="1:14" x14ac:dyDescent="0.25">
      <c r="A10" s="277" t="s">
        <v>400</v>
      </c>
      <c r="B10" s="271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9"/>
      <c r="N10" s="272">
        <f t="shared" si="0"/>
        <v>0</v>
      </c>
    </row>
    <row r="11" spans="1:14" x14ac:dyDescent="0.25">
      <c r="A11" s="277" t="s">
        <v>401</v>
      </c>
      <c r="B11" s="280"/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72">
        <f t="shared" si="0"/>
        <v>0</v>
      </c>
    </row>
    <row r="12" spans="1:14" x14ac:dyDescent="0.25">
      <c r="A12" s="277" t="s">
        <v>402</v>
      </c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72">
        <f t="shared" si="0"/>
        <v>0</v>
      </c>
    </row>
    <row r="13" spans="1:14" x14ac:dyDescent="0.25">
      <c r="A13" s="273" t="s">
        <v>403</v>
      </c>
      <c r="B13" s="280">
        <v>2791641</v>
      </c>
      <c r="C13" s="280">
        <v>2791641</v>
      </c>
      <c r="D13" s="280">
        <v>2791641</v>
      </c>
      <c r="E13" s="280">
        <v>2791641</v>
      </c>
      <c r="F13" s="280">
        <v>2791641</v>
      </c>
      <c r="G13" s="280">
        <v>2791641</v>
      </c>
      <c r="H13" s="280">
        <v>2791641</v>
      </c>
      <c r="I13" s="280">
        <v>2791641</v>
      </c>
      <c r="J13" s="280">
        <v>2791641</v>
      </c>
      <c r="K13" s="280">
        <v>2791641</v>
      </c>
      <c r="L13" s="280">
        <v>2791641</v>
      </c>
      <c r="M13" s="280">
        <v>2791647</v>
      </c>
      <c r="N13" s="272">
        <f t="shared" si="0"/>
        <v>33499698</v>
      </c>
    </row>
    <row r="14" spans="1:14" x14ac:dyDescent="0.25">
      <c r="A14" s="273" t="s">
        <v>404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72">
        <f t="shared" si="0"/>
        <v>0</v>
      </c>
    </row>
    <row r="15" spans="1:14" x14ac:dyDescent="0.25">
      <c r="A15" s="273" t="s">
        <v>405</v>
      </c>
      <c r="B15" s="280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2"/>
      <c r="N15" s="272">
        <f t="shared" si="0"/>
        <v>0</v>
      </c>
    </row>
    <row r="16" spans="1:14" x14ac:dyDescent="0.25">
      <c r="A16" s="273" t="s">
        <v>406</v>
      </c>
      <c r="B16" s="280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2"/>
      <c r="N16" s="272">
        <f t="shared" si="0"/>
        <v>0</v>
      </c>
    </row>
    <row r="17" spans="1:14" x14ac:dyDescent="0.25">
      <c r="A17" s="273" t="s">
        <v>407</v>
      </c>
      <c r="B17" s="280"/>
      <c r="C17" s="280">
        <v>5503327</v>
      </c>
      <c r="D17" s="280">
        <v>7230000</v>
      </c>
      <c r="E17" s="280">
        <v>6884030</v>
      </c>
      <c r="F17" s="280">
        <v>6884030</v>
      </c>
      <c r="G17" s="280">
        <v>6884030</v>
      </c>
      <c r="H17" s="280">
        <v>1621175</v>
      </c>
      <c r="I17" s="280"/>
      <c r="J17" s="280"/>
      <c r="K17" s="280"/>
      <c r="L17" s="280"/>
      <c r="M17" s="280"/>
      <c r="N17" s="272">
        <f t="shared" si="0"/>
        <v>35006592</v>
      </c>
    </row>
    <row r="18" spans="1:14" ht="30" customHeight="1" x14ac:dyDescent="0.25">
      <c r="A18" s="283" t="s">
        <v>408</v>
      </c>
      <c r="B18" s="280">
        <v>91557718</v>
      </c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72">
        <f t="shared" si="0"/>
        <v>91557718</v>
      </c>
    </row>
    <row r="19" spans="1:14" x14ac:dyDescent="0.25">
      <c r="A19" s="273" t="s">
        <v>409</v>
      </c>
      <c r="B19" s="280">
        <v>14381980</v>
      </c>
      <c r="C19" s="280">
        <v>14381980</v>
      </c>
      <c r="D19" s="280">
        <v>14381980</v>
      </c>
      <c r="E19" s="280">
        <v>14381980</v>
      </c>
      <c r="F19" s="280">
        <v>14381980</v>
      </c>
      <c r="G19" s="280">
        <v>14381980</v>
      </c>
      <c r="H19" s="280">
        <v>14381980</v>
      </c>
      <c r="I19" s="280">
        <v>14381980</v>
      </c>
      <c r="J19" s="280">
        <v>14381980</v>
      </c>
      <c r="K19" s="280">
        <v>14381980</v>
      </c>
      <c r="L19" s="280">
        <v>14381980</v>
      </c>
      <c r="M19" s="280">
        <v>20047395</v>
      </c>
      <c r="N19" s="272">
        <f t="shared" si="0"/>
        <v>178249175</v>
      </c>
    </row>
    <row r="20" spans="1:14" ht="15.75" thickBot="1" x14ac:dyDescent="0.3">
      <c r="A20" s="284" t="s">
        <v>410</v>
      </c>
      <c r="B20" s="285">
        <f>SUM(B7:B19)</f>
        <v>134918125</v>
      </c>
      <c r="C20" s="285">
        <f t="shared" ref="C20:M20" si="1">SUM(C7:C19)</f>
        <v>48863734</v>
      </c>
      <c r="D20" s="285">
        <f t="shared" si="1"/>
        <v>50590407</v>
      </c>
      <c r="E20" s="285">
        <f t="shared" si="1"/>
        <v>50244437</v>
      </c>
      <c r="F20" s="285">
        <f t="shared" si="1"/>
        <v>50244437</v>
      </c>
      <c r="G20" s="286">
        <f t="shared" si="1"/>
        <v>50244437</v>
      </c>
      <c r="H20" s="286">
        <f t="shared" si="1"/>
        <v>44981582</v>
      </c>
      <c r="I20" s="286">
        <f t="shared" si="1"/>
        <v>43360407</v>
      </c>
      <c r="J20" s="286">
        <f t="shared" si="1"/>
        <v>43360407</v>
      </c>
      <c r="K20" s="287">
        <f t="shared" si="1"/>
        <v>43360407</v>
      </c>
      <c r="L20" s="287">
        <f t="shared" si="1"/>
        <v>43360407</v>
      </c>
      <c r="M20" s="288">
        <f t="shared" si="1"/>
        <v>47061575</v>
      </c>
      <c r="N20" s="289">
        <f>SUM(N7:N19)</f>
        <v>650590362</v>
      </c>
    </row>
    <row r="21" spans="1:14" ht="15.75" thickBot="1" x14ac:dyDescent="0.3">
      <c r="A21" s="290"/>
      <c r="B21" s="291"/>
      <c r="C21" s="292"/>
      <c r="D21" s="292"/>
      <c r="E21" s="292"/>
      <c r="F21" s="292"/>
      <c r="G21" s="292"/>
      <c r="H21" s="292"/>
      <c r="I21" s="292"/>
      <c r="J21" s="292"/>
      <c r="K21" s="292"/>
      <c r="L21" s="292"/>
      <c r="M21" s="293"/>
      <c r="N21" s="294"/>
    </row>
    <row r="22" spans="1:14" ht="15.75" thickBot="1" x14ac:dyDescent="0.3">
      <c r="A22" s="266" t="s">
        <v>411</v>
      </c>
      <c r="B22" s="295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7"/>
      <c r="N22" s="298"/>
    </row>
    <row r="23" spans="1:14" x14ac:dyDescent="0.25">
      <c r="A23" s="299" t="s">
        <v>186</v>
      </c>
      <c r="B23" s="271">
        <v>16675646</v>
      </c>
      <c r="C23" s="271">
        <v>16675646</v>
      </c>
      <c r="D23" s="271">
        <v>16675646</v>
      </c>
      <c r="E23" s="271">
        <v>16675646</v>
      </c>
      <c r="F23" s="271">
        <v>16675646</v>
      </c>
      <c r="G23" s="271">
        <v>16675646</v>
      </c>
      <c r="H23" s="271">
        <v>16675646</v>
      </c>
      <c r="I23" s="271">
        <v>16675646</v>
      </c>
      <c r="J23" s="271">
        <v>16675646</v>
      </c>
      <c r="K23" s="271">
        <v>16675646</v>
      </c>
      <c r="L23" s="271">
        <v>14375646</v>
      </c>
      <c r="M23" s="271">
        <v>16675647</v>
      </c>
      <c r="N23" s="272">
        <f>SUM(B23:M23)</f>
        <v>197807753</v>
      </c>
    </row>
    <row r="24" spans="1:14" x14ac:dyDescent="0.25">
      <c r="A24" s="273" t="s">
        <v>412</v>
      </c>
      <c r="B24" s="280">
        <v>2609602</v>
      </c>
      <c r="C24" s="280">
        <v>2609604</v>
      </c>
      <c r="D24" s="280">
        <v>2609604</v>
      </c>
      <c r="E24" s="280">
        <v>2609604</v>
      </c>
      <c r="F24" s="280">
        <v>2609604</v>
      </c>
      <c r="G24" s="280">
        <v>2609604</v>
      </c>
      <c r="H24" s="280">
        <v>2609604</v>
      </c>
      <c r="I24" s="280">
        <v>2609604</v>
      </c>
      <c r="J24" s="280">
        <v>2609604</v>
      </c>
      <c r="K24" s="280">
        <v>2609604</v>
      </c>
      <c r="L24" s="280">
        <v>2609604</v>
      </c>
      <c r="M24" s="280">
        <v>2609604</v>
      </c>
      <c r="N24" s="272">
        <f t="shared" ref="N24:N31" si="2">SUM(B24:M24)</f>
        <v>31315246</v>
      </c>
    </row>
    <row r="25" spans="1:14" x14ac:dyDescent="0.25">
      <c r="A25" s="273" t="s">
        <v>307</v>
      </c>
      <c r="B25" s="280">
        <v>11724206</v>
      </c>
      <c r="C25" s="280">
        <v>11724206</v>
      </c>
      <c r="D25" s="280">
        <v>11724206</v>
      </c>
      <c r="E25" s="280">
        <v>11724206</v>
      </c>
      <c r="F25" s="280">
        <v>11724206</v>
      </c>
      <c r="G25" s="280">
        <v>11724206</v>
      </c>
      <c r="H25" s="280">
        <v>11724206</v>
      </c>
      <c r="I25" s="280">
        <v>11724206</v>
      </c>
      <c r="J25" s="280">
        <v>11724206</v>
      </c>
      <c r="K25" s="280">
        <v>11724206</v>
      </c>
      <c r="L25" s="280">
        <v>11724206</v>
      </c>
      <c r="M25" s="280">
        <v>10724204</v>
      </c>
      <c r="N25" s="272">
        <f t="shared" si="2"/>
        <v>139690470</v>
      </c>
    </row>
    <row r="26" spans="1:14" ht="25.5" customHeight="1" x14ac:dyDescent="0.25">
      <c r="A26" s="283" t="s">
        <v>413</v>
      </c>
      <c r="B26" s="280">
        <v>639166</v>
      </c>
      <c r="C26" s="280">
        <v>639166</v>
      </c>
      <c r="D26" s="280">
        <v>639166</v>
      </c>
      <c r="E26" s="280">
        <v>639166</v>
      </c>
      <c r="F26" s="280">
        <v>639166</v>
      </c>
      <c r="G26" s="280">
        <v>639166</v>
      </c>
      <c r="H26" s="280">
        <v>639166</v>
      </c>
      <c r="I26" s="280">
        <v>639166</v>
      </c>
      <c r="J26" s="280">
        <v>639166</v>
      </c>
      <c r="K26" s="280">
        <v>639166</v>
      </c>
      <c r="L26" s="280">
        <v>639166</v>
      </c>
      <c r="M26" s="280">
        <v>639174</v>
      </c>
      <c r="N26" s="272">
        <f t="shared" si="2"/>
        <v>7670000</v>
      </c>
    </row>
    <row r="27" spans="1:14" ht="21.75" customHeight="1" x14ac:dyDescent="0.25">
      <c r="A27" s="283" t="s">
        <v>414</v>
      </c>
      <c r="B27" s="280">
        <v>358333</v>
      </c>
      <c r="C27" s="280">
        <v>358333</v>
      </c>
      <c r="D27" s="280">
        <v>358333</v>
      </c>
      <c r="E27" s="280">
        <v>358333</v>
      </c>
      <c r="F27" s="280">
        <v>358333</v>
      </c>
      <c r="G27" s="280">
        <v>358333</v>
      </c>
      <c r="H27" s="280">
        <v>358333</v>
      </c>
      <c r="I27" s="280">
        <v>358333</v>
      </c>
      <c r="J27" s="280">
        <v>358333</v>
      </c>
      <c r="K27" s="280">
        <v>358333</v>
      </c>
      <c r="L27" s="280">
        <v>358333</v>
      </c>
      <c r="M27" s="280">
        <v>358337</v>
      </c>
      <c r="N27" s="272">
        <f t="shared" si="2"/>
        <v>4300000</v>
      </c>
    </row>
    <row r="28" spans="1:14" ht="26.25" customHeight="1" x14ac:dyDescent="0.25">
      <c r="A28" s="283" t="s">
        <v>415</v>
      </c>
      <c r="B28" s="280"/>
      <c r="C28" s="280"/>
      <c r="D28" s="280"/>
      <c r="E28" s="280"/>
      <c r="F28" s="280"/>
      <c r="G28" s="280"/>
      <c r="H28" s="280"/>
      <c r="I28" s="280"/>
      <c r="J28" s="280"/>
      <c r="K28" s="280"/>
      <c r="L28" s="280"/>
      <c r="M28" s="300"/>
      <c r="N28" s="272">
        <f t="shared" si="2"/>
        <v>0</v>
      </c>
    </row>
    <row r="29" spans="1:14" x14ac:dyDescent="0.25">
      <c r="A29" s="283" t="s">
        <v>380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300"/>
      <c r="N29" s="272">
        <f t="shared" si="2"/>
        <v>0</v>
      </c>
    </row>
    <row r="30" spans="1:14" x14ac:dyDescent="0.25">
      <c r="A30" s="273" t="s">
        <v>340</v>
      </c>
      <c r="B30" s="280"/>
      <c r="C30" s="281"/>
      <c r="D30" s="281"/>
      <c r="E30" s="281">
        <v>21868771</v>
      </c>
      <c r="F30" s="281"/>
      <c r="G30" s="281"/>
      <c r="H30" s="281"/>
      <c r="I30" s="281"/>
      <c r="J30" s="281">
        <v>61802340</v>
      </c>
      <c r="K30" s="281">
        <v>7886607</v>
      </c>
      <c r="L30" s="281"/>
      <c r="M30" s="282"/>
      <c r="N30" s="272">
        <f t="shared" si="2"/>
        <v>91557718</v>
      </c>
    </row>
    <row r="31" spans="1:14" ht="15.75" thickBot="1" x14ac:dyDescent="0.3">
      <c r="A31" s="290" t="s">
        <v>409</v>
      </c>
      <c r="B31" s="291">
        <v>14381980</v>
      </c>
      <c r="C31" s="291">
        <v>14381980</v>
      </c>
      <c r="D31" s="291">
        <v>14381980</v>
      </c>
      <c r="E31" s="291">
        <v>14381980</v>
      </c>
      <c r="F31" s="291">
        <v>14381980</v>
      </c>
      <c r="G31" s="291">
        <v>14381980</v>
      </c>
      <c r="H31" s="291">
        <v>14381980</v>
      </c>
      <c r="I31" s="291">
        <v>14381980</v>
      </c>
      <c r="J31" s="291">
        <v>14381980</v>
      </c>
      <c r="K31" s="291">
        <v>14381980</v>
      </c>
      <c r="L31" s="291">
        <v>14381980</v>
      </c>
      <c r="M31" s="291">
        <v>20047395</v>
      </c>
      <c r="N31" s="272">
        <f t="shared" si="2"/>
        <v>178249175</v>
      </c>
    </row>
    <row r="32" spans="1:14" ht="15.75" thickBot="1" x14ac:dyDescent="0.3">
      <c r="A32" s="301" t="s">
        <v>42</v>
      </c>
      <c r="B32" s="295">
        <f>SUM(B23:B31)</f>
        <v>46388933</v>
      </c>
      <c r="C32" s="295">
        <f t="shared" ref="C32:M32" si="3">SUM(C23:C31)</f>
        <v>46388935</v>
      </c>
      <c r="D32" s="295">
        <f t="shared" si="3"/>
        <v>46388935</v>
      </c>
      <c r="E32" s="295">
        <f t="shared" si="3"/>
        <v>68257706</v>
      </c>
      <c r="F32" s="295">
        <f t="shared" si="3"/>
        <v>46388935</v>
      </c>
      <c r="G32" s="295">
        <f t="shared" si="3"/>
        <v>46388935</v>
      </c>
      <c r="H32" s="295">
        <f t="shared" si="3"/>
        <v>46388935</v>
      </c>
      <c r="I32" s="295">
        <f t="shared" si="3"/>
        <v>46388935</v>
      </c>
      <c r="J32" s="295">
        <f t="shared" si="3"/>
        <v>108191275</v>
      </c>
      <c r="K32" s="295">
        <f t="shared" si="3"/>
        <v>54275542</v>
      </c>
      <c r="L32" s="295">
        <f t="shared" si="3"/>
        <v>44088935</v>
      </c>
      <c r="M32" s="295">
        <f t="shared" si="3"/>
        <v>51054361</v>
      </c>
      <c r="N32" s="298">
        <f>SUM(N23:N31)</f>
        <v>650590362</v>
      </c>
    </row>
  </sheetData>
  <mergeCells count="3">
    <mergeCell ref="A2:N2"/>
    <mergeCell ref="A3:N3"/>
    <mergeCell ref="A4:N4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workbookViewId="0">
      <selection activeCell="E12" sqref="E12"/>
    </sheetView>
  </sheetViews>
  <sheetFormatPr defaultRowHeight="15" x14ac:dyDescent="0.25"/>
  <cols>
    <col min="1" max="1" width="18.5703125" customWidth="1"/>
    <col min="2" max="2" width="37.42578125" customWidth="1"/>
    <col min="5" max="5" width="9.42578125" bestFit="1" customWidth="1"/>
    <col min="6" max="6" width="11.85546875" bestFit="1" customWidth="1"/>
  </cols>
  <sheetData>
    <row r="2" spans="1:6" x14ac:dyDescent="0.25">
      <c r="D2" t="s">
        <v>416</v>
      </c>
    </row>
    <row r="4" spans="1:6" ht="18.75" x14ac:dyDescent="0.3">
      <c r="A4" s="435" t="s">
        <v>417</v>
      </c>
      <c r="B4" s="435"/>
      <c r="C4" s="435"/>
      <c r="D4" s="435"/>
      <c r="E4" s="435"/>
      <c r="F4" s="435"/>
    </row>
    <row r="5" spans="1:6" ht="18.75" x14ac:dyDescent="0.3">
      <c r="A5" s="435" t="s">
        <v>680</v>
      </c>
      <c r="B5" s="435"/>
      <c r="C5" s="435"/>
      <c r="D5" s="435"/>
      <c r="E5" s="435"/>
      <c r="F5" s="435"/>
    </row>
    <row r="8" spans="1:6" ht="15.75" thickBot="1" x14ac:dyDescent="0.3">
      <c r="D8" t="s">
        <v>418</v>
      </c>
    </row>
    <row r="9" spans="1:6" x14ac:dyDescent="0.25">
      <c r="A9" s="302" t="s">
        <v>419</v>
      </c>
      <c r="B9" s="303" t="s">
        <v>420</v>
      </c>
      <c r="C9" s="304">
        <v>2018</v>
      </c>
      <c r="D9" s="305">
        <v>2019</v>
      </c>
      <c r="E9" s="306" t="s">
        <v>421</v>
      </c>
      <c r="F9" s="307" t="s">
        <v>422</v>
      </c>
    </row>
    <row r="10" spans="1:6" ht="15.75" thickBot="1" x14ac:dyDescent="0.3">
      <c r="A10" s="308" t="s">
        <v>423</v>
      </c>
      <c r="B10" s="309"/>
      <c r="C10" s="310" t="s">
        <v>424</v>
      </c>
      <c r="D10" s="311" t="s">
        <v>424</v>
      </c>
      <c r="E10" s="312" t="s">
        <v>424</v>
      </c>
      <c r="F10" s="313"/>
    </row>
    <row r="11" spans="1:6" x14ac:dyDescent="0.25">
      <c r="A11" s="314" t="s">
        <v>358</v>
      </c>
      <c r="B11" s="3" t="s">
        <v>369</v>
      </c>
      <c r="C11" s="315">
        <v>4600</v>
      </c>
      <c r="D11" s="316">
        <v>2212</v>
      </c>
      <c r="E11" s="315">
        <v>2000</v>
      </c>
      <c r="F11" s="317">
        <f t="shared" ref="F11:F17" si="0">SUM(C11:E11)</f>
        <v>8812</v>
      </c>
    </row>
    <row r="12" spans="1:6" x14ac:dyDescent="0.25">
      <c r="A12" s="314" t="s">
        <v>358</v>
      </c>
      <c r="B12" s="3" t="s">
        <v>370</v>
      </c>
      <c r="C12" s="315">
        <v>240</v>
      </c>
      <c r="D12" s="316">
        <v>0</v>
      </c>
      <c r="E12" s="315">
        <v>0</v>
      </c>
      <c r="F12" s="317">
        <f t="shared" si="0"/>
        <v>240</v>
      </c>
    </row>
    <row r="13" spans="1:6" x14ac:dyDescent="0.25">
      <c r="A13" s="314" t="s">
        <v>358</v>
      </c>
      <c r="B13" s="3" t="s">
        <v>371</v>
      </c>
      <c r="C13" s="315">
        <v>50</v>
      </c>
      <c r="D13" s="316">
        <v>50</v>
      </c>
      <c r="E13" s="315">
        <v>50</v>
      </c>
      <c r="F13" s="317">
        <f t="shared" si="0"/>
        <v>150</v>
      </c>
    </row>
    <row r="14" spans="1:6" x14ac:dyDescent="0.25">
      <c r="A14" s="314" t="s">
        <v>358</v>
      </c>
      <c r="B14" s="3" t="s">
        <v>372</v>
      </c>
      <c r="C14" s="315">
        <v>170</v>
      </c>
      <c r="D14" s="316">
        <v>170</v>
      </c>
      <c r="E14" s="315">
        <v>170</v>
      </c>
      <c r="F14" s="317">
        <f t="shared" si="0"/>
        <v>510</v>
      </c>
    </row>
    <row r="15" spans="1:6" x14ac:dyDescent="0.25">
      <c r="A15" s="314" t="s">
        <v>358</v>
      </c>
      <c r="B15" s="3" t="s">
        <v>373</v>
      </c>
      <c r="C15" s="315">
        <v>330</v>
      </c>
      <c r="D15" s="316">
        <v>330</v>
      </c>
      <c r="E15" s="315">
        <v>330</v>
      </c>
      <c r="F15" s="317">
        <f t="shared" si="0"/>
        <v>990</v>
      </c>
    </row>
    <row r="16" spans="1:6" x14ac:dyDescent="0.25">
      <c r="A16" s="314" t="s">
        <v>358</v>
      </c>
      <c r="B16" s="3" t="s">
        <v>425</v>
      </c>
      <c r="C16" s="315">
        <v>520</v>
      </c>
      <c r="D16" s="316">
        <v>520</v>
      </c>
      <c r="E16" s="315">
        <v>520</v>
      </c>
      <c r="F16" s="317">
        <f t="shared" si="0"/>
        <v>1560</v>
      </c>
    </row>
    <row r="17" spans="1:6" x14ac:dyDescent="0.25">
      <c r="A17" s="314" t="s">
        <v>358</v>
      </c>
      <c r="B17" s="3" t="s">
        <v>426</v>
      </c>
      <c r="C17" s="315">
        <v>150</v>
      </c>
      <c r="D17" s="316">
        <v>100</v>
      </c>
      <c r="E17" s="315">
        <v>100</v>
      </c>
      <c r="F17" s="317">
        <f t="shared" si="0"/>
        <v>350</v>
      </c>
    </row>
    <row r="18" spans="1:6" ht="15.75" thickBot="1" x14ac:dyDescent="0.3">
      <c r="A18" s="318"/>
      <c r="B18" s="319"/>
      <c r="C18" s="320">
        <f>SUM(C11:C17)</f>
        <v>6060</v>
      </c>
      <c r="D18" s="320">
        <f>SUM(D11:D17)</f>
        <v>3382</v>
      </c>
      <c r="E18" s="320">
        <f>SUM(E11:E17)</f>
        <v>3170</v>
      </c>
      <c r="F18" s="321">
        <f>SUM(F11:F17)</f>
        <v>12612</v>
      </c>
    </row>
    <row r="19" spans="1:6" x14ac:dyDescent="0.25">
      <c r="A19" s="322"/>
      <c r="B19" s="323"/>
      <c r="C19" s="323"/>
      <c r="D19" s="15"/>
      <c r="E19" s="323"/>
      <c r="F19" s="323"/>
    </row>
  </sheetData>
  <mergeCells count="2">
    <mergeCell ref="A4:F4"/>
    <mergeCell ref="A5:F5"/>
  </mergeCells>
  <pageMargins left="0.7" right="0.7" top="0.75" bottom="0.75" header="0.3" footer="0.3"/>
  <pageSetup paperSize="9" orientation="landscape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B12" sqref="B12"/>
    </sheetView>
  </sheetViews>
  <sheetFormatPr defaultRowHeight="15" x14ac:dyDescent="0.25"/>
  <cols>
    <col min="1" max="1" width="72.85546875" customWidth="1"/>
    <col min="2" max="2" width="10" bestFit="1" customWidth="1"/>
  </cols>
  <sheetData>
    <row r="1" spans="1:3" x14ac:dyDescent="0.25">
      <c r="A1" s="324" t="s">
        <v>427</v>
      </c>
    </row>
    <row r="5" spans="1:3" ht="57.75" customHeight="1" x14ac:dyDescent="0.25">
      <c r="A5" s="439" t="s">
        <v>681</v>
      </c>
      <c r="B5" s="439"/>
      <c r="C5" s="439"/>
    </row>
    <row r="9" spans="1:3" ht="45" x14ac:dyDescent="0.25">
      <c r="A9" s="220" t="s">
        <v>328</v>
      </c>
      <c r="B9" s="325" t="s">
        <v>428</v>
      </c>
    </row>
    <row r="10" spans="1:3" x14ac:dyDescent="0.25">
      <c r="A10" s="3" t="s">
        <v>429</v>
      </c>
      <c r="B10" s="326">
        <v>25000</v>
      </c>
    </row>
    <row r="11" spans="1:3" x14ac:dyDescent="0.25">
      <c r="A11" s="3" t="s">
        <v>430</v>
      </c>
      <c r="B11" s="326">
        <v>6000</v>
      </c>
    </row>
    <row r="12" spans="1:3" x14ac:dyDescent="0.25">
      <c r="A12" s="327" t="s">
        <v>431</v>
      </c>
      <c r="B12" s="326">
        <f>SUM(B10:B11)</f>
        <v>31000</v>
      </c>
    </row>
    <row r="13" spans="1:3" x14ac:dyDescent="0.25">
      <c r="A13" s="328"/>
      <c r="B13" s="328"/>
    </row>
  </sheetData>
  <mergeCells count="1">
    <mergeCell ref="A5:C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9"/>
  <sheetViews>
    <sheetView workbookViewId="0">
      <selection activeCell="A7" sqref="A7"/>
    </sheetView>
  </sheetViews>
  <sheetFormatPr defaultRowHeight="15" x14ac:dyDescent="0.25"/>
  <cols>
    <col min="7" max="7" width="10" bestFit="1" customWidth="1"/>
  </cols>
  <sheetData>
    <row r="2" spans="1:10" x14ac:dyDescent="0.25">
      <c r="E2" t="s">
        <v>432</v>
      </c>
    </row>
    <row r="4" spans="1:10" x14ac:dyDescent="0.25">
      <c r="A4" s="424" t="s">
        <v>433</v>
      </c>
      <c r="B4" s="424"/>
      <c r="C4" s="424"/>
      <c r="D4" s="424"/>
      <c r="E4" s="424"/>
      <c r="F4" s="424"/>
      <c r="G4" s="424"/>
      <c r="H4" s="424"/>
      <c r="I4" s="424"/>
      <c r="J4" s="424"/>
    </row>
    <row r="5" spans="1:10" x14ac:dyDescent="0.25">
      <c r="A5" s="424" t="s">
        <v>434</v>
      </c>
      <c r="B5" s="424"/>
      <c r="C5" s="424"/>
      <c r="D5" s="424"/>
      <c r="E5" s="424"/>
      <c r="F5" s="424"/>
      <c r="G5" s="424"/>
      <c r="H5" s="424"/>
      <c r="I5" s="424"/>
      <c r="J5" s="424"/>
    </row>
    <row r="6" spans="1:10" x14ac:dyDescent="0.25">
      <c r="A6" s="424" t="s">
        <v>682</v>
      </c>
      <c r="B6" s="424"/>
      <c r="C6" s="424"/>
      <c r="D6" s="424"/>
      <c r="E6" s="424"/>
      <c r="F6" s="424"/>
      <c r="G6" s="424"/>
      <c r="H6" s="424"/>
      <c r="I6" s="424"/>
      <c r="J6" s="424"/>
    </row>
    <row r="8" spans="1:10" x14ac:dyDescent="0.25">
      <c r="A8" s="191" t="s">
        <v>435</v>
      </c>
      <c r="B8" s="191"/>
      <c r="C8" s="191"/>
      <c r="D8" s="191"/>
      <c r="E8" s="191"/>
      <c r="F8" s="191"/>
      <c r="G8" s="191"/>
      <c r="H8" s="191"/>
      <c r="I8" s="191"/>
      <c r="J8" s="191"/>
    </row>
    <row r="9" spans="1:10" x14ac:dyDescent="0.25">
      <c r="A9" s="191" t="s">
        <v>436</v>
      </c>
      <c r="B9" s="191"/>
      <c r="C9" s="191"/>
      <c r="D9" s="191"/>
      <c r="E9" s="191"/>
      <c r="F9" s="191"/>
      <c r="G9" s="191"/>
      <c r="H9" s="191"/>
      <c r="I9" s="191"/>
      <c r="J9" s="191"/>
    </row>
    <row r="10" spans="1:10" x14ac:dyDescent="0.25">
      <c r="A10" s="191" t="s">
        <v>437</v>
      </c>
      <c r="B10" s="191" t="s">
        <v>438</v>
      </c>
      <c r="C10" s="191"/>
      <c r="D10" s="191"/>
      <c r="E10" s="191"/>
      <c r="F10" s="191"/>
      <c r="G10" s="191"/>
      <c r="H10" s="191"/>
      <c r="I10" s="191"/>
      <c r="J10" s="191"/>
    </row>
    <row r="11" spans="1:10" x14ac:dyDescent="0.25">
      <c r="A11" s="191" t="s">
        <v>439</v>
      </c>
      <c r="B11" s="191" t="s">
        <v>440</v>
      </c>
      <c r="C11" s="191"/>
      <c r="D11" s="191"/>
      <c r="E11" s="191"/>
      <c r="F11" s="191"/>
      <c r="G11" s="191"/>
      <c r="H11" s="191"/>
      <c r="I11" s="191"/>
      <c r="J11" s="191"/>
    </row>
    <row r="12" spans="1:10" x14ac:dyDescent="0.25">
      <c r="A12" s="191"/>
      <c r="B12" s="191" t="s">
        <v>441</v>
      </c>
      <c r="C12" s="191"/>
      <c r="D12" s="191"/>
      <c r="E12" s="191"/>
      <c r="F12" s="191"/>
      <c r="G12" s="191"/>
      <c r="H12" s="191"/>
      <c r="I12" s="191"/>
      <c r="J12" s="191"/>
    </row>
    <row r="13" spans="1:10" x14ac:dyDescent="0.25">
      <c r="A13" s="191"/>
      <c r="B13" s="191" t="s">
        <v>442</v>
      </c>
      <c r="C13" s="191"/>
      <c r="D13" s="191"/>
      <c r="E13" s="191"/>
      <c r="F13" s="191"/>
      <c r="G13" s="191"/>
      <c r="H13" s="191"/>
      <c r="I13" s="191"/>
      <c r="J13" s="191"/>
    </row>
    <row r="14" spans="1:10" x14ac:dyDescent="0.25">
      <c r="A14" s="191"/>
      <c r="B14" s="191" t="s">
        <v>443</v>
      </c>
      <c r="C14" s="191"/>
      <c r="D14" s="191"/>
      <c r="E14" s="191"/>
      <c r="F14" s="191"/>
      <c r="G14" s="191"/>
      <c r="H14" s="191"/>
      <c r="I14" s="191"/>
      <c r="J14" s="191"/>
    </row>
    <row r="15" spans="1:10" x14ac:dyDescent="0.25">
      <c r="A15" s="191" t="s">
        <v>444</v>
      </c>
      <c r="B15" s="191" t="s">
        <v>445</v>
      </c>
      <c r="C15" s="191"/>
      <c r="D15" s="191"/>
      <c r="E15" s="191"/>
      <c r="F15" s="191"/>
      <c r="G15" s="191"/>
      <c r="H15" s="191"/>
      <c r="I15" s="191"/>
      <c r="J15" s="191"/>
    </row>
    <row r="16" spans="1:10" x14ac:dyDescent="0.25">
      <c r="A16" s="191" t="s">
        <v>446</v>
      </c>
      <c r="B16" s="191" t="s">
        <v>447</v>
      </c>
      <c r="C16" s="191"/>
      <c r="D16" s="191"/>
      <c r="E16" s="191"/>
      <c r="F16" s="191"/>
      <c r="G16" s="191"/>
      <c r="H16" s="191"/>
      <c r="I16" s="191"/>
      <c r="J16" s="191"/>
    </row>
    <row r="17" spans="1:10" x14ac:dyDescent="0.25">
      <c r="A17" s="191" t="s">
        <v>448</v>
      </c>
      <c r="B17" s="191" t="s">
        <v>449</v>
      </c>
      <c r="C17" s="191"/>
      <c r="D17" s="191"/>
      <c r="E17" s="191"/>
      <c r="F17" s="191"/>
      <c r="G17" s="191"/>
      <c r="H17" s="191"/>
      <c r="I17" s="191"/>
      <c r="J17" s="191"/>
    </row>
    <row r="18" spans="1:10" x14ac:dyDescent="0.25">
      <c r="A18" s="191"/>
      <c r="B18" s="191" t="s">
        <v>450</v>
      </c>
      <c r="C18" s="191"/>
      <c r="D18" s="191"/>
      <c r="E18" s="191"/>
      <c r="F18" s="191"/>
      <c r="G18" s="191"/>
      <c r="H18" s="191"/>
      <c r="I18" s="191"/>
      <c r="J18" s="191"/>
    </row>
    <row r="19" spans="1:10" x14ac:dyDescent="0.25">
      <c r="A19" s="191" t="s">
        <v>451</v>
      </c>
      <c r="B19" s="191" t="s">
        <v>452</v>
      </c>
      <c r="C19" s="191"/>
      <c r="D19" s="191"/>
      <c r="E19" s="191"/>
      <c r="F19" s="191"/>
      <c r="G19" s="191"/>
      <c r="H19" s="191"/>
      <c r="I19" s="191"/>
      <c r="J19" s="191"/>
    </row>
    <row r="20" spans="1:10" x14ac:dyDescent="0.25">
      <c r="A20" s="191" t="s">
        <v>453</v>
      </c>
      <c r="B20" s="191" t="s">
        <v>454</v>
      </c>
      <c r="C20" s="191"/>
      <c r="D20" s="191"/>
      <c r="E20" s="191"/>
      <c r="F20" s="191"/>
      <c r="G20" s="191"/>
      <c r="H20" s="191"/>
      <c r="I20" s="191"/>
      <c r="J20" s="191"/>
    </row>
    <row r="21" spans="1:10" x14ac:dyDescent="0.25">
      <c r="A21" s="191"/>
      <c r="B21" s="191" t="s">
        <v>455</v>
      </c>
      <c r="C21" s="191"/>
      <c r="D21" s="191"/>
      <c r="E21" s="191"/>
      <c r="F21" s="191"/>
      <c r="G21" s="191"/>
      <c r="H21" s="191"/>
      <c r="I21" s="191"/>
      <c r="J21" s="191"/>
    </row>
    <row r="22" spans="1:10" x14ac:dyDescent="0.25">
      <c r="A22" s="191"/>
      <c r="B22" s="191" t="s">
        <v>456</v>
      </c>
      <c r="C22" s="191"/>
      <c r="D22" s="191"/>
      <c r="E22" s="191"/>
      <c r="F22" s="191"/>
      <c r="G22" s="191"/>
      <c r="H22" s="191"/>
      <c r="I22" s="191"/>
      <c r="J22" s="191"/>
    </row>
    <row r="23" spans="1:10" x14ac:dyDescent="0.25">
      <c r="A23" s="191" t="s">
        <v>457</v>
      </c>
      <c r="B23" s="191" t="s">
        <v>458</v>
      </c>
      <c r="C23" s="191"/>
      <c r="D23" s="191"/>
      <c r="E23" s="191"/>
      <c r="F23" s="191"/>
      <c r="G23" s="191"/>
      <c r="H23" s="191"/>
      <c r="I23" s="191"/>
      <c r="J23" s="191"/>
    </row>
    <row r="24" spans="1:10" x14ac:dyDescent="0.25">
      <c r="A24" s="191" t="s">
        <v>459</v>
      </c>
      <c r="B24" s="191" t="s">
        <v>460</v>
      </c>
      <c r="C24" s="191"/>
      <c r="D24" s="191"/>
      <c r="E24" s="191"/>
      <c r="F24" s="191"/>
      <c r="G24" s="191"/>
      <c r="H24" s="191"/>
      <c r="I24" s="191"/>
      <c r="J24" s="191"/>
    </row>
    <row r="25" spans="1:10" x14ac:dyDescent="0.25">
      <c r="A25" s="191" t="s">
        <v>461</v>
      </c>
      <c r="B25" s="191" t="s">
        <v>462</v>
      </c>
      <c r="C25" s="191"/>
      <c r="D25" s="191"/>
      <c r="E25" s="191"/>
      <c r="F25" s="191"/>
      <c r="G25" s="191"/>
      <c r="H25" s="191"/>
      <c r="I25" s="191"/>
      <c r="J25" s="191"/>
    </row>
    <row r="26" spans="1:10" x14ac:dyDescent="0.25">
      <c r="A26" s="191"/>
      <c r="B26" s="191" t="s">
        <v>463</v>
      </c>
      <c r="C26" s="191"/>
      <c r="D26" s="191"/>
      <c r="E26" s="191"/>
      <c r="F26" s="191"/>
      <c r="G26" s="191"/>
      <c r="H26" s="191"/>
      <c r="I26" s="191"/>
      <c r="J26" s="191"/>
    </row>
    <row r="27" spans="1:10" x14ac:dyDescent="0.25">
      <c r="A27" s="191" t="s">
        <v>464</v>
      </c>
      <c r="B27" s="191" t="s">
        <v>465</v>
      </c>
      <c r="C27" s="191"/>
      <c r="D27" s="191"/>
      <c r="E27" s="191"/>
      <c r="F27" s="191"/>
      <c r="G27" s="191"/>
      <c r="H27" s="191"/>
      <c r="I27" s="191"/>
      <c r="J27" s="191"/>
    </row>
    <row r="28" spans="1:10" x14ac:dyDescent="0.25">
      <c r="A28" s="191" t="s">
        <v>466</v>
      </c>
      <c r="B28" s="191" t="s">
        <v>467</v>
      </c>
      <c r="C28" s="191"/>
      <c r="D28" s="191"/>
      <c r="E28" s="191"/>
      <c r="F28" s="191"/>
      <c r="G28" s="191"/>
      <c r="H28" s="191"/>
      <c r="I28" s="191"/>
      <c r="J28" s="191"/>
    </row>
    <row r="29" spans="1:10" x14ac:dyDescent="0.25">
      <c r="A29" s="191" t="s">
        <v>468</v>
      </c>
      <c r="B29" s="191" t="s">
        <v>469</v>
      </c>
      <c r="C29" s="191"/>
      <c r="D29" s="191"/>
      <c r="E29" s="191"/>
      <c r="F29" s="191"/>
      <c r="G29" s="191"/>
      <c r="H29" s="191"/>
      <c r="I29" s="191"/>
      <c r="J29" s="191"/>
    </row>
    <row r="30" spans="1:10" x14ac:dyDescent="0.25">
      <c r="A30" s="191" t="s">
        <v>470</v>
      </c>
      <c r="B30" s="191" t="s">
        <v>471</v>
      </c>
      <c r="C30" s="191"/>
      <c r="D30" s="191"/>
      <c r="E30" s="191"/>
      <c r="F30" s="191"/>
      <c r="G30" s="191"/>
      <c r="H30" s="191"/>
      <c r="I30" s="191"/>
      <c r="J30" s="191"/>
    </row>
    <row r="31" spans="1:10" x14ac:dyDescent="0.25">
      <c r="A31" s="191"/>
      <c r="B31" s="191" t="s">
        <v>472</v>
      </c>
      <c r="C31" s="191"/>
      <c r="D31" s="191"/>
      <c r="E31" s="191"/>
      <c r="F31" s="191"/>
      <c r="G31" s="191"/>
      <c r="H31" s="191"/>
      <c r="I31" s="191"/>
      <c r="J31" s="191"/>
    </row>
    <row r="32" spans="1:10" x14ac:dyDescent="0.25">
      <c r="A32" s="191" t="s">
        <v>473</v>
      </c>
      <c r="B32" s="191" t="s">
        <v>474</v>
      </c>
      <c r="C32" s="191"/>
      <c r="D32" s="191"/>
      <c r="E32" s="191"/>
      <c r="F32" s="191"/>
      <c r="G32" s="191"/>
      <c r="H32" s="191"/>
      <c r="I32" s="191"/>
      <c r="J32" s="191"/>
    </row>
    <row r="33" spans="1:10" x14ac:dyDescent="0.25">
      <c r="A33" s="191" t="s">
        <v>475</v>
      </c>
      <c r="B33" s="191" t="s">
        <v>476</v>
      </c>
      <c r="C33" s="191"/>
      <c r="D33" s="191"/>
      <c r="E33" s="191"/>
      <c r="F33" s="191"/>
      <c r="G33" s="191"/>
      <c r="H33" s="191"/>
      <c r="I33" s="191"/>
      <c r="J33" s="191"/>
    </row>
    <row r="34" spans="1:10" x14ac:dyDescent="0.25">
      <c r="A34" s="191" t="s">
        <v>477</v>
      </c>
      <c r="B34" s="191" t="s">
        <v>478</v>
      </c>
      <c r="C34" s="191"/>
      <c r="D34" s="191"/>
      <c r="E34" s="191"/>
      <c r="F34" s="191"/>
      <c r="G34" s="191"/>
      <c r="H34" s="191"/>
      <c r="I34" s="191"/>
      <c r="J34" s="191"/>
    </row>
    <row r="35" spans="1:10" x14ac:dyDescent="0.25">
      <c r="A35" s="191" t="s">
        <v>479</v>
      </c>
      <c r="B35" s="191" t="s">
        <v>480</v>
      </c>
      <c r="C35" s="191"/>
      <c r="D35" s="191"/>
      <c r="E35" s="191"/>
      <c r="F35" s="191"/>
      <c r="G35" s="191"/>
      <c r="H35" s="191"/>
      <c r="I35" s="191"/>
      <c r="J35" s="191"/>
    </row>
    <row r="36" spans="1:10" x14ac:dyDescent="0.25">
      <c r="A36" s="191" t="s">
        <v>481</v>
      </c>
      <c r="B36" s="191" t="s">
        <v>482</v>
      </c>
      <c r="C36" s="191"/>
      <c r="D36" s="191"/>
      <c r="E36" s="191"/>
      <c r="F36" s="191"/>
      <c r="G36" s="191"/>
      <c r="H36" s="191"/>
      <c r="I36" s="191"/>
      <c r="J36" s="191"/>
    </row>
    <row r="37" spans="1:10" x14ac:dyDescent="0.25">
      <c r="A37" s="191" t="s">
        <v>483</v>
      </c>
      <c r="B37" s="191" t="s">
        <v>484</v>
      </c>
      <c r="C37" s="191"/>
      <c r="D37" s="191"/>
      <c r="E37" s="191"/>
      <c r="F37" s="191"/>
      <c r="G37" s="191"/>
      <c r="H37" s="191"/>
      <c r="I37" s="191"/>
      <c r="J37" s="191"/>
    </row>
    <row r="38" spans="1:10" x14ac:dyDescent="0.25">
      <c r="A38" s="191"/>
      <c r="B38" s="191" t="s">
        <v>485</v>
      </c>
      <c r="C38" s="191"/>
      <c r="D38" s="191"/>
      <c r="E38" s="191"/>
      <c r="F38" s="191"/>
      <c r="G38" s="191"/>
      <c r="H38" s="191"/>
      <c r="I38" s="191"/>
      <c r="J38" s="191"/>
    </row>
    <row r="40" spans="1:10" x14ac:dyDescent="0.25">
      <c r="A40" s="1" t="s">
        <v>486</v>
      </c>
    </row>
    <row r="42" spans="1:10" x14ac:dyDescent="0.25">
      <c r="A42" t="s">
        <v>487</v>
      </c>
    </row>
    <row r="43" spans="1:10" x14ac:dyDescent="0.25">
      <c r="A43" t="s">
        <v>488</v>
      </c>
      <c r="G43" s="262">
        <v>2000</v>
      </c>
    </row>
    <row r="44" spans="1:10" x14ac:dyDescent="0.25">
      <c r="A44" t="s">
        <v>489</v>
      </c>
      <c r="G44" s="262">
        <v>520</v>
      </c>
    </row>
    <row r="45" spans="1:10" x14ac:dyDescent="0.25">
      <c r="A45" t="s">
        <v>490</v>
      </c>
      <c r="G45" s="262">
        <v>100</v>
      </c>
    </row>
    <row r="46" spans="1:10" x14ac:dyDescent="0.25">
      <c r="A46" t="s">
        <v>491</v>
      </c>
      <c r="G46" s="262">
        <v>6575</v>
      </c>
    </row>
    <row r="47" spans="1:10" x14ac:dyDescent="0.25">
      <c r="A47" t="s">
        <v>585</v>
      </c>
      <c r="G47" s="262">
        <v>54511</v>
      </c>
    </row>
    <row r="48" spans="1:10" x14ac:dyDescent="0.25">
      <c r="G48" s="262"/>
    </row>
    <row r="49" spans="1:7" x14ac:dyDescent="0.25">
      <c r="A49" s="1" t="s">
        <v>492</v>
      </c>
      <c r="B49" s="1"/>
      <c r="C49" s="1"/>
      <c r="D49" s="1"/>
      <c r="E49" s="1"/>
      <c r="F49" s="1"/>
      <c r="G49" s="263">
        <f>SUM(G43:G47)</f>
        <v>63706</v>
      </c>
    </row>
  </sheetData>
  <mergeCells count="3">
    <mergeCell ref="A4:J4"/>
    <mergeCell ref="A5:J5"/>
    <mergeCell ref="A6:J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C7" sqref="C7"/>
    </sheetView>
  </sheetViews>
  <sheetFormatPr defaultRowHeight="15" x14ac:dyDescent="0.25"/>
  <cols>
    <col min="1" max="1" width="44.28515625" customWidth="1"/>
    <col min="2" max="2" width="14.28515625" bestFit="1" customWidth="1"/>
    <col min="3" max="3" width="15.42578125" bestFit="1" customWidth="1"/>
    <col min="4" max="4" width="11.5703125" customWidth="1"/>
    <col min="5" max="5" width="8.42578125" customWidth="1"/>
    <col min="6" max="6" width="10.7109375" bestFit="1" customWidth="1"/>
    <col min="7" max="7" width="12.28515625" customWidth="1"/>
  </cols>
  <sheetData>
    <row r="1" spans="1:7" x14ac:dyDescent="0.25">
      <c r="A1" t="s">
        <v>683</v>
      </c>
      <c r="F1" t="s">
        <v>493</v>
      </c>
    </row>
    <row r="2" spans="1:7" x14ac:dyDescent="0.25">
      <c r="F2" t="s">
        <v>494</v>
      </c>
    </row>
    <row r="3" spans="1:7" ht="45" x14ac:dyDescent="0.25">
      <c r="A3" s="329" t="s">
        <v>495</v>
      </c>
      <c r="B3" s="330" t="s">
        <v>496</v>
      </c>
      <c r="C3" s="330" t="s">
        <v>497</v>
      </c>
      <c r="D3" s="331" t="s">
        <v>498</v>
      </c>
      <c r="E3" s="331" t="s">
        <v>499</v>
      </c>
      <c r="F3" s="332" t="s">
        <v>422</v>
      </c>
      <c r="G3" s="331" t="s">
        <v>500</v>
      </c>
    </row>
    <row r="4" spans="1:7" x14ac:dyDescent="0.25">
      <c r="A4" s="333" t="s">
        <v>357</v>
      </c>
      <c r="B4" s="333">
        <v>6</v>
      </c>
      <c r="C4" s="333"/>
      <c r="D4" s="333"/>
      <c r="E4" s="333"/>
      <c r="F4" s="332">
        <f>SUM(B4:D4)</f>
        <v>6</v>
      </c>
      <c r="G4" s="333"/>
    </row>
    <row r="5" spans="1:7" x14ac:dyDescent="0.25">
      <c r="A5" s="333" t="s">
        <v>358</v>
      </c>
      <c r="B5" s="333"/>
      <c r="C5" s="333"/>
      <c r="D5" s="333">
        <v>23</v>
      </c>
      <c r="E5" s="333">
        <v>28</v>
      </c>
      <c r="F5" s="332">
        <f>SUM(B5:E5)</f>
        <v>51</v>
      </c>
      <c r="G5" s="333">
        <v>7</v>
      </c>
    </row>
    <row r="6" spans="1:7" x14ac:dyDescent="0.25">
      <c r="A6" s="333" t="s">
        <v>359</v>
      </c>
      <c r="B6" s="333"/>
      <c r="C6" s="333">
        <v>21.5</v>
      </c>
      <c r="D6" s="333"/>
      <c r="E6" s="333"/>
      <c r="F6" s="332">
        <f>SUM(B6:E6)</f>
        <v>21.5</v>
      </c>
      <c r="G6" s="333"/>
    </row>
    <row r="7" spans="1:7" ht="15.75" thickBot="1" x14ac:dyDescent="0.3">
      <c r="A7" s="333" t="s">
        <v>245</v>
      </c>
      <c r="B7" s="333"/>
      <c r="C7" s="333">
        <v>7</v>
      </c>
      <c r="D7" s="333"/>
      <c r="E7" s="333"/>
      <c r="F7" s="332">
        <f>SUM(B7:E7)</f>
        <v>7</v>
      </c>
      <c r="G7" s="333"/>
    </row>
    <row r="8" spans="1:7" ht="15.75" thickBot="1" x14ac:dyDescent="0.3">
      <c r="A8" s="334" t="s">
        <v>360</v>
      </c>
      <c r="B8" s="335">
        <f>SUM(B4:B7)</f>
        <v>6</v>
      </c>
      <c r="C8" s="335">
        <f>SUM(C4:C7)</f>
        <v>28.5</v>
      </c>
      <c r="D8" s="335">
        <f>SUM(D4:D7)</f>
        <v>23</v>
      </c>
      <c r="E8" s="335">
        <f>SUM(E4:E7)</f>
        <v>28</v>
      </c>
      <c r="F8" s="332">
        <f>SUM(B8:E8)</f>
        <v>85.5</v>
      </c>
      <c r="G8" s="335">
        <f>SUM(G4:G7)</f>
        <v>7</v>
      </c>
    </row>
    <row r="10" spans="1:7" x14ac:dyDescent="0.25">
      <c r="A10" s="336" t="s">
        <v>358</v>
      </c>
    </row>
    <row r="11" spans="1:7" x14ac:dyDescent="0.25">
      <c r="A11" t="s">
        <v>501</v>
      </c>
      <c r="B11">
        <v>7</v>
      </c>
    </row>
    <row r="12" spans="1:7" x14ac:dyDescent="0.25">
      <c r="A12" t="s">
        <v>552</v>
      </c>
      <c r="B12">
        <v>2</v>
      </c>
    </row>
    <row r="13" spans="1:7" x14ac:dyDescent="0.25">
      <c r="A13" t="s">
        <v>502</v>
      </c>
      <c r="B13">
        <v>1</v>
      </c>
    </row>
    <row r="14" spans="1:7" x14ac:dyDescent="0.25">
      <c r="A14" t="s">
        <v>105</v>
      </c>
      <c r="B14">
        <v>1</v>
      </c>
    </row>
    <row r="15" spans="1:7" x14ac:dyDescent="0.25">
      <c r="A15" t="s">
        <v>503</v>
      </c>
      <c r="B15">
        <v>2</v>
      </c>
    </row>
    <row r="16" spans="1:7" x14ac:dyDescent="0.25">
      <c r="A16" t="s">
        <v>504</v>
      </c>
      <c r="B16">
        <v>10</v>
      </c>
    </row>
    <row r="17" spans="1:2" x14ac:dyDescent="0.25">
      <c r="B17" s="143">
        <f>SUM(B11:B16)</f>
        <v>23</v>
      </c>
    </row>
    <row r="18" spans="1:2" x14ac:dyDescent="0.25">
      <c r="A18" s="143" t="s">
        <v>359</v>
      </c>
    </row>
    <row r="19" spans="1:2" x14ac:dyDescent="0.25">
      <c r="A19" t="s">
        <v>505</v>
      </c>
      <c r="B19">
        <v>3</v>
      </c>
    </row>
    <row r="20" spans="1:2" x14ac:dyDescent="0.25">
      <c r="A20" t="s">
        <v>506</v>
      </c>
      <c r="B20">
        <v>5</v>
      </c>
    </row>
    <row r="21" spans="1:2" x14ac:dyDescent="0.25">
      <c r="A21" t="s">
        <v>507</v>
      </c>
      <c r="B21" s="337">
        <v>3</v>
      </c>
    </row>
    <row r="22" spans="1:2" x14ac:dyDescent="0.25">
      <c r="A22" t="s">
        <v>582</v>
      </c>
      <c r="B22" s="337">
        <v>1</v>
      </c>
    </row>
    <row r="23" spans="1:2" x14ac:dyDescent="0.25">
      <c r="A23" t="s">
        <v>685</v>
      </c>
      <c r="B23" s="337">
        <v>0.5</v>
      </c>
    </row>
    <row r="24" spans="1:2" x14ac:dyDescent="0.25">
      <c r="A24" t="s">
        <v>686</v>
      </c>
      <c r="B24" s="337">
        <v>1</v>
      </c>
    </row>
    <row r="25" spans="1:2" x14ac:dyDescent="0.25">
      <c r="A25" t="s">
        <v>687</v>
      </c>
      <c r="B25" s="337">
        <v>1</v>
      </c>
    </row>
    <row r="26" spans="1:2" x14ac:dyDescent="0.25">
      <c r="A26" t="s">
        <v>688</v>
      </c>
      <c r="B26" s="337">
        <v>1</v>
      </c>
    </row>
    <row r="27" spans="1:2" x14ac:dyDescent="0.25">
      <c r="A27" t="s">
        <v>689</v>
      </c>
      <c r="B27" s="337">
        <v>1</v>
      </c>
    </row>
    <row r="28" spans="1:2" x14ac:dyDescent="0.25">
      <c r="A28" t="s">
        <v>584</v>
      </c>
      <c r="B28" s="337">
        <v>1</v>
      </c>
    </row>
    <row r="29" spans="1:2" x14ac:dyDescent="0.25">
      <c r="A29" s="338" t="s">
        <v>508</v>
      </c>
      <c r="B29" s="338">
        <v>3</v>
      </c>
    </row>
    <row r="30" spans="1:2" x14ac:dyDescent="0.25">
      <c r="A30" s="338" t="s">
        <v>583</v>
      </c>
      <c r="B30" s="338">
        <v>1</v>
      </c>
    </row>
    <row r="31" spans="1:2" x14ac:dyDescent="0.25">
      <c r="B31" s="143">
        <f>SUM(B19:B30)</f>
        <v>21.5</v>
      </c>
    </row>
    <row r="33" spans="1:2" x14ac:dyDescent="0.25">
      <c r="A33" s="143" t="s">
        <v>245</v>
      </c>
    </row>
    <row r="34" spans="1:2" x14ac:dyDescent="0.25">
      <c r="A34" t="s">
        <v>509</v>
      </c>
      <c r="B34">
        <v>2</v>
      </c>
    </row>
    <row r="35" spans="1:2" x14ac:dyDescent="0.25">
      <c r="A35" t="s">
        <v>510</v>
      </c>
      <c r="B35">
        <v>1</v>
      </c>
    </row>
    <row r="36" spans="1:2" x14ac:dyDescent="0.25">
      <c r="A36" t="s">
        <v>511</v>
      </c>
      <c r="B36">
        <v>4</v>
      </c>
    </row>
    <row r="37" spans="1:2" x14ac:dyDescent="0.25">
      <c r="B37" s="143">
        <f>SUM(B34:B36)</f>
        <v>7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opLeftCell="A79" workbookViewId="0">
      <selection activeCell="D91" sqref="D91"/>
    </sheetView>
  </sheetViews>
  <sheetFormatPr defaultRowHeight="15" x14ac:dyDescent="0.25"/>
  <cols>
    <col min="1" max="1" width="14.140625" customWidth="1"/>
    <col min="2" max="2" width="39" bestFit="1" customWidth="1"/>
    <col min="3" max="3" width="14.28515625" bestFit="1" customWidth="1"/>
    <col min="4" max="5" width="17.28515625" bestFit="1" customWidth="1"/>
  </cols>
  <sheetData>
    <row r="1" spans="1:4" x14ac:dyDescent="0.25">
      <c r="A1" s="424" t="s">
        <v>0</v>
      </c>
      <c r="B1" s="424"/>
      <c r="C1" s="424"/>
      <c r="D1" s="424"/>
    </row>
    <row r="2" spans="1:4" x14ac:dyDescent="0.25">
      <c r="A2" s="424" t="s">
        <v>602</v>
      </c>
      <c r="B2" s="424"/>
      <c r="C2" s="424"/>
      <c r="D2" s="424"/>
    </row>
    <row r="3" spans="1:4" x14ac:dyDescent="0.25">
      <c r="A3" s="424" t="s">
        <v>1</v>
      </c>
      <c r="B3" s="424"/>
      <c r="C3" s="424"/>
      <c r="D3" s="424"/>
    </row>
    <row r="4" spans="1:4" x14ac:dyDescent="0.25">
      <c r="A4" s="424" t="s">
        <v>146</v>
      </c>
      <c r="B4" s="424"/>
      <c r="C4" s="424"/>
      <c r="D4" s="424"/>
    </row>
    <row r="5" spans="1:4" ht="28.5" customHeight="1" x14ac:dyDescent="0.25">
      <c r="A5" s="425" t="s">
        <v>33</v>
      </c>
      <c r="B5" s="425"/>
      <c r="C5" s="425"/>
      <c r="D5" s="425"/>
    </row>
    <row r="7" spans="1:4" x14ac:dyDescent="0.25">
      <c r="A7" s="39">
        <v>11130</v>
      </c>
      <c r="B7" s="39" t="s">
        <v>147</v>
      </c>
      <c r="D7" t="s">
        <v>191</v>
      </c>
    </row>
    <row r="8" spans="1:4" ht="29.25" customHeight="1" x14ac:dyDescent="0.25">
      <c r="A8" s="37" t="s">
        <v>41</v>
      </c>
      <c r="B8" s="38" t="s">
        <v>3</v>
      </c>
      <c r="C8" s="37" t="s">
        <v>193</v>
      </c>
      <c r="D8" s="37" t="s">
        <v>192</v>
      </c>
    </row>
    <row r="9" spans="1:4" x14ac:dyDescent="0.25">
      <c r="A9" s="37" t="s">
        <v>70</v>
      </c>
      <c r="B9" s="90" t="s">
        <v>571</v>
      </c>
      <c r="C9" s="4">
        <v>24041540</v>
      </c>
      <c r="D9" s="4"/>
    </row>
    <row r="10" spans="1:4" x14ac:dyDescent="0.25">
      <c r="A10" s="37" t="s">
        <v>71</v>
      </c>
      <c r="B10" s="90" t="s">
        <v>72</v>
      </c>
      <c r="C10" s="4"/>
      <c r="D10" s="4"/>
    </row>
    <row r="11" spans="1:4" x14ac:dyDescent="0.25">
      <c r="A11" s="37" t="s">
        <v>73</v>
      </c>
      <c r="B11" s="90" t="s">
        <v>74</v>
      </c>
      <c r="C11" s="4">
        <v>1159500</v>
      </c>
      <c r="D11" s="4"/>
    </row>
    <row r="12" spans="1:4" x14ac:dyDescent="0.25">
      <c r="A12" s="37" t="s">
        <v>75</v>
      </c>
      <c r="B12" s="90" t="s">
        <v>76</v>
      </c>
      <c r="C12" s="4"/>
      <c r="D12" s="4"/>
    </row>
    <row r="13" spans="1:4" x14ac:dyDescent="0.25">
      <c r="A13" s="3" t="s">
        <v>87</v>
      </c>
      <c r="B13" s="3" t="s">
        <v>114</v>
      </c>
      <c r="C13" s="4"/>
      <c r="D13" s="4"/>
    </row>
    <row r="14" spans="1:4" x14ac:dyDescent="0.25">
      <c r="A14" s="3"/>
      <c r="B14" s="2" t="s">
        <v>9</v>
      </c>
      <c r="C14" s="21">
        <f>SUM(C9:C13)</f>
        <v>25201040</v>
      </c>
      <c r="D14" s="4"/>
    </row>
    <row r="15" spans="1:4" x14ac:dyDescent="0.25">
      <c r="A15" s="3"/>
      <c r="B15" s="2"/>
      <c r="C15" s="21"/>
      <c r="D15" s="4"/>
    </row>
    <row r="16" spans="1:4" x14ac:dyDescent="0.25">
      <c r="A16" s="3" t="s">
        <v>101</v>
      </c>
      <c r="B16" s="3" t="s">
        <v>115</v>
      </c>
      <c r="C16" s="89">
        <v>0</v>
      </c>
      <c r="D16" s="4"/>
    </row>
    <row r="17" spans="1:4" x14ac:dyDescent="0.25">
      <c r="A17" s="3" t="s">
        <v>92</v>
      </c>
      <c r="B17" s="3" t="s">
        <v>116</v>
      </c>
      <c r="C17" s="89">
        <v>3585000</v>
      </c>
      <c r="D17" s="4"/>
    </row>
    <row r="18" spans="1:4" x14ac:dyDescent="0.25">
      <c r="A18" s="2" t="s">
        <v>89</v>
      </c>
      <c r="B18" s="2" t="s">
        <v>16</v>
      </c>
      <c r="C18" s="21">
        <f>SUM(C16:C17)</f>
        <v>3585000</v>
      </c>
      <c r="D18" s="4"/>
    </row>
    <row r="19" spans="1:4" x14ac:dyDescent="0.25">
      <c r="A19" s="3"/>
      <c r="B19" s="2"/>
      <c r="C19" s="21"/>
      <c r="D19" s="4"/>
    </row>
    <row r="20" spans="1:4" x14ac:dyDescent="0.25">
      <c r="A20" s="3"/>
      <c r="B20" s="88" t="s">
        <v>77</v>
      </c>
      <c r="C20" s="4">
        <v>4649703</v>
      </c>
      <c r="D20" s="4"/>
    </row>
    <row r="21" spans="1:4" x14ac:dyDescent="0.25">
      <c r="A21" s="3"/>
      <c r="B21" s="88" t="s">
        <v>78</v>
      </c>
      <c r="C21" s="4"/>
      <c r="D21" s="4"/>
    </row>
    <row r="22" spans="1:4" x14ac:dyDescent="0.25">
      <c r="A22" s="3"/>
      <c r="B22" s="88" t="s">
        <v>79</v>
      </c>
      <c r="C22" s="4"/>
      <c r="D22" s="4"/>
    </row>
    <row r="23" spans="1:4" x14ac:dyDescent="0.25">
      <c r="A23" s="3"/>
      <c r="B23" s="88" t="s">
        <v>80</v>
      </c>
      <c r="C23" s="4"/>
      <c r="D23" s="4"/>
    </row>
    <row r="24" spans="1:4" x14ac:dyDescent="0.25">
      <c r="A24" s="3"/>
      <c r="B24" s="88" t="s">
        <v>81</v>
      </c>
      <c r="C24" s="4"/>
      <c r="D24" s="4"/>
    </row>
    <row r="25" spans="1:4" x14ac:dyDescent="0.25">
      <c r="A25" s="3"/>
      <c r="B25" s="3" t="s">
        <v>82</v>
      </c>
      <c r="C25" s="4"/>
      <c r="D25" s="4"/>
    </row>
    <row r="26" spans="1:4" x14ac:dyDescent="0.25">
      <c r="A26" s="3"/>
      <c r="B26" s="3"/>
      <c r="C26" s="4"/>
      <c r="D26" s="4"/>
    </row>
    <row r="27" spans="1:4" x14ac:dyDescent="0.25">
      <c r="A27" s="3" t="s">
        <v>49</v>
      </c>
      <c r="B27" s="2" t="s">
        <v>10</v>
      </c>
      <c r="C27" s="21">
        <f>SUM(C20:C25)</f>
        <v>4649703</v>
      </c>
      <c r="D27" s="4"/>
    </row>
    <row r="28" spans="1:4" ht="17.25" customHeight="1" x14ac:dyDescent="0.25">
      <c r="A28" s="3"/>
      <c r="B28" s="3"/>
      <c r="C28" s="4"/>
      <c r="D28" s="4"/>
    </row>
    <row r="29" spans="1:4" ht="17.25" customHeight="1" x14ac:dyDescent="0.25">
      <c r="A29" s="3"/>
      <c r="B29" s="3"/>
      <c r="C29" s="4"/>
      <c r="D29" s="4"/>
    </row>
    <row r="30" spans="1:4" x14ac:dyDescent="0.25">
      <c r="A30" s="3"/>
      <c r="B30" s="3" t="s">
        <v>53</v>
      </c>
      <c r="C30" s="4">
        <v>50000</v>
      </c>
      <c r="D30" s="4"/>
    </row>
    <row r="31" spans="1:4" x14ac:dyDescent="0.25">
      <c r="A31" s="3" t="s">
        <v>47</v>
      </c>
      <c r="B31" s="87" t="s">
        <v>48</v>
      </c>
      <c r="C31" s="21">
        <f>SUM(C28:C30)</f>
        <v>50000</v>
      </c>
      <c r="D31" s="4"/>
    </row>
    <row r="32" spans="1:4" x14ac:dyDescent="0.25">
      <c r="A32" s="3"/>
      <c r="B32" s="87"/>
      <c r="C32" s="21"/>
      <c r="D32" s="4"/>
    </row>
    <row r="33" spans="1:4" x14ac:dyDescent="0.25">
      <c r="A33" s="2"/>
      <c r="B33" s="3" t="s">
        <v>54</v>
      </c>
      <c r="C33" s="89">
        <v>268000</v>
      </c>
      <c r="D33" s="4"/>
    </row>
    <row r="34" spans="1:4" x14ac:dyDescent="0.25">
      <c r="A34" s="2"/>
      <c r="B34" s="3" t="s">
        <v>195</v>
      </c>
      <c r="C34" s="89">
        <v>300000</v>
      </c>
      <c r="D34" s="4"/>
    </row>
    <row r="35" spans="1:4" x14ac:dyDescent="0.25">
      <c r="A35" s="3" t="s">
        <v>43</v>
      </c>
      <c r="B35" s="87" t="s">
        <v>50</v>
      </c>
      <c r="C35" s="21">
        <f>SUM(C33:C34)</f>
        <v>568000</v>
      </c>
      <c r="D35" s="4"/>
    </row>
    <row r="36" spans="1:4" x14ac:dyDescent="0.25">
      <c r="A36" s="3"/>
      <c r="B36" s="3"/>
      <c r="C36" s="21"/>
      <c r="D36" s="4"/>
    </row>
    <row r="37" spans="1:4" x14ac:dyDescent="0.25">
      <c r="A37" s="3"/>
      <c r="B37" s="3" t="s">
        <v>196</v>
      </c>
      <c r="C37" s="89">
        <v>260000</v>
      </c>
      <c r="D37" s="4"/>
    </row>
    <row r="38" spans="1:4" x14ac:dyDescent="0.25">
      <c r="A38" s="3" t="s">
        <v>242</v>
      </c>
      <c r="B38" s="156" t="s">
        <v>243</v>
      </c>
      <c r="C38" s="21">
        <f>SUM(C37)</f>
        <v>260000</v>
      </c>
      <c r="D38" s="4"/>
    </row>
    <row r="39" spans="1:4" x14ac:dyDescent="0.25">
      <c r="A39" s="3"/>
      <c r="B39" s="3"/>
      <c r="C39" s="89"/>
      <c r="D39" s="4"/>
    </row>
    <row r="40" spans="1:4" x14ac:dyDescent="0.25">
      <c r="A40" s="3"/>
      <c r="B40" s="3" t="s">
        <v>55</v>
      </c>
      <c r="C40" s="89"/>
      <c r="D40" s="4"/>
    </row>
    <row r="41" spans="1:4" x14ac:dyDescent="0.25">
      <c r="A41" s="3" t="s">
        <v>56</v>
      </c>
      <c r="B41" s="87" t="s">
        <v>57</v>
      </c>
      <c r="C41" s="21">
        <f>SUM(C40)</f>
        <v>0</v>
      </c>
      <c r="D41" s="4"/>
    </row>
    <row r="42" spans="1:4" x14ac:dyDescent="0.25">
      <c r="A42" s="3"/>
      <c r="B42" s="3"/>
      <c r="C42" s="21"/>
      <c r="D42" s="4"/>
    </row>
    <row r="43" spans="1:4" x14ac:dyDescent="0.25">
      <c r="A43" s="3"/>
      <c r="B43" s="88" t="s">
        <v>58</v>
      </c>
      <c r="C43" s="89">
        <v>250000</v>
      </c>
      <c r="D43" s="4"/>
    </row>
    <row r="44" spans="1:4" x14ac:dyDescent="0.25">
      <c r="A44" s="3"/>
      <c r="B44" s="88" t="s">
        <v>59</v>
      </c>
      <c r="C44" s="89">
        <v>300000</v>
      </c>
      <c r="D44" s="4"/>
    </row>
    <row r="45" spans="1:4" x14ac:dyDescent="0.25">
      <c r="A45" s="3"/>
      <c r="B45" s="88" t="s">
        <v>60</v>
      </c>
      <c r="C45" s="89">
        <v>70000</v>
      </c>
      <c r="D45" s="4"/>
    </row>
    <row r="46" spans="1:4" x14ac:dyDescent="0.25">
      <c r="A46" s="88" t="s">
        <v>61</v>
      </c>
      <c r="B46" s="2" t="s">
        <v>62</v>
      </c>
      <c r="C46" s="21">
        <f>SUM(C43:C45)</f>
        <v>620000</v>
      </c>
      <c r="D46" s="4"/>
    </row>
    <row r="47" spans="1:4" x14ac:dyDescent="0.25">
      <c r="A47" s="88"/>
      <c r="B47" s="2"/>
      <c r="C47" s="21"/>
      <c r="D47" s="4"/>
    </row>
    <row r="48" spans="1:4" x14ac:dyDescent="0.25">
      <c r="A48" s="3"/>
      <c r="B48" s="117"/>
      <c r="C48" s="21"/>
      <c r="D48" s="4"/>
    </row>
    <row r="49" spans="1:8" x14ac:dyDescent="0.25">
      <c r="A49" s="3"/>
      <c r="B49" s="88" t="s">
        <v>63</v>
      </c>
      <c r="C49" s="89">
        <v>0</v>
      </c>
      <c r="D49" s="4"/>
    </row>
    <row r="50" spans="1:8" x14ac:dyDescent="0.25">
      <c r="A50" s="88" t="s">
        <v>64</v>
      </c>
      <c r="B50" s="2" t="s">
        <v>83</v>
      </c>
      <c r="C50" s="21">
        <f>SUM(C49)</f>
        <v>0</v>
      </c>
      <c r="D50" s="4"/>
    </row>
    <row r="51" spans="1:8" x14ac:dyDescent="0.25">
      <c r="A51" s="88"/>
      <c r="B51" s="2"/>
      <c r="C51" s="21"/>
      <c r="D51" s="4"/>
    </row>
    <row r="52" spans="1:8" x14ac:dyDescent="0.25">
      <c r="A52" s="88"/>
      <c r="B52" s="115" t="s">
        <v>99</v>
      </c>
      <c r="C52" s="116">
        <v>200000</v>
      </c>
      <c r="D52" s="4"/>
    </row>
    <row r="53" spans="1:8" x14ac:dyDescent="0.25">
      <c r="A53" s="23" t="s">
        <v>65</v>
      </c>
      <c r="B53" s="117" t="s">
        <v>99</v>
      </c>
      <c r="C53" s="118">
        <f>SUM(C52)</f>
        <v>200000</v>
      </c>
      <c r="D53" s="4"/>
    </row>
    <row r="54" spans="1:8" x14ac:dyDescent="0.25">
      <c r="A54" s="23"/>
      <c r="B54" s="117"/>
      <c r="C54" s="118"/>
      <c r="D54" s="4"/>
    </row>
    <row r="55" spans="1:8" x14ac:dyDescent="0.25">
      <c r="A55" s="3"/>
      <c r="B55" s="3" t="s">
        <v>66</v>
      </c>
      <c r="C55" s="4">
        <v>1000000</v>
      </c>
      <c r="D55" s="4"/>
    </row>
    <row r="56" spans="1:8" x14ac:dyDescent="0.25">
      <c r="A56" s="3" t="s">
        <v>67</v>
      </c>
      <c r="B56" s="87" t="s">
        <v>66</v>
      </c>
      <c r="C56" s="21">
        <f>SUM(C55)</f>
        <v>1000000</v>
      </c>
      <c r="D56" s="4"/>
    </row>
    <row r="57" spans="1:8" x14ac:dyDescent="0.25">
      <c r="A57" s="3"/>
      <c r="B57" s="87"/>
      <c r="C57" s="21"/>
      <c r="D57" s="4"/>
    </row>
    <row r="58" spans="1:8" x14ac:dyDescent="0.25">
      <c r="A58" s="23"/>
      <c r="B58" s="23"/>
      <c r="C58" s="4"/>
      <c r="D58" s="4"/>
    </row>
    <row r="59" spans="1:8" x14ac:dyDescent="0.25">
      <c r="A59" s="23"/>
      <c r="B59" s="23" t="s">
        <v>154</v>
      </c>
      <c r="C59" s="4">
        <v>0</v>
      </c>
      <c r="D59" s="4"/>
    </row>
    <row r="60" spans="1:8" x14ac:dyDescent="0.25">
      <c r="A60" s="23" t="s">
        <v>110</v>
      </c>
      <c r="B60" s="96" t="s">
        <v>109</v>
      </c>
      <c r="C60" s="21">
        <f>SUM(C59)</f>
        <v>0</v>
      </c>
      <c r="D60" s="4"/>
    </row>
    <row r="61" spans="1:8" ht="10.5" customHeight="1" x14ac:dyDescent="0.25">
      <c r="A61" s="23"/>
      <c r="B61" s="23"/>
      <c r="C61" s="4"/>
      <c r="D61" s="4"/>
    </row>
    <row r="62" spans="1:8" x14ac:dyDescent="0.25">
      <c r="A62" s="3"/>
      <c r="B62" s="88" t="s">
        <v>68</v>
      </c>
      <c r="C62" s="4">
        <v>728460</v>
      </c>
      <c r="D62" s="4"/>
      <c r="E62" s="97"/>
      <c r="F62" s="97"/>
      <c r="G62" s="15"/>
      <c r="H62" s="15"/>
    </row>
    <row r="63" spans="1:8" x14ac:dyDescent="0.25">
      <c r="A63" s="10" t="s">
        <v>45</v>
      </c>
      <c r="B63" s="13" t="s">
        <v>69</v>
      </c>
      <c r="C63" s="21">
        <f>SUM(C62)</f>
        <v>728460</v>
      </c>
      <c r="D63" s="4"/>
      <c r="E63" s="97"/>
      <c r="F63" s="99"/>
      <c r="G63" s="15"/>
      <c r="H63" s="15"/>
    </row>
    <row r="64" spans="1:8" x14ac:dyDescent="0.25">
      <c r="A64" s="10"/>
      <c r="B64" s="13"/>
      <c r="C64" s="4"/>
      <c r="D64" s="4"/>
      <c r="E64" s="15"/>
      <c r="F64" s="15"/>
      <c r="G64" s="15"/>
      <c r="H64" s="15"/>
    </row>
    <row r="65" spans="1:4" x14ac:dyDescent="0.25">
      <c r="A65" s="3"/>
      <c r="B65" s="2" t="s">
        <v>5</v>
      </c>
      <c r="C65" s="118">
        <f>C63+C60+C56+C50+C46+C41+C35+C31+C53+C38</f>
        <v>3426460</v>
      </c>
      <c r="D65" s="4"/>
    </row>
    <row r="66" spans="1:4" ht="9" customHeight="1" thickBot="1" x14ac:dyDescent="0.3">
      <c r="A66" s="10"/>
      <c r="B66" s="10"/>
      <c r="C66" s="11"/>
      <c r="D66" s="11"/>
    </row>
    <row r="67" spans="1:4" ht="15.75" thickBot="1" x14ac:dyDescent="0.3">
      <c r="A67" s="40"/>
      <c r="B67" s="41" t="s">
        <v>11</v>
      </c>
      <c r="C67" s="45">
        <f>C65+C27+C14+C18</f>
        <v>36862203</v>
      </c>
      <c r="D67" s="51"/>
    </row>
    <row r="68" spans="1:4" ht="15.75" thickBot="1" x14ac:dyDescent="0.3">
      <c r="A68" s="53"/>
      <c r="B68" s="42" t="s">
        <v>8</v>
      </c>
      <c r="C68" s="43"/>
      <c r="D68" s="103"/>
    </row>
    <row r="69" spans="1:4" x14ac:dyDescent="0.25">
      <c r="A69" s="75"/>
      <c r="B69" s="72"/>
      <c r="C69" s="73"/>
      <c r="D69" s="142"/>
    </row>
    <row r="71" spans="1:4" x14ac:dyDescent="0.25">
      <c r="A71" t="s">
        <v>51</v>
      </c>
      <c r="B71" s="46" t="s">
        <v>9</v>
      </c>
      <c r="C71" s="120">
        <f>C14</f>
        <v>25201040</v>
      </c>
      <c r="D71" s="3"/>
    </row>
    <row r="72" spans="1:4" x14ac:dyDescent="0.25">
      <c r="A72" t="s">
        <v>89</v>
      </c>
      <c r="B72" s="46" t="s">
        <v>90</v>
      </c>
      <c r="C72" s="47">
        <f>C18</f>
        <v>3585000</v>
      </c>
      <c r="D72" s="3"/>
    </row>
    <row r="73" spans="1:4" x14ac:dyDescent="0.25">
      <c r="A73" t="s">
        <v>49</v>
      </c>
      <c r="B73" s="46" t="s">
        <v>10</v>
      </c>
      <c r="C73" s="47">
        <f>C27</f>
        <v>4649703</v>
      </c>
      <c r="D73" s="3"/>
    </row>
    <row r="74" spans="1:4" x14ac:dyDescent="0.25">
      <c r="A74" t="s">
        <v>47</v>
      </c>
      <c r="B74" s="46" t="s">
        <v>48</v>
      </c>
      <c r="C74" s="47">
        <f>C31</f>
        <v>50000</v>
      </c>
      <c r="D74" s="3"/>
    </row>
    <row r="75" spans="1:4" x14ac:dyDescent="0.25">
      <c r="A75" t="s">
        <v>43</v>
      </c>
      <c r="B75" s="46" t="s">
        <v>50</v>
      </c>
      <c r="C75" s="47">
        <f>C35</f>
        <v>568000</v>
      </c>
      <c r="D75" s="3"/>
    </row>
    <row r="76" spans="1:4" x14ac:dyDescent="0.25">
      <c r="A76" t="s">
        <v>244</v>
      </c>
      <c r="B76" s="46" t="s">
        <v>243</v>
      </c>
      <c r="C76" s="47">
        <f>C38</f>
        <v>260000</v>
      </c>
      <c r="D76" s="3"/>
    </row>
    <row r="77" spans="1:4" x14ac:dyDescent="0.25">
      <c r="A77" t="s">
        <v>56</v>
      </c>
      <c r="B77" s="46" t="s">
        <v>57</v>
      </c>
      <c r="C77" s="47">
        <f>C41</f>
        <v>0</v>
      </c>
      <c r="D77" s="3"/>
    </row>
    <row r="78" spans="1:4" x14ac:dyDescent="0.25">
      <c r="A78" t="s">
        <v>61</v>
      </c>
      <c r="B78" s="46" t="s">
        <v>62</v>
      </c>
      <c r="C78" s="47">
        <f>C46</f>
        <v>620000</v>
      </c>
      <c r="D78" s="3"/>
    </row>
    <row r="79" spans="1:4" x14ac:dyDescent="0.25">
      <c r="A79" t="s">
        <v>153</v>
      </c>
      <c r="B79" s="46" t="s">
        <v>176</v>
      </c>
      <c r="C79" s="47"/>
      <c r="D79" s="3"/>
    </row>
    <row r="80" spans="1:4" x14ac:dyDescent="0.25">
      <c r="A80" s="88" t="s">
        <v>64</v>
      </c>
      <c r="B80" s="2" t="s">
        <v>83</v>
      </c>
      <c r="C80" s="47">
        <f>C50</f>
        <v>0</v>
      </c>
      <c r="D80" s="3"/>
    </row>
    <row r="81" spans="1:4" x14ac:dyDescent="0.25">
      <c r="A81" s="3" t="s">
        <v>65</v>
      </c>
      <c r="B81" s="2" t="s">
        <v>100</v>
      </c>
      <c r="C81" s="47">
        <f>C53</f>
        <v>200000</v>
      </c>
      <c r="D81" s="3"/>
    </row>
    <row r="82" spans="1:4" x14ac:dyDescent="0.25">
      <c r="A82" t="s">
        <v>67</v>
      </c>
      <c r="B82" s="46" t="s">
        <v>66</v>
      </c>
      <c r="C82" s="47">
        <f>C56</f>
        <v>1000000</v>
      </c>
      <c r="D82" s="3"/>
    </row>
    <row r="83" spans="1:4" x14ac:dyDescent="0.25">
      <c r="A83" t="s">
        <v>155</v>
      </c>
      <c r="B83" s="46" t="s">
        <v>197</v>
      </c>
      <c r="C83" s="47"/>
      <c r="D83" s="3"/>
    </row>
    <row r="84" spans="1:4" x14ac:dyDescent="0.25">
      <c r="A84" s="23" t="s">
        <v>119</v>
      </c>
      <c r="B84" s="25" t="s">
        <v>174</v>
      </c>
      <c r="C84" s="47"/>
      <c r="D84" s="3"/>
    </row>
    <row r="85" spans="1:4" x14ac:dyDescent="0.25">
      <c r="B85" s="46"/>
      <c r="C85" s="47"/>
      <c r="D85" s="3"/>
    </row>
    <row r="86" spans="1:4" x14ac:dyDescent="0.25">
      <c r="A86" t="s">
        <v>45</v>
      </c>
      <c r="B86" s="46" t="s">
        <v>84</v>
      </c>
      <c r="C86" s="47">
        <f>C63</f>
        <v>728460</v>
      </c>
      <c r="D86" s="3"/>
    </row>
    <row r="87" spans="1:4" x14ac:dyDescent="0.25">
      <c r="A87" s="23" t="s">
        <v>110</v>
      </c>
      <c r="B87" s="96" t="s">
        <v>109</v>
      </c>
      <c r="C87" s="47">
        <f>C60</f>
        <v>0</v>
      </c>
      <c r="D87" s="3"/>
    </row>
    <row r="88" spans="1:4" x14ac:dyDescent="0.25">
      <c r="B88" s="2" t="s">
        <v>5</v>
      </c>
      <c r="C88" s="93">
        <f>SUM(C74:C87)</f>
        <v>3426460</v>
      </c>
      <c r="D88" s="3"/>
    </row>
    <row r="89" spans="1:4" x14ac:dyDescent="0.25">
      <c r="B89" s="143" t="s">
        <v>28</v>
      </c>
      <c r="C89" s="17">
        <f>C71+C72+C73+C88</f>
        <v>36862203</v>
      </c>
    </row>
    <row r="90" spans="1:4" x14ac:dyDescent="0.25">
      <c r="B90" s="143" t="s">
        <v>198</v>
      </c>
      <c r="D90">
        <v>0</v>
      </c>
    </row>
    <row r="91" spans="1:4" x14ac:dyDescent="0.25">
      <c r="B91" t="s">
        <v>603</v>
      </c>
      <c r="D91" s="141">
        <v>33434000</v>
      </c>
    </row>
    <row r="92" spans="1:4" x14ac:dyDescent="0.25">
      <c r="B92" t="s">
        <v>604</v>
      </c>
      <c r="D92" s="141"/>
    </row>
    <row r="93" spans="1:4" x14ac:dyDescent="0.25">
      <c r="B93" t="s">
        <v>605</v>
      </c>
      <c r="D93" s="141"/>
    </row>
    <row r="94" spans="1:4" x14ac:dyDescent="0.25">
      <c r="B94" t="s">
        <v>606</v>
      </c>
    </row>
    <row r="97" spans="1:3" x14ac:dyDescent="0.25">
      <c r="A97" t="s">
        <v>294</v>
      </c>
      <c r="B97" s="200">
        <f>D91</f>
        <v>33434000</v>
      </c>
    </row>
    <row r="98" spans="1:3" x14ac:dyDescent="0.25">
      <c r="A98" t="s">
        <v>296</v>
      </c>
      <c r="B98" s="200">
        <f>C89</f>
        <v>36862203</v>
      </c>
    </row>
    <row r="99" spans="1:3" x14ac:dyDescent="0.25">
      <c r="A99" t="s">
        <v>297</v>
      </c>
      <c r="B99" s="189">
        <f>B97-B98</f>
        <v>-3428203</v>
      </c>
      <c r="C99" t="s">
        <v>266</v>
      </c>
    </row>
    <row r="100" spans="1:3" x14ac:dyDescent="0.25">
      <c r="B100" s="200"/>
    </row>
    <row r="102" spans="1:3" x14ac:dyDescent="0.25">
      <c r="A102" t="s">
        <v>7</v>
      </c>
      <c r="C102" s="141">
        <f>C89</f>
        <v>36862203</v>
      </c>
    </row>
  </sheetData>
  <mergeCells count="5">
    <mergeCell ref="A1:D1"/>
    <mergeCell ref="A2:D2"/>
    <mergeCell ref="A3:D3"/>
    <mergeCell ref="A5:D5"/>
    <mergeCell ref="A4:D4"/>
  </mergeCells>
  <phoneticPr fontId="0" type="noConversion"/>
  <pageMargins left="0.7" right="0.7" top="0.75" bottom="0.75" header="0.3" footer="0.3"/>
  <pageSetup paperSize="9" orientation="portrait" r:id="rId1"/>
  <headerFooter>
    <oddFooter>&amp;L&amp;Z&amp;F&amp;C&amp;P&amp;R&amp;A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4"/>
  <sheetViews>
    <sheetView topLeftCell="A307" workbookViewId="0">
      <selection activeCell="B183" sqref="B183"/>
    </sheetView>
  </sheetViews>
  <sheetFormatPr defaultRowHeight="15" x14ac:dyDescent="0.25"/>
  <cols>
    <col min="1" max="1" width="10.140625" customWidth="1"/>
    <col min="2" max="2" width="39" bestFit="1" customWidth="1"/>
    <col min="3" max="3" width="16.140625" bestFit="1" customWidth="1"/>
    <col min="4" max="4" width="15" customWidth="1"/>
  </cols>
  <sheetData>
    <row r="1" spans="1:5" x14ac:dyDescent="0.25">
      <c r="A1" s="424" t="s">
        <v>0</v>
      </c>
      <c r="B1" s="424"/>
      <c r="C1" s="424"/>
      <c r="D1" s="424"/>
    </row>
    <row r="2" spans="1:5" x14ac:dyDescent="0.25">
      <c r="A2" s="424" t="s">
        <v>602</v>
      </c>
      <c r="B2" s="424"/>
      <c r="C2" s="424"/>
      <c r="D2" s="424"/>
    </row>
    <row r="3" spans="1:5" x14ac:dyDescent="0.25">
      <c r="A3" s="424" t="s">
        <v>1</v>
      </c>
      <c r="B3" s="424"/>
      <c r="C3" s="424"/>
      <c r="D3" s="424"/>
    </row>
    <row r="5" spans="1:5" x14ac:dyDescent="0.25">
      <c r="A5" s="424" t="s">
        <v>300</v>
      </c>
      <c r="B5" s="424"/>
      <c r="C5" s="424"/>
      <c r="D5" s="424"/>
    </row>
    <row r="6" spans="1:5" ht="28.5" customHeight="1" x14ac:dyDescent="0.25">
      <c r="A6" s="425" t="s">
        <v>33</v>
      </c>
      <c r="B6" s="425"/>
      <c r="C6" s="425"/>
      <c r="D6" s="425"/>
    </row>
    <row r="7" spans="1:5" ht="28.5" customHeight="1" x14ac:dyDescent="0.25">
      <c r="A7" s="202"/>
      <c r="B7" s="202"/>
      <c r="C7" s="202"/>
      <c r="D7" s="202"/>
    </row>
    <row r="8" spans="1:5" x14ac:dyDescent="0.25">
      <c r="D8" t="s">
        <v>191</v>
      </c>
    </row>
    <row r="9" spans="1:5" x14ac:dyDescent="0.25">
      <c r="A9" s="39">
        <v>96015</v>
      </c>
      <c r="B9" s="39" t="s">
        <v>301</v>
      </c>
    </row>
    <row r="10" spans="1:5" ht="30" x14ac:dyDescent="0.25">
      <c r="A10" s="37" t="s">
        <v>35</v>
      </c>
      <c r="B10" s="38" t="s">
        <v>3</v>
      </c>
      <c r="C10" s="37" t="s">
        <v>187</v>
      </c>
      <c r="D10" s="172" t="s">
        <v>188</v>
      </c>
      <c r="E10" s="203"/>
    </row>
    <row r="11" spans="1:5" x14ac:dyDescent="0.25">
      <c r="A11" s="37"/>
      <c r="B11" s="204" t="s">
        <v>248</v>
      </c>
      <c r="C11" s="112">
        <v>70000</v>
      </c>
      <c r="D11" s="37"/>
    </row>
    <row r="12" spans="1:5" x14ac:dyDescent="0.25">
      <c r="A12" s="37" t="s">
        <v>43</v>
      </c>
      <c r="B12" s="2" t="s">
        <v>50</v>
      </c>
      <c r="C12" s="126">
        <f>SUM(C11)</f>
        <v>70000</v>
      </c>
      <c r="D12" s="37"/>
    </row>
    <row r="13" spans="1:5" x14ac:dyDescent="0.25">
      <c r="A13" s="37"/>
      <c r="B13" s="2"/>
      <c r="C13" s="126"/>
      <c r="D13" s="37"/>
    </row>
    <row r="14" spans="1:5" x14ac:dyDescent="0.25">
      <c r="A14" s="3"/>
      <c r="B14" s="88" t="s">
        <v>251</v>
      </c>
      <c r="C14" s="112">
        <v>100000</v>
      </c>
      <c r="D14" s="37"/>
    </row>
    <row r="15" spans="1:5" x14ac:dyDescent="0.25">
      <c r="A15" s="88" t="s">
        <v>61</v>
      </c>
      <c r="B15" s="2" t="s">
        <v>62</v>
      </c>
      <c r="C15" s="126">
        <f>SUM(C14)</f>
        <v>100000</v>
      </c>
      <c r="D15" s="37"/>
    </row>
    <row r="16" spans="1:5" x14ac:dyDescent="0.25">
      <c r="A16" s="37"/>
      <c r="B16" s="2"/>
      <c r="C16" s="396"/>
      <c r="D16" s="37"/>
    </row>
    <row r="17" spans="1:4" x14ac:dyDescent="0.25">
      <c r="A17" s="37"/>
      <c r="B17" s="38"/>
      <c r="C17" s="396"/>
      <c r="D17" s="37"/>
    </row>
    <row r="18" spans="1:4" x14ac:dyDescent="0.25">
      <c r="A18" s="3" t="s">
        <v>44</v>
      </c>
      <c r="B18" s="3" t="s">
        <v>4</v>
      </c>
      <c r="C18" s="397">
        <v>8254000</v>
      </c>
      <c r="D18" s="89"/>
    </row>
    <row r="19" spans="1:4" x14ac:dyDescent="0.25">
      <c r="A19" s="3"/>
      <c r="B19" s="2" t="s">
        <v>4</v>
      </c>
      <c r="C19" s="398">
        <f>SUM(C18)</f>
        <v>8254000</v>
      </c>
      <c r="D19" s="89"/>
    </row>
    <row r="20" spans="1:4" x14ac:dyDescent="0.25">
      <c r="A20" s="3"/>
      <c r="B20" s="3"/>
      <c r="C20" s="397"/>
      <c r="D20" s="89"/>
    </row>
    <row r="21" spans="1:4" x14ac:dyDescent="0.25">
      <c r="A21" s="3" t="s">
        <v>45</v>
      </c>
      <c r="B21" s="88" t="s">
        <v>68</v>
      </c>
      <c r="C21" s="397">
        <v>2274480</v>
      </c>
      <c r="D21" s="89"/>
    </row>
    <row r="22" spans="1:4" x14ac:dyDescent="0.25">
      <c r="A22" s="3"/>
      <c r="B22" s="2" t="s">
        <v>69</v>
      </c>
      <c r="C22" s="398">
        <f>SUM(C21)</f>
        <v>2274480</v>
      </c>
      <c r="D22" s="89"/>
    </row>
    <row r="23" spans="1:4" x14ac:dyDescent="0.25">
      <c r="A23" s="3"/>
      <c r="B23" s="2" t="s">
        <v>5</v>
      </c>
      <c r="C23" s="398">
        <f>C22+C19+C15+C12</f>
        <v>10698480</v>
      </c>
      <c r="D23" s="89"/>
    </row>
    <row r="24" spans="1:4" ht="15.75" thickBot="1" x14ac:dyDescent="0.3">
      <c r="A24" s="10"/>
      <c r="B24" s="13"/>
      <c r="C24" s="399"/>
      <c r="D24" s="138"/>
    </row>
    <row r="25" spans="1:4" ht="15.75" thickBot="1" x14ac:dyDescent="0.3">
      <c r="A25" s="40"/>
      <c r="B25" s="41" t="s">
        <v>11</v>
      </c>
      <c r="C25" s="400">
        <f>C23</f>
        <v>10698480</v>
      </c>
      <c r="D25" s="206"/>
    </row>
    <row r="26" spans="1:4" x14ac:dyDescent="0.25">
      <c r="C26" s="173"/>
      <c r="D26" s="173"/>
    </row>
    <row r="27" spans="1:4" x14ac:dyDescent="0.25">
      <c r="A27" s="3" t="s">
        <v>256</v>
      </c>
      <c r="B27" s="6" t="s">
        <v>302</v>
      </c>
      <c r="C27" s="89"/>
      <c r="D27" s="89">
        <v>160000</v>
      </c>
    </row>
    <row r="28" spans="1:4" x14ac:dyDescent="0.25">
      <c r="A28" s="3" t="s">
        <v>46</v>
      </c>
      <c r="B28" s="6" t="s">
        <v>258</v>
      </c>
      <c r="C28" s="89"/>
      <c r="D28" s="89">
        <v>43200</v>
      </c>
    </row>
    <row r="29" spans="1:4" ht="15.75" thickBot="1" x14ac:dyDescent="0.3">
      <c r="A29" s="3"/>
      <c r="B29" s="7" t="s">
        <v>6</v>
      </c>
      <c r="C29" s="89"/>
      <c r="D29" s="118">
        <f>SUM(D27:D28)</f>
        <v>203200</v>
      </c>
    </row>
    <row r="30" spans="1:4" ht="15.75" thickBot="1" x14ac:dyDescent="0.3">
      <c r="A30" s="207"/>
      <c r="B30" s="42" t="s">
        <v>8</v>
      </c>
      <c r="C30" s="178"/>
      <c r="D30" s="179">
        <f>D29</f>
        <v>203200</v>
      </c>
    </row>
    <row r="31" spans="1:4" x14ac:dyDescent="0.25">
      <c r="A31" s="15"/>
      <c r="B31" s="72"/>
      <c r="C31" s="181"/>
      <c r="D31" s="181"/>
    </row>
    <row r="32" spans="1:4" x14ac:dyDescent="0.25">
      <c r="A32" s="15"/>
      <c r="B32" s="72"/>
      <c r="C32" s="181"/>
      <c r="D32" s="181"/>
    </row>
    <row r="33" spans="1:5" x14ac:dyDescent="0.25">
      <c r="A33" s="15"/>
      <c r="B33" s="72"/>
      <c r="C33" s="181"/>
      <c r="D33" s="181"/>
    </row>
    <row r="34" spans="1:5" x14ac:dyDescent="0.25">
      <c r="A34" s="15"/>
      <c r="B34" s="72"/>
      <c r="C34" s="181"/>
      <c r="D34" s="181"/>
    </row>
    <row r="35" spans="1:5" x14ac:dyDescent="0.25">
      <c r="A35" s="15"/>
      <c r="B35" s="72"/>
      <c r="C35" s="181"/>
      <c r="D35" s="181"/>
    </row>
    <row r="36" spans="1:5" x14ac:dyDescent="0.25">
      <c r="A36" s="15"/>
      <c r="B36" s="72"/>
      <c r="C36" s="181"/>
      <c r="D36" s="181"/>
    </row>
    <row r="37" spans="1:5" x14ac:dyDescent="0.25">
      <c r="A37" s="15"/>
      <c r="B37" s="72"/>
      <c r="C37" s="181"/>
      <c r="D37" s="181"/>
    </row>
    <row r="38" spans="1:5" x14ac:dyDescent="0.25">
      <c r="A38" s="15"/>
      <c r="B38" s="72"/>
      <c r="C38" s="181"/>
      <c r="D38" s="181"/>
    </row>
    <row r="39" spans="1:5" x14ac:dyDescent="0.25">
      <c r="A39" s="15"/>
      <c r="B39" s="72"/>
      <c r="C39" s="181"/>
      <c r="D39" s="181"/>
    </row>
    <row r="40" spans="1:5" x14ac:dyDescent="0.25">
      <c r="A40" s="15"/>
      <c r="B40" s="72"/>
      <c r="C40" s="181"/>
      <c r="D40" s="181"/>
    </row>
    <row r="41" spans="1:5" x14ac:dyDescent="0.25">
      <c r="A41" s="15"/>
      <c r="B41" s="72"/>
      <c r="C41" s="181"/>
      <c r="D41" s="181"/>
    </row>
    <row r="42" spans="1:5" x14ac:dyDescent="0.25">
      <c r="A42" s="15"/>
      <c r="B42" s="72"/>
      <c r="C42" s="181"/>
      <c r="D42" s="181"/>
    </row>
    <row r="43" spans="1:5" x14ac:dyDescent="0.25">
      <c r="A43" s="15"/>
      <c r="B43" s="72"/>
      <c r="C43" s="181"/>
      <c r="D43" s="181"/>
    </row>
    <row r="44" spans="1:5" x14ac:dyDescent="0.25">
      <c r="A44" s="39">
        <v>96015</v>
      </c>
      <c r="B44" s="39" t="s">
        <v>303</v>
      </c>
    </row>
    <row r="45" spans="1:5" ht="30" x14ac:dyDescent="0.25">
      <c r="A45" s="37" t="s">
        <v>35</v>
      </c>
      <c r="B45" s="38" t="s">
        <v>3</v>
      </c>
      <c r="C45" s="37" t="s">
        <v>187</v>
      </c>
      <c r="D45" s="37" t="s">
        <v>188</v>
      </c>
      <c r="E45" s="208"/>
    </row>
    <row r="46" spans="1:5" x14ac:dyDescent="0.25">
      <c r="A46" s="37" t="s">
        <v>70</v>
      </c>
      <c r="B46" s="90" t="s">
        <v>690</v>
      </c>
      <c r="C46" s="174">
        <v>7582000</v>
      </c>
      <c r="D46" s="37"/>
    </row>
    <row r="47" spans="1:5" x14ac:dyDescent="0.25">
      <c r="A47" s="37" t="s">
        <v>71</v>
      </c>
      <c r="B47" s="90" t="s">
        <v>72</v>
      </c>
      <c r="C47" s="146">
        <v>1896000</v>
      </c>
      <c r="D47" s="37"/>
    </row>
    <row r="48" spans="1:5" x14ac:dyDescent="0.25">
      <c r="A48" s="37" t="s">
        <v>73</v>
      </c>
      <c r="B48" s="90" t="s">
        <v>74</v>
      </c>
      <c r="C48" s="140"/>
      <c r="D48" s="37"/>
    </row>
    <row r="49" spans="1:4" x14ac:dyDescent="0.25">
      <c r="A49" s="37" t="s">
        <v>75</v>
      </c>
      <c r="B49" s="90" t="s">
        <v>76</v>
      </c>
      <c r="C49" s="140"/>
      <c r="D49" s="37"/>
    </row>
    <row r="50" spans="1:4" x14ac:dyDescent="0.25">
      <c r="A50" s="3" t="s">
        <v>87</v>
      </c>
      <c r="B50" s="3" t="s">
        <v>114</v>
      </c>
      <c r="C50" s="140"/>
      <c r="D50" s="37"/>
    </row>
    <row r="51" spans="1:4" x14ac:dyDescent="0.25">
      <c r="A51" s="3"/>
      <c r="B51" s="2" t="s">
        <v>9</v>
      </c>
      <c r="C51" s="140">
        <f>SUM(C46:C50)</f>
        <v>9478000</v>
      </c>
      <c r="D51" s="37"/>
    </row>
    <row r="52" spans="1:4" x14ac:dyDescent="0.25">
      <c r="A52" s="3"/>
      <c r="B52" s="2"/>
      <c r="C52" s="140"/>
      <c r="D52" s="37"/>
    </row>
    <row r="53" spans="1:4" x14ac:dyDescent="0.25">
      <c r="A53" s="92"/>
      <c r="B53" s="90" t="s">
        <v>152</v>
      </c>
      <c r="C53" s="174">
        <v>1658650</v>
      </c>
      <c r="D53" s="37"/>
    </row>
    <row r="54" spans="1:4" x14ac:dyDescent="0.25">
      <c r="A54" s="3" t="s">
        <v>151</v>
      </c>
      <c r="B54" s="2" t="s">
        <v>10</v>
      </c>
      <c r="C54" s="140">
        <f>SUM(C53)</f>
        <v>1658650</v>
      </c>
      <c r="D54" s="37"/>
    </row>
    <row r="55" spans="1:4" x14ac:dyDescent="0.25">
      <c r="A55" s="3"/>
      <c r="B55" s="2"/>
      <c r="C55" s="140"/>
      <c r="D55" s="37"/>
    </row>
    <row r="56" spans="1:4" x14ac:dyDescent="0.25">
      <c r="A56" s="3"/>
      <c r="B56" s="2"/>
      <c r="C56" s="140"/>
      <c r="D56" s="37"/>
    </row>
    <row r="57" spans="1:4" x14ac:dyDescent="0.25">
      <c r="A57" s="3"/>
      <c r="B57" s="2"/>
      <c r="C57" s="140"/>
      <c r="D57" s="37"/>
    </row>
    <row r="58" spans="1:4" x14ac:dyDescent="0.25">
      <c r="A58" s="37"/>
      <c r="B58" s="204" t="s">
        <v>156</v>
      </c>
      <c r="C58" s="174"/>
      <c r="D58" s="37"/>
    </row>
    <row r="59" spans="1:4" x14ac:dyDescent="0.25">
      <c r="A59" s="37"/>
      <c r="B59" s="204" t="s">
        <v>248</v>
      </c>
      <c r="C59" s="174">
        <v>500000</v>
      </c>
      <c r="D59" s="37"/>
    </row>
    <row r="60" spans="1:4" x14ac:dyDescent="0.25">
      <c r="A60" s="37" t="s">
        <v>43</v>
      </c>
      <c r="B60" s="2" t="s">
        <v>50</v>
      </c>
      <c r="C60" s="140">
        <f>SUM(C58:C59)</f>
        <v>500000</v>
      </c>
      <c r="D60" s="37"/>
    </row>
    <row r="61" spans="1:4" x14ac:dyDescent="0.25">
      <c r="A61" s="37"/>
      <c r="B61" s="2"/>
      <c r="C61" s="140"/>
      <c r="D61" s="37"/>
    </row>
    <row r="62" spans="1:4" x14ac:dyDescent="0.25">
      <c r="A62" s="37"/>
      <c r="B62" s="2" t="s">
        <v>58</v>
      </c>
      <c r="C62" s="174">
        <v>400000</v>
      </c>
      <c r="D62" s="37"/>
    </row>
    <row r="63" spans="1:4" x14ac:dyDescent="0.25">
      <c r="A63" s="37"/>
      <c r="B63" s="2" t="s">
        <v>59</v>
      </c>
      <c r="C63" s="174">
        <v>200000</v>
      </c>
      <c r="D63" s="37"/>
    </row>
    <row r="64" spans="1:4" x14ac:dyDescent="0.25">
      <c r="A64" s="3"/>
      <c r="B64" s="88" t="s">
        <v>251</v>
      </c>
      <c r="C64" s="174">
        <v>200000</v>
      </c>
      <c r="D64" s="37"/>
    </row>
    <row r="65" spans="1:4" x14ac:dyDescent="0.25">
      <c r="A65" s="88" t="s">
        <v>61</v>
      </c>
      <c r="B65" s="2" t="s">
        <v>62</v>
      </c>
      <c r="C65" s="140">
        <f>SUM(C62:C64)</f>
        <v>800000</v>
      </c>
      <c r="D65" s="37"/>
    </row>
    <row r="66" spans="1:4" x14ac:dyDescent="0.25">
      <c r="A66" s="37"/>
      <c r="B66" s="2"/>
      <c r="C66" s="140"/>
      <c r="D66" s="37"/>
    </row>
    <row r="67" spans="1:4" x14ac:dyDescent="0.25">
      <c r="A67" s="37"/>
      <c r="B67" s="38"/>
      <c r="C67" s="140"/>
      <c r="D67" s="37"/>
    </row>
    <row r="68" spans="1:4" x14ac:dyDescent="0.25">
      <c r="A68" s="3" t="s">
        <v>44</v>
      </c>
      <c r="B68" s="3" t="s">
        <v>4</v>
      </c>
      <c r="C68" s="89">
        <v>15816000</v>
      </c>
      <c r="D68" s="89"/>
    </row>
    <row r="69" spans="1:4" x14ac:dyDescent="0.25">
      <c r="A69" s="3"/>
      <c r="B69" s="2" t="s">
        <v>4</v>
      </c>
      <c r="C69" s="118">
        <f>SUM(C68)</f>
        <v>15816000</v>
      </c>
      <c r="D69" s="89"/>
    </row>
    <row r="70" spans="1:4" x14ac:dyDescent="0.25">
      <c r="A70" s="3"/>
      <c r="B70" s="2"/>
      <c r="C70" s="118"/>
      <c r="D70" s="89"/>
    </row>
    <row r="71" spans="1:4" x14ac:dyDescent="0.25">
      <c r="A71" s="3" t="s">
        <v>64</v>
      </c>
      <c r="B71" s="88" t="s">
        <v>194</v>
      </c>
      <c r="C71" s="89"/>
      <c r="D71" s="89"/>
    </row>
    <row r="72" spans="1:4" x14ac:dyDescent="0.25">
      <c r="A72" s="3"/>
      <c r="B72" s="2" t="s">
        <v>194</v>
      </c>
      <c r="C72" s="118">
        <f>SUM(C71)</f>
        <v>0</v>
      </c>
      <c r="D72" s="89"/>
    </row>
    <row r="73" spans="1:4" x14ac:dyDescent="0.25">
      <c r="A73" s="3"/>
      <c r="B73" s="3"/>
      <c r="C73" s="89"/>
      <c r="D73" s="89"/>
    </row>
    <row r="74" spans="1:4" x14ac:dyDescent="0.25">
      <c r="A74" s="3" t="s">
        <v>45</v>
      </c>
      <c r="B74" s="88" t="s">
        <v>68</v>
      </c>
      <c r="C74" s="89">
        <v>4621320</v>
      </c>
      <c r="D74" s="89"/>
    </row>
    <row r="75" spans="1:4" x14ac:dyDescent="0.25">
      <c r="A75" s="3"/>
      <c r="B75" s="2" t="s">
        <v>69</v>
      </c>
      <c r="C75" s="118">
        <f>SUM(C74)</f>
        <v>4621320</v>
      </c>
      <c r="D75" s="89"/>
    </row>
    <row r="76" spans="1:4" x14ac:dyDescent="0.25">
      <c r="A76" s="3"/>
      <c r="B76" s="2" t="s">
        <v>5</v>
      </c>
      <c r="C76" s="118">
        <f>C75+C69+C65+C60+C72</f>
        <v>21737320</v>
      </c>
      <c r="D76" s="89"/>
    </row>
    <row r="77" spans="1:4" ht="15.75" thickBot="1" x14ac:dyDescent="0.3">
      <c r="A77" s="10"/>
      <c r="B77" s="13"/>
      <c r="C77" s="138"/>
      <c r="D77" s="138"/>
    </row>
    <row r="78" spans="1:4" ht="15.75" thickBot="1" x14ac:dyDescent="0.3">
      <c r="A78" s="40"/>
      <c r="B78" s="41" t="s">
        <v>11</v>
      </c>
      <c r="C78" s="205">
        <f>C76+C51+C54</f>
        <v>32873970</v>
      </c>
      <c r="D78" s="206"/>
    </row>
    <row r="79" spans="1:4" x14ac:dyDescent="0.25">
      <c r="C79" s="173"/>
      <c r="D79" s="173"/>
    </row>
    <row r="80" spans="1:4" x14ac:dyDescent="0.25">
      <c r="A80" s="3" t="s">
        <v>256</v>
      </c>
      <c r="B80" s="6" t="s">
        <v>302</v>
      </c>
      <c r="C80" s="89"/>
      <c r="D80" s="89">
        <v>4665000</v>
      </c>
    </row>
    <row r="81" spans="1:5" x14ac:dyDescent="0.25">
      <c r="A81" s="3" t="s">
        <v>46</v>
      </c>
      <c r="B81" s="6" t="s">
        <v>258</v>
      </c>
      <c r="C81" s="89"/>
      <c r="D81" s="89">
        <v>1259550</v>
      </c>
    </row>
    <row r="82" spans="1:5" ht="15.75" thickBot="1" x14ac:dyDescent="0.3">
      <c r="A82" s="3"/>
      <c r="B82" s="7" t="s">
        <v>6</v>
      </c>
      <c r="C82" s="89"/>
      <c r="D82" s="118">
        <f>SUM(D80:D81)</f>
        <v>5924550</v>
      </c>
    </row>
    <row r="83" spans="1:5" ht="15.75" thickBot="1" x14ac:dyDescent="0.3">
      <c r="A83" s="207"/>
      <c r="B83" s="42" t="s">
        <v>8</v>
      </c>
      <c r="C83" s="178"/>
      <c r="D83" s="179">
        <f>D82</f>
        <v>5924550</v>
      </c>
    </row>
    <row r="84" spans="1:5" x14ac:dyDescent="0.25">
      <c r="A84" s="15"/>
      <c r="B84" s="72"/>
      <c r="C84" s="181"/>
      <c r="D84" s="181"/>
    </row>
    <row r="85" spans="1:5" x14ac:dyDescent="0.25">
      <c r="A85" s="15"/>
      <c r="B85" s="72"/>
      <c r="C85" s="181"/>
      <c r="D85" s="181"/>
    </row>
    <row r="86" spans="1:5" x14ac:dyDescent="0.25">
      <c r="A86" s="15"/>
      <c r="B86" s="72"/>
      <c r="C86" s="181"/>
      <c r="D86" s="181"/>
    </row>
    <row r="87" spans="1:5" x14ac:dyDescent="0.25">
      <c r="A87" s="15"/>
      <c r="B87" s="72"/>
      <c r="C87" s="181"/>
      <c r="D87" s="181"/>
    </row>
    <row r="88" spans="1:5" x14ac:dyDescent="0.25">
      <c r="A88" s="15"/>
      <c r="B88" s="72"/>
      <c r="C88" s="181"/>
      <c r="D88" s="181"/>
    </row>
    <row r="89" spans="1:5" x14ac:dyDescent="0.25">
      <c r="A89" s="15"/>
      <c r="B89" s="72"/>
      <c r="C89" s="181"/>
      <c r="D89" s="181"/>
    </row>
    <row r="90" spans="1:5" x14ac:dyDescent="0.25">
      <c r="A90" s="15"/>
      <c r="B90" s="72"/>
      <c r="C90" s="181"/>
      <c r="D90" s="181"/>
    </row>
    <row r="91" spans="1:5" x14ac:dyDescent="0.25">
      <c r="A91" s="15"/>
      <c r="B91" s="72"/>
      <c r="C91" s="181"/>
      <c r="D91" s="181"/>
    </row>
    <row r="92" spans="1:5" x14ac:dyDescent="0.25">
      <c r="A92" s="39">
        <v>91110</v>
      </c>
      <c r="B92" s="39" t="s">
        <v>304</v>
      </c>
    </row>
    <row r="93" spans="1:5" ht="30" x14ac:dyDescent="0.25">
      <c r="A93" s="37" t="s">
        <v>39</v>
      </c>
      <c r="B93" s="38" t="s">
        <v>3</v>
      </c>
      <c r="C93" s="37" t="s">
        <v>187</v>
      </c>
      <c r="D93" s="172" t="s">
        <v>188</v>
      </c>
      <c r="E93" s="203"/>
    </row>
    <row r="94" spans="1:5" ht="30" x14ac:dyDescent="0.25">
      <c r="A94" s="37" t="s">
        <v>70</v>
      </c>
      <c r="B94" s="209" t="s">
        <v>655</v>
      </c>
      <c r="C94" s="210">
        <v>29010000</v>
      </c>
      <c r="D94" s="37"/>
    </row>
    <row r="95" spans="1:5" x14ac:dyDescent="0.25">
      <c r="A95" s="37"/>
      <c r="B95" s="90" t="s">
        <v>568</v>
      </c>
      <c r="C95" s="210">
        <v>425000</v>
      </c>
      <c r="D95" s="37"/>
    </row>
    <row r="96" spans="1:5" x14ac:dyDescent="0.25">
      <c r="A96" s="37" t="s">
        <v>71</v>
      </c>
      <c r="B96" s="90" t="s">
        <v>635</v>
      </c>
      <c r="C96" s="210">
        <v>1217000</v>
      </c>
      <c r="D96" s="37"/>
    </row>
    <row r="97" spans="1:4" x14ac:dyDescent="0.25">
      <c r="A97" s="37" t="s">
        <v>75</v>
      </c>
      <c r="B97" s="90" t="s">
        <v>76</v>
      </c>
      <c r="C97" s="210">
        <v>130000</v>
      </c>
      <c r="D97" s="37"/>
    </row>
    <row r="98" spans="1:4" x14ac:dyDescent="0.25">
      <c r="A98" s="3"/>
      <c r="B98" s="3"/>
      <c r="C98" s="211"/>
      <c r="D98" s="89"/>
    </row>
    <row r="99" spans="1:4" x14ac:dyDescent="0.25">
      <c r="A99" s="3" t="s">
        <v>51</v>
      </c>
      <c r="B99" s="2" t="s">
        <v>9</v>
      </c>
      <c r="C99" s="118">
        <f>SUM(C94:C98)</f>
        <v>30782000</v>
      </c>
      <c r="D99" s="89"/>
    </row>
    <row r="100" spans="1:4" x14ac:dyDescent="0.25">
      <c r="A100" s="3"/>
      <c r="B100" s="2"/>
      <c r="C100" s="89"/>
      <c r="D100" s="89"/>
    </row>
    <row r="101" spans="1:4" x14ac:dyDescent="0.25">
      <c r="A101" s="3"/>
      <c r="B101" s="88" t="s">
        <v>77</v>
      </c>
      <c r="C101" s="89">
        <v>5386850</v>
      </c>
      <c r="D101" s="89"/>
    </row>
    <row r="102" spans="1:4" x14ac:dyDescent="0.25">
      <c r="A102" s="3"/>
      <c r="B102" s="88" t="s">
        <v>78</v>
      </c>
      <c r="C102" s="89"/>
      <c r="D102" s="89"/>
    </row>
    <row r="103" spans="1:4" x14ac:dyDescent="0.25">
      <c r="A103" s="3"/>
      <c r="B103" s="88" t="s">
        <v>79</v>
      </c>
      <c r="C103" s="89"/>
      <c r="D103" s="89"/>
    </row>
    <row r="104" spans="1:4" x14ac:dyDescent="0.25">
      <c r="A104" s="3"/>
      <c r="B104" s="88" t="s">
        <v>80</v>
      </c>
      <c r="C104" s="89">
        <v>300000</v>
      </c>
      <c r="D104" s="89"/>
    </row>
    <row r="105" spans="1:4" x14ac:dyDescent="0.25">
      <c r="A105" s="3"/>
      <c r="B105" s="88" t="s">
        <v>81</v>
      </c>
      <c r="C105" s="89"/>
      <c r="D105" s="89"/>
    </row>
    <row r="106" spans="1:4" x14ac:dyDescent="0.25">
      <c r="A106" s="3"/>
      <c r="B106" s="3" t="s">
        <v>82</v>
      </c>
      <c r="C106" s="89"/>
      <c r="D106" s="89"/>
    </row>
    <row r="107" spans="1:4" x14ac:dyDescent="0.25">
      <c r="A107" s="3" t="s">
        <v>49</v>
      </c>
      <c r="B107" s="2" t="s">
        <v>10</v>
      </c>
      <c r="C107" s="21">
        <f>SUM(C101:C106)</f>
        <v>5686850</v>
      </c>
      <c r="D107" s="89"/>
    </row>
    <row r="108" spans="1:4" x14ac:dyDescent="0.25">
      <c r="A108" s="3"/>
      <c r="B108" s="2"/>
      <c r="C108" s="89"/>
      <c r="D108" s="89"/>
    </row>
    <row r="109" spans="1:4" x14ac:dyDescent="0.25">
      <c r="A109" s="3"/>
      <c r="B109" s="88" t="s">
        <v>52</v>
      </c>
      <c r="C109" s="89"/>
      <c r="D109" s="89"/>
    </row>
    <row r="110" spans="1:4" x14ac:dyDescent="0.25">
      <c r="A110" s="3"/>
      <c r="B110" s="88" t="s">
        <v>305</v>
      </c>
      <c r="C110" s="89"/>
      <c r="D110" s="89"/>
    </row>
    <row r="111" spans="1:4" x14ac:dyDescent="0.25">
      <c r="A111" s="3"/>
      <c r="B111" s="88" t="s">
        <v>53</v>
      </c>
      <c r="C111" s="89">
        <v>700000</v>
      </c>
      <c r="D111" s="89"/>
    </row>
    <row r="112" spans="1:4" x14ac:dyDescent="0.25">
      <c r="A112" s="3" t="s">
        <v>47</v>
      </c>
      <c r="B112" s="2" t="s">
        <v>48</v>
      </c>
      <c r="C112" s="21">
        <f>SUM(C109:C111)</f>
        <v>700000</v>
      </c>
      <c r="D112" s="89"/>
    </row>
    <row r="113" spans="1:4" x14ac:dyDescent="0.25">
      <c r="A113" s="3"/>
      <c r="B113" s="3"/>
      <c r="C113" s="89"/>
      <c r="D113" s="89"/>
    </row>
    <row r="114" spans="1:4" x14ac:dyDescent="0.25">
      <c r="A114" s="3"/>
      <c r="B114" s="3" t="s">
        <v>306</v>
      </c>
      <c r="C114" s="89">
        <v>60000</v>
      </c>
      <c r="D114" s="89"/>
    </row>
    <row r="115" spans="1:4" x14ac:dyDescent="0.25">
      <c r="A115" s="3"/>
      <c r="B115" s="3" t="s">
        <v>54</v>
      </c>
      <c r="C115" s="89">
        <v>50000</v>
      </c>
      <c r="D115" s="89"/>
    </row>
    <row r="116" spans="1:4" x14ac:dyDescent="0.25">
      <c r="A116" s="3"/>
      <c r="B116" s="3" t="s">
        <v>50</v>
      </c>
      <c r="C116" s="89">
        <v>110000</v>
      </c>
      <c r="D116" s="89"/>
    </row>
    <row r="117" spans="1:4" x14ac:dyDescent="0.25">
      <c r="A117" s="3" t="s">
        <v>43</v>
      </c>
      <c r="B117" s="2" t="s">
        <v>50</v>
      </c>
      <c r="C117" s="21">
        <f>SUM(C114:C116)</f>
        <v>220000</v>
      </c>
      <c r="D117" s="89"/>
    </row>
    <row r="118" spans="1:4" x14ac:dyDescent="0.25">
      <c r="A118" s="3"/>
      <c r="B118" s="2"/>
      <c r="C118" s="89"/>
      <c r="D118" s="89"/>
    </row>
    <row r="119" spans="1:4" x14ac:dyDescent="0.25">
      <c r="A119" s="3"/>
      <c r="B119" s="88" t="s">
        <v>58</v>
      </c>
      <c r="C119" s="89">
        <v>516000</v>
      </c>
      <c r="D119" s="89"/>
    </row>
    <row r="120" spans="1:4" x14ac:dyDescent="0.25">
      <c r="A120" s="3"/>
      <c r="B120" s="88" t="s">
        <v>59</v>
      </c>
      <c r="C120" s="89">
        <v>50000</v>
      </c>
      <c r="D120" s="89"/>
    </row>
    <row r="121" spans="1:4" x14ac:dyDescent="0.25">
      <c r="A121" s="3"/>
      <c r="B121" s="88" t="s">
        <v>60</v>
      </c>
      <c r="C121" s="89">
        <v>150000</v>
      </c>
      <c r="D121" s="89"/>
    </row>
    <row r="122" spans="1:4" x14ac:dyDescent="0.25">
      <c r="A122" s="3" t="s">
        <v>61</v>
      </c>
      <c r="B122" s="2" t="s">
        <v>62</v>
      </c>
      <c r="C122" s="21">
        <f>SUM(C119:C121)</f>
        <v>716000</v>
      </c>
      <c r="D122" s="89"/>
    </row>
    <row r="123" spans="1:4" x14ac:dyDescent="0.25">
      <c r="A123" s="3"/>
      <c r="B123" s="2"/>
      <c r="C123" s="21"/>
      <c r="D123" s="89"/>
    </row>
    <row r="124" spans="1:4" x14ac:dyDescent="0.25">
      <c r="A124" s="3"/>
      <c r="B124" s="88" t="s">
        <v>63</v>
      </c>
      <c r="C124" s="89">
        <v>180000</v>
      </c>
      <c r="D124" s="89"/>
    </row>
    <row r="125" spans="1:4" x14ac:dyDescent="0.25">
      <c r="A125" s="3" t="s">
        <v>64</v>
      </c>
      <c r="B125" s="2" t="s">
        <v>63</v>
      </c>
      <c r="C125" s="21">
        <f>SUM(C124)</f>
        <v>180000</v>
      </c>
      <c r="D125" s="89"/>
    </row>
    <row r="126" spans="1:4" x14ac:dyDescent="0.25">
      <c r="A126" s="3"/>
      <c r="B126" s="2"/>
      <c r="C126" s="21"/>
      <c r="D126" s="89"/>
    </row>
    <row r="127" spans="1:4" x14ac:dyDescent="0.25">
      <c r="A127" s="3"/>
      <c r="B127" s="3" t="s">
        <v>66</v>
      </c>
      <c r="C127" s="89">
        <v>465000</v>
      </c>
      <c r="D127" s="89"/>
    </row>
    <row r="128" spans="1:4" x14ac:dyDescent="0.25">
      <c r="A128" s="3" t="s">
        <v>67</v>
      </c>
      <c r="B128" s="2" t="s">
        <v>66</v>
      </c>
      <c r="C128" s="21">
        <f>SUM(C127)</f>
        <v>465000</v>
      </c>
      <c r="D128" s="89"/>
    </row>
    <row r="129" spans="1:5" x14ac:dyDescent="0.25">
      <c r="A129" s="3"/>
      <c r="B129" s="3"/>
      <c r="C129" s="89"/>
      <c r="D129" s="89"/>
    </row>
    <row r="130" spans="1:5" x14ac:dyDescent="0.25">
      <c r="A130" s="3"/>
      <c r="B130" s="88" t="s">
        <v>68</v>
      </c>
      <c r="C130" s="89">
        <v>615870</v>
      </c>
      <c r="D130" s="89"/>
    </row>
    <row r="131" spans="1:5" x14ac:dyDescent="0.25">
      <c r="A131" s="3" t="s">
        <v>45</v>
      </c>
      <c r="B131" s="2" t="s">
        <v>69</v>
      </c>
      <c r="C131" s="21">
        <f>SUM(C130)</f>
        <v>615870</v>
      </c>
      <c r="D131" s="89"/>
    </row>
    <row r="132" spans="1:5" x14ac:dyDescent="0.25">
      <c r="A132" s="10"/>
      <c r="B132" s="13"/>
      <c r="C132" s="21"/>
      <c r="D132" s="138"/>
    </row>
    <row r="133" spans="1:5" x14ac:dyDescent="0.25">
      <c r="A133" s="10"/>
      <c r="B133" s="13" t="s">
        <v>307</v>
      </c>
      <c r="C133" s="76">
        <f>C112+C117+C122+C125+C128+C131</f>
        <v>2896870</v>
      </c>
      <c r="D133" s="138"/>
    </row>
    <row r="134" spans="1:5" ht="15.75" thickBot="1" x14ac:dyDescent="0.3">
      <c r="A134" s="10"/>
      <c r="B134" s="10"/>
      <c r="C134" s="138"/>
      <c r="D134" s="138"/>
    </row>
    <row r="135" spans="1:5" ht="15.75" thickBot="1" x14ac:dyDescent="0.3">
      <c r="A135" s="207"/>
      <c r="B135" s="212" t="s">
        <v>11</v>
      </c>
      <c r="C135" s="213">
        <f>C107+C99+C133</f>
        <v>39365720</v>
      </c>
      <c r="D135" s="206"/>
    </row>
    <row r="136" spans="1:5" ht="15.75" thickBot="1" x14ac:dyDescent="0.3">
      <c r="A136" s="207"/>
      <c r="B136" s="42" t="s">
        <v>8</v>
      </c>
      <c r="C136" s="178"/>
      <c r="D136" s="179"/>
    </row>
    <row r="138" spans="1:5" x14ac:dyDescent="0.25">
      <c r="A138" s="39">
        <v>91120</v>
      </c>
      <c r="B138" s="39" t="s">
        <v>308</v>
      </c>
    </row>
    <row r="139" spans="1:5" ht="30" x14ac:dyDescent="0.25">
      <c r="A139" s="37" t="s">
        <v>35</v>
      </c>
      <c r="B139" s="38" t="s">
        <v>3</v>
      </c>
      <c r="C139" s="37" t="s">
        <v>187</v>
      </c>
      <c r="D139" s="172" t="s">
        <v>188</v>
      </c>
      <c r="E139" s="203"/>
    </row>
    <row r="140" spans="1:5" x14ac:dyDescent="0.25">
      <c r="A140" s="37" t="s">
        <v>101</v>
      </c>
      <c r="B140" s="90" t="s">
        <v>309</v>
      </c>
      <c r="C140" s="174">
        <v>600000</v>
      </c>
      <c r="D140" s="37"/>
    </row>
    <row r="141" spans="1:5" x14ac:dyDescent="0.25">
      <c r="A141" s="37"/>
      <c r="B141" s="90"/>
      <c r="C141" s="174"/>
      <c r="D141" s="37"/>
    </row>
    <row r="142" spans="1:5" x14ac:dyDescent="0.25">
      <c r="A142" s="3" t="s">
        <v>89</v>
      </c>
      <c r="B142" s="2" t="s">
        <v>310</v>
      </c>
      <c r="C142" s="118">
        <f>SUM(C140:C141)</f>
        <v>600000</v>
      </c>
      <c r="D142" s="89"/>
    </row>
    <row r="143" spans="1:5" x14ac:dyDescent="0.25">
      <c r="A143" s="3"/>
      <c r="B143" s="2"/>
      <c r="C143" s="89"/>
      <c r="D143" s="89"/>
    </row>
    <row r="144" spans="1:5" x14ac:dyDescent="0.25">
      <c r="A144" s="3"/>
      <c r="B144" s="88" t="s">
        <v>77</v>
      </c>
      <c r="C144" s="89">
        <v>105000</v>
      </c>
      <c r="D144" s="89"/>
    </row>
    <row r="145" spans="1:4" x14ac:dyDescent="0.25">
      <c r="A145" s="3"/>
      <c r="B145" s="88" t="s">
        <v>79</v>
      </c>
      <c r="C145" s="89"/>
      <c r="D145" s="89"/>
    </row>
    <row r="146" spans="1:4" x14ac:dyDescent="0.25">
      <c r="A146" s="3"/>
      <c r="B146" s="3" t="s">
        <v>82</v>
      </c>
      <c r="C146" s="89"/>
      <c r="D146" s="89"/>
    </row>
    <row r="147" spans="1:4" x14ac:dyDescent="0.25">
      <c r="A147" s="3" t="s">
        <v>49</v>
      </c>
      <c r="B147" s="2" t="s">
        <v>10</v>
      </c>
      <c r="C147" s="21">
        <f>SUM(C144:C146)</f>
        <v>105000</v>
      </c>
      <c r="D147" s="89"/>
    </row>
    <row r="148" spans="1:4" ht="16.5" customHeight="1" x14ac:dyDescent="0.25">
      <c r="A148" s="3"/>
      <c r="B148" s="2"/>
      <c r="C148" s="89"/>
      <c r="D148" s="89"/>
    </row>
    <row r="149" spans="1:4" x14ac:dyDescent="0.25">
      <c r="A149" s="3"/>
      <c r="B149" s="3" t="s">
        <v>66</v>
      </c>
      <c r="C149" s="89">
        <v>770000</v>
      </c>
      <c r="D149" s="89"/>
    </row>
    <row r="150" spans="1:4" x14ac:dyDescent="0.25">
      <c r="A150" s="3" t="s">
        <v>67</v>
      </c>
      <c r="B150" s="2" t="s">
        <v>66</v>
      </c>
      <c r="C150" s="21">
        <f>SUM(C149)</f>
        <v>770000</v>
      </c>
      <c r="D150" s="89"/>
    </row>
    <row r="151" spans="1:4" x14ac:dyDescent="0.25">
      <c r="A151" s="3"/>
      <c r="B151" s="3"/>
      <c r="C151" s="89"/>
      <c r="D151" s="89"/>
    </row>
    <row r="152" spans="1:4" x14ac:dyDescent="0.25">
      <c r="A152" s="3"/>
      <c r="B152" s="88" t="s">
        <v>68</v>
      </c>
      <c r="C152" s="89">
        <v>207900</v>
      </c>
      <c r="D152" s="89"/>
    </row>
    <row r="153" spans="1:4" x14ac:dyDescent="0.25">
      <c r="A153" s="3" t="s">
        <v>45</v>
      </c>
      <c r="B153" s="2" t="s">
        <v>69</v>
      </c>
      <c r="C153" s="21">
        <f>SUM(C152)</f>
        <v>207900</v>
      </c>
      <c r="D153" s="89"/>
    </row>
    <row r="154" spans="1:4" x14ac:dyDescent="0.25">
      <c r="A154" s="3"/>
      <c r="B154" s="3"/>
      <c r="C154" s="89"/>
      <c r="D154" s="89"/>
    </row>
    <row r="155" spans="1:4" x14ac:dyDescent="0.25">
      <c r="A155" s="3"/>
      <c r="B155" s="2" t="s">
        <v>5</v>
      </c>
      <c r="C155" s="21">
        <f>C153+C150</f>
        <v>977900</v>
      </c>
      <c r="D155" s="89"/>
    </row>
    <row r="156" spans="1:4" ht="15.75" thickBot="1" x14ac:dyDescent="0.3">
      <c r="A156" s="10"/>
      <c r="B156" s="13"/>
      <c r="C156" s="138"/>
      <c r="D156" s="138"/>
    </row>
    <row r="157" spans="1:4" ht="15.75" thickBot="1" x14ac:dyDescent="0.3">
      <c r="A157" s="207"/>
      <c r="B157" s="41" t="s">
        <v>11</v>
      </c>
      <c r="C157" s="45">
        <f>C147+C142+C155</f>
        <v>1682900</v>
      </c>
      <c r="D157" s="206"/>
    </row>
    <row r="158" spans="1:4" ht="15.75" thickBot="1" x14ac:dyDescent="0.3">
      <c r="A158" s="207"/>
      <c r="B158" s="42" t="s">
        <v>8</v>
      </c>
      <c r="C158" s="178"/>
      <c r="D158" s="179"/>
    </row>
    <row r="159" spans="1:4" x14ac:dyDescent="0.25">
      <c r="C159" s="173"/>
      <c r="D159" s="173"/>
    </row>
    <row r="160" spans="1:4" x14ac:dyDescent="0.25">
      <c r="C160" s="173"/>
      <c r="D160" s="173"/>
    </row>
    <row r="161" spans="3:4" x14ac:dyDescent="0.25">
      <c r="C161" s="173"/>
      <c r="D161" s="173"/>
    </row>
    <row r="162" spans="3:4" x14ac:dyDescent="0.25">
      <c r="C162" s="173"/>
      <c r="D162" s="173"/>
    </row>
    <row r="163" spans="3:4" x14ac:dyDescent="0.25">
      <c r="C163" s="173"/>
      <c r="D163" s="173"/>
    </row>
    <row r="164" spans="3:4" x14ac:dyDescent="0.25">
      <c r="C164" s="173"/>
      <c r="D164" s="173"/>
    </row>
    <row r="165" spans="3:4" x14ac:dyDescent="0.25">
      <c r="C165" s="173"/>
      <c r="D165" s="173"/>
    </row>
    <row r="166" spans="3:4" x14ac:dyDescent="0.25">
      <c r="C166" s="173"/>
      <c r="D166" s="173"/>
    </row>
    <row r="167" spans="3:4" x14ac:dyDescent="0.25">
      <c r="C167" s="173"/>
      <c r="D167" s="173"/>
    </row>
    <row r="168" spans="3:4" x14ac:dyDescent="0.25">
      <c r="C168" s="173"/>
      <c r="D168" s="173"/>
    </row>
    <row r="169" spans="3:4" x14ac:dyDescent="0.25">
      <c r="C169" s="173"/>
      <c r="D169" s="173"/>
    </row>
    <row r="170" spans="3:4" x14ac:dyDescent="0.25">
      <c r="C170" s="173"/>
      <c r="D170" s="173"/>
    </row>
    <row r="171" spans="3:4" x14ac:dyDescent="0.25">
      <c r="C171" s="173"/>
      <c r="D171" s="173"/>
    </row>
    <row r="172" spans="3:4" x14ac:dyDescent="0.25">
      <c r="C172" s="173"/>
      <c r="D172" s="173"/>
    </row>
    <row r="173" spans="3:4" x14ac:dyDescent="0.25">
      <c r="C173" s="173"/>
      <c r="D173" s="173"/>
    </row>
    <row r="174" spans="3:4" x14ac:dyDescent="0.25">
      <c r="C174" s="173"/>
      <c r="D174" s="173"/>
    </row>
    <row r="175" spans="3:4" x14ac:dyDescent="0.25">
      <c r="C175" s="173"/>
      <c r="D175" s="173"/>
    </row>
    <row r="176" spans="3:4" x14ac:dyDescent="0.25">
      <c r="C176" s="173"/>
      <c r="D176" s="173"/>
    </row>
    <row r="177" spans="1:5" x14ac:dyDescent="0.25">
      <c r="C177" s="173"/>
      <c r="D177" s="173"/>
    </row>
    <row r="178" spans="1:5" x14ac:dyDescent="0.25">
      <c r="C178" s="173"/>
      <c r="D178" s="173"/>
    </row>
    <row r="179" spans="1:5" x14ac:dyDescent="0.25">
      <c r="C179" s="173"/>
      <c r="D179" s="173"/>
    </row>
    <row r="180" spans="1:5" x14ac:dyDescent="0.25">
      <c r="A180" s="39">
        <v>104031</v>
      </c>
      <c r="B180" s="39" t="s">
        <v>311</v>
      </c>
      <c r="C180" s="173"/>
      <c r="D180" s="173"/>
    </row>
    <row r="181" spans="1:5" x14ac:dyDescent="0.25">
      <c r="A181" s="2" t="s">
        <v>2</v>
      </c>
      <c r="B181" s="2" t="s">
        <v>3</v>
      </c>
      <c r="C181" s="2" t="s">
        <v>189</v>
      </c>
      <c r="D181" s="46" t="s">
        <v>190</v>
      </c>
      <c r="E181" s="214"/>
    </row>
    <row r="182" spans="1:5" x14ac:dyDescent="0.25">
      <c r="A182" s="37" t="s">
        <v>70</v>
      </c>
      <c r="B182" s="90" t="s">
        <v>272</v>
      </c>
      <c r="C182" s="89">
        <v>10109000</v>
      </c>
      <c r="D182" s="89"/>
    </row>
    <row r="183" spans="1:5" x14ac:dyDescent="0.25">
      <c r="A183" s="37"/>
      <c r="B183" s="90" t="s">
        <v>546</v>
      </c>
      <c r="C183" s="89">
        <v>2505000</v>
      </c>
      <c r="D183" s="89"/>
    </row>
    <row r="184" spans="1:5" x14ac:dyDescent="0.25">
      <c r="A184" s="37" t="s">
        <v>73</v>
      </c>
      <c r="B184" s="90" t="s">
        <v>74</v>
      </c>
      <c r="C184" s="89"/>
      <c r="D184" s="89"/>
    </row>
    <row r="185" spans="1:5" x14ac:dyDescent="0.25">
      <c r="A185" s="37" t="s">
        <v>75</v>
      </c>
      <c r="B185" s="90" t="s">
        <v>76</v>
      </c>
      <c r="C185" s="89"/>
      <c r="D185" s="89"/>
    </row>
    <row r="186" spans="1:5" x14ac:dyDescent="0.25">
      <c r="A186" s="3" t="s">
        <v>51</v>
      </c>
      <c r="B186" s="2" t="s">
        <v>9</v>
      </c>
      <c r="C186" s="21">
        <f>SUM(C182:C185)</f>
        <v>12614000</v>
      </c>
      <c r="D186" s="89"/>
    </row>
    <row r="187" spans="1:5" x14ac:dyDescent="0.25">
      <c r="A187" s="3"/>
      <c r="B187" s="3"/>
      <c r="C187" s="89"/>
      <c r="D187" s="89"/>
    </row>
    <row r="188" spans="1:5" x14ac:dyDescent="0.25">
      <c r="A188" s="3"/>
      <c r="B188" s="88" t="s">
        <v>77</v>
      </c>
      <c r="C188" s="215">
        <v>2207450</v>
      </c>
      <c r="D188" s="89"/>
    </row>
    <row r="189" spans="1:5" x14ac:dyDescent="0.25">
      <c r="A189" s="3"/>
      <c r="B189" s="88" t="s">
        <v>79</v>
      </c>
      <c r="C189" s="89"/>
      <c r="D189" s="89"/>
    </row>
    <row r="190" spans="1:5" x14ac:dyDescent="0.25">
      <c r="A190" s="3"/>
      <c r="B190" s="3" t="s">
        <v>82</v>
      </c>
      <c r="C190" s="89"/>
      <c r="D190" s="89"/>
    </row>
    <row r="191" spans="1:5" x14ac:dyDescent="0.25">
      <c r="A191" s="3" t="s">
        <v>49</v>
      </c>
      <c r="B191" s="2" t="s">
        <v>10</v>
      </c>
      <c r="C191" s="21">
        <f>SUM(C188:C190)</f>
        <v>2207450</v>
      </c>
      <c r="D191" s="89"/>
    </row>
    <row r="192" spans="1:5" x14ac:dyDescent="0.25">
      <c r="A192" s="3"/>
      <c r="B192" s="2"/>
      <c r="C192" s="89"/>
      <c r="D192" s="89"/>
    </row>
    <row r="193" spans="1:4" x14ac:dyDescent="0.25">
      <c r="A193" s="3"/>
      <c r="B193" s="88"/>
      <c r="C193" s="89"/>
      <c r="D193" s="89"/>
    </row>
    <row r="194" spans="1:4" x14ac:dyDescent="0.25">
      <c r="A194" s="3"/>
      <c r="B194" s="88" t="s">
        <v>53</v>
      </c>
      <c r="C194" s="89">
        <v>180000</v>
      </c>
      <c r="D194" s="89"/>
    </row>
    <row r="195" spans="1:4" x14ac:dyDescent="0.25">
      <c r="A195" s="3" t="s">
        <v>47</v>
      </c>
      <c r="B195" s="2" t="s">
        <v>48</v>
      </c>
      <c r="C195" s="21">
        <f>SUM(C193:C194)</f>
        <v>180000</v>
      </c>
      <c r="D195" s="89"/>
    </row>
    <row r="196" spans="1:4" x14ac:dyDescent="0.25">
      <c r="A196" s="3"/>
      <c r="B196" s="3"/>
      <c r="C196" s="89"/>
      <c r="D196" s="89"/>
    </row>
    <row r="197" spans="1:4" x14ac:dyDescent="0.25">
      <c r="A197" s="3"/>
      <c r="B197" s="3" t="s">
        <v>54</v>
      </c>
      <c r="C197" s="89">
        <v>50000</v>
      </c>
      <c r="D197" s="89"/>
    </row>
    <row r="198" spans="1:4" x14ac:dyDescent="0.25">
      <c r="A198" s="3"/>
      <c r="B198" s="3" t="s">
        <v>248</v>
      </c>
      <c r="C198" s="89">
        <v>550000</v>
      </c>
      <c r="D198" s="89"/>
    </row>
    <row r="199" spans="1:4" x14ac:dyDescent="0.25">
      <c r="A199" s="3" t="s">
        <v>43</v>
      </c>
      <c r="B199" s="2" t="s">
        <v>50</v>
      </c>
      <c r="C199" s="21">
        <f>SUM(C197:C198)</f>
        <v>600000</v>
      </c>
      <c r="D199" s="89"/>
    </row>
    <row r="200" spans="1:4" x14ac:dyDescent="0.25">
      <c r="A200" s="3"/>
      <c r="B200" s="3"/>
      <c r="C200" s="89"/>
      <c r="D200" s="89"/>
    </row>
    <row r="201" spans="1:4" x14ac:dyDescent="0.25">
      <c r="A201" s="3"/>
      <c r="B201" s="88" t="s">
        <v>58</v>
      </c>
      <c r="C201" s="381">
        <v>180000</v>
      </c>
      <c r="D201" s="89"/>
    </row>
    <row r="202" spans="1:4" x14ac:dyDescent="0.25">
      <c r="A202" s="3"/>
      <c r="B202" s="88" t="s">
        <v>59</v>
      </c>
      <c r="C202" s="381">
        <v>20000</v>
      </c>
      <c r="D202" s="89"/>
    </row>
    <row r="203" spans="1:4" x14ac:dyDescent="0.25">
      <c r="A203" s="3"/>
      <c r="B203" s="88" t="s">
        <v>60</v>
      </c>
      <c r="C203" s="381">
        <v>50000</v>
      </c>
      <c r="D203" s="89"/>
    </row>
    <row r="204" spans="1:4" x14ac:dyDescent="0.25">
      <c r="A204" s="3" t="s">
        <v>61</v>
      </c>
      <c r="B204" s="2" t="s">
        <v>62</v>
      </c>
      <c r="C204" s="157">
        <f>SUM(C201:C203)</f>
        <v>250000</v>
      </c>
      <c r="D204" s="89"/>
    </row>
    <row r="205" spans="1:4" x14ac:dyDescent="0.25">
      <c r="A205" s="3"/>
      <c r="B205" s="3"/>
      <c r="C205" s="89"/>
      <c r="D205" s="89"/>
    </row>
    <row r="206" spans="1:4" x14ac:dyDescent="0.25">
      <c r="A206" s="3"/>
      <c r="B206" s="88" t="s">
        <v>63</v>
      </c>
      <c r="C206" s="89"/>
      <c r="D206" s="89"/>
    </row>
    <row r="207" spans="1:4" x14ac:dyDescent="0.25">
      <c r="A207" s="3" t="s">
        <v>64</v>
      </c>
      <c r="B207" s="2" t="s">
        <v>63</v>
      </c>
      <c r="C207" s="21">
        <f>SUM(C206)</f>
        <v>0</v>
      </c>
      <c r="D207" s="89"/>
    </row>
    <row r="208" spans="1:4" x14ac:dyDescent="0.25">
      <c r="A208" s="3"/>
      <c r="B208" s="3"/>
      <c r="C208" s="89"/>
      <c r="D208" s="89"/>
    </row>
    <row r="209" spans="1:4" x14ac:dyDescent="0.25">
      <c r="A209" s="3"/>
      <c r="B209" s="3" t="s">
        <v>66</v>
      </c>
      <c r="C209" s="89">
        <v>60000</v>
      </c>
      <c r="D209" s="89"/>
    </row>
    <row r="210" spans="1:4" x14ac:dyDescent="0.25">
      <c r="A210" s="3" t="s">
        <v>67</v>
      </c>
      <c r="B210" s="2" t="s">
        <v>66</v>
      </c>
      <c r="C210" s="118">
        <f>SUM(C209)</f>
        <v>60000</v>
      </c>
      <c r="D210" s="89"/>
    </row>
    <row r="211" spans="1:4" x14ac:dyDescent="0.25">
      <c r="A211" s="3"/>
      <c r="B211" s="2"/>
      <c r="C211" s="89"/>
      <c r="D211" s="89"/>
    </row>
    <row r="212" spans="1:4" x14ac:dyDescent="0.25">
      <c r="A212" s="3"/>
      <c r="B212" s="88" t="s">
        <v>68</v>
      </c>
      <c r="C212" s="89">
        <v>294300</v>
      </c>
      <c r="D212" s="89"/>
    </row>
    <row r="213" spans="1:4" x14ac:dyDescent="0.25">
      <c r="A213" s="3" t="s">
        <v>45</v>
      </c>
      <c r="B213" s="2" t="s">
        <v>69</v>
      </c>
      <c r="C213" s="21">
        <f>SUM(C212)</f>
        <v>294300</v>
      </c>
      <c r="D213" s="89"/>
    </row>
    <row r="214" spans="1:4" x14ac:dyDescent="0.25">
      <c r="A214" s="3"/>
      <c r="B214" s="2"/>
      <c r="C214" s="89"/>
      <c r="D214" s="89"/>
    </row>
    <row r="215" spans="1:4" x14ac:dyDescent="0.25">
      <c r="A215" s="3"/>
      <c r="B215" s="2"/>
      <c r="C215" s="89"/>
      <c r="D215" s="89"/>
    </row>
    <row r="216" spans="1:4" x14ac:dyDescent="0.25">
      <c r="A216" s="3"/>
      <c r="B216" s="2" t="s">
        <v>5</v>
      </c>
      <c r="C216" s="118">
        <f>C210+C199+C195+C213+C204+C207</f>
        <v>1384300</v>
      </c>
      <c r="D216" s="89"/>
    </row>
    <row r="217" spans="1:4" ht="15.75" thickBot="1" x14ac:dyDescent="0.3">
      <c r="A217" s="10"/>
      <c r="B217" s="13"/>
      <c r="C217" s="138"/>
      <c r="D217" s="138"/>
    </row>
    <row r="218" spans="1:4" ht="15.75" thickBot="1" x14ac:dyDescent="0.3">
      <c r="A218" s="207"/>
      <c r="B218" s="212" t="s">
        <v>11</v>
      </c>
      <c r="C218" s="213">
        <f>C216+C191+C186</f>
        <v>16205750</v>
      </c>
      <c r="D218" s="206"/>
    </row>
    <row r="219" spans="1:4" ht="15.75" thickBot="1" x14ac:dyDescent="0.3">
      <c r="A219" s="207"/>
      <c r="B219" s="42" t="s">
        <v>8</v>
      </c>
      <c r="C219" s="178"/>
      <c r="D219" s="179"/>
    </row>
    <row r="220" spans="1:4" x14ac:dyDescent="0.25">
      <c r="A220" s="15"/>
      <c r="B220" s="72"/>
      <c r="C220" s="181"/>
      <c r="D220" s="181"/>
    </row>
    <row r="221" spans="1:4" x14ac:dyDescent="0.25">
      <c r="A221" s="15"/>
      <c r="B221" s="72"/>
      <c r="C221" s="181"/>
      <c r="D221" s="181"/>
    </row>
    <row r="222" spans="1:4" x14ac:dyDescent="0.25">
      <c r="A222" s="15"/>
      <c r="B222" s="72"/>
      <c r="C222" s="181"/>
      <c r="D222" s="181"/>
    </row>
    <row r="223" spans="1:4" x14ac:dyDescent="0.25">
      <c r="A223" s="15"/>
      <c r="B223" s="72"/>
      <c r="C223" s="181"/>
      <c r="D223" s="181"/>
    </row>
    <row r="224" spans="1:4" x14ac:dyDescent="0.25">
      <c r="A224" s="15"/>
      <c r="B224" s="72"/>
      <c r="C224" s="181"/>
      <c r="D224" s="181"/>
    </row>
    <row r="225" spans="1:4" x14ac:dyDescent="0.25">
      <c r="A225" s="15"/>
      <c r="B225" s="72"/>
      <c r="C225" s="181"/>
      <c r="D225" s="181"/>
    </row>
    <row r="226" spans="1:4" x14ac:dyDescent="0.25">
      <c r="A226" s="15"/>
      <c r="B226" s="72"/>
      <c r="C226" s="181"/>
      <c r="D226" s="181"/>
    </row>
    <row r="227" spans="1:4" x14ac:dyDescent="0.25">
      <c r="A227" s="15"/>
      <c r="B227" s="72"/>
      <c r="C227" s="181"/>
      <c r="D227" s="181"/>
    </row>
    <row r="228" spans="1:4" x14ac:dyDescent="0.25">
      <c r="A228" s="15"/>
      <c r="B228" s="72"/>
      <c r="C228" s="181"/>
      <c r="D228" s="181"/>
    </row>
    <row r="229" spans="1:4" x14ac:dyDescent="0.25">
      <c r="A229" s="15"/>
      <c r="B229" s="72"/>
      <c r="C229" s="181"/>
      <c r="D229" s="181"/>
    </row>
    <row r="231" spans="1:4" x14ac:dyDescent="0.25">
      <c r="A231" s="39">
        <v>96025</v>
      </c>
      <c r="B231" s="39" t="s">
        <v>312</v>
      </c>
    </row>
    <row r="232" spans="1:4" ht="30" x14ac:dyDescent="0.25">
      <c r="A232" s="37" t="s">
        <v>35</v>
      </c>
      <c r="B232" s="38" t="s">
        <v>3</v>
      </c>
      <c r="C232" s="37" t="s">
        <v>187</v>
      </c>
      <c r="D232" s="37" t="s">
        <v>188</v>
      </c>
    </row>
    <row r="233" spans="1:4" x14ac:dyDescent="0.25">
      <c r="A233" s="3" t="s">
        <v>44</v>
      </c>
      <c r="B233" s="3" t="s">
        <v>4</v>
      </c>
      <c r="C233" s="89">
        <v>1100000</v>
      </c>
      <c r="D233" s="89"/>
    </row>
    <row r="234" spans="1:4" x14ac:dyDescent="0.25">
      <c r="A234" s="3"/>
      <c r="B234" s="2" t="s">
        <v>4</v>
      </c>
      <c r="C234" s="118">
        <f>SUM(C233)</f>
        <v>1100000</v>
      </c>
      <c r="D234" s="89"/>
    </row>
    <row r="235" spans="1:4" x14ac:dyDescent="0.25">
      <c r="A235" s="3"/>
      <c r="B235" s="3"/>
      <c r="C235" s="89"/>
      <c r="D235" s="89"/>
    </row>
    <row r="236" spans="1:4" x14ac:dyDescent="0.25">
      <c r="A236" s="3" t="s">
        <v>45</v>
      </c>
      <c r="B236" s="88" t="s">
        <v>68</v>
      </c>
      <c r="C236" s="89">
        <v>297000</v>
      </c>
      <c r="D236" s="89"/>
    </row>
    <row r="237" spans="1:4" x14ac:dyDescent="0.25">
      <c r="A237" s="3"/>
      <c r="B237" s="2" t="s">
        <v>69</v>
      </c>
      <c r="C237" s="118">
        <f>SUM(C236)</f>
        <v>297000</v>
      </c>
      <c r="D237" s="89"/>
    </row>
    <row r="238" spans="1:4" x14ac:dyDescent="0.25">
      <c r="A238" s="3"/>
      <c r="B238" s="2" t="s">
        <v>5</v>
      </c>
      <c r="C238" s="118">
        <f>C237+C234</f>
        <v>1397000</v>
      </c>
      <c r="D238" s="89"/>
    </row>
    <row r="239" spans="1:4" ht="15.75" thickBot="1" x14ac:dyDescent="0.3">
      <c r="A239" s="10"/>
      <c r="B239" s="13"/>
      <c r="C239" s="138"/>
      <c r="D239" s="138"/>
    </row>
    <row r="240" spans="1:4" ht="15.75" thickBot="1" x14ac:dyDescent="0.3">
      <c r="A240" s="40"/>
      <c r="B240" s="41" t="s">
        <v>11</v>
      </c>
      <c r="C240" s="205">
        <f>C238</f>
        <v>1397000</v>
      </c>
      <c r="D240" s="206"/>
    </row>
    <row r="241" spans="1:4" x14ac:dyDescent="0.25">
      <c r="C241" s="173"/>
      <c r="D241" s="173"/>
    </row>
    <row r="242" spans="1:4" x14ac:dyDescent="0.25">
      <c r="A242" s="3" t="s">
        <v>256</v>
      </c>
      <c r="B242" s="6" t="s">
        <v>302</v>
      </c>
      <c r="C242" s="89"/>
      <c r="D242" s="89">
        <v>1100000</v>
      </c>
    </row>
    <row r="243" spans="1:4" x14ac:dyDescent="0.25">
      <c r="A243" s="3" t="s">
        <v>46</v>
      </c>
      <c r="B243" s="6" t="s">
        <v>258</v>
      </c>
      <c r="C243" s="89"/>
      <c r="D243" s="89">
        <v>297000</v>
      </c>
    </row>
    <row r="244" spans="1:4" ht="15.75" thickBot="1" x14ac:dyDescent="0.3">
      <c r="A244" s="3"/>
      <c r="B244" s="7" t="s">
        <v>6</v>
      </c>
      <c r="C244" s="89"/>
      <c r="D244" s="118">
        <f>SUM(D242:D243)</f>
        <v>1397000</v>
      </c>
    </row>
    <row r="245" spans="1:4" ht="15.75" thickBot="1" x14ac:dyDescent="0.3">
      <c r="A245" s="207"/>
      <c r="B245" s="42" t="s">
        <v>8</v>
      </c>
      <c r="C245" s="178"/>
      <c r="D245" s="179">
        <f>D244</f>
        <v>1397000</v>
      </c>
    </row>
    <row r="247" spans="1:4" x14ac:dyDescent="0.25">
      <c r="A247" s="39">
        <v>82044</v>
      </c>
      <c r="B247" s="39" t="s">
        <v>313</v>
      </c>
    </row>
    <row r="248" spans="1:4" ht="30" x14ac:dyDescent="0.25">
      <c r="A248" s="37" t="s">
        <v>39</v>
      </c>
      <c r="B248" s="38" t="s">
        <v>3</v>
      </c>
      <c r="C248" s="37" t="s">
        <v>36</v>
      </c>
      <c r="D248" s="37" t="s">
        <v>37</v>
      </c>
    </row>
    <row r="249" spans="1:4" ht="30.75" customHeight="1" x14ac:dyDescent="0.25">
      <c r="A249" s="37" t="s">
        <v>70</v>
      </c>
      <c r="B249" s="422" t="s">
        <v>657</v>
      </c>
      <c r="C249" s="146">
        <v>5022000</v>
      </c>
      <c r="D249" s="37"/>
    </row>
    <row r="250" spans="1:4" x14ac:dyDescent="0.25">
      <c r="A250" s="37"/>
      <c r="B250" s="92" t="s">
        <v>9</v>
      </c>
      <c r="C250" s="140">
        <f>SUM(C249)</f>
        <v>5022000</v>
      </c>
      <c r="D250" s="37"/>
    </row>
    <row r="251" spans="1:4" x14ac:dyDescent="0.25">
      <c r="A251" s="37"/>
      <c r="B251" s="127"/>
      <c r="C251" s="146"/>
      <c r="D251" s="37"/>
    </row>
    <row r="252" spans="1:4" x14ac:dyDescent="0.25">
      <c r="A252" s="37" t="s">
        <v>49</v>
      </c>
      <c r="B252" s="127" t="s">
        <v>152</v>
      </c>
      <c r="C252" s="146">
        <v>878850</v>
      </c>
      <c r="D252" s="37"/>
    </row>
    <row r="253" spans="1:4" x14ac:dyDescent="0.25">
      <c r="A253" s="37"/>
      <c r="B253" s="127" t="s">
        <v>545</v>
      </c>
      <c r="C253" s="146">
        <v>50000</v>
      </c>
      <c r="D253" s="37"/>
    </row>
    <row r="254" spans="1:4" x14ac:dyDescent="0.25">
      <c r="A254" s="37"/>
      <c r="B254" s="92" t="s">
        <v>10</v>
      </c>
      <c r="C254" s="140">
        <f>SUM(C252:C253)</f>
        <v>928850</v>
      </c>
      <c r="D254" s="37"/>
    </row>
    <row r="255" spans="1:4" x14ac:dyDescent="0.25">
      <c r="A255" s="3"/>
      <c r="B255" s="3"/>
      <c r="C255" s="89"/>
      <c r="D255" s="89"/>
    </row>
    <row r="256" spans="1:4" x14ac:dyDescent="0.25">
      <c r="A256" s="3"/>
      <c r="B256" s="88" t="s">
        <v>305</v>
      </c>
      <c r="C256" s="89">
        <v>500000</v>
      </c>
      <c r="D256" s="89"/>
    </row>
    <row r="257" spans="1:4" x14ac:dyDescent="0.25">
      <c r="A257" s="49"/>
      <c r="B257" s="88" t="s">
        <v>53</v>
      </c>
      <c r="C257" s="89">
        <v>0</v>
      </c>
      <c r="D257" s="89"/>
    </row>
    <row r="258" spans="1:4" x14ac:dyDescent="0.25">
      <c r="A258" s="48" t="s">
        <v>47</v>
      </c>
      <c r="B258" s="33" t="s">
        <v>48</v>
      </c>
      <c r="C258" s="21">
        <f>SUM(C256:C257)</f>
        <v>500000</v>
      </c>
      <c r="D258" s="89"/>
    </row>
    <row r="259" spans="1:4" x14ac:dyDescent="0.25">
      <c r="A259" s="2"/>
      <c r="B259" s="2"/>
      <c r="C259" s="21"/>
      <c r="D259" s="21"/>
    </row>
    <row r="260" spans="1:4" x14ac:dyDescent="0.25">
      <c r="A260" s="3"/>
      <c r="B260" s="88" t="s">
        <v>68</v>
      </c>
      <c r="C260" s="89">
        <v>25000</v>
      </c>
      <c r="D260" s="21"/>
    </row>
    <row r="261" spans="1:4" x14ac:dyDescent="0.25">
      <c r="A261" s="10" t="s">
        <v>45</v>
      </c>
      <c r="B261" s="13" t="s">
        <v>69</v>
      </c>
      <c r="C261" s="21">
        <f>SUM(C260)</f>
        <v>25000</v>
      </c>
      <c r="D261" s="89"/>
    </row>
    <row r="262" spans="1:4" x14ac:dyDescent="0.25">
      <c r="A262" s="3"/>
      <c r="B262" s="3"/>
      <c r="C262" s="89"/>
      <c r="D262" s="89"/>
    </row>
    <row r="263" spans="1:4" x14ac:dyDescent="0.25">
      <c r="A263" s="2"/>
      <c r="B263" s="2" t="s">
        <v>5</v>
      </c>
      <c r="C263" s="21">
        <f>C261+C258</f>
        <v>525000</v>
      </c>
      <c r="D263" s="21"/>
    </row>
    <row r="264" spans="1:4" ht="15.75" thickBot="1" x14ac:dyDescent="0.3">
      <c r="A264" s="10"/>
      <c r="B264" s="10"/>
      <c r="C264" s="138"/>
      <c r="D264" s="138"/>
    </row>
    <row r="265" spans="1:4" ht="15.75" thickBot="1" x14ac:dyDescent="0.3">
      <c r="A265" s="40"/>
      <c r="B265" s="41" t="s">
        <v>11</v>
      </c>
      <c r="C265" s="45">
        <f>C263+C254+C250</f>
        <v>6475850</v>
      </c>
      <c r="D265" s="51"/>
    </row>
    <row r="266" spans="1:4" ht="15.75" thickBot="1" x14ac:dyDescent="0.3">
      <c r="A266" s="177"/>
      <c r="B266" s="42" t="s">
        <v>8</v>
      </c>
      <c r="C266" s="178"/>
      <c r="D266" s="179"/>
    </row>
    <row r="267" spans="1:4" x14ac:dyDescent="0.25">
      <c r="A267" s="180"/>
      <c r="B267" s="72"/>
      <c r="C267" s="181"/>
      <c r="D267" s="181"/>
    </row>
    <row r="268" spans="1:4" x14ac:dyDescent="0.25">
      <c r="A268" s="180"/>
      <c r="B268" s="72"/>
      <c r="C268" s="181"/>
      <c r="D268" s="181"/>
    </row>
    <row r="269" spans="1:4" x14ac:dyDescent="0.25">
      <c r="A269" s="180"/>
      <c r="B269" s="72"/>
      <c r="C269" s="181"/>
      <c r="D269" s="181"/>
    </row>
    <row r="270" spans="1:4" x14ac:dyDescent="0.25">
      <c r="A270" s="180"/>
      <c r="B270" s="72"/>
      <c r="C270" s="181"/>
      <c r="D270" s="181"/>
    </row>
    <row r="271" spans="1:4" x14ac:dyDescent="0.25">
      <c r="A271" s="180"/>
      <c r="B271" s="72"/>
      <c r="C271" s="181"/>
      <c r="D271" s="181"/>
    </row>
    <row r="272" spans="1:4" x14ac:dyDescent="0.25">
      <c r="A272" s="180"/>
      <c r="B272" s="72"/>
      <c r="C272" s="181"/>
      <c r="D272" s="181"/>
    </row>
    <row r="273" spans="1:4" x14ac:dyDescent="0.25">
      <c r="A273" s="180"/>
      <c r="B273" s="72"/>
      <c r="C273" s="181"/>
      <c r="D273" s="181"/>
    </row>
    <row r="274" spans="1:4" x14ac:dyDescent="0.25">
      <c r="A274" s="180"/>
      <c r="B274" s="72"/>
      <c r="C274" s="181"/>
      <c r="D274" s="181"/>
    </row>
    <row r="275" spans="1:4" x14ac:dyDescent="0.25">
      <c r="A275" s="180"/>
      <c r="B275" s="72"/>
      <c r="C275" s="181"/>
      <c r="D275" s="181"/>
    </row>
    <row r="276" spans="1:4" x14ac:dyDescent="0.25">
      <c r="A276" s="180"/>
      <c r="B276" s="72"/>
      <c r="C276" s="181"/>
      <c r="D276" s="181"/>
    </row>
    <row r="278" spans="1:4" x14ac:dyDescent="0.25">
      <c r="A278" s="39">
        <v>82092</v>
      </c>
      <c r="B278" s="39" t="s">
        <v>314</v>
      </c>
    </row>
    <row r="279" spans="1:4" x14ac:dyDescent="0.25">
      <c r="A279" s="1">
        <v>910502</v>
      </c>
      <c r="B279" s="1" t="s">
        <v>315</v>
      </c>
    </row>
    <row r="280" spans="1:4" ht="30" x14ac:dyDescent="0.25">
      <c r="A280" s="37" t="s">
        <v>39</v>
      </c>
      <c r="B280" s="38" t="s">
        <v>3</v>
      </c>
      <c r="C280" s="37" t="s">
        <v>187</v>
      </c>
      <c r="D280" s="37" t="s">
        <v>188</v>
      </c>
    </row>
    <row r="281" spans="1:4" ht="45" x14ac:dyDescent="0.25">
      <c r="A281" s="92" t="s">
        <v>70</v>
      </c>
      <c r="B281" s="209" t="s">
        <v>656</v>
      </c>
      <c r="C281" s="89">
        <v>6127000</v>
      </c>
      <c r="D281" s="89"/>
    </row>
    <row r="282" spans="1:4" x14ac:dyDescent="0.25">
      <c r="A282" s="91"/>
      <c r="B282" t="s">
        <v>569</v>
      </c>
      <c r="C282" s="89">
        <v>1236000</v>
      </c>
      <c r="D282" s="89"/>
    </row>
    <row r="283" spans="1:4" x14ac:dyDescent="0.25">
      <c r="A283" s="92" t="s">
        <v>73</v>
      </c>
      <c r="B283" s="90" t="s">
        <v>74</v>
      </c>
      <c r="C283" s="89">
        <v>0</v>
      </c>
      <c r="D283" s="89"/>
    </row>
    <row r="284" spans="1:4" x14ac:dyDescent="0.25">
      <c r="A284" s="92" t="s">
        <v>75</v>
      </c>
      <c r="B284" s="90" t="s">
        <v>76</v>
      </c>
      <c r="C284" s="89">
        <v>0</v>
      </c>
      <c r="D284" s="89"/>
    </row>
    <row r="285" spans="1:4" x14ac:dyDescent="0.25">
      <c r="A285" s="3" t="s">
        <v>87</v>
      </c>
      <c r="B285" s="3" t="s">
        <v>88</v>
      </c>
      <c r="C285" s="89">
        <v>0</v>
      </c>
      <c r="D285" s="89"/>
    </row>
    <row r="286" spans="1:4" x14ac:dyDescent="0.25">
      <c r="A286" s="2"/>
      <c r="B286" s="2" t="s">
        <v>9</v>
      </c>
      <c r="C286" s="21">
        <f>SUM(C281:C285)</f>
        <v>7363000</v>
      </c>
      <c r="D286" s="21"/>
    </row>
    <row r="287" spans="1:4" x14ac:dyDescent="0.25">
      <c r="A287" s="3"/>
      <c r="B287" s="3"/>
      <c r="C287" s="89"/>
      <c r="D287" s="89"/>
    </row>
    <row r="288" spans="1:4" x14ac:dyDescent="0.25">
      <c r="A288" s="3" t="s">
        <v>92</v>
      </c>
      <c r="B288" s="3" t="s">
        <v>512</v>
      </c>
      <c r="C288" s="89"/>
      <c r="D288" s="89"/>
    </row>
    <row r="289" spans="1:4" x14ac:dyDescent="0.25">
      <c r="A289" s="3"/>
      <c r="B289" s="3"/>
      <c r="C289" s="89"/>
      <c r="D289" s="89"/>
    </row>
    <row r="290" spans="1:4" x14ac:dyDescent="0.25">
      <c r="A290" s="2" t="s">
        <v>89</v>
      </c>
      <c r="B290" s="2" t="s">
        <v>316</v>
      </c>
      <c r="C290" s="21">
        <f>SUM(C288:C289)</f>
        <v>0</v>
      </c>
      <c r="D290" s="21"/>
    </row>
    <row r="291" spans="1:4" x14ac:dyDescent="0.25">
      <c r="A291" s="3"/>
      <c r="B291" s="2"/>
      <c r="C291" s="89"/>
      <c r="D291" s="89"/>
    </row>
    <row r="292" spans="1:4" x14ac:dyDescent="0.25">
      <c r="A292" s="3"/>
      <c r="B292" s="88" t="s">
        <v>77</v>
      </c>
      <c r="C292" s="89">
        <v>1288525</v>
      </c>
      <c r="D292" s="89"/>
    </row>
    <row r="293" spans="1:4" x14ac:dyDescent="0.25">
      <c r="A293" s="3"/>
      <c r="B293" s="88" t="s">
        <v>78</v>
      </c>
      <c r="C293" s="89"/>
      <c r="D293" s="89"/>
    </row>
    <row r="294" spans="1:4" x14ac:dyDescent="0.25">
      <c r="A294" s="3"/>
      <c r="B294" s="88" t="s">
        <v>79</v>
      </c>
      <c r="C294" s="89"/>
      <c r="D294" s="89"/>
    </row>
    <row r="295" spans="1:4" x14ac:dyDescent="0.25">
      <c r="A295" s="3"/>
      <c r="B295" s="88" t="s">
        <v>80</v>
      </c>
      <c r="C295" s="89">
        <v>100000</v>
      </c>
      <c r="D295" s="89"/>
    </row>
    <row r="296" spans="1:4" x14ac:dyDescent="0.25">
      <c r="A296" s="3"/>
      <c r="B296" s="88" t="s">
        <v>81</v>
      </c>
      <c r="C296" s="89"/>
      <c r="D296" s="89"/>
    </row>
    <row r="297" spans="1:4" x14ac:dyDescent="0.25">
      <c r="A297" s="3"/>
      <c r="B297" s="3" t="s">
        <v>82</v>
      </c>
      <c r="C297" s="89"/>
      <c r="D297" s="89"/>
    </row>
    <row r="298" spans="1:4" x14ac:dyDescent="0.25">
      <c r="A298" s="2" t="s">
        <v>49</v>
      </c>
      <c r="B298" s="2" t="s">
        <v>10</v>
      </c>
      <c r="C298" s="21">
        <f>SUM(C292:C297)</f>
        <v>1388525</v>
      </c>
      <c r="D298" s="21"/>
    </row>
    <row r="299" spans="1:4" x14ac:dyDescent="0.25">
      <c r="A299" s="3"/>
      <c r="B299" s="2"/>
      <c r="C299" s="89"/>
      <c r="D299" s="89"/>
    </row>
    <row r="300" spans="1:4" x14ac:dyDescent="0.25">
      <c r="A300" s="3"/>
      <c r="B300" s="88" t="s">
        <v>305</v>
      </c>
      <c r="C300" s="89">
        <v>0</v>
      </c>
      <c r="D300" s="89"/>
    </row>
    <row r="301" spans="1:4" x14ac:dyDescent="0.25">
      <c r="A301" s="49"/>
      <c r="B301" s="88" t="s">
        <v>53</v>
      </c>
      <c r="C301" s="89">
        <v>50000</v>
      </c>
      <c r="D301" s="89"/>
    </row>
    <row r="302" spans="1:4" x14ac:dyDescent="0.25">
      <c r="A302" s="48" t="s">
        <v>47</v>
      </c>
      <c r="B302" s="33" t="s">
        <v>48</v>
      </c>
      <c r="C302" s="21">
        <f>SUM(C300:C301)</f>
        <v>50000</v>
      </c>
      <c r="D302" s="89"/>
    </row>
    <row r="303" spans="1:4" x14ac:dyDescent="0.25">
      <c r="A303" s="2"/>
      <c r="B303" s="2"/>
      <c r="C303" s="21"/>
      <c r="D303" s="21"/>
    </row>
    <row r="304" spans="1:4" x14ac:dyDescent="0.25">
      <c r="A304" s="2"/>
      <c r="B304" s="3" t="s">
        <v>54</v>
      </c>
      <c r="C304" s="89">
        <v>50000</v>
      </c>
      <c r="D304" s="89"/>
    </row>
    <row r="305" spans="1:4" x14ac:dyDescent="0.25">
      <c r="A305" s="3"/>
      <c r="B305" s="3"/>
      <c r="C305" s="89">
        <v>0</v>
      </c>
      <c r="D305" s="89"/>
    </row>
    <row r="306" spans="1:4" x14ac:dyDescent="0.25">
      <c r="A306" s="3" t="s">
        <v>43</v>
      </c>
      <c r="B306" s="2" t="s">
        <v>50</v>
      </c>
      <c r="C306" s="21">
        <f>SUM(C304:C305)</f>
        <v>50000</v>
      </c>
      <c r="D306" s="89"/>
    </row>
    <row r="307" spans="1:4" x14ac:dyDescent="0.25">
      <c r="A307" s="3"/>
      <c r="B307" s="3"/>
      <c r="C307" s="89"/>
      <c r="D307" s="89"/>
    </row>
    <row r="308" spans="1:4" x14ac:dyDescent="0.25">
      <c r="A308" s="3"/>
      <c r="B308" s="88" t="s">
        <v>63</v>
      </c>
      <c r="C308" s="89">
        <v>200000</v>
      </c>
      <c r="D308" s="89"/>
    </row>
    <row r="309" spans="1:4" x14ac:dyDescent="0.25">
      <c r="A309" s="88" t="s">
        <v>64</v>
      </c>
      <c r="B309" s="2" t="s">
        <v>83</v>
      </c>
      <c r="C309" s="118">
        <f>SUM(C308)</f>
        <v>200000</v>
      </c>
      <c r="D309" s="89"/>
    </row>
    <row r="310" spans="1:4" x14ac:dyDescent="0.25">
      <c r="A310" s="3"/>
      <c r="B310" s="3"/>
      <c r="C310" s="89"/>
      <c r="D310" s="89"/>
    </row>
    <row r="311" spans="1:4" x14ac:dyDescent="0.25">
      <c r="A311" s="10"/>
      <c r="B311" s="10"/>
      <c r="C311" s="89"/>
      <c r="D311" s="89"/>
    </row>
    <row r="312" spans="1:4" x14ac:dyDescent="0.25">
      <c r="A312" s="3"/>
      <c r="B312" s="3" t="s">
        <v>66</v>
      </c>
      <c r="C312" s="89">
        <v>5075000</v>
      </c>
      <c r="D312" s="89"/>
    </row>
    <row r="313" spans="1:4" x14ac:dyDescent="0.25">
      <c r="A313" s="3" t="s">
        <v>67</v>
      </c>
      <c r="B313" s="2" t="s">
        <v>66</v>
      </c>
      <c r="C313" s="216">
        <f>SUM(C311:C312)</f>
        <v>5075000</v>
      </c>
      <c r="D313" s="89"/>
    </row>
    <row r="314" spans="1:4" x14ac:dyDescent="0.25">
      <c r="A314" s="10"/>
      <c r="B314" s="13"/>
      <c r="C314" s="101"/>
      <c r="D314" s="89"/>
    </row>
    <row r="315" spans="1:4" x14ac:dyDescent="0.25">
      <c r="A315" s="3"/>
      <c r="B315" s="115" t="s">
        <v>252</v>
      </c>
      <c r="C315" s="101">
        <v>100000</v>
      </c>
      <c r="D315" s="89"/>
    </row>
    <row r="316" spans="1:4" x14ac:dyDescent="0.25">
      <c r="A316" s="3" t="s">
        <v>155</v>
      </c>
      <c r="B316" s="117" t="s">
        <v>253</v>
      </c>
      <c r="C316" s="217">
        <f>SUM(C315)</f>
        <v>100000</v>
      </c>
      <c r="D316" s="89"/>
    </row>
    <row r="317" spans="1:4" x14ac:dyDescent="0.25">
      <c r="A317" s="10"/>
      <c r="B317" s="13"/>
      <c r="C317" s="217"/>
      <c r="D317" s="89"/>
    </row>
    <row r="318" spans="1:4" x14ac:dyDescent="0.25">
      <c r="A318" s="3"/>
      <c r="B318" s="88" t="s">
        <v>68</v>
      </c>
      <c r="C318" s="89">
        <v>1451250</v>
      </c>
      <c r="D318" s="21"/>
    </row>
    <row r="319" spans="1:4" x14ac:dyDescent="0.25">
      <c r="A319" s="10" t="s">
        <v>45</v>
      </c>
      <c r="B319" s="13" t="s">
        <v>69</v>
      </c>
      <c r="C319" s="21">
        <f>SUM(C318)</f>
        <v>1451250</v>
      </c>
      <c r="D319" s="89"/>
    </row>
    <row r="320" spans="1:4" x14ac:dyDescent="0.25">
      <c r="A320" s="10"/>
      <c r="B320" s="13"/>
      <c r="C320" s="21"/>
      <c r="D320" s="89"/>
    </row>
    <row r="321" spans="1:4" x14ac:dyDescent="0.25">
      <c r="A321" s="23"/>
      <c r="B321" s="23" t="s">
        <v>109</v>
      </c>
      <c r="C321" s="89"/>
      <c r="D321" s="89"/>
    </row>
    <row r="322" spans="1:4" x14ac:dyDescent="0.25">
      <c r="A322" s="23" t="s">
        <v>110</v>
      </c>
      <c r="B322" s="25" t="s">
        <v>109</v>
      </c>
      <c r="C322" s="21">
        <f>SUM(C321)</f>
        <v>0</v>
      </c>
      <c r="D322" s="89"/>
    </row>
    <row r="323" spans="1:4" x14ac:dyDescent="0.25">
      <c r="A323" s="10"/>
      <c r="B323" s="13"/>
      <c r="C323" s="21"/>
      <c r="D323" s="89"/>
    </row>
    <row r="324" spans="1:4" ht="15.75" thickBot="1" x14ac:dyDescent="0.3">
      <c r="A324" s="2"/>
      <c r="B324" s="2" t="s">
        <v>5</v>
      </c>
      <c r="C324" s="21">
        <f>C319+C313+C306+C302+C316+C322+C309</f>
        <v>6926250</v>
      </c>
      <c r="D324" s="21"/>
    </row>
    <row r="325" spans="1:4" ht="15.75" thickBot="1" x14ac:dyDescent="0.3">
      <c r="A325" s="40"/>
      <c r="B325" s="41" t="s">
        <v>11</v>
      </c>
      <c r="C325" s="45">
        <f>C298+C286+C324+C290</f>
        <v>15677775</v>
      </c>
      <c r="D325" s="51"/>
    </row>
    <row r="326" spans="1:4" x14ac:dyDescent="0.25">
      <c r="A326" s="70"/>
      <c r="B326" s="71"/>
      <c r="C326" s="67"/>
      <c r="D326" s="67"/>
    </row>
    <row r="327" spans="1:4" x14ac:dyDescent="0.25">
      <c r="A327" s="77" t="s">
        <v>97</v>
      </c>
      <c r="B327" s="3" t="s">
        <v>653</v>
      </c>
      <c r="C327" s="89"/>
      <c r="D327" s="89">
        <v>3207000</v>
      </c>
    </row>
    <row r="328" spans="1:4" x14ac:dyDescent="0.25">
      <c r="A328" s="77" t="s">
        <v>91</v>
      </c>
      <c r="B328" s="3" t="s">
        <v>317</v>
      </c>
      <c r="C328" s="89"/>
      <c r="D328" s="89">
        <v>1200000</v>
      </c>
    </row>
    <row r="329" spans="1:4" x14ac:dyDescent="0.25">
      <c r="A329" s="77" t="s">
        <v>46</v>
      </c>
      <c r="B329" s="3" t="s">
        <v>13</v>
      </c>
      <c r="C329" s="89"/>
      <c r="D329" s="89">
        <v>324000</v>
      </c>
    </row>
    <row r="330" spans="1:4" x14ac:dyDescent="0.25">
      <c r="A330" s="77"/>
      <c r="B330" s="2" t="s">
        <v>14</v>
      </c>
      <c r="C330" s="89"/>
      <c r="D330" s="118">
        <v>1524000</v>
      </c>
    </row>
    <row r="331" spans="1:4" x14ac:dyDescent="0.25">
      <c r="A331" s="77"/>
      <c r="B331" s="376"/>
      <c r="D331" s="189"/>
    </row>
    <row r="332" spans="1:4" ht="15.75" thickBot="1" x14ac:dyDescent="0.3">
      <c r="A332" s="77"/>
    </row>
    <row r="333" spans="1:4" ht="15.75" thickBot="1" x14ac:dyDescent="0.3">
      <c r="A333" s="177"/>
      <c r="B333" s="42" t="s">
        <v>8</v>
      </c>
      <c r="C333" s="178"/>
      <c r="D333" s="103">
        <f>D330+D327</f>
        <v>4731000</v>
      </c>
    </row>
    <row r="334" spans="1:4" x14ac:dyDescent="0.25">
      <c r="C334" s="173"/>
      <c r="D334" s="173"/>
    </row>
    <row r="335" spans="1:4" x14ac:dyDescent="0.25">
      <c r="C335" s="173"/>
      <c r="D335" s="173"/>
    </row>
    <row r="336" spans="1:4" x14ac:dyDescent="0.25">
      <c r="A336" t="s">
        <v>51</v>
      </c>
      <c r="B336" s="46" t="s">
        <v>9</v>
      </c>
      <c r="C336" s="89">
        <f>C217+C286+C186+C51+C99+C250</f>
        <v>65259000</v>
      </c>
      <c r="D336" s="89"/>
    </row>
    <row r="337" spans="1:4" x14ac:dyDescent="0.25">
      <c r="A337" t="s">
        <v>89</v>
      </c>
      <c r="B337" s="46" t="s">
        <v>90</v>
      </c>
      <c r="C337" s="89">
        <f>C290+C142</f>
        <v>600000</v>
      </c>
      <c r="D337" s="89"/>
    </row>
    <row r="338" spans="1:4" x14ac:dyDescent="0.25">
      <c r="A338" t="s">
        <v>49</v>
      </c>
      <c r="B338" s="46" t="s">
        <v>10</v>
      </c>
      <c r="C338" s="89">
        <f>C54+C107+C147+C191+C298+C254</f>
        <v>11975325</v>
      </c>
      <c r="D338" s="89"/>
    </row>
    <row r="339" spans="1:4" x14ac:dyDescent="0.25">
      <c r="A339" t="s">
        <v>47</v>
      </c>
      <c r="B339" s="46" t="s">
        <v>48</v>
      </c>
      <c r="C339" s="89">
        <f>C112+C195+C258+C302</f>
        <v>1430000</v>
      </c>
      <c r="D339" s="89"/>
    </row>
    <row r="340" spans="1:4" x14ac:dyDescent="0.25">
      <c r="A340" t="s">
        <v>43</v>
      </c>
      <c r="B340" s="46" t="s">
        <v>50</v>
      </c>
      <c r="C340" s="89">
        <f>C60+C117+C199+C306+C12</f>
        <v>1440000</v>
      </c>
      <c r="D340" s="89"/>
    </row>
    <row r="341" spans="1:4" x14ac:dyDescent="0.25">
      <c r="A341" t="s">
        <v>56</v>
      </c>
      <c r="B341" s="46" t="s">
        <v>57</v>
      </c>
      <c r="C341" s="89"/>
      <c r="D341" s="89"/>
    </row>
    <row r="342" spans="1:4" x14ac:dyDescent="0.25">
      <c r="A342" t="s">
        <v>61</v>
      </c>
      <c r="B342" s="46" t="s">
        <v>62</v>
      </c>
      <c r="C342" s="89">
        <f>C15+C65+C122+C204</f>
        <v>1866000</v>
      </c>
      <c r="D342" s="89"/>
    </row>
    <row r="343" spans="1:4" x14ac:dyDescent="0.25">
      <c r="A343" s="3" t="s">
        <v>44</v>
      </c>
      <c r="B343" s="3" t="s">
        <v>4</v>
      </c>
      <c r="C343" s="89">
        <f>C19+C69+C234</f>
        <v>25170000</v>
      </c>
      <c r="D343" s="89"/>
    </row>
    <row r="344" spans="1:4" x14ac:dyDescent="0.25">
      <c r="A344" s="88" t="s">
        <v>64</v>
      </c>
      <c r="B344" s="2" t="s">
        <v>83</v>
      </c>
      <c r="C344" s="89">
        <f>C125+C309+C72</f>
        <v>380000</v>
      </c>
      <c r="D344" s="89"/>
    </row>
    <row r="345" spans="1:4" x14ac:dyDescent="0.25">
      <c r="A345" t="s">
        <v>67</v>
      </c>
      <c r="B345" s="46" t="s">
        <v>66</v>
      </c>
      <c r="C345" s="89">
        <f>C128+C150+C210+C313</f>
        <v>6370000</v>
      </c>
      <c r="D345" s="89"/>
    </row>
    <row r="346" spans="1:4" x14ac:dyDescent="0.25">
      <c r="A346" s="3" t="s">
        <v>155</v>
      </c>
      <c r="B346" s="117" t="s">
        <v>253</v>
      </c>
      <c r="C346" s="89">
        <f>C316</f>
        <v>100000</v>
      </c>
      <c r="D346" s="89"/>
    </row>
    <row r="347" spans="1:4" x14ac:dyDescent="0.25">
      <c r="A347" t="s">
        <v>119</v>
      </c>
      <c r="B347" s="46" t="s">
        <v>120</v>
      </c>
      <c r="C347" s="89">
        <v>0</v>
      </c>
      <c r="D347" s="89"/>
    </row>
    <row r="348" spans="1:4" x14ac:dyDescent="0.25">
      <c r="A348" t="s">
        <v>45</v>
      </c>
      <c r="B348" s="46" t="s">
        <v>84</v>
      </c>
      <c r="C348" s="89">
        <f>C22+C75+C131+C153+C213+C237+C261+C319</f>
        <v>9787120</v>
      </c>
      <c r="D348" s="89"/>
    </row>
    <row r="349" spans="1:4" x14ac:dyDescent="0.25">
      <c r="A349" t="s">
        <v>110</v>
      </c>
      <c r="B349" s="46" t="s">
        <v>318</v>
      </c>
      <c r="C349" s="89">
        <f>C322</f>
        <v>0</v>
      </c>
      <c r="D349" s="89"/>
    </row>
    <row r="350" spans="1:4" x14ac:dyDescent="0.25">
      <c r="B350" s="46" t="s">
        <v>5</v>
      </c>
      <c r="C350" s="128">
        <f>SUM(C339:C349)</f>
        <v>46543120</v>
      </c>
      <c r="D350" s="3"/>
    </row>
    <row r="351" spans="1:4" x14ac:dyDescent="0.25">
      <c r="B351" s="3"/>
      <c r="C351" s="3"/>
      <c r="D351" s="3"/>
    </row>
    <row r="352" spans="1:4" ht="15.75" thickBot="1" x14ac:dyDescent="0.3">
      <c r="B352" s="185" t="s">
        <v>11</v>
      </c>
      <c r="C352" s="50">
        <f>C350+C338+C337+C336</f>
        <v>124377445</v>
      </c>
      <c r="D352" s="49"/>
    </row>
    <row r="353" spans="1:4" x14ac:dyDescent="0.25">
      <c r="B353" s="71"/>
      <c r="C353" s="419"/>
      <c r="D353" s="70"/>
    </row>
    <row r="354" spans="1:4" x14ac:dyDescent="0.25">
      <c r="A354" s="3" t="s">
        <v>97</v>
      </c>
      <c r="B354" s="3" t="s">
        <v>654</v>
      </c>
      <c r="C354" s="3"/>
      <c r="D354" s="47">
        <f>D327</f>
        <v>3207000</v>
      </c>
    </row>
    <row r="355" spans="1:4" x14ac:dyDescent="0.25">
      <c r="A355" s="420" t="s">
        <v>91</v>
      </c>
      <c r="B355" s="119" t="s">
        <v>15</v>
      </c>
      <c r="D355" s="421">
        <f>D328</f>
        <v>1200000</v>
      </c>
    </row>
    <row r="356" spans="1:4" x14ac:dyDescent="0.25">
      <c r="A356" s="3" t="s">
        <v>256</v>
      </c>
      <c r="B356" s="6" t="s">
        <v>302</v>
      </c>
      <c r="D356" s="47">
        <f>D27+D80+D242</f>
        <v>5925000</v>
      </c>
    </row>
    <row r="357" spans="1:4" x14ac:dyDescent="0.25">
      <c r="A357" s="77" t="s">
        <v>46</v>
      </c>
      <c r="B357" s="3" t="s">
        <v>13</v>
      </c>
      <c r="D357" s="47">
        <f>D28+D81+D243+D329</f>
        <v>1923750</v>
      </c>
    </row>
    <row r="358" spans="1:4" x14ac:dyDescent="0.25">
      <c r="A358" s="77"/>
      <c r="B358" s="3" t="s">
        <v>547</v>
      </c>
      <c r="D358" s="47">
        <f>D331</f>
        <v>0</v>
      </c>
    </row>
    <row r="359" spans="1:4" x14ac:dyDescent="0.25">
      <c r="A359" s="77"/>
      <c r="B359" s="88"/>
      <c r="D359" s="47">
        <f>SUM(D354:D358)</f>
        <v>12255750</v>
      </c>
    </row>
    <row r="360" spans="1:4" x14ac:dyDescent="0.25">
      <c r="A360" s="77"/>
      <c r="B360" s="88" t="s">
        <v>265</v>
      </c>
      <c r="D360" s="47">
        <f>C378</f>
        <v>77227614</v>
      </c>
    </row>
    <row r="361" spans="1:4" x14ac:dyDescent="0.25">
      <c r="A361" s="77"/>
      <c r="B361" s="3"/>
      <c r="D361" s="3"/>
    </row>
    <row r="362" spans="1:4" x14ac:dyDescent="0.25">
      <c r="A362" s="77"/>
      <c r="B362" s="2" t="s">
        <v>14</v>
      </c>
      <c r="D362" s="128">
        <f>SUM(D359:D360)</f>
        <v>89483364</v>
      </c>
    </row>
    <row r="363" spans="1:4" x14ac:dyDescent="0.25">
      <c r="A363" s="77"/>
      <c r="B363" s="3"/>
      <c r="D363" s="3"/>
    </row>
    <row r="364" spans="1:4" x14ac:dyDescent="0.25">
      <c r="A364" s="77"/>
    </row>
    <row r="365" spans="1:4" x14ac:dyDescent="0.25">
      <c r="A365" s="77"/>
      <c r="B365" s="2" t="s">
        <v>319</v>
      </c>
      <c r="D365" s="218">
        <f>D362</f>
        <v>89483364</v>
      </c>
    </row>
    <row r="367" spans="1:4" x14ac:dyDescent="0.25">
      <c r="B367" s="3" t="s">
        <v>266</v>
      </c>
      <c r="D367" s="218">
        <f>D365-C352</f>
        <v>-34894081</v>
      </c>
    </row>
    <row r="369" spans="1:4" x14ac:dyDescent="0.25">
      <c r="B369" t="s">
        <v>7</v>
      </c>
      <c r="D369" s="200">
        <f>C352-D359</f>
        <v>112121695</v>
      </c>
    </row>
    <row r="372" spans="1:4" x14ac:dyDescent="0.25">
      <c r="A372" t="s">
        <v>320</v>
      </c>
    </row>
    <row r="373" spans="1:4" x14ac:dyDescent="0.25">
      <c r="A373" t="s">
        <v>321</v>
      </c>
      <c r="C373" s="401">
        <v>36521180</v>
      </c>
    </row>
    <row r="374" spans="1:4" x14ac:dyDescent="0.25">
      <c r="A374" t="s">
        <v>322</v>
      </c>
      <c r="C374" s="401">
        <v>25750547</v>
      </c>
    </row>
    <row r="375" spans="1:4" x14ac:dyDescent="0.25">
      <c r="A375" t="s">
        <v>323</v>
      </c>
      <c r="C375" s="401">
        <v>8979000</v>
      </c>
    </row>
    <row r="376" spans="1:4" x14ac:dyDescent="0.25">
      <c r="A376" t="s">
        <v>570</v>
      </c>
      <c r="C376" s="401">
        <v>2678000</v>
      </c>
    </row>
    <row r="377" spans="1:4" x14ac:dyDescent="0.25">
      <c r="A377" t="s">
        <v>324</v>
      </c>
      <c r="C377" s="401">
        <v>3298887</v>
      </c>
    </row>
    <row r="378" spans="1:4" x14ac:dyDescent="0.25">
      <c r="C378" s="137">
        <f>SUM(C373:C377)</f>
        <v>77227614</v>
      </c>
    </row>
    <row r="382" spans="1:4" x14ac:dyDescent="0.25">
      <c r="A382" t="s">
        <v>184</v>
      </c>
      <c r="B382" s="17">
        <f>C352</f>
        <v>124377445</v>
      </c>
    </row>
    <row r="383" spans="1:4" x14ac:dyDescent="0.25">
      <c r="A383" t="s">
        <v>185</v>
      </c>
      <c r="B383" s="17">
        <f>D359+D360</f>
        <v>89483364</v>
      </c>
    </row>
    <row r="384" spans="1:4" x14ac:dyDescent="0.25">
      <c r="A384" t="s">
        <v>270</v>
      </c>
      <c r="B384" s="187">
        <f>B382-B383</f>
        <v>34894081</v>
      </c>
    </row>
  </sheetData>
  <mergeCells count="5">
    <mergeCell ref="A1:D1"/>
    <mergeCell ref="A2:D2"/>
    <mergeCell ref="A3:D3"/>
    <mergeCell ref="A5:D5"/>
    <mergeCell ref="A6:D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9"/>
  <sheetViews>
    <sheetView topLeftCell="A187" workbookViewId="0">
      <selection activeCell="A190" sqref="A190:B190"/>
    </sheetView>
  </sheetViews>
  <sheetFormatPr defaultRowHeight="15" x14ac:dyDescent="0.25"/>
  <cols>
    <col min="1" max="1" width="13.140625" customWidth="1"/>
    <col min="2" max="2" width="40.7109375" bestFit="1" customWidth="1"/>
    <col min="3" max="3" width="13.5703125" bestFit="1" customWidth="1"/>
    <col min="4" max="4" width="14.85546875" customWidth="1"/>
  </cols>
  <sheetData>
    <row r="1" spans="1:4" x14ac:dyDescent="0.25">
      <c r="A1" s="424" t="s">
        <v>0</v>
      </c>
      <c r="B1" s="424"/>
      <c r="C1" s="424"/>
      <c r="D1" s="424"/>
    </row>
    <row r="2" spans="1:4" x14ac:dyDescent="0.25">
      <c r="A2" s="424" t="s">
        <v>602</v>
      </c>
      <c r="B2" s="424"/>
      <c r="C2" s="424"/>
      <c r="D2" s="424"/>
    </row>
    <row r="3" spans="1:4" x14ac:dyDescent="0.25">
      <c r="A3" s="424" t="s">
        <v>1</v>
      </c>
      <c r="B3" s="424"/>
      <c r="C3" s="424"/>
      <c r="D3" s="424"/>
    </row>
    <row r="5" spans="1:4" x14ac:dyDescent="0.25">
      <c r="A5" s="424" t="s">
        <v>245</v>
      </c>
      <c r="B5" s="424"/>
      <c r="C5" s="424"/>
      <c r="D5" s="424"/>
    </row>
    <row r="6" spans="1:4" x14ac:dyDescent="0.25">
      <c r="A6" s="425" t="s">
        <v>246</v>
      </c>
      <c r="B6" s="425"/>
      <c r="C6" s="425"/>
      <c r="D6" s="425"/>
    </row>
    <row r="8" spans="1:4" x14ac:dyDescent="0.25">
      <c r="A8" s="39">
        <v>104042</v>
      </c>
      <c r="B8" s="39" t="s">
        <v>247</v>
      </c>
      <c r="D8" t="s">
        <v>191</v>
      </c>
    </row>
    <row r="9" spans="1:4" ht="30" x14ac:dyDescent="0.25">
      <c r="A9" s="37" t="s">
        <v>39</v>
      </c>
      <c r="B9" s="38" t="s">
        <v>3</v>
      </c>
      <c r="C9" s="37" t="s">
        <v>187</v>
      </c>
      <c r="D9" s="172" t="s">
        <v>188</v>
      </c>
    </row>
    <row r="10" spans="1:4" x14ac:dyDescent="0.25">
      <c r="A10" s="92" t="s">
        <v>70</v>
      </c>
      <c r="B10" s="90" t="s">
        <v>271</v>
      </c>
      <c r="C10" s="89">
        <v>7847508</v>
      </c>
      <c r="D10" s="89"/>
    </row>
    <row r="11" spans="1:4" x14ac:dyDescent="0.25">
      <c r="A11" s="91" t="s">
        <v>71</v>
      </c>
      <c r="B11" t="s">
        <v>544</v>
      </c>
      <c r="C11" s="89"/>
      <c r="D11" s="89"/>
    </row>
    <row r="12" spans="1:4" x14ac:dyDescent="0.25">
      <c r="A12" s="92" t="s">
        <v>73</v>
      </c>
      <c r="B12" s="90" t="s">
        <v>74</v>
      </c>
      <c r="C12" s="89"/>
      <c r="D12" s="89"/>
    </row>
    <row r="13" spans="1:4" x14ac:dyDescent="0.25">
      <c r="A13" s="92" t="s">
        <v>75</v>
      </c>
      <c r="B13" s="90" t="s">
        <v>76</v>
      </c>
      <c r="C13" s="89">
        <v>50000</v>
      </c>
      <c r="D13" s="89"/>
    </row>
    <row r="14" spans="1:4" x14ac:dyDescent="0.25">
      <c r="A14" s="3" t="s">
        <v>87</v>
      </c>
      <c r="B14" s="3" t="s">
        <v>88</v>
      </c>
      <c r="C14" s="89">
        <v>0</v>
      </c>
      <c r="D14" s="89"/>
    </row>
    <row r="15" spans="1:4" x14ac:dyDescent="0.25">
      <c r="A15" s="2"/>
      <c r="B15" s="2" t="s">
        <v>9</v>
      </c>
      <c r="C15" s="21">
        <f>SUM(C10:C14)</f>
        <v>7897508</v>
      </c>
      <c r="D15" s="21"/>
    </row>
    <row r="16" spans="1:4" x14ac:dyDescent="0.25">
      <c r="A16" s="3"/>
      <c r="B16" s="3"/>
      <c r="C16" s="89"/>
      <c r="D16" s="89"/>
    </row>
    <row r="17" spans="1:4" x14ac:dyDescent="0.25">
      <c r="A17" s="3"/>
      <c r="B17" s="88" t="s">
        <v>77</v>
      </c>
      <c r="C17" s="89">
        <v>1373314</v>
      </c>
      <c r="D17" s="89"/>
    </row>
    <row r="18" spans="1:4" x14ac:dyDescent="0.25">
      <c r="A18" s="3"/>
      <c r="B18" s="88" t="s">
        <v>78</v>
      </c>
      <c r="C18" s="89"/>
      <c r="D18" s="89"/>
    </row>
    <row r="19" spans="1:4" x14ac:dyDescent="0.25">
      <c r="A19" s="3"/>
      <c r="B19" s="88" t="s">
        <v>79</v>
      </c>
      <c r="C19" s="89"/>
      <c r="D19" s="89"/>
    </row>
    <row r="20" spans="1:4" x14ac:dyDescent="0.25">
      <c r="A20" s="3"/>
      <c r="B20" s="88" t="s">
        <v>80</v>
      </c>
      <c r="C20" s="89"/>
      <c r="D20" s="89"/>
    </row>
    <row r="21" spans="1:4" x14ac:dyDescent="0.25">
      <c r="A21" s="3"/>
      <c r="B21" s="88" t="s">
        <v>81</v>
      </c>
      <c r="C21" s="89"/>
      <c r="D21" s="89"/>
    </row>
    <row r="22" spans="1:4" x14ac:dyDescent="0.25">
      <c r="A22" s="3"/>
      <c r="B22" s="3" t="s">
        <v>82</v>
      </c>
      <c r="C22" s="89"/>
      <c r="D22" s="89"/>
    </row>
    <row r="23" spans="1:4" x14ac:dyDescent="0.25">
      <c r="A23" s="3"/>
      <c r="B23" s="3"/>
      <c r="C23" s="89"/>
      <c r="D23" s="89"/>
    </row>
    <row r="24" spans="1:4" x14ac:dyDescent="0.25">
      <c r="A24" s="2" t="s">
        <v>49</v>
      </c>
      <c r="B24" s="2" t="s">
        <v>10</v>
      </c>
      <c r="C24" s="21">
        <f>SUM(C17:C23)</f>
        <v>1373314</v>
      </c>
      <c r="D24" s="21"/>
    </row>
    <row r="25" spans="1:4" x14ac:dyDescent="0.25">
      <c r="A25" s="3"/>
      <c r="B25" s="2"/>
      <c r="C25" s="89"/>
      <c r="D25" s="89"/>
    </row>
    <row r="26" spans="1:4" x14ac:dyDescent="0.25">
      <c r="A26" s="2"/>
      <c r="B26" s="3" t="s">
        <v>248</v>
      </c>
      <c r="C26" s="89">
        <v>200000</v>
      </c>
      <c r="D26" s="89"/>
    </row>
    <row r="27" spans="1:4" x14ac:dyDescent="0.25">
      <c r="A27" s="3"/>
      <c r="B27" s="3" t="s">
        <v>249</v>
      </c>
      <c r="C27" s="89"/>
      <c r="D27" s="89"/>
    </row>
    <row r="28" spans="1:4" x14ac:dyDescent="0.25">
      <c r="A28" s="3" t="s">
        <v>43</v>
      </c>
      <c r="B28" s="2" t="s">
        <v>50</v>
      </c>
      <c r="C28" s="21">
        <f>SUM(C26:C27)</f>
        <v>200000</v>
      </c>
      <c r="D28" s="89"/>
    </row>
    <row r="29" spans="1:4" x14ac:dyDescent="0.25">
      <c r="A29" s="3"/>
      <c r="B29" s="2"/>
      <c r="C29" s="21"/>
      <c r="D29" s="89"/>
    </row>
    <row r="30" spans="1:4" x14ac:dyDescent="0.25">
      <c r="A30" s="3" t="s">
        <v>56</v>
      </c>
      <c r="B30" s="2" t="s">
        <v>250</v>
      </c>
      <c r="C30" s="21">
        <v>100000</v>
      </c>
      <c r="D30" s="89"/>
    </row>
    <row r="31" spans="1:4" x14ac:dyDescent="0.25">
      <c r="A31" s="3"/>
      <c r="B31" s="2"/>
      <c r="C31" s="21"/>
      <c r="D31" s="89"/>
    </row>
    <row r="32" spans="1:4" x14ac:dyDescent="0.25">
      <c r="A32" s="3"/>
      <c r="B32" s="88" t="s">
        <v>59</v>
      </c>
      <c r="C32" s="89">
        <v>100000</v>
      </c>
      <c r="D32" s="89"/>
    </row>
    <row r="33" spans="1:4" x14ac:dyDescent="0.25">
      <c r="A33" s="3"/>
      <c r="B33" s="88" t="s">
        <v>58</v>
      </c>
      <c r="C33" s="89">
        <v>100000</v>
      </c>
      <c r="D33" s="89"/>
    </row>
    <row r="34" spans="1:4" x14ac:dyDescent="0.25">
      <c r="A34" s="3"/>
      <c r="B34" s="88" t="s">
        <v>251</v>
      </c>
      <c r="C34" s="89">
        <v>25000</v>
      </c>
      <c r="D34" s="89"/>
    </row>
    <row r="35" spans="1:4" x14ac:dyDescent="0.25">
      <c r="A35" s="88" t="s">
        <v>61</v>
      </c>
      <c r="B35" s="2" t="s">
        <v>62</v>
      </c>
      <c r="C35" s="21">
        <f>SUM(C32:C34)</f>
        <v>225000</v>
      </c>
      <c r="D35" s="89"/>
    </row>
    <row r="36" spans="1:4" x14ac:dyDescent="0.25">
      <c r="A36" s="88"/>
      <c r="B36" s="2"/>
      <c r="C36" s="21"/>
      <c r="D36" s="89"/>
    </row>
    <row r="37" spans="1:4" x14ac:dyDescent="0.25">
      <c r="A37" s="3"/>
      <c r="B37" s="88"/>
      <c r="C37" s="116"/>
      <c r="D37" s="89"/>
    </row>
    <row r="38" spans="1:4" x14ac:dyDescent="0.25">
      <c r="A38" t="s">
        <v>244</v>
      </c>
      <c r="B38" t="s">
        <v>609</v>
      </c>
      <c r="C38" s="189">
        <v>100000</v>
      </c>
      <c r="D38" s="89"/>
    </row>
    <row r="39" spans="1:4" x14ac:dyDescent="0.25">
      <c r="A39" s="88"/>
      <c r="B39" s="2"/>
      <c r="C39" s="21"/>
      <c r="D39" s="89"/>
    </row>
    <row r="40" spans="1:4" x14ac:dyDescent="0.25">
      <c r="A40" s="3"/>
      <c r="B40" s="3"/>
      <c r="C40" s="89"/>
      <c r="D40" s="89"/>
    </row>
    <row r="41" spans="1:4" x14ac:dyDescent="0.25">
      <c r="A41" s="3"/>
      <c r="B41" s="3" t="s">
        <v>66</v>
      </c>
      <c r="C41" s="89">
        <v>306000</v>
      </c>
      <c r="D41" s="21"/>
    </row>
    <row r="42" spans="1:4" x14ac:dyDescent="0.25">
      <c r="A42" s="3" t="s">
        <v>67</v>
      </c>
      <c r="B42" s="2" t="s">
        <v>66</v>
      </c>
      <c r="C42" s="21">
        <f>SUM(C41)</f>
        <v>306000</v>
      </c>
      <c r="D42" s="89"/>
    </row>
    <row r="43" spans="1:4" x14ac:dyDescent="0.25">
      <c r="A43" s="10"/>
      <c r="B43" s="13"/>
      <c r="C43" s="89"/>
      <c r="D43" s="89"/>
    </row>
    <row r="44" spans="1:4" x14ac:dyDescent="0.25">
      <c r="A44" s="3"/>
      <c r="B44" s="88" t="s">
        <v>68</v>
      </c>
      <c r="C44" s="89">
        <v>251370</v>
      </c>
      <c r="D44" s="21"/>
    </row>
    <row r="45" spans="1:4" x14ac:dyDescent="0.25">
      <c r="A45" s="10" t="s">
        <v>45</v>
      </c>
      <c r="B45" s="13" t="s">
        <v>69</v>
      </c>
      <c r="C45" s="21">
        <f>SUM(C44)</f>
        <v>251370</v>
      </c>
      <c r="D45" s="89"/>
    </row>
    <row r="46" spans="1:4" x14ac:dyDescent="0.25">
      <c r="A46" s="3"/>
      <c r="B46" s="2"/>
      <c r="C46" s="89"/>
      <c r="D46" s="89"/>
    </row>
    <row r="47" spans="1:4" ht="15.75" thickBot="1" x14ac:dyDescent="0.3">
      <c r="A47" s="2"/>
      <c r="B47" s="2" t="s">
        <v>5</v>
      </c>
      <c r="C47" s="21">
        <f>C28+C35+C42+C45+C38+C30</f>
        <v>1182370</v>
      </c>
      <c r="D47" s="21"/>
    </row>
    <row r="48" spans="1:4" ht="15.75" thickBot="1" x14ac:dyDescent="0.3">
      <c r="A48" s="40"/>
      <c r="B48" s="41" t="s">
        <v>11</v>
      </c>
      <c r="C48" s="45">
        <f>C24+C15+C47</f>
        <v>10453192</v>
      </c>
      <c r="D48" s="51"/>
    </row>
    <row r="49" spans="1:4" x14ac:dyDescent="0.25">
      <c r="C49" s="173"/>
      <c r="D49" s="173"/>
    </row>
    <row r="51" spans="1:4" x14ac:dyDescent="0.25">
      <c r="A51" s="39">
        <v>107051</v>
      </c>
      <c r="B51" s="39" t="s">
        <v>254</v>
      </c>
    </row>
    <row r="52" spans="1:4" ht="30" x14ac:dyDescent="0.25">
      <c r="A52" s="37" t="s">
        <v>39</v>
      </c>
      <c r="B52" s="38" t="s">
        <v>3</v>
      </c>
      <c r="C52" s="37" t="s">
        <v>187</v>
      </c>
      <c r="D52" s="172" t="s">
        <v>192</v>
      </c>
    </row>
    <row r="53" spans="1:4" x14ac:dyDescent="0.25">
      <c r="A53" s="92" t="s">
        <v>70</v>
      </c>
      <c r="B53" s="90" t="s">
        <v>157</v>
      </c>
      <c r="C53" s="174">
        <v>2631600</v>
      </c>
      <c r="D53" s="37"/>
    </row>
    <row r="54" spans="1:4" x14ac:dyDescent="0.25">
      <c r="A54" s="91" t="s">
        <v>85</v>
      </c>
      <c r="B54" t="s">
        <v>86</v>
      </c>
      <c r="C54" s="140"/>
      <c r="D54" s="37"/>
    </row>
    <row r="55" spans="1:4" x14ac:dyDescent="0.25">
      <c r="A55" s="92" t="s">
        <v>73</v>
      </c>
      <c r="B55" s="90" t="s">
        <v>74</v>
      </c>
      <c r="C55" s="174"/>
      <c r="D55" s="37"/>
    </row>
    <row r="56" spans="1:4" x14ac:dyDescent="0.25">
      <c r="A56" s="92" t="s">
        <v>75</v>
      </c>
      <c r="B56" s="90" t="s">
        <v>76</v>
      </c>
      <c r="C56" s="140"/>
      <c r="D56" s="37"/>
    </row>
    <row r="57" spans="1:4" x14ac:dyDescent="0.25">
      <c r="A57" s="3" t="s">
        <v>87</v>
      </c>
      <c r="B57" s="3" t="s">
        <v>88</v>
      </c>
      <c r="C57" s="140"/>
      <c r="D57" s="37"/>
    </row>
    <row r="58" spans="1:4" x14ac:dyDescent="0.25">
      <c r="A58" s="2"/>
      <c r="B58" s="2" t="s">
        <v>9</v>
      </c>
      <c r="C58" s="140">
        <f>SUM(C53:C55)</f>
        <v>2631600</v>
      </c>
      <c r="D58" s="37"/>
    </row>
    <row r="59" spans="1:4" x14ac:dyDescent="0.25">
      <c r="A59" s="37"/>
      <c r="B59" s="38"/>
      <c r="C59" s="140"/>
      <c r="D59" s="37"/>
    </row>
    <row r="60" spans="1:4" x14ac:dyDescent="0.25">
      <c r="A60" s="3"/>
      <c r="B60" s="88" t="s">
        <v>77</v>
      </c>
      <c r="C60" s="174">
        <v>460530</v>
      </c>
      <c r="D60" s="37"/>
    </row>
    <row r="61" spans="1:4" x14ac:dyDescent="0.25">
      <c r="A61" s="3"/>
      <c r="B61" s="88" t="s">
        <v>78</v>
      </c>
      <c r="C61" s="140"/>
      <c r="D61" s="37"/>
    </row>
    <row r="62" spans="1:4" x14ac:dyDescent="0.25">
      <c r="A62" s="3"/>
      <c r="B62" s="88" t="s">
        <v>79</v>
      </c>
      <c r="C62" s="140"/>
      <c r="D62" s="37"/>
    </row>
    <row r="63" spans="1:4" x14ac:dyDescent="0.25">
      <c r="A63" s="3"/>
      <c r="B63" s="88" t="s">
        <v>80</v>
      </c>
      <c r="C63" s="140"/>
      <c r="D63" s="37"/>
    </row>
    <row r="64" spans="1:4" x14ac:dyDescent="0.25">
      <c r="A64" s="3"/>
      <c r="B64" s="88" t="s">
        <v>81</v>
      </c>
      <c r="C64" s="140"/>
      <c r="D64" s="37"/>
    </row>
    <row r="65" spans="1:4" x14ac:dyDescent="0.25">
      <c r="A65" s="3"/>
      <c r="B65" s="3" t="s">
        <v>82</v>
      </c>
      <c r="C65" s="174"/>
      <c r="D65" s="37"/>
    </row>
    <row r="66" spans="1:4" x14ac:dyDescent="0.25">
      <c r="A66" s="3"/>
      <c r="B66" s="3"/>
      <c r="C66" s="140"/>
      <c r="D66" s="37"/>
    </row>
    <row r="67" spans="1:4" x14ac:dyDescent="0.25">
      <c r="A67" s="2" t="s">
        <v>49</v>
      </c>
      <c r="B67" s="2" t="s">
        <v>10</v>
      </c>
      <c r="C67" s="140">
        <f>SUM(C60:C65)</f>
        <v>460530</v>
      </c>
      <c r="D67" s="37"/>
    </row>
    <row r="68" spans="1:4" x14ac:dyDescent="0.25">
      <c r="A68" s="2"/>
      <c r="B68" s="2"/>
      <c r="C68" s="140"/>
      <c r="D68" s="37"/>
    </row>
    <row r="69" spans="1:4" x14ac:dyDescent="0.25">
      <c r="A69" s="2"/>
      <c r="B69" s="3" t="s">
        <v>248</v>
      </c>
      <c r="C69" s="174">
        <v>25000</v>
      </c>
      <c r="D69" s="37"/>
    </row>
    <row r="70" spans="1:4" x14ac:dyDescent="0.25">
      <c r="A70" s="3"/>
      <c r="B70" s="3" t="s">
        <v>249</v>
      </c>
      <c r="C70" s="174"/>
      <c r="D70" s="37"/>
    </row>
    <row r="71" spans="1:4" x14ac:dyDescent="0.25">
      <c r="A71" s="3" t="s">
        <v>43</v>
      </c>
      <c r="B71" s="2" t="s">
        <v>50</v>
      </c>
      <c r="C71" s="140">
        <f>SUM(C69:C70)</f>
        <v>25000</v>
      </c>
      <c r="D71" s="37"/>
    </row>
    <row r="72" spans="1:4" ht="20.25" customHeight="1" x14ac:dyDescent="0.25">
      <c r="A72" s="3"/>
      <c r="B72" s="3"/>
      <c r="C72" s="140"/>
      <c r="D72" s="37"/>
    </row>
    <row r="73" spans="1:4" x14ac:dyDescent="0.25">
      <c r="A73" s="3" t="s">
        <v>56</v>
      </c>
      <c r="B73" s="2" t="s">
        <v>250</v>
      </c>
      <c r="C73" s="175">
        <v>140000</v>
      </c>
      <c r="D73" s="37"/>
    </row>
    <row r="74" spans="1:4" x14ac:dyDescent="0.25">
      <c r="A74" s="3"/>
      <c r="B74" s="2"/>
      <c r="C74" s="175"/>
      <c r="D74" s="37"/>
    </row>
    <row r="75" spans="1:4" x14ac:dyDescent="0.25">
      <c r="A75" s="88"/>
      <c r="B75" s="115" t="s">
        <v>4</v>
      </c>
      <c r="C75" s="174">
        <v>6136134</v>
      </c>
      <c r="D75" s="37"/>
    </row>
    <row r="76" spans="1:4" x14ac:dyDescent="0.25">
      <c r="A76" s="88" t="s">
        <v>44</v>
      </c>
      <c r="B76" s="2" t="s">
        <v>255</v>
      </c>
      <c r="C76" s="175">
        <f>SUM(C75)</f>
        <v>6136134</v>
      </c>
      <c r="D76" s="37"/>
    </row>
    <row r="77" spans="1:4" x14ac:dyDescent="0.25">
      <c r="A77" s="88"/>
      <c r="B77" s="2"/>
      <c r="C77" s="175"/>
      <c r="D77" s="37"/>
    </row>
    <row r="78" spans="1:4" x14ac:dyDescent="0.25">
      <c r="A78" s="3"/>
      <c r="B78" s="88" t="s">
        <v>59</v>
      </c>
      <c r="C78" s="89">
        <v>100000</v>
      </c>
      <c r="D78" s="37"/>
    </row>
    <row r="79" spans="1:4" x14ac:dyDescent="0.25">
      <c r="A79" s="3"/>
      <c r="B79" s="88" t="s">
        <v>58</v>
      </c>
      <c r="C79" s="89">
        <v>100000</v>
      </c>
      <c r="D79" s="37"/>
    </row>
    <row r="80" spans="1:4" x14ac:dyDescent="0.25">
      <c r="A80" s="3"/>
      <c r="B80" s="88" t="s">
        <v>251</v>
      </c>
      <c r="C80" s="89">
        <v>50000</v>
      </c>
      <c r="D80" s="37"/>
    </row>
    <row r="81" spans="1:4" x14ac:dyDescent="0.25">
      <c r="A81" s="88" t="s">
        <v>61</v>
      </c>
      <c r="B81" s="2" t="s">
        <v>62</v>
      </c>
      <c r="C81" s="21">
        <f>SUM(C78:C80)</f>
        <v>250000</v>
      </c>
      <c r="D81" s="37"/>
    </row>
    <row r="82" spans="1:4" x14ac:dyDescent="0.25">
      <c r="A82" s="3"/>
      <c r="B82" s="117"/>
      <c r="C82" s="174"/>
      <c r="D82" s="37"/>
    </row>
    <row r="83" spans="1:4" x14ac:dyDescent="0.25">
      <c r="A83" s="3"/>
      <c r="B83" s="3"/>
      <c r="C83" s="174"/>
      <c r="D83" s="37"/>
    </row>
    <row r="84" spans="1:4" x14ac:dyDescent="0.25">
      <c r="A84" s="3"/>
      <c r="B84" s="3" t="s">
        <v>66</v>
      </c>
      <c r="C84" s="174"/>
      <c r="D84" s="37"/>
    </row>
    <row r="85" spans="1:4" x14ac:dyDescent="0.25">
      <c r="A85" s="3" t="s">
        <v>67</v>
      </c>
      <c r="B85" s="2" t="s">
        <v>66</v>
      </c>
      <c r="C85" s="140">
        <f>SUM(C84)</f>
        <v>0</v>
      </c>
      <c r="D85" s="37"/>
    </row>
    <row r="86" spans="1:4" x14ac:dyDescent="0.25">
      <c r="A86" s="10"/>
      <c r="B86" s="13"/>
      <c r="C86" s="140"/>
      <c r="D86" s="37"/>
    </row>
    <row r="87" spans="1:4" x14ac:dyDescent="0.25">
      <c r="A87" s="3"/>
      <c r="B87" s="88" t="s">
        <v>68</v>
      </c>
      <c r="C87" s="89">
        <v>1768806</v>
      </c>
      <c r="D87" s="89"/>
    </row>
    <row r="88" spans="1:4" x14ac:dyDescent="0.25">
      <c r="A88" s="10" t="s">
        <v>45</v>
      </c>
      <c r="B88" s="13" t="s">
        <v>69</v>
      </c>
      <c r="C88" s="21">
        <f>SUM(C87)</f>
        <v>1768806</v>
      </c>
      <c r="D88" s="21"/>
    </row>
    <row r="89" spans="1:4" x14ac:dyDescent="0.25">
      <c r="A89" s="3"/>
      <c r="B89" s="3"/>
      <c r="C89" s="89"/>
      <c r="D89" s="89"/>
    </row>
    <row r="90" spans="1:4" x14ac:dyDescent="0.25">
      <c r="A90" s="3"/>
      <c r="B90" s="88"/>
      <c r="C90" s="89"/>
      <c r="D90" s="89"/>
    </row>
    <row r="91" spans="1:4" x14ac:dyDescent="0.25">
      <c r="A91" s="10"/>
      <c r="B91" s="13"/>
      <c r="C91" s="21"/>
      <c r="D91" s="89"/>
    </row>
    <row r="92" spans="1:4" x14ac:dyDescent="0.25">
      <c r="A92" s="2"/>
      <c r="B92" s="2"/>
      <c r="C92" s="21"/>
      <c r="D92" s="21"/>
    </row>
    <row r="93" spans="1:4" x14ac:dyDescent="0.25">
      <c r="A93" s="2"/>
      <c r="B93" s="2" t="s">
        <v>5</v>
      </c>
      <c r="C93" s="21">
        <f>C88+C91+C85+C76+C71+C73+C81</f>
        <v>8319940</v>
      </c>
      <c r="D93" s="21"/>
    </row>
    <row r="94" spans="1:4" ht="15.75" thickBot="1" x14ac:dyDescent="0.3">
      <c r="A94" s="10"/>
      <c r="B94" s="13"/>
      <c r="C94" s="138"/>
      <c r="D94" s="138"/>
    </row>
    <row r="95" spans="1:4" ht="15.75" thickBot="1" x14ac:dyDescent="0.3">
      <c r="A95" s="40"/>
      <c r="B95" s="41" t="s">
        <v>11</v>
      </c>
      <c r="C95" s="45">
        <f>C93+C67+C58</f>
        <v>11412070</v>
      </c>
      <c r="D95" s="51"/>
    </row>
    <row r="96" spans="1:4" x14ac:dyDescent="0.25">
      <c r="C96" s="173"/>
      <c r="D96" s="173"/>
    </row>
    <row r="97" spans="1:4" x14ac:dyDescent="0.25">
      <c r="A97" s="77"/>
      <c r="B97" s="6"/>
      <c r="C97" s="89"/>
      <c r="D97" s="89"/>
    </row>
    <row r="98" spans="1:4" x14ac:dyDescent="0.25">
      <c r="A98" s="77" t="s">
        <v>256</v>
      </c>
      <c r="B98" s="14" t="s">
        <v>257</v>
      </c>
      <c r="C98" s="89"/>
      <c r="D98" s="89">
        <v>4500000</v>
      </c>
    </row>
    <row r="99" spans="1:4" x14ac:dyDescent="0.25">
      <c r="A99" s="77" t="s">
        <v>46</v>
      </c>
      <c r="B99" s="6" t="s">
        <v>258</v>
      </c>
      <c r="C99" s="89"/>
      <c r="D99" s="89">
        <v>1215000</v>
      </c>
    </row>
    <row r="100" spans="1:4" ht="15.75" thickBot="1" x14ac:dyDescent="0.3">
      <c r="A100" s="176" t="s">
        <v>259</v>
      </c>
      <c r="B100" s="7" t="s">
        <v>260</v>
      </c>
      <c r="C100" s="21"/>
      <c r="D100" s="21">
        <f>SUM(D97:D99)</f>
        <v>5715000</v>
      </c>
    </row>
    <row r="101" spans="1:4" ht="15.75" thickBot="1" x14ac:dyDescent="0.3">
      <c r="A101" s="177"/>
      <c r="B101" s="42" t="s">
        <v>8</v>
      </c>
      <c r="C101" s="178"/>
      <c r="D101" s="179">
        <f>D100</f>
        <v>5715000</v>
      </c>
    </row>
    <row r="102" spans="1:4" x14ac:dyDescent="0.25">
      <c r="A102" s="180"/>
      <c r="B102" s="72"/>
      <c r="C102" s="181"/>
      <c r="D102" s="181"/>
    </row>
    <row r="103" spans="1:4" x14ac:dyDescent="0.25">
      <c r="A103" s="180"/>
      <c r="B103" s="72"/>
      <c r="C103" s="181"/>
      <c r="D103" s="181"/>
    </row>
    <row r="104" spans="1:4" x14ac:dyDescent="0.25">
      <c r="A104" s="180"/>
      <c r="B104" s="72"/>
      <c r="C104" s="181"/>
      <c r="D104" s="181"/>
    </row>
    <row r="105" spans="1:4" x14ac:dyDescent="0.25">
      <c r="A105" s="180"/>
      <c r="B105" s="72"/>
      <c r="C105" s="181"/>
      <c r="D105" s="181"/>
    </row>
    <row r="106" spans="1:4" x14ac:dyDescent="0.25">
      <c r="A106" s="180"/>
      <c r="B106" s="72"/>
      <c r="C106" s="181"/>
      <c r="D106" s="181"/>
    </row>
    <row r="107" spans="1:4" x14ac:dyDescent="0.25">
      <c r="A107" s="180"/>
      <c r="B107" s="72"/>
      <c r="C107" s="181"/>
      <c r="D107" s="181"/>
    </row>
    <row r="108" spans="1:4" x14ac:dyDescent="0.25">
      <c r="A108" s="180"/>
      <c r="B108" s="72"/>
      <c r="C108" s="181"/>
      <c r="D108" s="181"/>
    </row>
    <row r="109" spans="1:4" x14ac:dyDescent="0.25">
      <c r="A109" s="180"/>
      <c r="B109" s="72"/>
      <c r="C109" s="181"/>
      <c r="D109" s="181"/>
    </row>
    <row r="110" spans="1:4" x14ac:dyDescent="0.25">
      <c r="A110" s="180"/>
      <c r="B110" s="72"/>
      <c r="C110" s="181"/>
      <c r="D110" s="181"/>
    </row>
    <row r="111" spans="1:4" x14ac:dyDescent="0.25">
      <c r="A111" s="180"/>
      <c r="B111" s="72"/>
      <c r="C111" s="181"/>
      <c r="D111" s="181"/>
    </row>
    <row r="112" spans="1:4" x14ac:dyDescent="0.25">
      <c r="A112" s="15"/>
      <c r="B112" s="9"/>
      <c r="C112" s="182"/>
      <c r="D112" s="182"/>
    </row>
    <row r="113" spans="1:4" x14ac:dyDescent="0.25">
      <c r="A113" s="39">
        <v>107052</v>
      </c>
      <c r="B113" s="39" t="s">
        <v>261</v>
      </c>
    </row>
    <row r="114" spans="1:4" ht="30" x14ac:dyDescent="0.25">
      <c r="A114" s="37" t="s">
        <v>39</v>
      </c>
      <c r="B114" s="38" t="s">
        <v>3</v>
      </c>
      <c r="C114" s="37" t="s">
        <v>193</v>
      </c>
      <c r="D114" s="172" t="s">
        <v>190</v>
      </c>
    </row>
    <row r="115" spans="1:4" x14ac:dyDescent="0.25">
      <c r="A115" s="92" t="s">
        <v>70</v>
      </c>
      <c r="B115" s="90" t="s">
        <v>272</v>
      </c>
      <c r="C115" s="89">
        <v>10507800</v>
      </c>
      <c r="D115" s="89"/>
    </row>
    <row r="116" spans="1:4" x14ac:dyDescent="0.25">
      <c r="A116" s="91" t="s">
        <v>85</v>
      </c>
      <c r="B116" t="s">
        <v>86</v>
      </c>
      <c r="C116" s="89"/>
      <c r="D116" s="89"/>
    </row>
    <row r="117" spans="1:4" x14ac:dyDescent="0.25">
      <c r="A117" s="92" t="s">
        <v>73</v>
      </c>
      <c r="B117" s="90" t="s">
        <v>74</v>
      </c>
      <c r="C117" s="89"/>
      <c r="D117" s="89"/>
    </row>
    <row r="118" spans="1:4" x14ac:dyDescent="0.25">
      <c r="A118" s="92" t="s">
        <v>75</v>
      </c>
      <c r="B118" s="90" t="s">
        <v>76</v>
      </c>
      <c r="C118" s="89"/>
      <c r="D118" s="89"/>
    </row>
    <row r="119" spans="1:4" x14ac:dyDescent="0.25">
      <c r="A119" s="3" t="s">
        <v>87</v>
      </c>
      <c r="B119" s="3" t="s">
        <v>88</v>
      </c>
      <c r="C119" s="89"/>
      <c r="D119" s="89"/>
    </row>
    <row r="120" spans="1:4" x14ac:dyDescent="0.25">
      <c r="A120" s="2"/>
      <c r="B120" s="2" t="s">
        <v>9</v>
      </c>
      <c r="C120" s="21">
        <f>SUM(C115:C119)</f>
        <v>10507800</v>
      </c>
      <c r="D120" s="21"/>
    </row>
    <row r="121" spans="1:4" x14ac:dyDescent="0.25">
      <c r="A121" s="3"/>
      <c r="B121" s="2"/>
      <c r="C121" s="89"/>
      <c r="D121" s="89"/>
    </row>
    <row r="122" spans="1:4" x14ac:dyDescent="0.25">
      <c r="A122" s="3"/>
      <c r="B122" s="3"/>
      <c r="C122" s="89"/>
      <c r="D122" s="89"/>
    </row>
    <row r="123" spans="1:4" x14ac:dyDescent="0.25">
      <c r="A123" s="3"/>
      <c r="B123" s="88" t="s">
        <v>77</v>
      </c>
      <c r="C123" s="89">
        <v>1838865</v>
      </c>
      <c r="D123" s="89"/>
    </row>
    <row r="124" spans="1:4" x14ac:dyDescent="0.25">
      <c r="A124" s="3"/>
      <c r="B124" s="88" t="s">
        <v>78</v>
      </c>
      <c r="C124" s="89"/>
      <c r="D124" s="89"/>
    </row>
    <row r="125" spans="1:4" x14ac:dyDescent="0.25">
      <c r="A125" s="3"/>
      <c r="B125" s="88" t="s">
        <v>79</v>
      </c>
      <c r="C125" s="89"/>
      <c r="D125" s="89"/>
    </row>
    <row r="126" spans="1:4" x14ac:dyDescent="0.25">
      <c r="A126" s="3"/>
      <c r="B126" s="88" t="s">
        <v>80</v>
      </c>
      <c r="C126" s="89"/>
      <c r="D126" s="89"/>
    </row>
    <row r="127" spans="1:4" x14ac:dyDescent="0.25">
      <c r="A127" s="3"/>
      <c r="B127" s="88" t="s">
        <v>81</v>
      </c>
      <c r="C127" s="89"/>
      <c r="D127" s="89"/>
    </row>
    <row r="128" spans="1:4" x14ac:dyDescent="0.25">
      <c r="A128" s="3"/>
      <c r="B128" s="3" t="s">
        <v>82</v>
      </c>
      <c r="C128" s="89"/>
      <c r="D128" s="89"/>
    </row>
    <row r="129" spans="1:4" x14ac:dyDescent="0.25">
      <c r="A129" s="3"/>
      <c r="B129" s="3"/>
      <c r="C129" s="89"/>
      <c r="D129" s="89"/>
    </row>
    <row r="130" spans="1:4" x14ac:dyDescent="0.25">
      <c r="A130" s="2" t="s">
        <v>49</v>
      </c>
      <c r="B130" s="2" t="s">
        <v>10</v>
      </c>
      <c r="C130" s="21">
        <f>SUM(C123:C129)</f>
        <v>1838865</v>
      </c>
      <c r="D130" s="21"/>
    </row>
    <row r="131" spans="1:4" x14ac:dyDescent="0.25">
      <c r="A131" s="3"/>
      <c r="B131" s="2"/>
      <c r="C131" s="89"/>
      <c r="D131" s="89"/>
    </row>
    <row r="132" spans="1:4" x14ac:dyDescent="0.25">
      <c r="A132" s="49"/>
      <c r="B132" s="88" t="s">
        <v>53</v>
      </c>
      <c r="C132" s="89"/>
      <c r="D132" s="89"/>
    </row>
    <row r="133" spans="1:4" x14ac:dyDescent="0.25">
      <c r="A133" s="48" t="s">
        <v>47</v>
      </c>
      <c r="B133" s="33" t="s">
        <v>48</v>
      </c>
      <c r="C133" s="183">
        <f>SUM(C132)</f>
        <v>0</v>
      </c>
      <c r="D133" s="89"/>
    </row>
    <row r="134" spans="1:4" x14ac:dyDescent="0.25">
      <c r="A134" s="48"/>
      <c r="B134" s="33"/>
      <c r="C134" s="184"/>
      <c r="D134" s="89"/>
    </row>
    <row r="135" spans="1:4" x14ac:dyDescent="0.25">
      <c r="A135" s="3"/>
      <c r="B135" s="3"/>
      <c r="C135" s="89">
        <v>270000</v>
      </c>
      <c r="D135" s="89"/>
    </row>
    <row r="136" spans="1:4" x14ac:dyDescent="0.25">
      <c r="A136" s="3" t="s">
        <v>43</v>
      </c>
      <c r="B136" s="2" t="s">
        <v>50</v>
      </c>
      <c r="C136" s="21">
        <f>SUM(C135:C135)</f>
        <v>270000</v>
      </c>
      <c r="D136" s="21"/>
    </row>
    <row r="137" spans="1:4" x14ac:dyDescent="0.25">
      <c r="D137" s="89"/>
    </row>
    <row r="138" spans="1:4" x14ac:dyDescent="0.25">
      <c r="A138" t="s">
        <v>244</v>
      </c>
      <c r="B138" t="s">
        <v>609</v>
      </c>
      <c r="C138" s="189">
        <v>50000</v>
      </c>
      <c r="D138" s="89"/>
    </row>
    <row r="139" spans="1:4" x14ac:dyDescent="0.25">
      <c r="D139" s="89"/>
    </row>
    <row r="140" spans="1:4" x14ac:dyDescent="0.25">
      <c r="A140" s="3"/>
      <c r="B140" s="2"/>
      <c r="C140" s="21"/>
      <c r="D140" s="89"/>
    </row>
    <row r="141" spans="1:4" x14ac:dyDescent="0.25">
      <c r="A141" s="3"/>
      <c r="B141" s="88" t="s">
        <v>59</v>
      </c>
      <c r="C141" s="116">
        <v>100000</v>
      </c>
      <c r="D141" s="89"/>
    </row>
    <row r="142" spans="1:4" x14ac:dyDescent="0.25">
      <c r="A142" s="3"/>
      <c r="B142" s="88" t="s">
        <v>58</v>
      </c>
      <c r="C142" s="116">
        <v>100000</v>
      </c>
      <c r="D142" s="89"/>
    </row>
    <row r="143" spans="1:4" x14ac:dyDescent="0.25">
      <c r="A143" s="3"/>
      <c r="B143" s="88" t="s">
        <v>251</v>
      </c>
      <c r="C143" s="116">
        <v>25000</v>
      </c>
      <c r="D143" s="89"/>
    </row>
    <row r="144" spans="1:4" x14ac:dyDescent="0.25">
      <c r="A144" s="88" t="s">
        <v>61</v>
      </c>
      <c r="B144" s="2" t="s">
        <v>62</v>
      </c>
      <c r="C144" s="21">
        <f>SUM(C141:C143)</f>
        <v>225000</v>
      </c>
      <c r="D144" s="89"/>
    </row>
    <row r="145" spans="1:4" x14ac:dyDescent="0.25">
      <c r="A145" s="3"/>
      <c r="B145" s="2"/>
      <c r="C145" s="21"/>
      <c r="D145" s="89"/>
    </row>
    <row r="146" spans="1:4" x14ac:dyDescent="0.25">
      <c r="A146" s="3"/>
      <c r="B146" s="3"/>
      <c r="C146" s="89"/>
      <c r="D146" s="89"/>
    </row>
    <row r="147" spans="1:4" x14ac:dyDescent="0.25">
      <c r="A147" s="3"/>
      <c r="B147" s="3" t="s">
        <v>66</v>
      </c>
      <c r="C147" s="89">
        <v>60000</v>
      </c>
      <c r="D147" s="21"/>
    </row>
    <row r="148" spans="1:4" x14ac:dyDescent="0.25">
      <c r="A148" s="3" t="s">
        <v>67</v>
      </c>
      <c r="B148" s="2" t="s">
        <v>66</v>
      </c>
      <c r="C148" s="21">
        <f>SUM(C147)</f>
        <v>60000</v>
      </c>
      <c r="D148" s="89"/>
    </row>
    <row r="149" spans="1:4" x14ac:dyDescent="0.25">
      <c r="A149" s="10"/>
      <c r="B149" s="13"/>
      <c r="C149" s="89"/>
      <c r="D149" s="89"/>
    </row>
    <row r="150" spans="1:4" x14ac:dyDescent="0.25">
      <c r="A150" s="3"/>
      <c r="B150" s="88" t="s">
        <v>68</v>
      </c>
      <c r="C150" s="89">
        <v>163350</v>
      </c>
      <c r="D150" s="21"/>
    </row>
    <row r="151" spans="1:4" x14ac:dyDescent="0.25">
      <c r="A151" s="10" t="s">
        <v>45</v>
      </c>
      <c r="B151" s="13" t="s">
        <v>69</v>
      </c>
      <c r="C151" s="21">
        <f>SUM(C150)</f>
        <v>163350</v>
      </c>
      <c r="D151" s="89"/>
    </row>
    <row r="152" spans="1:4" x14ac:dyDescent="0.25">
      <c r="A152" s="2"/>
      <c r="B152" s="2" t="s">
        <v>5</v>
      </c>
      <c r="C152" s="21">
        <f>C151+C148+C136+C133+C144+C138</f>
        <v>768350</v>
      </c>
      <c r="D152" s="21"/>
    </row>
    <row r="153" spans="1:4" ht="15.75" thickBot="1" x14ac:dyDescent="0.3">
      <c r="A153" s="10"/>
      <c r="B153" s="13"/>
      <c r="C153" s="138"/>
      <c r="D153" s="138"/>
    </row>
    <row r="154" spans="1:4" ht="15.75" thickBot="1" x14ac:dyDescent="0.3">
      <c r="A154" s="40"/>
      <c r="B154" s="41" t="s">
        <v>11</v>
      </c>
      <c r="C154" s="45">
        <f>C130+C120+C152</f>
        <v>13115015</v>
      </c>
      <c r="D154" s="51"/>
    </row>
    <row r="155" spans="1:4" x14ac:dyDescent="0.25">
      <c r="A155" s="180"/>
      <c r="B155" s="15"/>
      <c r="C155" s="182"/>
      <c r="D155" s="182"/>
    </row>
    <row r="158" spans="1:4" x14ac:dyDescent="0.25">
      <c r="A158" t="s">
        <v>51</v>
      </c>
      <c r="B158" s="46" t="s">
        <v>9</v>
      </c>
      <c r="C158" s="47">
        <f>C15+C58+C120</f>
        <v>21036908</v>
      </c>
    </row>
    <row r="159" spans="1:4" x14ac:dyDescent="0.25">
      <c r="A159" t="s">
        <v>49</v>
      </c>
      <c r="B159" s="46" t="s">
        <v>10</v>
      </c>
      <c r="C159" s="47">
        <f>C24+C67+C130</f>
        <v>3672709</v>
      </c>
    </row>
    <row r="160" spans="1:4" x14ac:dyDescent="0.25">
      <c r="A160" t="s">
        <v>47</v>
      </c>
      <c r="B160" s="46" t="s">
        <v>48</v>
      </c>
      <c r="C160" s="47">
        <f>C133</f>
        <v>0</v>
      </c>
    </row>
    <row r="161" spans="1:4" x14ac:dyDescent="0.25">
      <c r="A161" t="s">
        <v>43</v>
      </c>
      <c r="B161" s="46" t="s">
        <v>50</v>
      </c>
      <c r="C161" s="47">
        <f>C28+C71+C136</f>
        <v>495000</v>
      </c>
    </row>
    <row r="162" spans="1:4" x14ac:dyDescent="0.25">
      <c r="A162" t="s">
        <v>244</v>
      </c>
      <c r="B162" s="46" t="s">
        <v>610</v>
      </c>
      <c r="C162" s="47">
        <f>C138+C38</f>
        <v>150000</v>
      </c>
    </row>
    <row r="163" spans="1:4" x14ac:dyDescent="0.25">
      <c r="A163" t="s">
        <v>56</v>
      </c>
      <c r="B163" s="46" t="s">
        <v>262</v>
      </c>
      <c r="C163" s="47">
        <f>C30+C73</f>
        <v>240000</v>
      </c>
    </row>
    <row r="164" spans="1:4" x14ac:dyDescent="0.25">
      <c r="A164" t="s">
        <v>61</v>
      </c>
      <c r="B164" s="46" t="s">
        <v>263</v>
      </c>
      <c r="C164" s="47">
        <f>C81+C144+C35</f>
        <v>700000</v>
      </c>
    </row>
    <row r="165" spans="1:4" x14ac:dyDescent="0.25">
      <c r="A165" t="s">
        <v>44</v>
      </c>
      <c r="B165" s="46" t="s">
        <v>264</v>
      </c>
      <c r="C165" s="47">
        <f>C76</f>
        <v>6136134</v>
      </c>
    </row>
    <row r="166" spans="1:4" x14ac:dyDescent="0.25">
      <c r="B166" s="46"/>
      <c r="C166" s="47"/>
    </row>
    <row r="167" spans="1:4" x14ac:dyDescent="0.25">
      <c r="A167" s="3" t="s">
        <v>155</v>
      </c>
      <c r="B167" s="117" t="s">
        <v>253</v>
      </c>
      <c r="C167" s="47"/>
    </row>
    <row r="168" spans="1:4" x14ac:dyDescent="0.25">
      <c r="A168" t="s">
        <v>67</v>
      </c>
      <c r="B168" s="46" t="s">
        <v>66</v>
      </c>
      <c r="C168" s="47">
        <f>C148+C85+C42</f>
        <v>366000</v>
      </c>
    </row>
    <row r="169" spans="1:4" x14ac:dyDescent="0.25">
      <c r="A169" t="s">
        <v>45</v>
      </c>
      <c r="B169" s="46" t="s">
        <v>84</v>
      </c>
      <c r="C169" s="47">
        <f>C151+C88+C45</f>
        <v>2183526</v>
      </c>
    </row>
    <row r="170" spans="1:4" x14ac:dyDescent="0.25">
      <c r="B170" s="46" t="s">
        <v>5</v>
      </c>
      <c r="C170" s="128">
        <f>SUM(C160:C169)</f>
        <v>10270660</v>
      </c>
    </row>
    <row r="171" spans="1:4" x14ac:dyDescent="0.25">
      <c r="B171" s="3"/>
      <c r="C171" s="3"/>
    </row>
    <row r="172" spans="1:4" ht="15.75" thickBot="1" x14ac:dyDescent="0.3">
      <c r="B172" s="185" t="s">
        <v>11</v>
      </c>
      <c r="C172" s="186">
        <f>C170+C159+C158</f>
        <v>34980277</v>
      </c>
    </row>
    <row r="176" spans="1:4" x14ac:dyDescent="0.25">
      <c r="A176" s="77" t="s">
        <v>256</v>
      </c>
      <c r="B176" s="3" t="s">
        <v>257</v>
      </c>
      <c r="D176" s="47">
        <f>D98</f>
        <v>4500000</v>
      </c>
    </row>
    <row r="177" spans="1:4" x14ac:dyDescent="0.25">
      <c r="A177" s="77" t="s">
        <v>46</v>
      </c>
      <c r="B177" s="3" t="s">
        <v>13</v>
      </c>
      <c r="D177" s="47">
        <f>D99</f>
        <v>1215000</v>
      </c>
    </row>
    <row r="178" spans="1:4" x14ac:dyDescent="0.25">
      <c r="A178" s="77"/>
      <c r="B178" s="3"/>
      <c r="D178" s="3"/>
    </row>
    <row r="179" spans="1:4" x14ac:dyDescent="0.25">
      <c r="A179" s="77" t="s">
        <v>259</v>
      </c>
      <c r="B179" s="2" t="s">
        <v>260</v>
      </c>
      <c r="D179" s="128">
        <f>SUM(D176:D178)</f>
        <v>5715000</v>
      </c>
    </row>
    <row r="180" spans="1:4" x14ac:dyDescent="0.25">
      <c r="A180" s="77"/>
      <c r="B180" s="3"/>
      <c r="D180" s="3"/>
    </row>
    <row r="182" spans="1:4" x14ac:dyDescent="0.25">
      <c r="B182" t="s">
        <v>8</v>
      </c>
      <c r="D182" s="17">
        <f>D179</f>
        <v>5715000</v>
      </c>
    </row>
    <row r="183" spans="1:4" x14ac:dyDescent="0.25">
      <c r="B183" t="s">
        <v>265</v>
      </c>
      <c r="D183" s="173">
        <f>B191</f>
        <v>13660840</v>
      </c>
    </row>
    <row r="184" spans="1:4" x14ac:dyDescent="0.25">
      <c r="D184" s="187">
        <f>SUM(D182:D183)</f>
        <v>19375840</v>
      </c>
    </row>
    <row r="185" spans="1:4" x14ac:dyDescent="0.25">
      <c r="D185" s="17"/>
    </row>
    <row r="187" spans="1:4" x14ac:dyDescent="0.25">
      <c r="A187" t="s">
        <v>267</v>
      </c>
      <c r="B187" s="173">
        <v>3400000</v>
      </c>
    </row>
    <row r="188" spans="1:4" x14ac:dyDescent="0.25">
      <c r="A188" t="s">
        <v>268</v>
      </c>
      <c r="B188" s="173">
        <v>2875840</v>
      </c>
    </row>
    <row r="189" spans="1:4" x14ac:dyDescent="0.25">
      <c r="A189" t="s">
        <v>269</v>
      </c>
      <c r="B189" s="173">
        <v>7385000</v>
      </c>
    </row>
    <row r="190" spans="1:4" x14ac:dyDescent="0.25">
      <c r="B190" s="173"/>
    </row>
    <row r="191" spans="1:4" x14ac:dyDescent="0.25">
      <c r="B191" s="137">
        <f>SUM(B187:B190)</f>
        <v>13660840</v>
      </c>
    </row>
    <row r="193" spans="1:3" x14ac:dyDescent="0.25">
      <c r="B193" s="173"/>
    </row>
    <row r="194" spans="1:3" x14ac:dyDescent="0.25">
      <c r="A194" t="s">
        <v>294</v>
      </c>
      <c r="B194" s="173">
        <f>D184</f>
        <v>19375840</v>
      </c>
    </row>
    <row r="195" spans="1:3" x14ac:dyDescent="0.25">
      <c r="A195" t="s">
        <v>184</v>
      </c>
      <c r="B195" s="173">
        <f>C172</f>
        <v>34980277</v>
      </c>
    </row>
    <row r="196" spans="1:3" x14ac:dyDescent="0.25">
      <c r="A196" t="s">
        <v>295</v>
      </c>
      <c r="B196" s="137">
        <f>B194-B195</f>
        <v>-15604437</v>
      </c>
      <c r="C196" t="s">
        <v>266</v>
      </c>
    </row>
    <row r="197" spans="1:3" x14ac:dyDescent="0.25">
      <c r="B197" s="173"/>
    </row>
    <row r="199" spans="1:3" x14ac:dyDescent="0.25">
      <c r="A199" s="173" t="s">
        <v>177</v>
      </c>
      <c r="C199" s="141">
        <f>C172-D179</f>
        <v>29265277</v>
      </c>
    </row>
  </sheetData>
  <mergeCells count="5">
    <mergeCell ref="A1:D1"/>
    <mergeCell ref="A2:D2"/>
    <mergeCell ref="A3:D3"/>
    <mergeCell ref="A5:D5"/>
    <mergeCell ref="A6:D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workbookViewId="0">
      <selection activeCell="B49" sqref="B49"/>
    </sheetView>
  </sheetViews>
  <sheetFormatPr defaultRowHeight="15" x14ac:dyDescent="0.25"/>
  <cols>
    <col min="1" max="1" width="67.85546875" style="191" customWidth="1"/>
    <col min="2" max="2" width="25.42578125" style="191" customWidth="1"/>
    <col min="3" max="16384" width="9.140625" style="191"/>
  </cols>
  <sheetData>
    <row r="1" spans="1:2" x14ac:dyDescent="0.25">
      <c r="A1" s="190" t="s">
        <v>611</v>
      </c>
    </row>
    <row r="2" spans="1:2" ht="15.75" thickBot="1" x14ac:dyDescent="0.3">
      <c r="A2" s="190"/>
    </row>
    <row r="3" spans="1:2" ht="26.25" thickBot="1" x14ac:dyDescent="0.3">
      <c r="A3" s="192" t="s">
        <v>277</v>
      </c>
      <c r="B3" s="193" t="s">
        <v>278</v>
      </c>
    </row>
    <row r="4" spans="1:2" ht="36" customHeight="1" thickBot="1" x14ac:dyDescent="0.3">
      <c r="A4" s="194" t="s">
        <v>279</v>
      </c>
      <c r="B4" s="195"/>
    </row>
    <row r="5" spans="1:2" ht="20.25" customHeight="1" x14ac:dyDescent="0.25">
      <c r="A5" s="196" t="s">
        <v>280</v>
      </c>
      <c r="B5" s="426">
        <v>33434000</v>
      </c>
    </row>
    <row r="6" spans="1:2" ht="19.5" customHeight="1" thickBot="1" x14ac:dyDescent="0.3">
      <c r="A6" s="197" t="s">
        <v>612</v>
      </c>
      <c r="B6" s="427"/>
    </row>
    <row r="7" spans="1:2" ht="28.5" customHeight="1" thickBot="1" x14ac:dyDescent="0.3">
      <c r="A7" s="198" t="s">
        <v>613</v>
      </c>
      <c r="B7" s="393">
        <v>6902280</v>
      </c>
    </row>
    <row r="8" spans="1:2" ht="15.75" thickBot="1" x14ac:dyDescent="0.3">
      <c r="A8" s="198" t="s">
        <v>281</v>
      </c>
      <c r="B8" s="393">
        <v>8128000</v>
      </c>
    </row>
    <row r="9" spans="1:2" ht="15.75" thickBot="1" x14ac:dyDescent="0.3">
      <c r="A9" s="198" t="s">
        <v>282</v>
      </c>
      <c r="B9" s="393">
        <v>1380000</v>
      </c>
    </row>
    <row r="10" spans="1:2" ht="15.75" thickBot="1" x14ac:dyDescent="0.3">
      <c r="A10" s="198" t="s">
        <v>283</v>
      </c>
      <c r="B10" s="393">
        <v>9045950</v>
      </c>
    </row>
    <row r="11" spans="1:2" ht="15.75" thickBot="1" x14ac:dyDescent="0.3">
      <c r="A11" s="197" t="s">
        <v>284</v>
      </c>
      <c r="B11" s="394">
        <f>SUM(B7:B10)</f>
        <v>25456230</v>
      </c>
    </row>
    <row r="12" spans="1:2" ht="15.75" thickBot="1" x14ac:dyDescent="0.3">
      <c r="A12" s="198" t="s">
        <v>614</v>
      </c>
      <c r="B12" s="393">
        <v>7119900</v>
      </c>
    </row>
    <row r="13" spans="1:2" x14ac:dyDescent="0.25">
      <c r="A13" s="428" t="s">
        <v>615</v>
      </c>
      <c r="B13" s="430">
        <v>283050</v>
      </c>
    </row>
    <row r="14" spans="1:2" ht="15.75" thickBot="1" x14ac:dyDescent="0.3">
      <c r="A14" s="429"/>
      <c r="B14" s="431"/>
    </row>
    <row r="15" spans="1:2" ht="15.75" thickBot="1" x14ac:dyDescent="0.3">
      <c r="A15" s="198" t="s">
        <v>616</v>
      </c>
      <c r="B15" s="393">
        <v>159758</v>
      </c>
    </row>
    <row r="16" spans="1:2" ht="15.75" thickBot="1" x14ac:dyDescent="0.3">
      <c r="A16" s="198" t="s">
        <v>285</v>
      </c>
      <c r="B16" s="393">
        <v>30916604</v>
      </c>
    </row>
    <row r="17" spans="1:2" ht="15.75" thickBot="1" x14ac:dyDescent="0.3">
      <c r="A17" s="198" t="s">
        <v>617</v>
      </c>
      <c r="B17" s="393"/>
    </row>
    <row r="18" spans="1:2" ht="15.75" thickBot="1" x14ac:dyDescent="0.3">
      <c r="A18" s="198" t="s">
        <v>553</v>
      </c>
      <c r="B18" s="393">
        <v>840800</v>
      </c>
    </row>
    <row r="19" spans="1:2" ht="26.25" thickBot="1" x14ac:dyDescent="0.3">
      <c r="A19" s="197" t="s">
        <v>286</v>
      </c>
      <c r="B19" s="394">
        <f>SUM(B11:B18)+B5</f>
        <v>98210342</v>
      </c>
    </row>
    <row r="20" spans="1:2" ht="15.75" thickBot="1" x14ac:dyDescent="0.3">
      <c r="A20" s="197" t="s">
        <v>287</v>
      </c>
      <c r="B20" s="395"/>
    </row>
    <row r="21" spans="1:2" x14ac:dyDescent="0.25">
      <c r="A21" s="199"/>
      <c r="B21" s="430">
        <v>20108900</v>
      </c>
    </row>
    <row r="22" spans="1:2" ht="15.75" thickBot="1" x14ac:dyDescent="0.3">
      <c r="A22" s="198" t="s">
        <v>618</v>
      </c>
      <c r="B22" s="431"/>
    </row>
    <row r="23" spans="1:2" ht="15.75" thickBot="1" x14ac:dyDescent="0.3">
      <c r="A23" s="198" t="s">
        <v>573</v>
      </c>
      <c r="B23" s="393">
        <v>11571500</v>
      </c>
    </row>
    <row r="24" spans="1:2" x14ac:dyDescent="0.25">
      <c r="A24" s="199" t="s">
        <v>619</v>
      </c>
      <c r="B24" s="430">
        <v>4840780</v>
      </c>
    </row>
    <row r="25" spans="1:2" ht="15.75" thickBot="1" x14ac:dyDescent="0.3">
      <c r="A25" s="198" t="s">
        <v>620</v>
      </c>
      <c r="B25" s="431"/>
    </row>
    <row r="26" spans="1:2" ht="15.75" thickBot="1" x14ac:dyDescent="0.3">
      <c r="A26" s="197" t="s">
        <v>288</v>
      </c>
      <c r="B26" s="394">
        <f>SUM(B21:B25)</f>
        <v>36521180</v>
      </c>
    </row>
    <row r="27" spans="1:2" ht="26.25" thickBot="1" x14ac:dyDescent="0.3">
      <c r="A27" s="197" t="s">
        <v>621</v>
      </c>
      <c r="B27" s="394">
        <v>16143543</v>
      </c>
    </row>
    <row r="28" spans="1:2" ht="15.75" thickBot="1" x14ac:dyDescent="0.3">
      <c r="A28" s="197" t="s">
        <v>289</v>
      </c>
      <c r="B28" s="393"/>
    </row>
    <row r="29" spans="1:2" ht="15.75" thickBot="1" x14ac:dyDescent="0.3">
      <c r="A29" s="198" t="s">
        <v>622</v>
      </c>
      <c r="B29" s="393">
        <v>3400000</v>
      </c>
    </row>
    <row r="30" spans="1:2" ht="15.75" thickBot="1" x14ac:dyDescent="0.3">
      <c r="A30" s="198" t="s">
        <v>623</v>
      </c>
      <c r="B30" s="393">
        <v>2875840</v>
      </c>
    </row>
    <row r="31" spans="1:2" x14ac:dyDescent="0.25">
      <c r="A31" s="428" t="s">
        <v>624</v>
      </c>
      <c r="B31" s="430">
        <v>125000</v>
      </c>
    </row>
    <row r="32" spans="1:2" ht="15.75" thickBot="1" x14ac:dyDescent="0.3">
      <c r="A32" s="429"/>
      <c r="B32" s="431"/>
    </row>
    <row r="33" spans="1:2" ht="15.75" thickBot="1" x14ac:dyDescent="0.3">
      <c r="A33" s="198" t="s">
        <v>625</v>
      </c>
      <c r="B33" s="393">
        <v>7260000</v>
      </c>
    </row>
    <row r="34" spans="1:2" ht="15.75" thickBot="1" x14ac:dyDescent="0.3">
      <c r="A34" s="197" t="s">
        <v>290</v>
      </c>
      <c r="B34" s="393"/>
    </row>
    <row r="35" spans="1:2" x14ac:dyDescent="0.25">
      <c r="A35" s="199" t="s">
        <v>628</v>
      </c>
      <c r="B35" s="430">
        <v>12474000</v>
      </c>
    </row>
    <row r="36" spans="1:2" ht="15.75" thickBot="1" x14ac:dyDescent="0.3">
      <c r="A36" s="198" t="s">
        <v>629</v>
      </c>
      <c r="B36" s="431"/>
    </row>
    <row r="37" spans="1:2" x14ac:dyDescent="0.25">
      <c r="A37" s="428" t="s">
        <v>630</v>
      </c>
      <c r="B37" s="430">
        <v>13276547</v>
      </c>
    </row>
    <row r="38" spans="1:2" ht="15.75" thickBot="1" x14ac:dyDescent="0.3">
      <c r="A38" s="429"/>
      <c r="B38" s="431"/>
    </row>
    <row r="39" spans="1:2" x14ac:dyDescent="0.25">
      <c r="A39" s="199" t="s">
        <v>631</v>
      </c>
      <c r="B39" s="430">
        <v>448590</v>
      </c>
    </row>
    <row r="40" spans="1:2" ht="15.75" thickBot="1" x14ac:dyDescent="0.3">
      <c r="A40" s="198" t="s">
        <v>632</v>
      </c>
      <c r="B40" s="431"/>
    </row>
    <row r="41" spans="1:2" ht="26.25" thickBot="1" x14ac:dyDescent="0.3">
      <c r="A41" s="198" t="s">
        <v>626</v>
      </c>
      <c r="B41" s="393">
        <v>8979000</v>
      </c>
    </row>
    <row r="42" spans="1:2" ht="15.75" thickBot="1" x14ac:dyDescent="0.3">
      <c r="A42" s="198" t="s">
        <v>627</v>
      </c>
      <c r="B42" s="393">
        <v>2678000</v>
      </c>
    </row>
    <row r="43" spans="1:2" ht="26.25" thickBot="1" x14ac:dyDescent="0.3">
      <c r="A43" s="197" t="s">
        <v>291</v>
      </c>
      <c r="B43" s="394">
        <f>SUM(B27:B42)</f>
        <v>67660520</v>
      </c>
    </row>
    <row r="44" spans="1:2" ht="15.75" thickBot="1" x14ac:dyDescent="0.3">
      <c r="A44" s="197" t="s">
        <v>292</v>
      </c>
      <c r="B44" s="394"/>
    </row>
    <row r="45" spans="1:2" x14ac:dyDescent="0.25">
      <c r="A45" s="199" t="s">
        <v>633</v>
      </c>
      <c r="B45" s="426">
        <v>3298887</v>
      </c>
    </row>
    <row r="46" spans="1:2" x14ac:dyDescent="0.25">
      <c r="A46" s="199" t="s">
        <v>634</v>
      </c>
      <c r="B46" s="432"/>
    </row>
    <row r="47" spans="1:2" ht="15.75" thickBot="1" x14ac:dyDescent="0.3">
      <c r="A47" s="198"/>
      <c r="B47" s="427"/>
    </row>
    <row r="48" spans="1:2" ht="15.75" thickBot="1" x14ac:dyDescent="0.3">
      <c r="A48" s="197" t="s">
        <v>554</v>
      </c>
      <c r="B48" s="394">
        <f>B45+B43+B26+B19</f>
        <v>205690929</v>
      </c>
    </row>
  </sheetData>
  <mergeCells count="12">
    <mergeCell ref="A37:A38"/>
    <mergeCell ref="B37:B38"/>
    <mergeCell ref="B39:B40"/>
    <mergeCell ref="B45:B47"/>
    <mergeCell ref="A31:A32"/>
    <mergeCell ref="B31:B32"/>
    <mergeCell ref="B5:B6"/>
    <mergeCell ref="A13:A14"/>
    <mergeCell ref="B13:B14"/>
    <mergeCell ref="B21:B22"/>
    <mergeCell ref="B24:B25"/>
    <mergeCell ref="B35:B3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topLeftCell="A4" workbookViewId="0">
      <selection activeCell="A2" sqref="A2"/>
    </sheetView>
  </sheetViews>
  <sheetFormatPr defaultRowHeight="15" x14ac:dyDescent="0.25"/>
  <cols>
    <col min="1" max="1" width="38.7109375" customWidth="1"/>
    <col min="2" max="2" width="17.7109375" customWidth="1"/>
    <col min="3" max="3" width="14.42578125" customWidth="1"/>
    <col min="4" max="4" width="15.28515625" bestFit="1" customWidth="1"/>
    <col min="5" max="5" width="14.42578125" customWidth="1"/>
    <col min="6" max="6" width="14.140625" customWidth="1"/>
    <col min="7" max="7" width="13.85546875" customWidth="1"/>
    <col min="8" max="8" width="14.5703125" bestFit="1" customWidth="1"/>
    <col min="9" max="9" width="14.140625" customWidth="1"/>
    <col min="10" max="10" width="13.5703125" bestFit="1" customWidth="1"/>
    <col min="11" max="11" width="12.42578125" bestFit="1" customWidth="1"/>
    <col min="12" max="13" width="14.5703125" bestFit="1" customWidth="1"/>
    <col min="14" max="14" width="13.7109375" bestFit="1" customWidth="1"/>
  </cols>
  <sheetData>
    <row r="1" spans="1:13" ht="15.75" thickBot="1" x14ac:dyDescent="0.3">
      <c r="A1" t="s">
        <v>678</v>
      </c>
    </row>
    <row r="2" spans="1:13" s="343" customFormat="1" ht="75" x14ac:dyDescent="0.25">
      <c r="A2" s="201" t="s">
        <v>513</v>
      </c>
      <c r="B2" s="249" t="s">
        <v>514</v>
      </c>
      <c r="C2" s="250" t="s">
        <v>515</v>
      </c>
      <c r="D2" s="250" t="s">
        <v>516</v>
      </c>
      <c r="E2" s="250" t="s">
        <v>517</v>
      </c>
      <c r="F2" s="250" t="s">
        <v>518</v>
      </c>
      <c r="G2" s="339" t="s">
        <v>519</v>
      </c>
      <c r="H2" s="340" t="s">
        <v>520</v>
      </c>
      <c r="I2" s="341" t="s">
        <v>521</v>
      </c>
      <c r="J2" s="250" t="s">
        <v>522</v>
      </c>
      <c r="K2" s="339" t="s">
        <v>523</v>
      </c>
      <c r="L2" s="339" t="s">
        <v>524</v>
      </c>
      <c r="M2" s="342" t="s">
        <v>360</v>
      </c>
    </row>
    <row r="3" spans="1:13" x14ac:dyDescent="0.25">
      <c r="A3" s="240" t="s">
        <v>357</v>
      </c>
      <c r="B3" s="256">
        <f>hivatal!C71</f>
        <v>25201040</v>
      </c>
      <c r="C3" s="223">
        <f>hivatal!C72</f>
        <v>3585000</v>
      </c>
      <c r="D3" s="223">
        <f>hivatal!C73</f>
        <v>4649703</v>
      </c>
      <c r="E3" s="223">
        <f>hivatal!C74+hivatal!C75</f>
        <v>618000</v>
      </c>
      <c r="F3" s="223">
        <f>hivatal!C76+hivatal!C77</f>
        <v>260000</v>
      </c>
      <c r="G3" s="344">
        <f>hivatal!C78+hivatal!C79+hivatal!C80+hivatal!C81+hivatal!C82</f>
        <v>1820000</v>
      </c>
      <c r="H3" s="3">
        <f>hivatal!C83+hivatal!C84</f>
        <v>0</v>
      </c>
      <c r="I3" s="345">
        <f>hivatal!C86+hivatal!C87</f>
        <v>728460</v>
      </c>
      <c r="J3" s="223"/>
      <c r="K3" s="344"/>
      <c r="L3" s="344"/>
      <c r="M3" s="346">
        <f>SUM(B3:L3)</f>
        <v>36862203</v>
      </c>
    </row>
    <row r="4" spans="1:13" x14ac:dyDescent="0.25">
      <c r="A4" s="240" t="s">
        <v>358</v>
      </c>
      <c r="B4" s="256">
        <f>önkormányzat!C601</f>
        <v>69311345</v>
      </c>
      <c r="C4" s="223">
        <f>önkormányzat!C602</f>
        <v>12814460</v>
      </c>
      <c r="D4" s="223">
        <f>önkormányzat!C603</f>
        <v>11017509</v>
      </c>
      <c r="E4" s="223">
        <f>önkormányzat!C604+önkormányzat!C605</f>
        <v>15195000</v>
      </c>
      <c r="F4" s="223">
        <f>önkormányzat!C607+önkormányzat!C606</f>
        <v>545000</v>
      </c>
      <c r="G4" s="344">
        <f>önkormányzat!C608+önkormányzat!C609+önkormányzat!C610+önkormányzat!C611+önkormányzat!C612+önkormányzat!C613+önkormányzat!C614</f>
        <v>47101000</v>
      </c>
      <c r="H4" s="3">
        <f>önkormányzat!C615</f>
        <v>0</v>
      </c>
      <c r="I4" s="345">
        <f>önkormányzat!C617+önkormányzat!C618+önkormányzat!C619</f>
        <v>16609230</v>
      </c>
      <c r="J4" s="223">
        <f>önkormányzat!C623</f>
        <v>7670000</v>
      </c>
      <c r="K4" s="344">
        <f>önkormányzat!C622</f>
        <v>4300000</v>
      </c>
      <c r="L4" s="344">
        <f>önkormányzat!C650</f>
        <v>178249175</v>
      </c>
      <c r="M4" s="346">
        <f>SUM(B4:L4)</f>
        <v>362812719</v>
      </c>
    </row>
    <row r="5" spans="1:13" x14ac:dyDescent="0.25">
      <c r="A5" s="240" t="s">
        <v>359</v>
      </c>
      <c r="B5" s="256">
        <f>ámk!C336</f>
        <v>65259000</v>
      </c>
      <c r="C5" s="223">
        <f>ámk!C337</f>
        <v>600000</v>
      </c>
      <c r="D5" s="223">
        <f>ámk!C338</f>
        <v>11975325</v>
      </c>
      <c r="E5" s="223">
        <f>ámk!C339+ámk!C340</f>
        <v>2870000</v>
      </c>
      <c r="F5" s="223">
        <v>0</v>
      </c>
      <c r="G5" s="344">
        <f>ámk!C342+ámk!C343+ámk!C344+ámk!C345</f>
        <v>33786000</v>
      </c>
      <c r="H5" s="368">
        <f>ámk!C346</f>
        <v>100000</v>
      </c>
      <c r="I5" s="345">
        <f>ámk!C348</f>
        <v>9787120</v>
      </c>
      <c r="J5" s="223"/>
      <c r="K5" s="344"/>
      <c r="L5" s="344"/>
      <c r="M5" s="346">
        <f>SUM(B5:L5)</f>
        <v>124377445</v>
      </c>
    </row>
    <row r="6" spans="1:13" x14ac:dyDescent="0.25">
      <c r="A6" s="240" t="s">
        <v>245</v>
      </c>
      <c r="B6" s="256">
        <f>szak!C158</f>
        <v>21036908</v>
      </c>
      <c r="C6" s="223">
        <f>szak!D159</f>
        <v>0</v>
      </c>
      <c r="D6" s="223">
        <f>szak!C159</f>
        <v>3672709</v>
      </c>
      <c r="E6" s="223">
        <f>szak!C160+szak!C161</f>
        <v>495000</v>
      </c>
      <c r="F6" s="223">
        <f>szak!C163+szak!C162</f>
        <v>390000</v>
      </c>
      <c r="G6" s="344">
        <f>szak!C164+szak!C165+szak!C166+szak!C168</f>
        <v>7202134</v>
      </c>
      <c r="H6" s="3">
        <f>szak!C167</f>
        <v>0</v>
      </c>
      <c r="I6" s="345">
        <f>szak!C169</f>
        <v>2183526</v>
      </c>
      <c r="J6" s="223"/>
      <c r="K6" s="344"/>
      <c r="L6" s="344"/>
      <c r="M6" s="346">
        <f>SUM(B6:L6)</f>
        <v>34980277</v>
      </c>
    </row>
    <row r="7" spans="1:13" ht="15.75" thickBot="1" x14ac:dyDescent="0.3">
      <c r="A7" s="240" t="s">
        <v>360</v>
      </c>
      <c r="B7" s="347">
        <f t="shared" ref="B7:M7" si="0">SUM(B3:B6)</f>
        <v>180808293</v>
      </c>
      <c r="C7" s="348">
        <f t="shared" si="0"/>
        <v>16999460</v>
      </c>
      <c r="D7" s="348">
        <f t="shared" si="0"/>
        <v>31315246</v>
      </c>
      <c r="E7" s="348">
        <f t="shared" si="0"/>
        <v>19178000</v>
      </c>
      <c r="F7" s="348">
        <f t="shared" si="0"/>
        <v>1195000</v>
      </c>
      <c r="G7" s="348">
        <f t="shared" si="0"/>
        <v>89909134</v>
      </c>
      <c r="H7" s="348">
        <f t="shared" si="0"/>
        <v>100000</v>
      </c>
      <c r="I7" s="348">
        <f t="shared" si="0"/>
        <v>29308336</v>
      </c>
      <c r="J7" s="348">
        <f t="shared" si="0"/>
        <v>7670000</v>
      </c>
      <c r="K7" s="348">
        <f t="shared" si="0"/>
        <v>4300000</v>
      </c>
      <c r="L7" s="348">
        <f t="shared" si="0"/>
        <v>178249175</v>
      </c>
      <c r="M7" s="348">
        <f t="shared" si="0"/>
        <v>559032644</v>
      </c>
    </row>
    <row r="9" spans="1:13" ht="15.75" thickBot="1" x14ac:dyDescent="0.3"/>
    <row r="10" spans="1:13" s="356" customFormat="1" ht="60" x14ac:dyDescent="0.25">
      <c r="A10" s="349" t="s">
        <v>525</v>
      </c>
      <c r="B10" s="350" t="s">
        <v>526</v>
      </c>
      <c r="C10" s="350" t="s">
        <v>527</v>
      </c>
      <c r="D10" s="351" t="s">
        <v>528</v>
      </c>
      <c r="E10" s="352" t="s">
        <v>529</v>
      </c>
      <c r="F10" s="353" t="s">
        <v>530</v>
      </c>
      <c r="G10" s="351" t="s">
        <v>531</v>
      </c>
      <c r="H10" s="354" t="s">
        <v>532</v>
      </c>
      <c r="I10" s="355" t="s">
        <v>360</v>
      </c>
    </row>
    <row r="11" spans="1:13" x14ac:dyDescent="0.25">
      <c r="A11" s="357" t="s">
        <v>357</v>
      </c>
      <c r="B11" s="223"/>
      <c r="C11" s="223"/>
      <c r="D11" s="344"/>
      <c r="E11" s="358"/>
      <c r="F11" s="345">
        <v>0</v>
      </c>
      <c r="G11" s="344"/>
      <c r="H11" s="358">
        <f>hivatal!C102</f>
        <v>36862203</v>
      </c>
      <c r="I11" s="359">
        <f>SUM(B11:H11)</f>
        <v>36862203</v>
      </c>
    </row>
    <row r="12" spans="1:13" x14ac:dyDescent="0.25">
      <c r="A12" s="357" t="s">
        <v>358</v>
      </c>
      <c r="B12" s="223">
        <f>önkormányzat!D651</f>
        <v>205690929</v>
      </c>
      <c r="C12" s="223">
        <v>35006592</v>
      </c>
      <c r="D12" s="344">
        <f>önkormányzat!D644</f>
        <v>31850000</v>
      </c>
      <c r="E12" s="358">
        <f>önkormányzat!D639</f>
        <v>30292698</v>
      </c>
      <c r="F12" s="345">
        <f>önkormányzat!D637</f>
        <v>59972500</v>
      </c>
      <c r="G12" s="344"/>
      <c r="H12" s="358">
        <f>önkormányzat!D647</f>
        <v>0</v>
      </c>
      <c r="I12" s="359">
        <f>SUM(B12:H12)</f>
        <v>362812719</v>
      </c>
    </row>
    <row r="13" spans="1:13" x14ac:dyDescent="0.25">
      <c r="A13" s="357" t="s">
        <v>359</v>
      </c>
      <c r="B13" s="223"/>
      <c r="C13" s="223"/>
      <c r="D13" s="344"/>
      <c r="E13" s="358">
        <f>ámk!D354</f>
        <v>3207000</v>
      </c>
      <c r="F13" s="345">
        <f>ámk!D355+ámk!D356+ámk!D357</f>
        <v>9048750</v>
      </c>
      <c r="G13" s="344"/>
      <c r="H13" s="358">
        <f>ámk!D369</f>
        <v>112121695</v>
      </c>
      <c r="I13" s="359">
        <f>SUM(B13:H13)</f>
        <v>124377445</v>
      </c>
    </row>
    <row r="14" spans="1:13" x14ac:dyDescent="0.25">
      <c r="A14" s="357" t="s">
        <v>245</v>
      </c>
      <c r="B14" s="223"/>
      <c r="C14" s="223"/>
      <c r="D14" s="344"/>
      <c r="E14" s="358"/>
      <c r="F14" s="345">
        <f>szak!D179</f>
        <v>5715000</v>
      </c>
      <c r="G14" s="344"/>
      <c r="H14" s="358">
        <f>szak!C199</f>
        <v>29265277</v>
      </c>
      <c r="I14" s="359">
        <f>SUM(B14:H14)</f>
        <v>34980277</v>
      </c>
    </row>
    <row r="15" spans="1:13" ht="15.75" thickBot="1" x14ac:dyDescent="0.3">
      <c r="A15" s="360" t="s">
        <v>360</v>
      </c>
      <c r="B15" s="348">
        <f t="shared" ref="B15:H15" si="1">SUM(B11:B14)</f>
        <v>205690929</v>
      </c>
      <c r="C15" s="348">
        <f t="shared" si="1"/>
        <v>35006592</v>
      </c>
      <c r="D15" s="348">
        <f t="shared" si="1"/>
        <v>31850000</v>
      </c>
      <c r="E15" s="348">
        <f t="shared" si="1"/>
        <v>33499698</v>
      </c>
      <c r="F15" s="348">
        <f t="shared" si="1"/>
        <v>74736250</v>
      </c>
      <c r="G15" s="348">
        <f t="shared" si="1"/>
        <v>0</v>
      </c>
      <c r="H15" s="348">
        <f t="shared" si="1"/>
        <v>178249175</v>
      </c>
      <c r="I15" s="361">
        <f>SUM(B15:H15)</f>
        <v>559032644</v>
      </c>
      <c r="J15" s="17">
        <f>I15-M7</f>
        <v>0</v>
      </c>
    </row>
    <row r="19" spans="1:7" s="363" customFormat="1" ht="57" customHeight="1" x14ac:dyDescent="0.25">
      <c r="A19" s="362" t="s">
        <v>533</v>
      </c>
      <c r="B19" s="362"/>
      <c r="C19" s="362" t="s">
        <v>534</v>
      </c>
      <c r="D19" s="340" t="s">
        <v>535</v>
      </c>
      <c r="E19" s="340" t="s">
        <v>536</v>
      </c>
      <c r="F19" s="362" t="s">
        <v>360</v>
      </c>
    </row>
    <row r="20" spans="1:7" x14ac:dyDescent="0.25">
      <c r="A20" s="3" t="s">
        <v>357</v>
      </c>
      <c r="B20" s="3"/>
      <c r="C20" s="223"/>
      <c r="D20" s="223"/>
      <c r="E20" s="223"/>
      <c r="F20" s="223">
        <f>SUM(C20:E20)</f>
        <v>0</v>
      </c>
    </row>
    <row r="21" spans="1:7" x14ac:dyDescent="0.25">
      <c r="A21" s="3" t="s">
        <v>358</v>
      </c>
      <c r="B21" s="3"/>
      <c r="C21" s="223">
        <f>önkormányzat!C625</f>
        <v>91557718</v>
      </c>
      <c r="D21" s="223">
        <v>0</v>
      </c>
      <c r="E21" s="223">
        <v>0</v>
      </c>
      <c r="F21" s="223">
        <f>SUM(C21:E21)</f>
        <v>91557718</v>
      </c>
    </row>
    <row r="22" spans="1:7" x14ac:dyDescent="0.25">
      <c r="A22" s="3" t="s">
        <v>359</v>
      </c>
      <c r="B22" s="3"/>
      <c r="C22" s="223"/>
      <c r="D22" s="223"/>
      <c r="E22" s="223"/>
      <c r="F22" s="223">
        <f>SUM(C22:E22)</f>
        <v>0</v>
      </c>
    </row>
    <row r="23" spans="1:7" x14ac:dyDescent="0.25">
      <c r="A23" s="3" t="s">
        <v>245</v>
      </c>
      <c r="B23" s="3"/>
      <c r="C23" s="223"/>
      <c r="D23" s="223"/>
      <c r="E23" s="223"/>
      <c r="F23" s="223">
        <f>SUM(C23:E23)</f>
        <v>0</v>
      </c>
    </row>
    <row r="24" spans="1:7" x14ac:dyDescent="0.25">
      <c r="A24" s="3" t="s">
        <v>360</v>
      </c>
      <c r="B24" s="3"/>
      <c r="C24" s="223">
        <f>SUM(C20:C23)</f>
        <v>91557718</v>
      </c>
      <c r="D24" s="223">
        <f>SUM(D20:D23)</f>
        <v>0</v>
      </c>
      <c r="E24" s="223">
        <f>SUM(E20:E23)</f>
        <v>0</v>
      </c>
      <c r="F24" s="223">
        <f>SUM(C24:E24)</f>
        <v>91557718</v>
      </c>
    </row>
    <row r="28" spans="1:7" ht="60" x14ac:dyDescent="0.25">
      <c r="A28" s="2" t="s">
        <v>537</v>
      </c>
      <c r="B28" s="3"/>
      <c r="C28" s="364" t="s">
        <v>538</v>
      </c>
      <c r="D28" s="364" t="s">
        <v>539</v>
      </c>
      <c r="E28" s="364" t="s">
        <v>540</v>
      </c>
      <c r="F28" s="365" t="s">
        <v>541</v>
      </c>
      <c r="G28" s="2" t="s">
        <v>293</v>
      </c>
    </row>
    <row r="29" spans="1:7" x14ac:dyDescent="0.25">
      <c r="A29" s="3" t="s">
        <v>357</v>
      </c>
      <c r="B29" s="223"/>
      <c r="C29" s="223"/>
      <c r="D29" s="223"/>
      <c r="E29" s="223"/>
      <c r="F29" s="223"/>
      <c r="G29" s="223">
        <f>SUM(C29:F29)</f>
        <v>0</v>
      </c>
    </row>
    <row r="30" spans="1:7" x14ac:dyDescent="0.25">
      <c r="A30" s="3" t="s">
        <v>358</v>
      </c>
      <c r="B30" s="223"/>
      <c r="C30" s="223"/>
      <c r="D30" s="223"/>
      <c r="E30" s="223"/>
      <c r="F30" s="223">
        <f>önkormányzat!D646</f>
        <v>91557718</v>
      </c>
      <c r="G30" s="223">
        <f>SUM(C30:F30)</f>
        <v>91557718</v>
      </c>
    </row>
    <row r="31" spans="1:7" x14ac:dyDescent="0.25">
      <c r="A31" s="3" t="s">
        <v>359</v>
      </c>
      <c r="B31" s="223"/>
      <c r="C31" s="223"/>
      <c r="D31" s="223"/>
      <c r="E31" s="223"/>
      <c r="F31" s="223"/>
      <c r="G31" s="223">
        <f>SUM(C31:F31)</f>
        <v>0</v>
      </c>
    </row>
    <row r="32" spans="1:7" x14ac:dyDescent="0.25">
      <c r="A32" s="3" t="s">
        <v>245</v>
      </c>
      <c r="B32" s="223"/>
      <c r="C32" s="223"/>
      <c r="D32" s="223"/>
      <c r="E32" s="223"/>
      <c r="F32" s="223"/>
      <c r="G32" s="223">
        <f>SUM(C32:F32)</f>
        <v>0</v>
      </c>
    </row>
    <row r="33" spans="1:8" x14ac:dyDescent="0.25">
      <c r="A33" s="223" t="s">
        <v>360</v>
      </c>
      <c r="B33" s="223"/>
      <c r="C33" s="223">
        <f>SUM(C29:C32)</f>
        <v>0</v>
      </c>
      <c r="D33" s="223">
        <f>SUM(D29:D32)</f>
        <v>0</v>
      </c>
      <c r="E33" s="223">
        <f>SUM(E29:E32)</f>
        <v>0</v>
      </c>
      <c r="F33" s="223">
        <f>SUM(F29:F32)</f>
        <v>91557718</v>
      </c>
      <c r="G33" s="223">
        <f>SUM(C33:F33)</f>
        <v>91557718</v>
      </c>
      <c r="H33" s="17"/>
    </row>
    <row r="34" spans="1:8" x14ac:dyDescent="0.25">
      <c r="E34" s="366"/>
      <c r="F34" s="366"/>
      <c r="G34" s="366"/>
      <c r="H34" s="367">
        <f>G33-F24</f>
        <v>0</v>
      </c>
    </row>
  </sheetData>
  <pageMargins left="0.70866141732283472" right="0.70866141732283472" top="0.74803149606299213" bottom="0.74803149606299213" header="0.31496062992125984" footer="0.31496062992125984"/>
  <pageSetup paperSize="8" scale="6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19" sqref="B19"/>
    </sheetView>
  </sheetViews>
  <sheetFormatPr defaultRowHeight="15" x14ac:dyDescent="0.25"/>
  <cols>
    <col min="1" max="1" width="44.85546875" bestFit="1" customWidth="1"/>
    <col min="2" max="2" width="14.5703125" bestFit="1" customWidth="1"/>
    <col min="3" max="3" width="34.140625" bestFit="1" customWidth="1"/>
    <col min="4" max="4" width="14.5703125" bestFit="1" customWidth="1"/>
  </cols>
  <sheetData>
    <row r="1" spans="1:4" x14ac:dyDescent="0.25">
      <c r="C1" t="s">
        <v>325</v>
      </c>
    </row>
    <row r="3" spans="1:4" x14ac:dyDescent="0.25">
      <c r="A3" s="433" t="s">
        <v>326</v>
      </c>
      <c r="B3" s="433"/>
      <c r="C3" s="433"/>
      <c r="D3" s="433"/>
    </row>
    <row r="4" spans="1:4" x14ac:dyDescent="0.25">
      <c r="B4" s="219"/>
      <c r="D4" t="s">
        <v>327</v>
      </c>
    </row>
    <row r="5" spans="1:4" x14ac:dyDescent="0.25">
      <c r="A5" s="220" t="s">
        <v>328</v>
      </c>
      <c r="B5" s="221" t="s">
        <v>294</v>
      </c>
      <c r="C5" s="221" t="s">
        <v>329</v>
      </c>
      <c r="D5" s="221" t="s">
        <v>296</v>
      </c>
    </row>
    <row r="6" spans="1:4" x14ac:dyDescent="0.25">
      <c r="A6" s="3" t="s">
        <v>330</v>
      </c>
      <c r="B6" s="222">
        <f>melléklet2!B11</f>
        <v>205690929</v>
      </c>
      <c r="C6" s="3" t="s">
        <v>331</v>
      </c>
      <c r="D6" s="222">
        <f>melléklet3!B14</f>
        <v>197807753</v>
      </c>
    </row>
    <row r="7" spans="1:4" x14ac:dyDescent="0.25">
      <c r="A7" s="3" t="s">
        <v>332</v>
      </c>
      <c r="B7" s="222">
        <f>'2020'!C12</f>
        <v>35006592</v>
      </c>
      <c r="C7" s="3" t="s">
        <v>333</v>
      </c>
      <c r="D7" s="222">
        <f>melléklet3!C14</f>
        <v>31315246</v>
      </c>
    </row>
    <row r="8" spans="1:4" x14ac:dyDescent="0.25">
      <c r="A8" s="3" t="s">
        <v>334</v>
      </c>
      <c r="B8" s="222">
        <f>önkormányzat!D644</f>
        <v>31850000</v>
      </c>
      <c r="C8" s="3" t="s">
        <v>307</v>
      </c>
      <c r="D8" s="222">
        <f>melléklet3!D14</f>
        <v>139690470</v>
      </c>
    </row>
    <row r="9" spans="1:4" x14ac:dyDescent="0.25">
      <c r="A9" s="3" t="s">
        <v>335</v>
      </c>
      <c r="B9" s="222">
        <f>melléklet2!E11</f>
        <v>33499698</v>
      </c>
      <c r="C9" s="3" t="s">
        <v>336</v>
      </c>
      <c r="D9" s="222">
        <f>melléklet3!E14</f>
        <v>7670000</v>
      </c>
    </row>
    <row r="10" spans="1:4" x14ac:dyDescent="0.25">
      <c r="A10" s="3"/>
      <c r="B10" s="223"/>
      <c r="C10" s="3" t="s">
        <v>337</v>
      </c>
      <c r="D10" s="222">
        <f>melléklet3!F14</f>
        <v>4300000</v>
      </c>
    </row>
    <row r="11" spans="1:4" x14ac:dyDescent="0.25">
      <c r="A11" s="3" t="s">
        <v>260</v>
      </c>
      <c r="B11" s="222">
        <f>melléklet2!F11</f>
        <v>74736250</v>
      </c>
      <c r="C11" s="3"/>
      <c r="D11" s="222"/>
    </row>
    <row r="12" spans="1:4" x14ac:dyDescent="0.25">
      <c r="A12" s="102" t="s">
        <v>236</v>
      </c>
      <c r="B12" s="222">
        <f>önkormányzat!D647</f>
        <v>0</v>
      </c>
      <c r="C12" s="3"/>
      <c r="D12" s="222"/>
    </row>
    <row r="13" spans="1:4" x14ac:dyDescent="0.25">
      <c r="A13" s="3" t="s">
        <v>7</v>
      </c>
      <c r="B13" s="222">
        <v>178249175</v>
      </c>
      <c r="C13" s="3" t="s">
        <v>7</v>
      </c>
      <c r="D13" s="222">
        <f>melléklet3!G14</f>
        <v>178249175</v>
      </c>
    </row>
    <row r="14" spans="1:4" x14ac:dyDescent="0.25">
      <c r="A14" s="3"/>
      <c r="B14" s="223"/>
      <c r="C14" s="3"/>
      <c r="D14" s="223"/>
    </row>
    <row r="15" spans="1:4" x14ac:dyDescent="0.25">
      <c r="A15" s="224" t="s">
        <v>338</v>
      </c>
      <c r="B15" s="225">
        <f>SUM(B6:B14)</f>
        <v>559032644</v>
      </c>
      <c r="C15" s="224" t="s">
        <v>339</v>
      </c>
      <c r="D15" s="225">
        <f>SUM(D6:D14)</f>
        <v>559032644</v>
      </c>
    </row>
    <row r="16" spans="1:4" x14ac:dyDescent="0.25">
      <c r="A16" s="3"/>
      <c r="B16" s="223"/>
      <c r="C16" s="3"/>
      <c r="D16" s="223"/>
    </row>
    <row r="17" spans="1:4" x14ac:dyDescent="0.25">
      <c r="A17" s="3" t="s">
        <v>559</v>
      </c>
      <c r="B17" s="222"/>
      <c r="C17" s="3" t="s">
        <v>340</v>
      </c>
      <c r="D17" s="222">
        <f>melléklet3!H14</f>
        <v>91557718</v>
      </c>
    </row>
    <row r="18" spans="1:4" x14ac:dyDescent="0.25">
      <c r="A18" s="3" t="s">
        <v>236</v>
      </c>
      <c r="B18" s="222">
        <f>önkormányzat!D646</f>
        <v>91557718</v>
      </c>
      <c r="C18" s="3" t="s">
        <v>341</v>
      </c>
      <c r="D18" s="222"/>
    </row>
    <row r="19" spans="1:4" x14ac:dyDescent="0.25">
      <c r="A19" s="3"/>
      <c r="B19" s="223"/>
      <c r="C19" s="3"/>
      <c r="D19" s="223"/>
    </row>
    <row r="20" spans="1:4" x14ac:dyDescent="0.25">
      <c r="A20" s="3" t="s">
        <v>342</v>
      </c>
      <c r="B20" s="225">
        <f>SUM(B17:B19)</f>
        <v>91557718</v>
      </c>
      <c r="C20" s="3" t="s">
        <v>343</v>
      </c>
      <c r="D20" s="225">
        <f>SUM(D17:D19)</f>
        <v>91557718</v>
      </c>
    </row>
    <row r="21" spans="1:4" x14ac:dyDescent="0.25">
      <c r="A21" s="3"/>
      <c r="B21" s="223"/>
      <c r="C21" s="3"/>
      <c r="D21" s="223"/>
    </row>
    <row r="22" spans="1:4" x14ac:dyDescent="0.25">
      <c r="A22" s="224" t="s">
        <v>344</v>
      </c>
      <c r="B22" s="225">
        <f>B20+B15</f>
        <v>650590362</v>
      </c>
      <c r="C22" s="224" t="s">
        <v>345</v>
      </c>
      <c r="D22" s="225">
        <f>D20+D15</f>
        <v>650590362</v>
      </c>
    </row>
  </sheetData>
  <mergeCells count="1">
    <mergeCell ref="A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E24" sqref="E24"/>
    </sheetView>
  </sheetViews>
  <sheetFormatPr defaultRowHeight="12" x14ac:dyDescent="0.2"/>
  <cols>
    <col min="1" max="1" width="31.5703125" style="226" customWidth="1"/>
    <col min="2" max="2" width="13.28515625" style="226" bestFit="1" customWidth="1"/>
    <col min="3" max="3" width="12" style="226" bestFit="1" customWidth="1"/>
    <col min="4" max="4" width="11.7109375" style="226" bestFit="1" customWidth="1"/>
    <col min="5" max="5" width="12.5703125" style="226" bestFit="1" customWidth="1"/>
    <col min="6" max="6" width="11.7109375" style="226" bestFit="1" customWidth="1"/>
    <col min="7" max="7" width="10.85546875" style="226" bestFit="1" customWidth="1"/>
    <col min="8" max="8" width="11.7109375" style="226" customWidth="1"/>
    <col min="9" max="11" width="12.5703125" style="226" customWidth="1"/>
    <col min="12" max="12" width="14.140625" style="226" bestFit="1" customWidth="1"/>
    <col min="13" max="16384" width="9.140625" style="226"/>
  </cols>
  <sheetData>
    <row r="1" spans="1:12" x14ac:dyDescent="0.2">
      <c r="H1" s="226" t="s">
        <v>346</v>
      </c>
    </row>
    <row r="3" spans="1:12" x14ac:dyDescent="0.2">
      <c r="A3" s="434" t="s">
        <v>669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</row>
    <row r="4" spans="1:12" ht="12.75" thickBot="1" x14ac:dyDescent="0.25">
      <c r="I4" s="226" t="s">
        <v>327</v>
      </c>
    </row>
    <row r="5" spans="1:12" ht="81" customHeight="1" x14ac:dyDescent="0.2">
      <c r="A5" s="227" t="s">
        <v>347</v>
      </c>
      <c r="B5" s="228" t="s">
        <v>330</v>
      </c>
      <c r="C5" s="228" t="s">
        <v>348</v>
      </c>
      <c r="D5" s="229" t="s">
        <v>334</v>
      </c>
      <c r="E5" s="229" t="s">
        <v>335</v>
      </c>
      <c r="F5" s="230" t="s">
        <v>260</v>
      </c>
      <c r="G5" s="231" t="s">
        <v>349</v>
      </c>
      <c r="H5" s="229" t="s">
        <v>350</v>
      </c>
      <c r="I5" s="228" t="s">
        <v>351</v>
      </c>
      <c r="J5" s="232" t="s">
        <v>352</v>
      </c>
      <c r="K5" s="232" t="s">
        <v>353</v>
      </c>
      <c r="L5" s="233" t="s">
        <v>354</v>
      </c>
    </row>
    <row r="6" spans="1:12" ht="36" customHeight="1" x14ac:dyDescent="0.2">
      <c r="A6" s="234"/>
      <c r="B6" s="235" t="s">
        <v>355</v>
      </c>
      <c r="C6" s="235" t="s">
        <v>355</v>
      </c>
      <c r="D6" s="236" t="s">
        <v>355</v>
      </c>
      <c r="E6" s="236" t="s">
        <v>355</v>
      </c>
      <c r="F6" s="237" t="s">
        <v>355</v>
      </c>
      <c r="G6" s="238" t="s">
        <v>356</v>
      </c>
      <c r="H6" s="238" t="s">
        <v>356</v>
      </c>
      <c r="I6" s="238" t="s">
        <v>356</v>
      </c>
      <c r="J6" s="238" t="s">
        <v>356</v>
      </c>
      <c r="K6" s="238" t="s">
        <v>355</v>
      </c>
      <c r="L6" s="239" t="s">
        <v>356</v>
      </c>
    </row>
    <row r="7" spans="1:12" ht="38.25" customHeight="1" x14ac:dyDescent="0.25">
      <c r="A7" s="240" t="s">
        <v>357</v>
      </c>
      <c r="B7" s="241"/>
      <c r="C7" s="241"/>
      <c r="D7" s="241"/>
      <c r="E7" s="241"/>
      <c r="F7" s="241"/>
      <c r="G7" s="242"/>
      <c r="H7" s="241"/>
      <c r="I7" s="243"/>
      <c r="J7" s="242">
        <f>'2020'!H11</f>
        <v>36862203</v>
      </c>
      <c r="K7" s="242"/>
      <c r="L7" s="244">
        <f>SUM(B7:K7)</f>
        <v>36862203</v>
      </c>
    </row>
    <row r="8" spans="1:12" ht="29.25" customHeight="1" x14ac:dyDescent="0.25">
      <c r="A8" s="240" t="s">
        <v>358</v>
      </c>
      <c r="B8" s="241">
        <f>'2020'!B12</f>
        <v>205690929</v>
      </c>
      <c r="C8" s="241">
        <f>'2020'!C12</f>
        <v>35006592</v>
      </c>
      <c r="D8" s="241">
        <f>'2020'!D12</f>
        <v>31850000</v>
      </c>
      <c r="E8" s="241">
        <f>'2020'!E12</f>
        <v>30292698</v>
      </c>
      <c r="F8" s="241">
        <f>'2020'!F12</f>
        <v>59972500</v>
      </c>
      <c r="G8" s="242"/>
      <c r="H8" s="241"/>
      <c r="I8" s="241"/>
      <c r="J8" s="384"/>
      <c r="K8" s="242">
        <f>'2020'!F30+önkormányzat!D647</f>
        <v>91557718</v>
      </c>
      <c r="L8" s="244">
        <f>SUM(B8:K8)</f>
        <v>454370437</v>
      </c>
    </row>
    <row r="9" spans="1:12" ht="30.75" customHeight="1" x14ac:dyDescent="0.25">
      <c r="A9" s="240" t="s">
        <v>359</v>
      </c>
      <c r="B9" s="241"/>
      <c r="C9" s="241"/>
      <c r="D9" s="241"/>
      <c r="E9" s="241">
        <f>'2020'!E13</f>
        <v>3207000</v>
      </c>
      <c r="F9" s="241">
        <f>'2020'!F13</f>
        <v>9048750</v>
      </c>
      <c r="G9" s="242"/>
      <c r="H9" s="241"/>
      <c r="I9" s="241"/>
      <c r="J9" s="242">
        <f>'2020'!H13</f>
        <v>112121695</v>
      </c>
      <c r="K9" s="242"/>
      <c r="L9" s="244">
        <f>SUM(B9:K9)</f>
        <v>124377445</v>
      </c>
    </row>
    <row r="10" spans="1:12" ht="34.5" customHeight="1" thickBot="1" x14ac:dyDescent="0.3">
      <c r="A10" s="240" t="s">
        <v>245</v>
      </c>
      <c r="B10" s="241"/>
      <c r="C10" s="241"/>
      <c r="D10" s="241"/>
      <c r="E10" s="241"/>
      <c r="F10" s="241">
        <f>'2020'!F14</f>
        <v>5715000</v>
      </c>
      <c r="G10" s="242"/>
      <c r="H10" s="241"/>
      <c r="I10" s="241"/>
      <c r="J10" s="242">
        <f>'2020'!H14</f>
        <v>29265277</v>
      </c>
      <c r="K10" s="242"/>
      <c r="L10" s="244">
        <f>SUM(B10:K10)</f>
        <v>34980277</v>
      </c>
    </row>
    <row r="11" spans="1:12" ht="36" customHeight="1" thickBot="1" x14ac:dyDescent="0.25">
      <c r="A11" s="245" t="s">
        <v>360</v>
      </c>
      <c r="B11" s="246">
        <f t="shared" ref="B11:K11" si="0">SUM(B7:B10)</f>
        <v>205690929</v>
      </c>
      <c r="C11" s="246">
        <f t="shared" si="0"/>
        <v>35006592</v>
      </c>
      <c r="D11" s="246">
        <f t="shared" si="0"/>
        <v>31850000</v>
      </c>
      <c r="E11" s="246">
        <f t="shared" si="0"/>
        <v>33499698</v>
      </c>
      <c r="F11" s="246">
        <f t="shared" si="0"/>
        <v>74736250</v>
      </c>
      <c r="G11" s="246">
        <f t="shared" si="0"/>
        <v>0</v>
      </c>
      <c r="H11" s="246">
        <f t="shared" si="0"/>
        <v>0</v>
      </c>
      <c r="I11" s="246">
        <f t="shared" si="0"/>
        <v>0</v>
      </c>
      <c r="J11" s="246">
        <f t="shared" si="0"/>
        <v>178249175</v>
      </c>
      <c r="K11" s="246">
        <f t="shared" si="0"/>
        <v>91557718</v>
      </c>
      <c r="L11" s="247">
        <f>SUM(B11:K11)</f>
        <v>650590362</v>
      </c>
    </row>
  </sheetData>
  <mergeCells count="1">
    <mergeCell ref="A3:L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&amp;C&amp;D&amp;R&amp;A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4"/>
  <sheetViews>
    <sheetView workbookViewId="0">
      <selection activeCell="A4" sqref="A4"/>
    </sheetView>
  </sheetViews>
  <sheetFormatPr defaultRowHeight="15" x14ac:dyDescent="0.25"/>
  <cols>
    <col min="1" max="1" width="33" customWidth="1"/>
    <col min="2" max="2" width="14.5703125" bestFit="1" customWidth="1"/>
    <col min="3" max="3" width="13.5703125" bestFit="1" customWidth="1"/>
    <col min="4" max="4" width="14.5703125" bestFit="1" customWidth="1"/>
    <col min="5" max="5" width="13.5703125" bestFit="1" customWidth="1"/>
    <col min="6" max="6" width="12.42578125" bestFit="1" customWidth="1"/>
    <col min="7" max="7" width="14.5703125" bestFit="1" customWidth="1"/>
    <col min="8" max="8" width="13.5703125" bestFit="1" customWidth="1"/>
    <col min="9" max="9" width="8" customWidth="1"/>
    <col min="10" max="10" width="10" bestFit="1" customWidth="1"/>
    <col min="11" max="11" width="14.5703125" bestFit="1" customWidth="1"/>
  </cols>
  <sheetData>
    <row r="1" spans="1:11" x14ac:dyDescent="0.25">
      <c r="H1" t="s">
        <v>361</v>
      </c>
    </row>
    <row r="3" spans="1:11" ht="18.75" x14ac:dyDescent="0.3">
      <c r="A3" s="435" t="s">
        <v>670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</row>
    <row r="7" spans="1:11" ht="15.75" thickBot="1" x14ac:dyDescent="0.3">
      <c r="J7" t="s">
        <v>327</v>
      </c>
    </row>
    <row r="8" spans="1:11" ht="60" x14ac:dyDescent="0.25">
      <c r="A8" s="248" t="s">
        <v>362</v>
      </c>
      <c r="B8" s="249" t="s">
        <v>363</v>
      </c>
      <c r="C8" s="250" t="s">
        <v>364</v>
      </c>
      <c r="D8" s="250" t="s">
        <v>307</v>
      </c>
      <c r="E8" s="250" t="s">
        <v>336</v>
      </c>
      <c r="F8" s="250" t="s">
        <v>337</v>
      </c>
      <c r="G8" s="250" t="s">
        <v>7</v>
      </c>
      <c r="H8" s="250" t="s">
        <v>340</v>
      </c>
      <c r="I8" s="250" t="s">
        <v>341</v>
      </c>
      <c r="J8" s="251" t="s">
        <v>365</v>
      </c>
      <c r="K8" s="252" t="s">
        <v>366</v>
      </c>
    </row>
    <row r="9" spans="1:11" ht="30" x14ac:dyDescent="0.25">
      <c r="A9" s="253"/>
      <c r="B9" s="254" t="s">
        <v>355</v>
      </c>
      <c r="C9" s="254" t="s">
        <v>355</v>
      </c>
      <c r="D9" s="254" t="s">
        <v>355</v>
      </c>
      <c r="E9" s="254" t="s">
        <v>355</v>
      </c>
      <c r="F9" s="254" t="s">
        <v>355</v>
      </c>
      <c r="G9" s="254" t="s">
        <v>355</v>
      </c>
      <c r="H9" s="254" t="s">
        <v>355</v>
      </c>
      <c r="I9" s="254" t="s">
        <v>355</v>
      </c>
      <c r="J9" s="254" t="s">
        <v>355</v>
      </c>
      <c r="K9" s="255" t="s">
        <v>355</v>
      </c>
    </row>
    <row r="10" spans="1:11" ht="30.75" customHeight="1" x14ac:dyDescent="0.25">
      <c r="A10" s="240" t="s">
        <v>357</v>
      </c>
      <c r="B10" s="256">
        <f>'2020'!B3+'2020'!C3</f>
        <v>28786040</v>
      </c>
      <c r="C10" s="223">
        <f>'2020'!D3</f>
        <v>4649703</v>
      </c>
      <c r="D10" s="223">
        <f>'2020'!E3+'2020'!F3+'2020'!G3+'2020'!I3</f>
        <v>3426460</v>
      </c>
      <c r="E10" s="223"/>
      <c r="F10" s="223"/>
      <c r="G10" s="223"/>
      <c r="H10" s="223"/>
      <c r="I10" s="223"/>
      <c r="J10" s="223"/>
      <c r="K10" s="257">
        <f>SUM(B10:J10)</f>
        <v>36862203</v>
      </c>
    </row>
    <row r="11" spans="1:11" ht="33" customHeight="1" x14ac:dyDescent="0.25">
      <c r="A11" s="240" t="s">
        <v>358</v>
      </c>
      <c r="B11" s="256">
        <f>'2020'!B4+'2020'!C4</f>
        <v>82125805</v>
      </c>
      <c r="C11" s="223">
        <f>'2020'!D4</f>
        <v>11017509</v>
      </c>
      <c r="D11" s="223">
        <f>'2020'!E4+'2020'!F4+'2020'!G4+'2020'!H4+'2020'!I4</f>
        <v>79450230</v>
      </c>
      <c r="E11" s="223">
        <f>'2020'!J4</f>
        <v>7670000</v>
      </c>
      <c r="F11" s="223">
        <f>'2020'!K4</f>
        <v>4300000</v>
      </c>
      <c r="G11" s="223">
        <f>'2020'!L4</f>
        <v>178249175</v>
      </c>
      <c r="H11" s="223">
        <f>'2020'!C21</f>
        <v>91557718</v>
      </c>
      <c r="I11" s="223"/>
      <c r="J11" s="223"/>
      <c r="K11" s="257">
        <f>SUM(B11:J11)</f>
        <v>454370437</v>
      </c>
    </row>
    <row r="12" spans="1:11" ht="39.75" customHeight="1" x14ac:dyDescent="0.25">
      <c r="A12" s="240" t="s">
        <v>359</v>
      </c>
      <c r="B12" s="256">
        <f>'2020'!B5+'2020'!C5</f>
        <v>65859000</v>
      </c>
      <c r="C12" s="223">
        <f>'2020'!D5</f>
        <v>11975325</v>
      </c>
      <c r="D12" s="223">
        <f>'2020'!E5+'2020'!F5+'2020'!G5+'2020'!H5+'2020'!I5</f>
        <v>46543120</v>
      </c>
      <c r="E12" s="223"/>
      <c r="F12" s="223"/>
      <c r="G12" s="223"/>
      <c r="H12" s="223"/>
      <c r="I12" s="223"/>
      <c r="J12" s="223"/>
      <c r="K12" s="257">
        <f>SUM(B12:J12)</f>
        <v>124377445</v>
      </c>
    </row>
    <row r="13" spans="1:11" ht="25.5" customHeight="1" thickBot="1" x14ac:dyDescent="0.3">
      <c r="A13" s="240" t="s">
        <v>245</v>
      </c>
      <c r="B13" s="256">
        <f>'2020'!B6+'2020'!C6</f>
        <v>21036908</v>
      </c>
      <c r="C13" s="223">
        <f>'2020'!D6</f>
        <v>3672709</v>
      </c>
      <c r="D13" s="223">
        <f>'2020'!E6+'2020'!F6+'2020'!G6+'2020'!H6+'2020'!I6</f>
        <v>10270660</v>
      </c>
      <c r="E13" s="223"/>
      <c r="F13" s="223"/>
      <c r="G13" s="223"/>
      <c r="H13" s="223"/>
      <c r="I13" s="223"/>
      <c r="J13" s="223"/>
      <c r="K13" s="257">
        <f>SUM(B13:J13)</f>
        <v>34980277</v>
      </c>
    </row>
    <row r="14" spans="1:11" ht="38.25" customHeight="1" thickBot="1" x14ac:dyDescent="0.3">
      <c r="A14" s="258" t="s">
        <v>360</v>
      </c>
      <c r="B14" s="259">
        <f t="shared" ref="B14:J14" si="0">SUM(B10:B13)</f>
        <v>197807753</v>
      </c>
      <c r="C14" s="259">
        <f t="shared" si="0"/>
        <v>31315246</v>
      </c>
      <c r="D14" s="259">
        <f t="shared" si="0"/>
        <v>139690470</v>
      </c>
      <c r="E14" s="259">
        <f t="shared" si="0"/>
        <v>7670000</v>
      </c>
      <c r="F14" s="259">
        <f t="shared" si="0"/>
        <v>4300000</v>
      </c>
      <c r="G14" s="259">
        <f t="shared" si="0"/>
        <v>178249175</v>
      </c>
      <c r="H14" s="259">
        <f t="shared" si="0"/>
        <v>91557718</v>
      </c>
      <c r="I14" s="259">
        <f t="shared" si="0"/>
        <v>0</v>
      </c>
      <c r="J14" s="259">
        <f t="shared" si="0"/>
        <v>0</v>
      </c>
      <c r="K14" s="260">
        <f>SUM(B14:J14)</f>
        <v>650590362</v>
      </c>
    </row>
  </sheetData>
  <mergeCells count="1">
    <mergeCell ref="A3:K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&amp;C&amp;D&amp;R&amp;A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önkormányzat</vt:lpstr>
      <vt:lpstr>hivatal</vt:lpstr>
      <vt:lpstr>ámk</vt:lpstr>
      <vt:lpstr>szak</vt:lpstr>
      <vt:lpstr>Munka1</vt:lpstr>
      <vt:lpstr>2020</vt:lpstr>
      <vt:lpstr>melléklet1</vt:lpstr>
      <vt:lpstr>melléklet2</vt:lpstr>
      <vt:lpstr>melléklet3</vt:lpstr>
      <vt:lpstr>melléklet4</vt:lpstr>
      <vt:lpstr>melléklet5</vt:lpstr>
      <vt:lpstr>melléklet6</vt:lpstr>
      <vt:lpstr>melléklet7</vt:lpstr>
      <vt:lpstr>melléklet8</vt:lpstr>
      <vt:lpstr>melléklet9</vt:lpstr>
      <vt:lpstr>melléklet10</vt:lpstr>
      <vt:lpstr>melléklet11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penzugy_05</dc:creator>
  <cp:lastModifiedBy>Titkarsag</cp:lastModifiedBy>
  <cp:lastPrinted>2020-02-20T09:55:05Z</cp:lastPrinted>
  <dcterms:created xsi:type="dcterms:W3CDTF">2013-01-08T07:03:11Z</dcterms:created>
  <dcterms:modified xsi:type="dcterms:W3CDTF">2021-05-13T10:01:21Z</dcterms:modified>
</cp:coreProperties>
</file>