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21\5_2021_2021. évi költségvetési rendelet módosítása\egysszerk\feltöltéshez\"/>
    </mc:Choice>
  </mc:AlternateContent>
  <bookViews>
    <workbookView xWindow="0" yWindow="0" windowWidth="28800" windowHeight="11730"/>
  </bookViews>
  <sheets>
    <sheet name="Munk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5" i="1" l="1"/>
  <c r="J44" i="1"/>
  <c r="J43" i="1"/>
  <c r="J42" i="1"/>
  <c r="I41" i="1"/>
  <c r="E41" i="1"/>
  <c r="J41" i="1" s="1"/>
  <c r="J40" i="1"/>
  <c r="J39" i="1"/>
  <c r="G39" i="1"/>
  <c r="F39" i="1"/>
  <c r="F26" i="1" s="1"/>
  <c r="E39" i="1"/>
  <c r="J38" i="1"/>
  <c r="D38" i="1"/>
  <c r="J37" i="1"/>
  <c r="D37" i="1"/>
  <c r="B37" i="1"/>
  <c r="D36" i="1"/>
  <c r="J36" i="1" s="1"/>
  <c r="J35" i="1"/>
  <c r="J34" i="1"/>
  <c r="D34" i="1"/>
  <c r="J33" i="1"/>
  <c r="D33" i="1"/>
  <c r="J32" i="1"/>
  <c r="D32" i="1"/>
  <c r="J31" i="1"/>
  <c r="D31" i="1"/>
  <c r="J30" i="1"/>
  <c r="D30" i="1"/>
  <c r="E29" i="1"/>
  <c r="D29" i="1"/>
  <c r="D26" i="1" s="1"/>
  <c r="J28" i="1"/>
  <c r="J27" i="1"/>
  <c r="I26" i="1"/>
  <c r="H26" i="1"/>
  <c r="G26" i="1"/>
  <c r="E26" i="1"/>
  <c r="J25" i="1"/>
  <c r="J24" i="1"/>
  <c r="J23" i="1"/>
  <c r="J22" i="1"/>
  <c r="J21" i="1"/>
  <c r="J20" i="1"/>
  <c r="J19" i="1"/>
  <c r="D19" i="1"/>
  <c r="J18" i="1"/>
  <c r="D18" i="1"/>
  <c r="J17" i="1"/>
  <c r="D16" i="1"/>
  <c r="J16" i="1" s="1"/>
  <c r="J15" i="1"/>
  <c r="J14" i="1"/>
  <c r="D14" i="1"/>
  <c r="J13" i="1"/>
  <c r="D13" i="1"/>
  <c r="J12" i="1"/>
  <c r="D12" i="1"/>
  <c r="J11" i="1"/>
  <c r="J10" i="1"/>
  <c r="J9" i="1"/>
  <c r="D8" i="1"/>
  <c r="J8" i="1" s="1"/>
  <c r="I7" i="1"/>
  <c r="I46" i="1" s="1"/>
  <c r="H7" i="1"/>
  <c r="H46" i="1" s="1"/>
  <c r="G7" i="1"/>
  <c r="G46" i="1" s="1"/>
  <c r="F7" i="1"/>
  <c r="F46" i="1" s="1"/>
  <c r="E7" i="1"/>
  <c r="E46" i="1" s="1"/>
  <c r="J7" i="1" l="1"/>
  <c r="J29" i="1"/>
  <c r="J26" i="1" s="1"/>
  <c r="D7" i="1"/>
  <c r="D46" i="1" s="1"/>
  <c r="J46" i="1" l="1"/>
</calcChain>
</file>

<file path=xl/sharedStrings.xml><?xml version="1.0" encoding="utf-8"?>
<sst xmlns="http://schemas.openxmlformats.org/spreadsheetml/2006/main" count="140" uniqueCount="92">
  <si>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</si>
  <si>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</si>
  <si>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</si>
  <si>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</si>
  <si>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</si>
  <si>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</si>
  <si>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</si>
  <si>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</si>
  <si>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</si>
  <si>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</si>
  <si>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</si>
  <si>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</si>
  <si>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</si>
  <si>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</si>
  <si>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</si>
  <si>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</si>
  <si>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</si>
  <si>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</si>
  <si>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</si>
  <si>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</si>
  <si>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</si>
  <si>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</si>
  <si>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</si>
  <si>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</si>
  <si>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</si>
  <si>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</si>
  <si>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</si>
  <si>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</si>
  <si>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</si>
  <si>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</si>
  <si>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</si>
  <si>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</si>
  <si>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</si>
  <si>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</si>
  <si>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</si>
  <si>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</si>
  <si>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</si>
  <si>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</si>
  <si>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</si>
  <si>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</si>
  <si>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Helyi energiaközösség Felsőörsön</t>
  </si>
  <si>
    <t>Magyar Falu Program Bárókert utca útépítés fordított ÁFA I.</t>
  </si>
  <si>
    <t>Magyar Falu Program Kertvég utca útépítés fordított ÁFA I.</t>
  </si>
  <si>
    <t>Magyar Falu Program Bárókert utca Király utca útépítés fordított ÁFA II.</t>
  </si>
  <si>
    <t>Bárókert utca útépítés Magyar Falu Program I.</t>
  </si>
  <si>
    <t>Kertvég utca útépítés Magyar Falu Program I.</t>
  </si>
  <si>
    <t>"12. melléklet a 2/2021.(III.02.)önkormányzati rendelethez"</t>
  </si>
  <si>
    <t xml:space="preserve">Több éves kihatással járó döntésekből származó kötelezettségek célok szerint, évenkénti bontásban (Ft) </t>
  </si>
  <si>
    <t>2021. évi költségvetés</t>
  </si>
  <si>
    <t>12. melléklet az 5/2021.(VI.28.) önkormányzati rendelethez, hatályos 2021. június 30-tól</t>
  </si>
  <si>
    <t>Sorszám</t>
  </si>
  <si>
    <t xml:space="preserve">Kötelezettség jogcíme </t>
  </si>
  <si>
    <t>Kötelezettségvállalás éve</t>
  </si>
  <si>
    <t>2021.előtti kifizetés</t>
  </si>
  <si>
    <t>2021.</t>
  </si>
  <si>
    <t>2022.</t>
  </si>
  <si>
    <t>2023.</t>
  </si>
  <si>
    <t>2024.</t>
  </si>
  <si>
    <t>2024. után</t>
  </si>
  <si>
    <t>Összesen</t>
  </si>
  <si>
    <t>Beruházás, felújítás és egyéb felhalm.c.kiadások (2+...+19):</t>
  </si>
  <si>
    <t>ELMIB Részvény</t>
  </si>
  <si>
    <t>2012.</t>
  </si>
  <si>
    <t>Felsőörs csapadékvíz elvezetés KDOP 4.1.1/E-11-2012-0007</t>
  </si>
  <si>
    <t>2013.</t>
  </si>
  <si>
    <t>Eszközfejlesztés a Miske Óvodában TÁMOP-3.1.11-12/2-2012-0091</t>
  </si>
  <si>
    <t>DRV gördülő fejlesztési terv 95/2018.(09.03) sz. kp. Határozat</t>
  </si>
  <si>
    <t>2019.</t>
  </si>
  <si>
    <t>Bölcsőde építés 1717/2017.(X.3.)</t>
  </si>
  <si>
    <t>2017.</t>
  </si>
  <si>
    <t>Kistelepülési önkormányzatok alacsony összegű fejlesztéseinek támogatása</t>
  </si>
  <si>
    <t xml:space="preserve">Belterületi utak járdák, hidak felújítása 2068/2017.(XII.28.) Korm.hat. </t>
  </si>
  <si>
    <t>2018.</t>
  </si>
  <si>
    <t xml:space="preserve">VP-6-7.2.1.-7.4.1.2-16 Külter.helyi közutak fejlesztése önkorm.utak kezeléséhez, áll.javításához, karbant.-hoz szülséges erő -és munkagépek beszerz.pályázati </t>
  </si>
  <si>
    <t>2016.</t>
  </si>
  <si>
    <t>EFOP-1.5.2-16-2017-00016</t>
  </si>
  <si>
    <t>KEHOP-2.2.1-15-2015-00005</t>
  </si>
  <si>
    <t>TOP-2.1.1-6 Kerékpárút Alsóörs-Felsőörs</t>
  </si>
  <si>
    <t xml:space="preserve">TOP-3.2.1-15.-VE1-2016-00004 Energetikai korszerűsítés </t>
  </si>
  <si>
    <t>2020.</t>
  </si>
  <si>
    <t>Magyar Falu Program keretében benyújtott szolgálati lakás felújítás</t>
  </si>
  <si>
    <t xml:space="preserve">Magyar Falu Program Bárókert utca Király utca útépítés </t>
  </si>
  <si>
    <t>Traktor és ágvágó beszerzés</t>
  </si>
  <si>
    <t>Működési kiadások összesen (21+...+39):</t>
  </si>
  <si>
    <t>Hótolás, sikosságmentesítés 116/2018.(11.12.)</t>
  </si>
  <si>
    <t>Pályázati támogatásból megvalósuló projekt előkészítés</t>
  </si>
  <si>
    <t>Tanulmányi szerződés (óvodapedagógus iskolarendszerű képzés)</t>
  </si>
  <si>
    <t xml:space="preserve">TOP-3.2.1-15.-VE1-2016-00004Energetikai korszerűsítés </t>
  </si>
  <si>
    <t>Projekt fenntartási jelentés KEOP-4.10.0/N/14-2014-0107 (Z-16-104)</t>
  </si>
  <si>
    <t>Veszprém-Balaton Régió Kultúrájáért Közalapítvány (2023 EKF hozzájárulás)</t>
  </si>
  <si>
    <t>Központi orvosi ügyelet ellátásához való hozzájárulás</t>
  </si>
  <si>
    <t>Összesen (1+20):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</si>
</sst>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Times New Roman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7">
    <xf numFmtId="0" fontId="0" fillId="0" borderId="0" xfId="0"/>
    <xf numFmtId="0" fontId="1" fillId="0" borderId="0" xfId="0" applyFont="1" applyFill="1"/>
    <xf numFmtId="0" fontId="1" fillId="0" borderId="7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/>
    <xf numFmtId="3" fontId="1" fillId="0" borderId="0" xfId="0" applyNumberFormat="1" applyFont="1"/>
    <xf numFmtId="0" fontId="1" fillId="0" borderId="0" xfId="0" applyFont="1" applyBorder="1" applyAlignment="1">
      <alignment horizontal="right"/>
    </xf>
    <xf numFmtId="0" fontId="4" fillId="0" borderId="1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49" fontId="6" fillId="0" borderId="16" xfId="0" applyNumberFormat="1" applyFont="1" applyBorder="1" applyAlignment="1">
      <alignment horizontal="center"/>
    </xf>
    <xf numFmtId="0" fontId="4" fillId="0" borderId="3" xfId="0" applyFont="1" applyBorder="1"/>
    <xf numFmtId="0" fontId="7" fillId="0" borderId="18" xfId="0" applyFont="1" applyFill="1" applyBorder="1"/>
    <xf numFmtId="3" fontId="6" fillId="0" borderId="3" xfId="0" applyNumberFormat="1" applyFont="1" applyBorder="1"/>
    <xf numFmtId="49" fontId="5" fillId="0" borderId="8" xfId="0" applyNumberFormat="1" applyFont="1" applyBorder="1" applyAlignment="1">
      <alignment horizontal="center"/>
    </xf>
    <xf numFmtId="0" fontId="7" fillId="0" borderId="4" xfId="0" applyFont="1" applyFill="1" applyBorder="1"/>
    <xf numFmtId="0" fontId="7" fillId="0" borderId="10" xfId="0" applyFont="1" applyFill="1" applyBorder="1" applyAlignment="1">
      <alignment horizontal="right"/>
    </xf>
    <xf numFmtId="3" fontId="7" fillId="0" borderId="30" xfId="0" applyNumberFormat="1" applyFont="1" applyFill="1" applyBorder="1"/>
    <xf numFmtId="3" fontId="7" fillId="0" borderId="26" xfId="0" applyNumberFormat="1" applyFont="1" applyFill="1" applyBorder="1"/>
    <xf numFmtId="3" fontId="7" fillId="0" borderId="15" xfId="0" applyNumberFormat="1" applyFont="1" applyFill="1" applyBorder="1"/>
    <xf numFmtId="3" fontId="7" fillId="0" borderId="8" xfId="0" applyNumberFormat="1" applyFont="1" applyFill="1" applyBorder="1"/>
    <xf numFmtId="49" fontId="5" fillId="0" borderId="10" xfId="0" applyNumberFormat="1" applyFont="1" applyBorder="1" applyAlignment="1">
      <alignment horizontal="center"/>
    </xf>
    <xf numFmtId="0" fontId="1" fillId="0" borderId="6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right"/>
    </xf>
    <xf numFmtId="3" fontId="7" fillId="0" borderId="11" xfId="0" applyNumberFormat="1" applyFont="1" applyFill="1" applyBorder="1"/>
    <xf numFmtId="0" fontId="5" fillId="0" borderId="4" xfId="0" applyFont="1" applyFill="1" applyBorder="1"/>
    <xf numFmtId="3" fontId="5" fillId="0" borderId="30" xfId="0" applyNumberFormat="1" applyFont="1" applyFill="1" applyBorder="1"/>
    <xf numFmtId="3" fontId="5" fillId="0" borderId="26" xfId="0" applyNumberFormat="1" applyFont="1" applyFill="1" applyBorder="1"/>
    <xf numFmtId="3" fontId="5" fillId="0" borderId="15" xfId="0" applyNumberFormat="1" applyFont="1" applyFill="1" applyBorder="1"/>
    <xf numFmtId="3" fontId="5" fillId="0" borderId="11" xfId="0" applyNumberFormat="1" applyFont="1" applyFill="1" applyBorder="1"/>
    <xf numFmtId="0" fontId="5" fillId="0" borderId="14" xfId="0" applyFont="1" applyFill="1" applyBorder="1"/>
    <xf numFmtId="3" fontId="5" fillId="0" borderId="5" xfId="0" applyNumberFormat="1" applyFont="1" applyFill="1" applyBorder="1" applyAlignment="1"/>
    <xf numFmtId="3" fontId="5" fillId="0" borderId="6" xfId="0" applyNumberFormat="1" applyFont="1" applyFill="1" applyBorder="1" applyAlignment="1"/>
    <xf numFmtId="3" fontId="5" fillId="0" borderId="7" xfId="0" applyNumberFormat="1" applyFont="1" applyFill="1" applyBorder="1" applyAlignment="1"/>
    <xf numFmtId="49" fontId="5" fillId="0" borderId="10" xfId="0" applyNumberFormat="1" applyFont="1" applyFill="1" applyBorder="1" applyAlignment="1">
      <alignment horizontal="center"/>
    </xf>
    <xf numFmtId="3" fontId="7" fillId="0" borderId="26" xfId="0" applyNumberFormat="1" applyFont="1" applyFill="1" applyBorder="1" applyAlignment="1"/>
    <xf numFmtId="3" fontId="7" fillId="0" borderId="7" xfId="0" applyNumberFormat="1" applyFont="1" applyFill="1" applyBorder="1" applyAlignment="1"/>
    <xf numFmtId="3" fontId="7" fillId="0" borderId="5" xfId="0" applyNumberFormat="1" applyFont="1" applyFill="1" applyBorder="1" applyAlignment="1"/>
    <xf numFmtId="3" fontId="7" fillId="0" borderId="6" xfId="0" applyNumberFormat="1" applyFont="1" applyFill="1" applyBorder="1" applyAlignment="1"/>
    <xf numFmtId="0" fontId="1" fillId="0" borderId="14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3" fontId="7" fillId="0" borderId="15" xfId="0" applyNumberFormat="1" applyFont="1" applyFill="1" applyBorder="1" applyAlignment="1"/>
    <xf numFmtId="0" fontId="3" fillId="0" borderId="0" xfId="0" applyFont="1" applyFill="1"/>
    <xf numFmtId="0" fontId="1" fillId="0" borderId="14" xfId="0" applyFont="1" applyFill="1" applyBorder="1" applyAlignment="1">
      <alignment horizontal="left" vertical="center" wrapText="1"/>
    </xf>
    <xf numFmtId="3" fontId="7" fillId="0" borderId="29" xfId="0" applyNumberFormat="1" applyFont="1" applyFill="1" applyBorder="1"/>
    <xf numFmtId="3" fontId="7" fillId="0" borderId="24" xfId="0" applyNumberFormat="1" applyFont="1" applyFill="1" applyBorder="1" applyAlignment="1"/>
    <xf numFmtId="3" fontId="7" fillId="0" borderId="14" xfId="0" applyNumberFormat="1" applyFont="1" applyFill="1" applyBorder="1" applyAlignment="1"/>
    <xf numFmtId="3" fontId="7" fillId="0" borderId="12" xfId="0" applyNumberFormat="1" applyFont="1" applyFill="1" applyBorder="1" applyAlignment="1"/>
    <xf numFmtId="3" fontId="7" fillId="0" borderId="10" xfId="0" applyNumberFormat="1" applyFont="1" applyFill="1" applyBorder="1"/>
    <xf numFmtId="0" fontId="1" fillId="0" borderId="22" xfId="0" applyFont="1" applyFill="1" applyBorder="1" applyAlignment="1">
      <alignment horizontal="left" vertical="center" wrapText="1"/>
    </xf>
    <xf numFmtId="3" fontId="7" fillId="0" borderId="5" xfId="0" applyNumberFormat="1" applyFont="1" applyFill="1" applyBorder="1"/>
    <xf numFmtId="3" fontId="7" fillId="0" borderId="7" xfId="0" applyNumberFormat="1" applyFont="1" applyFill="1" applyBorder="1"/>
    <xf numFmtId="0" fontId="1" fillId="0" borderId="14" xfId="0" applyFont="1" applyFill="1" applyBorder="1"/>
    <xf numFmtId="3" fontId="7" fillId="0" borderId="19" xfId="0" applyNumberFormat="1" applyFont="1" applyFill="1" applyBorder="1"/>
    <xf numFmtId="3" fontId="7" fillId="0" borderId="24" xfId="0" applyNumberFormat="1" applyFont="1" applyFill="1" applyBorder="1"/>
    <xf numFmtId="3" fontId="7" fillId="0" borderId="12" xfId="0" applyNumberFormat="1" applyFont="1" applyFill="1" applyBorder="1"/>
    <xf numFmtId="3" fontId="7" fillId="0" borderId="13" xfId="0" applyNumberFormat="1" applyFont="1" applyFill="1" applyBorder="1"/>
    <xf numFmtId="49" fontId="6" fillId="0" borderId="3" xfId="0" applyNumberFormat="1" applyFont="1" applyFill="1" applyBorder="1" applyAlignment="1">
      <alignment horizontal="center"/>
    </xf>
    <xf numFmtId="0" fontId="4" fillId="2" borderId="16" xfId="0" applyFont="1" applyFill="1" applyBorder="1"/>
    <xf numFmtId="0" fontId="7" fillId="2" borderId="3" xfId="0" applyFont="1" applyFill="1" applyBorder="1"/>
    <xf numFmtId="3" fontId="6" fillId="2" borderId="16" xfId="0" applyNumberFormat="1" applyFont="1" applyFill="1" applyBorder="1"/>
    <xf numFmtId="3" fontId="6" fillId="2" borderId="3" xfId="0" applyNumberFormat="1" applyFont="1" applyFill="1" applyBorder="1"/>
    <xf numFmtId="3" fontId="6" fillId="2" borderId="18" xfId="0" applyNumberFormat="1" applyFont="1" applyFill="1" applyBorder="1"/>
    <xf numFmtId="3" fontId="6" fillId="2" borderId="20" xfId="0" applyNumberFormat="1" applyFont="1" applyFill="1" applyBorder="1"/>
    <xf numFmtId="49" fontId="5" fillId="0" borderId="1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center" wrapText="1"/>
    </xf>
    <xf numFmtId="3" fontId="5" fillId="0" borderId="28" xfId="0" applyNumberFormat="1" applyFont="1" applyFill="1" applyBorder="1"/>
    <xf numFmtId="3" fontId="6" fillId="0" borderId="23" xfId="0" applyNumberFormat="1" applyFont="1" applyFill="1" applyBorder="1"/>
    <xf numFmtId="3" fontId="6" fillId="0" borderId="25" xfId="0" applyNumberFormat="1" applyFont="1" applyFill="1" applyBorder="1"/>
    <xf numFmtId="0" fontId="5" fillId="0" borderId="6" xfId="0" applyFont="1" applyFill="1" applyBorder="1"/>
    <xf numFmtId="3" fontId="5" fillId="0" borderId="29" xfId="0" applyNumberFormat="1" applyFont="1" applyFill="1" applyBorder="1"/>
    <xf numFmtId="3" fontId="6" fillId="0" borderId="5" xfId="0" applyNumberFormat="1" applyFont="1" applyFill="1" applyBorder="1"/>
    <xf numFmtId="3" fontId="6" fillId="0" borderId="7" xfId="0" applyNumberFormat="1" applyFont="1" applyFill="1" applyBorder="1"/>
    <xf numFmtId="3" fontId="5" fillId="0" borderId="5" xfId="0" applyNumberFormat="1" applyFont="1" applyFill="1" applyBorder="1"/>
    <xf numFmtId="3" fontId="5" fillId="0" borderId="7" xfId="0" applyNumberFormat="1" applyFont="1" applyFill="1" applyBorder="1"/>
    <xf numFmtId="3" fontId="5" fillId="0" borderId="10" xfId="0" applyNumberFormat="1" applyFont="1" applyFill="1" applyBorder="1"/>
    <xf numFmtId="0" fontId="3" fillId="0" borderId="0" xfId="0" applyFont="1"/>
    <xf numFmtId="3" fontId="7" fillId="0" borderId="21" xfId="0" applyNumberFormat="1" applyFont="1" applyFill="1" applyBorder="1"/>
    <xf numFmtId="0" fontId="1" fillId="0" borderId="0" xfId="0" applyFont="1" applyFill="1" applyAlignment="1">
      <alignment vertical="center"/>
    </xf>
    <xf numFmtId="3" fontId="5" fillId="0" borderId="21" xfId="0" applyNumberFormat="1" applyFont="1" applyFill="1" applyBorder="1"/>
    <xf numFmtId="3" fontId="5" fillId="0" borderId="19" xfId="0" applyNumberFormat="1" applyFont="1" applyFill="1" applyBorder="1"/>
    <xf numFmtId="3" fontId="5" fillId="0" borderId="24" xfId="0" applyNumberFormat="1" applyFont="1" applyFill="1" applyBorder="1"/>
    <xf numFmtId="3" fontId="5" fillId="0" borderId="12" xfId="0" applyNumberFormat="1" applyFont="1" applyFill="1" applyBorder="1"/>
    <xf numFmtId="0" fontId="1" fillId="0" borderId="12" xfId="0" applyFont="1" applyFill="1" applyBorder="1" applyAlignment="1">
      <alignment wrapText="1"/>
    </xf>
    <xf numFmtId="0" fontId="1" fillId="0" borderId="12" xfId="0" applyFont="1" applyFill="1" applyBorder="1"/>
    <xf numFmtId="0" fontId="6" fillId="2" borderId="16" xfId="0" applyFont="1" applyFill="1" applyBorder="1"/>
    <xf numFmtId="3" fontId="4" fillId="2" borderId="3" xfId="0" applyNumberFormat="1" applyFont="1" applyFill="1" applyBorder="1"/>
    <xf numFmtId="3" fontId="4" fillId="2" borderId="18" xfId="0" applyNumberFormat="1" applyFont="1" applyFill="1" applyBorder="1"/>
  </cellXfs>
  <cellStyles count="7">
    <cellStyle name="Normál" xfId="0" builtinId="0"/>
    <cellStyle name="Normál 2" xfId="2"/>
    <cellStyle name="Normál 3" xfId="3"/>
    <cellStyle name="Normál 3 2" xfId="4"/>
    <cellStyle name="Normál 4" xfId="6"/>
    <cellStyle name="Normál 5" xfId="1"/>
    <cellStyle name="Normá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2" name="Szövegdoboz 1"/>
        <xdr:cNvSpPr txBox="1"/>
      </xdr:nvSpPr>
      <xdr:spPr>
        <a:xfrm>
          <a:off x="809625" y="47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" name="Szövegdoboz 2"/>
        <xdr:cNvSpPr txBox="1"/>
      </xdr:nvSpPr>
      <xdr:spPr>
        <a:xfrm>
          <a:off x="1304925" y="14001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hu-H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4;nkorm&#225;nyzat/R%20E%20N%20D%20E%20L%20E%20T%20E%20K/HAT&#193;LYOS/2021/5_2021_2021.%20&#233;vi%20k&#246;lts&#233;gvet&#233;si%20rendelet%20m&#243;dos&#237;t&#225;sa/egysszerk/5_2021_2021_k&#246;lts&#233;gvet&#233;si_rendelet_mell&#233;kle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1">
          <cell r="H31">
            <v>2631147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8"/>
  <sheetViews>
    <sheetView tabSelected="1" zoomScale="80" zoomScaleNormal="80" workbookViewId="0">
      <selection activeCell="O19" sqref="O19"/>
    </sheetView>
  </sheetViews>
  <sheetFormatPr defaultRowHeight="12.75" x14ac:dyDescent="0.2"/>
  <cols>
    <col min="1" max="1" width="9.140625" style="4"/>
    <col min="2" max="2" width="73.140625" style="4" customWidth="1"/>
    <col min="3" max="4" width="13.140625" style="4" customWidth="1"/>
    <col min="5" max="5" width="12.42578125" style="4" customWidth="1"/>
    <col min="6" max="9" width="13.140625" style="4" customWidth="1"/>
    <col min="10" max="10" width="13.140625" style="5" customWidth="1"/>
    <col min="11" max="16384" width="9.140625" style="4"/>
  </cols>
  <sheetData>
    <row r="1" spans="1:10" s="4" customFormat="1" x14ac:dyDescent="0.2">
      <c r="A1" s="3" t="s">
        <v>46</v>
      </c>
      <c r="B1" s="3"/>
      <c r="C1" s="3"/>
      <c r="D1" s="3"/>
      <c r="E1" s="3"/>
      <c r="F1" s="3"/>
      <c r="G1" s="3"/>
      <c r="H1" s="3"/>
      <c r="I1" s="3"/>
      <c r="J1" s="3"/>
    </row>
    <row r="2" spans="1:10" s="4" customFormat="1" x14ac:dyDescent="0.2">
      <c r="A2" s="3" t="s">
        <v>47</v>
      </c>
      <c r="B2" s="3"/>
      <c r="C2" s="3"/>
      <c r="D2" s="3"/>
      <c r="E2" s="3"/>
      <c r="F2" s="3"/>
      <c r="G2" s="3"/>
      <c r="H2" s="3"/>
      <c r="I2" s="3"/>
      <c r="J2" s="3"/>
    </row>
    <row r="3" spans="1:10" s="4" customFormat="1" ht="14.25" customHeight="1" x14ac:dyDescent="0.2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</row>
    <row r="4" spans="1:10" s="4" customFormat="1" ht="35.25" customHeight="1" thickBot="1" x14ac:dyDescent="0.25">
      <c r="A4" s="6" t="s">
        <v>49</v>
      </c>
      <c r="B4" s="6"/>
      <c r="C4" s="6"/>
      <c r="D4" s="6"/>
      <c r="E4" s="6"/>
      <c r="F4" s="6"/>
      <c r="G4" s="6"/>
      <c r="H4" s="6"/>
      <c r="I4" s="6"/>
      <c r="J4" s="6"/>
    </row>
    <row r="5" spans="1:10" s="14" customFormat="1" ht="26.25" thickBot="1" x14ac:dyDescent="0.3">
      <c r="A5" s="7" t="s">
        <v>50</v>
      </c>
      <c r="B5" s="8" t="s">
        <v>51</v>
      </c>
      <c r="C5" s="9" t="s">
        <v>52</v>
      </c>
      <c r="D5" s="10" t="s">
        <v>53</v>
      </c>
      <c r="E5" s="11" t="s">
        <v>54</v>
      </c>
      <c r="F5" s="12" t="s">
        <v>55</v>
      </c>
      <c r="G5" s="9" t="s">
        <v>56</v>
      </c>
      <c r="H5" s="12" t="s">
        <v>57</v>
      </c>
      <c r="I5" s="9" t="s">
        <v>58</v>
      </c>
      <c r="J5" s="13" t="s">
        <v>59</v>
      </c>
    </row>
    <row r="6" spans="1:10" s="4" customFormat="1" ht="13.5" thickBot="1" x14ac:dyDescent="0.25">
      <c r="A6" s="15" t="s">
        <v>0</v>
      </c>
      <c r="B6" s="16" t="s">
        <v>1</v>
      </c>
      <c r="C6" s="17" t="s">
        <v>2</v>
      </c>
      <c r="D6" s="16" t="s">
        <v>3</v>
      </c>
      <c r="E6" s="17" t="s">
        <v>4</v>
      </c>
      <c r="F6" s="16" t="s">
        <v>5</v>
      </c>
      <c r="G6" s="17" t="s">
        <v>6</v>
      </c>
      <c r="H6" s="16" t="s">
        <v>7</v>
      </c>
      <c r="I6" s="18" t="s">
        <v>8</v>
      </c>
      <c r="J6" s="16" t="s">
        <v>9</v>
      </c>
    </row>
    <row r="7" spans="1:10" s="4" customFormat="1" ht="18" customHeight="1" thickBot="1" x14ac:dyDescent="0.25">
      <c r="A7" s="19" t="s">
        <v>0</v>
      </c>
      <c r="B7" s="20" t="s">
        <v>60</v>
      </c>
      <c r="C7" s="21"/>
      <c r="D7" s="22">
        <f>SUM(D8:D25)</f>
        <v>511290446</v>
      </c>
      <c r="E7" s="22">
        <f t="shared" ref="E7:I7" si="0">SUM(E8:E25)</f>
        <v>300531147</v>
      </c>
      <c r="F7" s="22">
        <f t="shared" si="0"/>
        <v>6225540</v>
      </c>
      <c r="G7" s="22">
        <f t="shared" si="0"/>
        <v>5022850</v>
      </c>
      <c r="H7" s="22">
        <f t="shared" si="0"/>
        <v>3346450</v>
      </c>
      <c r="I7" s="22">
        <f t="shared" si="0"/>
        <v>95229680</v>
      </c>
      <c r="J7" s="22">
        <f>SUM(J8:J25)</f>
        <v>921646113</v>
      </c>
    </row>
    <row r="8" spans="1:10" s="4" customFormat="1" ht="18" customHeight="1" x14ac:dyDescent="0.2">
      <c r="A8" s="23" t="s">
        <v>1</v>
      </c>
      <c r="B8" s="24" t="s">
        <v>61</v>
      </c>
      <c r="C8" s="25" t="s">
        <v>62</v>
      </c>
      <c r="D8" s="26">
        <f>3411888-74413+74413+919740+570388</f>
        <v>4902016</v>
      </c>
      <c r="E8" s="27"/>
      <c r="F8" s="28"/>
      <c r="G8" s="27"/>
      <c r="H8" s="28"/>
      <c r="I8" s="28"/>
      <c r="J8" s="29">
        <f>SUM(D8:I8)</f>
        <v>4902016</v>
      </c>
    </row>
    <row r="9" spans="1:10" s="4" customFormat="1" ht="18" customHeight="1" x14ac:dyDescent="0.2">
      <c r="A9" s="30" t="s">
        <v>2</v>
      </c>
      <c r="B9" s="31" t="s">
        <v>63</v>
      </c>
      <c r="C9" s="32" t="s">
        <v>64</v>
      </c>
      <c r="D9" s="26">
        <v>119507000</v>
      </c>
      <c r="E9" s="27"/>
      <c r="F9" s="28"/>
      <c r="G9" s="27"/>
      <c r="H9" s="28"/>
      <c r="I9" s="28"/>
      <c r="J9" s="33">
        <f>SUM(D9:I9)</f>
        <v>119507000</v>
      </c>
    </row>
    <row r="10" spans="1:10" s="4" customFormat="1" ht="18" customHeight="1" x14ac:dyDescent="0.2">
      <c r="A10" s="30" t="s">
        <v>3</v>
      </c>
      <c r="B10" s="34" t="s">
        <v>65</v>
      </c>
      <c r="C10" s="32" t="s">
        <v>64</v>
      </c>
      <c r="D10" s="35">
        <v>1606000</v>
      </c>
      <c r="E10" s="36"/>
      <c r="F10" s="37"/>
      <c r="G10" s="36"/>
      <c r="H10" s="37"/>
      <c r="I10" s="37"/>
      <c r="J10" s="38">
        <f>SUM(D10:I10)</f>
        <v>1606000</v>
      </c>
    </row>
    <row r="11" spans="1:10" s="4" customFormat="1" ht="18" customHeight="1" x14ac:dyDescent="0.2">
      <c r="A11" s="30" t="s">
        <v>4</v>
      </c>
      <c r="B11" s="39" t="s">
        <v>66</v>
      </c>
      <c r="C11" s="32" t="s">
        <v>67</v>
      </c>
      <c r="D11" s="35"/>
      <c r="E11" s="40">
        <v>12499340</v>
      </c>
      <c r="F11" s="40">
        <v>6225540</v>
      </c>
      <c r="G11" s="40">
        <v>5022850</v>
      </c>
      <c r="H11" s="41">
        <v>3346450</v>
      </c>
      <c r="I11" s="42">
        <v>95229680</v>
      </c>
      <c r="J11" s="38">
        <f t="shared" ref="J11:J15" si="1">SUM(D11:I11)</f>
        <v>122323860</v>
      </c>
    </row>
    <row r="12" spans="1:10" s="1" customFormat="1" ht="18" customHeight="1" x14ac:dyDescent="0.2">
      <c r="A12" s="43" t="s">
        <v>5</v>
      </c>
      <c r="B12" s="31" t="s">
        <v>68</v>
      </c>
      <c r="C12" s="32" t="s">
        <v>69</v>
      </c>
      <c r="D12" s="26">
        <f>435000+14016753+84706008+1500000</f>
        <v>100657761</v>
      </c>
      <c r="E12" s="44"/>
      <c r="F12" s="45"/>
      <c r="G12" s="46"/>
      <c r="H12" s="47"/>
      <c r="I12" s="45"/>
      <c r="J12" s="33">
        <f t="shared" si="1"/>
        <v>100657761</v>
      </c>
    </row>
    <row r="13" spans="1:10" s="1" customFormat="1" ht="18" customHeight="1" x14ac:dyDescent="0.2">
      <c r="A13" s="43" t="s">
        <v>6</v>
      </c>
      <c r="B13" s="48" t="s">
        <v>70</v>
      </c>
      <c r="C13" s="32" t="s">
        <v>69</v>
      </c>
      <c r="D13" s="26">
        <f>1117600+579120</f>
        <v>1696720</v>
      </c>
      <c r="E13" s="45"/>
      <c r="F13" s="45"/>
      <c r="G13" s="46"/>
      <c r="H13" s="47"/>
      <c r="I13" s="45"/>
      <c r="J13" s="33">
        <f t="shared" si="1"/>
        <v>1696720</v>
      </c>
    </row>
    <row r="14" spans="1:10" s="1" customFormat="1" ht="18" customHeight="1" x14ac:dyDescent="0.2">
      <c r="A14" s="43" t="s">
        <v>7</v>
      </c>
      <c r="B14" s="49" t="s">
        <v>71</v>
      </c>
      <c r="C14" s="32" t="s">
        <v>72</v>
      </c>
      <c r="D14" s="26">
        <f>15000000+3990489</f>
        <v>18990489</v>
      </c>
      <c r="E14" s="44"/>
      <c r="F14" s="45"/>
      <c r="G14" s="46"/>
      <c r="H14" s="47"/>
      <c r="I14" s="45"/>
      <c r="J14" s="33">
        <f t="shared" si="1"/>
        <v>18990489</v>
      </c>
    </row>
    <row r="15" spans="1:10" s="1" customFormat="1" ht="27.75" customHeight="1" x14ac:dyDescent="0.2">
      <c r="A15" s="43" t="s">
        <v>8</v>
      </c>
      <c r="B15" s="49" t="s">
        <v>73</v>
      </c>
      <c r="C15" s="32" t="s">
        <v>74</v>
      </c>
      <c r="D15" s="26">
        <v>75676940</v>
      </c>
      <c r="E15" s="44"/>
      <c r="F15" s="45"/>
      <c r="G15" s="46"/>
      <c r="H15" s="47"/>
      <c r="I15" s="45"/>
      <c r="J15" s="33">
        <f t="shared" si="1"/>
        <v>75676940</v>
      </c>
    </row>
    <row r="16" spans="1:10" s="51" customFormat="1" ht="18" customHeight="1" x14ac:dyDescent="0.2">
      <c r="A16" s="43" t="s">
        <v>9</v>
      </c>
      <c r="B16" s="48" t="s">
        <v>75</v>
      </c>
      <c r="C16" s="32" t="s">
        <v>69</v>
      </c>
      <c r="D16" s="26">
        <f>250000+2517306</f>
        <v>2767306</v>
      </c>
      <c r="E16" s="50">
        <v>1132694</v>
      </c>
      <c r="F16" s="45"/>
      <c r="G16" s="46"/>
      <c r="H16" s="47"/>
      <c r="I16" s="45"/>
      <c r="J16" s="33">
        <f t="shared" ref="J16:J22" si="2">SUM(D16:I16)</f>
        <v>3900000</v>
      </c>
    </row>
    <row r="17" spans="1:10" s="51" customFormat="1" ht="18" customHeight="1" x14ac:dyDescent="0.2">
      <c r="A17" s="43" t="s">
        <v>10</v>
      </c>
      <c r="B17" s="48" t="s">
        <v>76</v>
      </c>
      <c r="C17" s="32" t="s">
        <v>69</v>
      </c>
      <c r="D17" s="26"/>
      <c r="E17" s="50"/>
      <c r="F17" s="45"/>
      <c r="G17" s="46"/>
      <c r="H17" s="47"/>
      <c r="I17" s="45"/>
      <c r="J17" s="33">
        <f t="shared" si="2"/>
        <v>0</v>
      </c>
    </row>
    <row r="18" spans="1:10" s="51" customFormat="1" ht="18" customHeight="1" x14ac:dyDescent="0.2">
      <c r="A18" s="43" t="s">
        <v>11</v>
      </c>
      <c r="B18" s="52" t="s">
        <v>77</v>
      </c>
      <c r="C18" s="32" t="s">
        <v>72</v>
      </c>
      <c r="D18" s="53">
        <f>190500+37161119+75634486</f>
        <v>112986105</v>
      </c>
      <c r="E18" s="46">
        <v>180192499</v>
      </c>
      <c r="F18" s="46"/>
      <c r="G18" s="54"/>
      <c r="H18" s="55"/>
      <c r="I18" s="56"/>
      <c r="J18" s="57">
        <f t="shared" si="2"/>
        <v>293178604</v>
      </c>
    </row>
    <row r="19" spans="1:10" s="51" customFormat="1" ht="18" customHeight="1" x14ac:dyDescent="0.2">
      <c r="A19" s="43" t="s">
        <v>12</v>
      </c>
      <c r="B19" s="58" t="s">
        <v>78</v>
      </c>
      <c r="C19" s="32" t="s">
        <v>74</v>
      </c>
      <c r="D19" s="53">
        <f>35828056+34626833+1201220</f>
        <v>71656109</v>
      </c>
      <c r="E19" s="59"/>
      <c r="F19" s="60"/>
      <c r="G19" s="59"/>
      <c r="H19" s="60"/>
      <c r="I19" s="60"/>
      <c r="J19" s="57">
        <f t="shared" si="2"/>
        <v>71656109</v>
      </c>
    </row>
    <row r="20" spans="1:10" s="51" customFormat="1" ht="18" customHeight="1" x14ac:dyDescent="0.2">
      <c r="A20" s="43" t="s">
        <v>13</v>
      </c>
      <c r="B20" s="52" t="s">
        <v>40</v>
      </c>
      <c r="C20" s="32" t="s">
        <v>79</v>
      </c>
      <c r="D20" s="53"/>
      <c r="E20" s="59">
        <v>19703516</v>
      </c>
      <c r="F20" s="60"/>
      <c r="G20" s="59"/>
      <c r="H20" s="60"/>
      <c r="I20" s="60"/>
      <c r="J20" s="57">
        <f t="shared" si="2"/>
        <v>19703516</v>
      </c>
    </row>
    <row r="21" spans="1:10" s="51" customFormat="1" ht="18" customHeight="1" x14ac:dyDescent="0.2">
      <c r="A21" s="43" t="s">
        <v>14</v>
      </c>
      <c r="B21" s="2" t="s">
        <v>80</v>
      </c>
      <c r="C21" s="32" t="s">
        <v>79</v>
      </c>
      <c r="D21" s="53">
        <v>844000</v>
      </c>
      <c r="E21" s="59">
        <v>30215998</v>
      </c>
      <c r="F21" s="60"/>
      <c r="G21" s="59"/>
      <c r="H21" s="60"/>
      <c r="I21" s="60"/>
      <c r="J21" s="57">
        <f t="shared" si="2"/>
        <v>31059998</v>
      </c>
    </row>
    <row r="22" spans="1:10" s="51" customFormat="1" ht="18" customHeight="1" x14ac:dyDescent="0.2">
      <c r="A22" s="43" t="s">
        <v>15</v>
      </c>
      <c r="B22" s="48" t="s">
        <v>81</v>
      </c>
      <c r="C22" s="32" t="s">
        <v>54</v>
      </c>
      <c r="D22" s="53"/>
      <c r="E22" s="59">
        <v>27298865</v>
      </c>
      <c r="F22" s="60"/>
      <c r="G22" s="59"/>
      <c r="H22" s="60"/>
      <c r="I22" s="60"/>
      <c r="J22" s="57">
        <f t="shared" si="2"/>
        <v>27298865</v>
      </c>
    </row>
    <row r="23" spans="1:10" s="51" customFormat="1" ht="18" customHeight="1" x14ac:dyDescent="0.2">
      <c r="A23" s="43" t="s">
        <v>16</v>
      </c>
      <c r="B23" s="61" t="s">
        <v>44</v>
      </c>
      <c r="C23" s="32" t="s">
        <v>67</v>
      </c>
      <c r="D23" s="53"/>
      <c r="E23" s="59">
        <v>16272819</v>
      </c>
      <c r="F23" s="60"/>
      <c r="G23" s="59"/>
      <c r="H23" s="60"/>
      <c r="I23" s="60"/>
      <c r="J23" s="57">
        <f t="shared" ref="J23:J25" si="3">SUM(D23:I23)</f>
        <v>16272819</v>
      </c>
    </row>
    <row r="24" spans="1:10" s="51" customFormat="1" ht="18" customHeight="1" x14ac:dyDescent="0.2">
      <c r="A24" s="43" t="s">
        <v>17</v>
      </c>
      <c r="B24" s="61" t="s">
        <v>45</v>
      </c>
      <c r="C24" s="32" t="s">
        <v>67</v>
      </c>
      <c r="D24" s="53"/>
      <c r="E24" s="59">
        <v>7349228</v>
      </c>
      <c r="F24" s="59"/>
      <c r="G24" s="59"/>
      <c r="H24" s="59"/>
      <c r="I24" s="60"/>
      <c r="J24" s="57">
        <f t="shared" si="3"/>
        <v>7349228</v>
      </c>
    </row>
    <row r="25" spans="1:10" s="51" customFormat="1" ht="18" customHeight="1" thickBot="1" x14ac:dyDescent="0.25">
      <c r="A25" s="43" t="s">
        <v>18</v>
      </c>
      <c r="B25" s="61" t="s">
        <v>82</v>
      </c>
      <c r="C25" s="32" t="s">
        <v>67</v>
      </c>
      <c r="D25" s="62"/>
      <c r="E25" s="63">
        <v>5866188</v>
      </c>
      <c r="F25" s="63"/>
      <c r="G25" s="63"/>
      <c r="H25" s="63"/>
      <c r="I25" s="64"/>
      <c r="J25" s="65">
        <f t="shared" si="3"/>
        <v>5866188</v>
      </c>
    </row>
    <row r="26" spans="1:10" s="51" customFormat="1" ht="18" customHeight="1" thickBot="1" x14ac:dyDescent="0.25">
      <c r="A26" s="66" t="s">
        <v>19</v>
      </c>
      <c r="B26" s="67" t="s">
        <v>83</v>
      </c>
      <c r="C26" s="68"/>
      <c r="D26" s="69">
        <f>SUM(D27:D45)</f>
        <v>123007408</v>
      </c>
      <c r="E26" s="70">
        <f t="shared" ref="E26:I26" si="4">SUM(E27:E45)</f>
        <v>97077025</v>
      </c>
      <c r="F26" s="70">
        <f t="shared" si="4"/>
        <v>2956492</v>
      </c>
      <c r="G26" s="70">
        <f t="shared" si="4"/>
        <v>2956492</v>
      </c>
      <c r="H26" s="71">
        <f t="shared" si="4"/>
        <v>2278000</v>
      </c>
      <c r="I26" s="70">
        <f t="shared" si="4"/>
        <v>4556000</v>
      </c>
      <c r="J26" s="72">
        <f>SUM(J27:J45)</f>
        <v>232831417</v>
      </c>
    </row>
    <row r="27" spans="1:10" s="51" customFormat="1" ht="18" customHeight="1" x14ac:dyDescent="0.2">
      <c r="A27" s="73" t="s">
        <v>20</v>
      </c>
      <c r="B27" s="74" t="s">
        <v>63</v>
      </c>
      <c r="C27" s="32" t="s">
        <v>64</v>
      </c>
      <c r="D27" s="75">
        <v>35603000</v>
      </c>
      <c r="E27" s="76"/>
      <c r="F27" s="76"/>
      <c r="G27" s="76"/>
      <c r="H27" s="76"/>
      <c r="I27" s="77"/>
      <c r="J27" s="29">
        <f>SUM(D27:I27)</f>
        <v>35603000</v>
      </c>
    </row>
    <row r="28" spans="1:10" s="51" customFormat="1" ht="18" customHeight="1" x14ac:dyDescent="0.2">
      <c r="A28" s="73" t="s">
        <v>21</v>
      </c>
      <c r="B28" s="78" t="s">
        <v>65</v>
      </c>
      <c r="C28" s="32" t="s">
        <v>64</v>
      </c>
      <c r="D28" s="79">
        <v>8248000</v>
      </c>
      <c r="E28" s="80"/>
      <c r="F28" s="80"/>
      <c r="G28" s="80"/>
      <c r="H28" s="80"/>
      <c r="I28" s="81"/>
      <c r="J28" s="57">
        <f t="shared" ref="J28:J45" si="5">SUM(D28:I28)</f>
        <v>8248000</v>
      </c>
    </row>
    <row r="29" spans="1:10" s="51" customFormat="1" ht="18" customHeight="1" x14ac:dyDescent="0.2">
      <c r="A29" s="73" t="s">
        <v>22</v>
      </c>
      <c r="B29" s="78" t="s">
        <v>84</v>
      </c>
      <c r="C29" s="32" t="s">
        <v>72</v>
      </c>
      <c r="D29" s="79">
        <f>1386840+478790</f>
        <v>1865630</v>
      </c>
      <c r="E29" s="82">
        <f>915800-478790+915800</f>
        <v>1352810</v>
      </c>
      <c r="F29" s="82"/>
      <c r="G29" s="82"/>
      <c r="H29" s="82"/>
      <c r="I29" s="83"/>
      <c r="J29" s="84">
        <f t="shared" si="5"/>
        <v>3218440</v>
      </c>
    </row>
    <row r="30" spans="1:10" s="51" customFormat="1" ht="18" customHeight="1" x14ac:dyDescent="0.2">
      <c r="A30" s="73" t="s">
        <v>23</v>
      </c>
      <c r="B30" s="78" t="s">
        <v>85</v>
      </c>
      <c r="C30" s="32" t="s">
        <v>74</v>
      </c>
      <c r="D30" s="79">
        <f>1398675+2258220</f>
        <v>3656895</v>
      </c>
      <c r="E30" s="82"/>
      <c r="F30" s="82"/>
      <c r="G30" s="82"/>
      <c r="H30" s="82"/>
      <c r="I30" s="83"/>
      <c r="J30" s="84">
        <f t="shared" si="5"/>
        <v>3656895</v>
      </c>
    </row>
    <row r="31" spans="1:10" s="51" customFormat="1" ht="18" customHeight="1" x14ac:dyDescent="0.2">
      <c r="A31" s="73" t="s">
        <v>24</v>
      </c>
      <c r="B31" s="78" t="s">
        <v>86</v>
      </c>
      <c r="C31" s="32" t="s">
        <v>74</v>
      </c>
      <c r="D31" s="79">
        <f>187475+374950+374950</f>
        <v>937375</v>
      </c>
      <c r="E31" s="82"/>
      <c r="F31" s="82"/>
      <c r="G31" s="82"/>
      <c r="H31" s="82"/>
      <c r="I31" s="83"/>
      <c r="J31" s="84">
        <f t="shared" si="5"/>
        <v>937375</v>
      </c>
    </row>
    <row r="32" spans="1:10" s="85" customFormat="1" ht="18" customHeight="1" x14ac:dyDescent="0.2">
      <c r="A32" s="73" t="s">
        <v>25</v>
      </c>
      <c r="B32" s="78" t="s">
        <v>68</v>
      </c>
      <c r="C32" s="32" t="s">
        <v>69</v>
      </c>
      <c r="D32" s="79">
        <f>592620+26044982</f>
        <v>26637602</v>
      </c>
      <c r="E32" s="82"/>
      <c r="F32" s="82"/>
      <c r="G32" s="82"/>
      <c r="H32" s="82"/>
      <c r="I32" s="83"/>
      <c r="J32" s="84">
        <f t="shared" si="5"/>
        <v>26637602</v>
      </c>
    </row>
    <row r="33" spans="1:11" s="85" customFormat="1" ht="18" customHeight="1" x14ac:dyDescent="0.2">
      <c r="A33" s="73" t="s">
        <v>26</v>
      </c>
      <c r="B33" s="78" t="s">
        <v>87</v>
      </c>
      <c r="C33" s="32" t="s">
        <v>74</v>
      </c>
      <c r="D33" s="79">
        <f>1821515+883811</f>
        <v>2705326</v>
      </c>
      <c r="E33" s="82"/>
      <c r="F33" s="82"/>
      <c r="G33" s="82"/>
      <c r="H33" s="82"/>
      <c r="I33" s="83"/>
      <c r="J33" s="84">
        <f t="shared" si="5"/>
        <v>2705326</v>
      </c>
    </row>
    <row r="34" spans="1:11" s="87" customFormat="1" ht="18" customHeight="1" x14ac:dyDescent="0.2">
      <c r="A34" s="73" t="s">
        <v>27</v>
      </c>
      <c r="B34" s="78" t="s">
        <v>75</v>
      </c>
      <c r="C34" s="32" t="s">
        <v>69</v>
      </c>
      <c r="D34" s="79">
        <f>-77850+2927500+5600088+3400207</f>
        <v>11849945</v>
      </c>
      <c r="E34" s="82">
        <v>3115055</v>
      </c>
      <c r="F34" s="82"/>
      <c r="G34" s="82"/>
      <c r="H34" s="82"/>
      <c r="I34" s="83"/>
      <c r="J34" s="86">
        <f t="shared" si="5"/>
        <v>14965000</v>
      </c>
    </row>
    <row r="35" spans="1:11" s="4" customFormat="1" ht="18" customHeight="1" x14ac:dyDescent="0.2">
      <c r="A35" s="73" t="s">
        <v>28</v>
      </c>
      <c r="B35" s="78" t="s">
        <v>76</v>
      </c>
      <c r="C35" s="32" t="s">
        <v>69</v>
      </c>
      <c r="D35" s="79"/>
      <c r="E35" s="82"/>
      <c r="F35" s="82"/>
      <c r="G35" s="82"/>
      <c r="H35" s="82"/>
      <c r="I35" s="83"/>
      <c r="J35" s="88">
        <f t="shared" si="5"/>
        <v>0</v>
      </c>
    </row>
    <row r="36" spans="1:11" s="4" customFormat="1" ht="18" customHeight="1" x14ac:dyDescent="0.2">
      <c r="A36" s="73" t="s">
        <v>29</v>
      </c>
      <c r="B36" s="78" t="s">
        <v>77</v>
      </c>
      <c r="C36" s="32" t="s">
        <v>72</v>
      </c>
      <c r="D36" s="89">
        <f>2123075+979454+5108041</f>
        <v>8210570</v>
      </c>
      <c r="E36" s="90">
        <v>52646485</v>
      </c>
      <c r="F36" s="90"/>
      <c r="G36" s="90"/>
      <c r="H36" s="90"/>
      <c r="I36" s="91"/>
      <c r="J36" s="88">
        <f t="shared" si="5"/>
        <v>60857055</v>
      </c>
      <c r="K36" s="5"/>
    </row>
    <row r="37" spans="1:11" s="4" customFormat="1" ht="25.5" customHeight="1" x14ac:dyDescent="0.2">
      <c r="A37" s="73" t="s">
        <v>30</v>
      </c>
      <c r="B37" s="52" t="str">
        <f>B15</f>
        <v xml:space="preserve">VP-6-7.2.1.-7.4.1.2-16 Külter.helyi közutak fejlesztése önkorm.utak kezeléséhez, áll.javításához, karbant.-hoz szülséges erő -és munkagépek beszerz.pályázati </v>
      </c>
      <c r="C37" s="32" t="s">
        <v>74</v>
      </c>
      <c r="D37" s="89">
        <f>22007515+299000</f>
        <v>22306515</v>
      </c>
      <c r="E37" s="90"/>
      <c r="F37" s="90"/>
      <c r="G37" s="90"/>
      <c r="H37" s="90"/>
      <c r="I37" s="91"/>
      <c r="J37" s="86">
        <f t="shared" si="5"/>
        <v>22306515</v>
      </c>
    </row>
    <row r="38" spans="1:11" s="4" customFormat="1" ht="18" customHeight="1" x14ac:dyDescent="0.2">
      <c r="A38" s="73" t="s">
        <v>31</v>
      </c>
      <c r="B38" s="39" t="s">
        <v>88</v>
      </c>
      <c r="C38" s="32" t="s">
        <v>74</v>
      </c>
      <c r="D38" s="89">
        <f>63500+63500+63500+63500+63500</f>
        <v>317500</v>
      </c>
      <c r="E38" s="90"/>
      <c r="F38" s="90"/>
      <c r="G38" s="90"/>
      <c r="H38" s="90"/>
      <c r="I38" s="91"/>
      <c r="J38" s="88">
        <f t="shared" si="5"/>
        <v>317500</v>
      </c>
    </row>
    <row r="39" spans="1:11" s="4" customFormat="1" ht="18" customHeight="1" x14ac:dyDescent="0.2">
      <c r="A39" s="73" t="s">
        <v>32</v>
      </c>
      <c r="B39" s="39" t="s">
        <v>89</v>
      </c>
      <c r="C39" s="32" t="s">
        <v>79</v>
      </c>
      <c r="D39" s="89"/>
      <c r="E39" s="90">
        <f>360.9*1880+44391</f>
        <v>722883</v>
      </c>
      <c r="F39" s="90">
        <f t="shared" ref="F39:G39" si="6">360.9*1880</f>
        <v>678492</v>
      </c>
      <c r="G39" s="90">
        <f t="shared" si="6"/>
        <v>678492</v>
      </c>
      <c r="H39" s="90"/>
      <c r="I39" s="91"/>
      <c r="J39" s="88">
        <f>SUM(D39:I39)</f>
        <v>2079867</v>
      </c>
    </row>
    <row r="40" spans="1:11" s="4" customFormat="1" ht="18" customHeight="1" x14ac:dyDescent="0.2">
      <c r="A40" s="73" t="s">
        <v>33</v>
      </c>
      <c r="B40" s="2" t="s">
        <v>40</v>
      </c>
      <c r="C40" s="32" t="s">
        <v>79</v>
      </c>
      <c r="D40" s="89">
        <v>650000</v>
      </c>
      <c r="E40" s="90">
        <v>22860000</v>
      </c>
      <c r="F40" s="90"/>
      <c r="G40" s="90"/>
      <c r="H40" s="90"/>
      <c r="I40" s="91"/>
      <c r="J40" s="86">
        <f t="shared" si="5"/>
        <v>23510000</v>
      </c>
    </row>
    <row r="41" spans="1:11" s="4" customFormat="1" ht="18" customHeight="1" x14ac:dyDescent="0.2">
      <c r="A41" s="73" t="s">
        <v>34</v>
      </c>
      <c r="B41" s="2" t="s">
        <v>90</v>
      </c>
      <c r="C41" s="32" t="s">
        <v>79</v>
      </c>
      <c r="D41" s="89"/>
      <c r="E41" s="90">
        <f>'[1]7.3.mell'!H31</f>
        <v>2631147</v>
      </c>
      <c r="F41" s="90">
        <v>2278000</v>
      </c>
      <c r="G41" s="90">
        <v>2278000</v>
      </c>
      <c r="H41" s="90">
        <v>2278000</v>
      </c>
      <c r="I41" s="91">
        <f>2278000+2278000</f>
        <v>4556000</v>
      </c>
      <c r="J41" s="86">
        <f t="shared" si="5"/>
        <v>14021147</v>
      </c>
    </row>
    <row r="42" spans="1:11" s="4" customFormat="1" ht="18" customHeight="1" x14ac:dyDescent="0.2">
      <c r="A42" s="73" t="s">
        <v>35</v>
      </c>
      <c r="B42" s="2" t="s">
        <v>80</v>
      </c>
      <c r="C42" s="32" t="s">
        <v>79</v>
      </c>
      <c r="D42" s="89"/>
      <c r="E42" s="90"/>
      <c r="F42" s="90"/>
      <c r="G42" s="90"/>
      <c r="H42" s="90"/>
      <c r="I42" s="91"/>
      <c r="J42" s="86">
        <f t="shared" si="5"/>
        <v>0</v>
      </c>
    </row>
    <row r="43" spans="1:11" s="4" customFormat="1" ht="18" customHeight="1" x14ac:dyDescent="0.2">
      <c r="A43" s="73" t="s">
        <v>36</v>
      </c>
      <c r="B43" s="92" t="s">
        <v>43</v>
      </c>
      <c r="C43" s="32" t="s">
        <v>54</v>
      </c>
      <c r="D43" s="89"/>
      <c r="E43" s="90">
        <v>7370693</v>
      </c>
      <c r="F43" s="90"/>
      <c r="G43" s="90"/>
      <c r="H43" s="90"/>
      <c r="I43" s="91"/>
      <c r="J43" s="86">
        <f t="shared" si="5"/>
        <v>7370693</v>
      </c>
    </row>
    <row r="44" spans="1:11" s="4" customFormat="1" ht="18" customHeight="1" x14ac:dyDescent="0.2">
      <c r="A44" s="73" t="s">
        <v>37</v>
      </c>
      <c r="B44" s="93" t="s">
        <v>41</v>
      </c>
      <c r="C44" s="32" t="s">
        <v>67</v>
      </c>
      <c r="D44" s="79"/>
      <c r="E44" s="82">
        <v>4393661</v>
      </c>
      <c r="F44" s="82"/>
      <c r="G44" s="82"/>
      <c r="H44" s="82"/>
      <c r="I44" s="83"/>
      <c r="J44" s="86">
        <f t="shared" si="5"/>
        <v>4393661</v>
      </c>
    </row>
    <row r="45" spans="1:11" s="4" customFormat="1" ht="18" customHeight="1" thickBot="1" x14ac:dyDescent="0.25">
      <c r="A45" s="73" t="s">
        <v>38</v>
      </c>
      <c r="B45" s="93" t="s">
        <v>42</v>
      </c>
      <c r="C45" s="32" t="s">
        <v>67</v>
      </c>
      <c r="D45" s="89">
        <v>19050</v>
      </c>
      <c r="E45" s="90">
        <v>1984291</v>
      </c>
      <c r="F45" s="90"/>
      <c r="G45" s="90"/>
      <c r="H45" s="90"/>
      <c r="I45" s="91"/>
      <c r="J45" s="86">
        <f t="shared" si="5"/>
        <v>2003341</v>
      </c>
    </row>
    <row r="46" spans="1:11" s="4" customFormat="1" ht="18" customHeight="1" thickBot="1" x14ac:dyDescent="0.25">
      <c r="A46" s="66" t="s">
        <v>39</v>
      </c>
      <c r="B46" s="94" t="s">
        <v>91</v>
      </c>
      <c r="C46" s="68"/>
      <c r="D46" s="95">
        <f>SUM(D7,D26)</f>
        <v>634297854</v>
      </c>
      <c r="E46" s="96">
        <f t="shared" ref="E46:J46" si="7">SUM(E7,E26)</f>
        <v>397608172</v>
      </c>
      <c r="F46" s="95">
        <f t="shared" si="7"/>
        <v>9182032</v>
      </c>
      <c r="G46" s="96">
        <f t="shared" si="7"/>
        <v>7979342</v>
      </c>
      <c r="H46" s="95">
        <f t="shared" si="7"/>
        <v>5624450</v>
      </c>
      <c r="I46" s="96">
        <f t="shared" si="7"/>
        <v>99785680</v>
      </c>
      <c r="J46" s="95">
        <f t="shared" si="7"/>
        <v>1154477530</v>
      </c>
    </row>
    <row r="47" spans="1:11" s="4" customFormat="1" x14ac:dyDescent="0.2">
      <c r="J47" s="5"/>
    </row>
    <row r="48" spans="1:11" s="4" customFormat="1" x14ac:dyDescent="0.2">
      <c r="J48" s="5"/>
    </row>
    <row r="49" spans="10:10" s="4" customFormat="1" x14ac:dyDescent="0.2">
      <c r="J49" s="5"/>
    </row>
    <row r="50" spans="10:10" s="4" customFormat="1" x14ac:dyDescent="0.2">
      <c r="J50" s="5"/>
    </row>
    <row r="51" spans="10:10" s="4" customFormat="1" x14ac:dyDescent="0.2">
      <c r="J51" s="5"/>
    </row>
    <row r="52" spans="10:10" s="4" customFormat="1" x14ac:dyDescent="0.2">
      <c r="J52" s="5"/>
    </row>
    <row r="53" spans="10:10" s="4" customFormat="1" x14ac:dyDescent="0.2">
      <c r="J53" s="5"/>
    </row>
    <row r="54" spans="10:10" s="4" customFormat="1" x14ac:dyDescent="0.2">
      <c r="J54" s="5"/>
    </row>
    <row r="55" spans="10:10" s="4" customFormat="1" x14ac:dyDescent="0.2">
      <c r="J55" s="5"/>
    </row>
    <row r="56" spans="10:10" s="4" customFormat="1" x14ac:dyDescent="0.2">
      <c r="J56" s="5"/>
    </row>
    <row r="57" spans="10:10" s="4" customFormat="1" x14ac:dyDescent="0.2">
      <c r="J57" s="5"/>
    </row>
    <row r="58" spans="10:10" s="4" customFormat="1" x14ac:dyDescent="0.2">
      <c r="J58" s="5"/>
    </row>
    <row r="59" spans="10:10" s="4" customFormat="1" x14ac:dyDescent="0.2">
      <c r="J59" s="5"/>
    </row>
    <row r="60" spans="10:10" s="4" customFormat="1" x14ac:dyDescent="0.2">
      <c r="J60" s="5"/>
    </row>
    <row r="61" spans="10:10" s="4" customFormat="1" x14ac:dyDescent="0.2">
      <c r="J61" s="5"/>
    </row>
    <row r="62" spans="10:10" s="4" customFormat="1" x14ac:dyDescent="0.2">
      <c r="J62" s="5"/>
    </row>
    <row r="63" spans="10:10" s="4" customFormat="1" x14ac:dyDescent="0.2">
      <c r="J63" s="5"/>
    </row>
    <row r="64" spans="10:10" s="4" customFormat="1" x14ac:dyDescent="0.2">
      <c r="J64" s="5"/>
    </row>
    <row r="65" spans="10:10" s="4" customFormat="1" x14ac:dyDescent="0.2">
      <c r="J65" s="5"/>
    </row>
    <row r="66" spans="10:10" s="4" customFormat="1" x14ac:dyDescent="0.2">
      <c r="J66" s="5"/>
    </row>
    <row r="67" spans="10:10" s="4" customFormat="1" x14ac:dyDescent="0.2">
      <c r="J67" s="5"/>
    </row>
    <row r="68" spans="10:10" s="4" customFormat="1" x14ac:dyDescent="0.2">
      <c r="J68" s="5"/>
    </row>
    <row r="69" spans="10:10" s="4" customFormat="1" x14ac:dyDescent="0.2">
      <c r="J69" s="5"/>
    </row>
    <row r="70" spans="10:10" s="4" customFormat="1" x14ac:dyDescent="0.2">
      <c r="J70" s="5"/>
    </row>
    <row r="71" spans="10:10" s="4" customFormat="1" x14ac:dyDescent="0.2">
      <c r="J71" s="5"/>
    </row>
    <row r="72" spans="10:10" s="4" customFormat="1" x14ac:dyDescent="0.2">
      <c r="J72" s="5"/>
    </row>
    <row r="73" spans="10:10" s="4" customFormat="1" x14ac:dyDescent="0.2">
      <c r="J73" s="5"/>
    </row>
    <row r="74" spans="10:10" s="4" customFormat="1" x14ac:dyDescent="0.2">
      <c r="J74" s="5"/>
    </row>
    <row r="75" spans="10:10" s="4" customFormat="1" x14ac:dyDescent="0.2">
      <c r="J75" s="5"/>
    </row>
    <row r="76" spans="10:10" s="4" customFormat="1" x14ac:dyDescent="0.2">
      <c r="J76" s="5"/>
    </row>
    <row r="77" spans="10:10" s="4" customFormat="1" x14ac:dyDescent="0.2">
      <c r="J77" s="5"/>
    </row>
    <row r="78" spans="10:10" s="4" customFormat="1" x14ac:dyDescent="0.2">
      <c r="J78" s="5"/>
    </row>
    <row r="79" spans="10:10" s="4" customFormat="1" x14ac:dyDescent="0.2">
      <c r="J79" s="5"/>
    </row>
    <row r="80" spans="10:10" s="4" customFormat="1" x14ac:dyDescent="0.2">
      <c r="J80" s="5"/>
    </row>
    <row r="81" spans="10:10" s="4" customFormat="1" x14ac:dyDescent="0.2">
      <c r="J81" s="5"/>
    </row>
    <row r="82" spans="10:10" s="4" customFormat="1" x14ac:dyDescent="0.2">
      <c r="J82" s="5"/>
    </row>
    <row r="83" spans="10:10" s="4" customFormat="1" x14ac:dyDescent="0.2">
      <c r="J83" s="5"/>
    </row>
    <row r="84" spans="10:10" s="4" customFormat="1" x14ac:dyDescent="0.2">
      <c r="J84" s="5"/>
    </row>
    <row r="85" spans="10:10" s="4" customFormat="1" x14ac:dyDescent="0.2">
      <c r="J85" s="5"/>
    </row>
    <row r="86" spans="10:10" s="4" customFormat="1" x14ac:dyDescent="0.2">
      <c r="J86" s="5"/>
    </row>
    <row r="87" spans="10:10" s="4" customFormat="1" x14ac:dyDescent="0.2">
      <c r="J87" s="5"/>
    </row>
    <row r="88" spans="10:10" s="4" customFormat="1" x14ac:dyDescent="0.2">
      <c r="J88" s="5"/>
    </row>
    <row r="89" spans="10:10" s="4" customFormat="1" x14ac:dyDescent="0.2">
      <c r="J89" s="5"/>
    </row>
    <row r="90" spans="10:10" s="4" customFormat="1" x14ac:dyDescent="0.2">
      <c r="J90" s="5"/>
    </row>
    <row r="91" spans="10:10" s="4" customFormat="1" x14ac:dyDescent="0.2">
      <c r="J91" s="5"/>
    </row>
    <row r="92" spans="10:10" s="4" customFormat="1" x14ac:dyDescent="0.2">
      <c r="J92" s="5"/>
    </row>
    <row r="93" spans="10:10" s="4" customFormat="1" x14ac:dyDescent="0.2">
      <c r="J93" s="5"/>
    </row>
    <row r="94" spans="10:10" s="4" customFormat="1" x14ac:dyDescent="0.2">
      <c r="J94" s="5"/>
    </row>
    <row r="95" spans="10:10" s="4" customFormat="1" x14ac:dyDescent="0.2">
      <c r="J95" s="5"/>
    </row>
    <row r="96" spans="10:10" s="4" customFormat="1" x14ac:dyDescent="0.2">
      <c r="J96" s="5"/>
    </row>
    <row r="97" spans="10:10" s="4" customFormat="1" x14ac:dyDescent="0.2">
      <c r="J97" s="5"/>
    </row>
    <row r="98" spans="10:10" s="4" customFormat="1" x14ac:dyDescent="0.2">
      <c r="J98" s="5"/>
    </row>
    <row r="99" spans="10:10" s="4" customFormat="1" x14ac:dyDescent="0.2">
      <c r="J99" s="5"/>
    </row>
    <row r="100" spans="10:10" s="4" customFormat="1" x14ac:dyDescent="0.2">
      <c r="J100" s="5"/>
    </row>
    <row r="101" spans="10:10" s="4" customFormat="1" x14ac:dyDescent="0.2">
      <c r="J101" s="5"/>
    </row>
    <row r="102" spans="10:10" s="4" customFormat="1" x14ac:dyDescent="0.2">
      <c r="J102" s="5"/>
    </row>
    <row r="103" spans="10:10" s="4" customFormat="1" x14ac:dyDescent="0.2">
      <c r="J103" s="5"/>
    </row>
    <row r="104" spans="10:10" s="4" customFormat="1" x14ac:dyDescent="0.2">
      <c r="J104" s="5"/>
    </row>
    <row r="105" spans="10:10" s="4" customFormat="1" x14ac:dyDescent="0.2">
      <c r="J105" s="5"/>
    </row>
    <row r="106" spans="10:10" s="4" customFormat="1" x14ac:dyDescent="0.2">
      <c r="J106" s="5"/>
    </row>
    <row r="107" spans="10:10" s="4" customFormat="1" x14ac:dyDescent="0.2">
      <c r="J107" s="5"/>
    </row>
    <row r="108" spans="10:10" s="4" customFormat="1" x14ac:dyDescent="0.2">
      <c r="J108" s="5"/>
    </row>
    <row r="109" spans="10:10" s="4" customFormat="1" x14ac:dyDescent="0.2">
      <c r="J109" s="5"/>
    </row>
    <row r="110" spans="10:10" s="4" customFormat="1" x14ac:dyDescent="0.2">
      <c r="J110" s="5"/>
    </row>
    <row r="111" spans="10:10" s="4" customFormat="1" x14ac:dyDescent="0.2">
      <c r="J111" s="5"/>
    </row>
    <row r="112" spans="10:10" s="4" customFormat="1" x14ac:dyDescent="0.2">
      <c r="J112" s="5"/>
    </row>
    <row r="113" spans="10:10" s="4" customFormat="1" x14ac:dyDescent="0.2">
      <c r="J113" s="5"/>
    </row>
    <row r="114" spans="10:10" s="4" customFormat="1" x14ac:dyDescent="0.2">
      <c r="J114" s="5"/>
    </row>
    <row r="115" spans="10:10" s="4" customFormat="1" x14ac:dyDescent="0.2">
      <c r="J115" s="5"/>
    </row>
    <row r="116" spans="10:10" s="4" customFormat="1" x14ac:dyDescent="0.2">
      <c r="J116" s="5"/>
    </row>
    <row r="117" spans="10:10" s="4" customFormat="1" x14ac:dyDescent="0.2">
      <c r="J117" s="5"/>
    </row>
    <row r="118" spans="10:10" s="4" customFormat="1" x14ac:dyDescent="0.2">
      <c r="J118" s="5"/>
    </row>
    <row r="119" spans="10:10" s="4" customFormat="1" x14ac:dyDescent="0.2">
      <c r="J119" s="5"/>
    </row>
    <row r="120" spans="10:10" s="4" customFormat="1" x14ac:dyDescent="0.2">
      <c r="J120" s="5"/>
    </row>
    <row r="121" spans="10:10" s="4" customFormat="1" x14ac:dyDescent="0.2">
      <c r="J121" s="5"/>
    </row>
    <row r="122" spans="10:10" s="4" customFormat="1" x14ac:dyDescent="0.2">
      <c r="J122" s="5"/>
    </row>
    <row r="123" spans="10:10" s="4" customFormat="1" x14ac:dyDescent="0.2">
      <c r="J123" s="5"/>
    </row>
    <row r="124" spans="10:10" s="4" customFormat="1" x14ac:dyDescent="0.2">
      <c r="J124" s="5"/>
    </row>
    <row r="125" spans="10:10" s="4" customFormat="1" x14ac:dyDescent="0.2">
      <c r="J125" s="5"/>
    </row>
    <row r="126" spans="10:10" s="4" customFormat="1" x14ac:dyDescent="0.2">
      <c r="J126" s="5"/>
    </row>
    <row r="127" spans="10:10" s="4" customFormat="1" x14ac:dyDescent="0.2">
      <c r="J127" s="5"/>
    </row>
    <row r="128" spans="10:10" s="4" customFormat="1" x14ac:dyDescent="0.2">
      <c r="J128" s="5"/>
    </row>
    <row r="129" spans="10:10" s="4" customFormat="1" x14ac:dyDescent="0.2">
      <c r="J129" s="5"/>
    </row>
    <row r="130" spans="10:10" s="4" customFormat="1" x14ac:dyDescent="0.2">
      <c r="J130" s="5"/>
    </row>
    <row r="131" spans="10:10" s="4" customFormat="1" x14ac:dyDescent="0.2">
      <c r="J131" s="5"/>
    </row>
    <row r="132" spans="10:10" s="4" customFormat="1" x14ac:dyDescent="0.2">
      <c r="J132" s="5"/>
    </row>
    <row r="133" spans="10:10" s="4" customFormat="1" x14ac:dyDescent="0.2">
      <c r="J133" s="5"/>
    </row>
    <row r="134" spans="10:10" s="4" customFormat="1" x14ac:dyDescent="0.2">
      <c r="J134" s="5"/>
    </row>
    <row r="135" spans="10:10" s="4" customFormat="1" x14ac:dyDescent="0.2">
      <c r="J135" s="5"/>
    </row>
    <row r="136" spans="10:10" s="4" customFormat="1" x14ac:dyDescent="0.2">
      <c r="J136" s="5"/>
    </row>
    <row r="137" spans="10:10" s="4" customFormat="1" x14ac:dyDescent="0.2">
      <c r="J137" s="5"/>
    </row>
    <row r="138" spans="10:10" s="4" customFormat="1" x14ac:dyDescent="0.2">
      <c r="J138" s="5"/>
    </row>
    <row r="139" spans="10:10" s="4" customFormat="1" x14ac:dyDescent="0.2">
      <c r="J139" s="5"/>
    </row>
    <row r="140" spans="10:10" s="4" customFormat="1" x14ac:dyDescent="0.2">
      <c r="J140" s="5"/>
    </row>
    <row r="141" spans="10:10" s="4" customFormat="1" x14ac:dyDescent="0.2">
      <c r="J141" s="5"/>
    </row>
    <row r="142" spans="10:10" s="4" customFormat="1" x14ac:dyDescent="0.2">
      <c r="J142" s="5"/>
    </row>
    <row r="143" spans="10:10" s="4" customFormat="1" x14ac:dyDescent="0.2">
      <c r="J143" s="5"/>
    </row>
    <row r="144" spans="10:10" s="4" customFormat="1" x14ac:dyDescent="0.2">
      <c r="J144" s="5"/>
    </row>
    <row r="145" spans="10:10" s="4" customFormat="1" x14ac:dyDescent="0.2">
      <c r="J145" s="5"/>
    </row>
    <row r="146" spans="10:10" s="4" customFormat="1" x14ac:dyDescent="0.2">
      <c r="J146" s="5"/>
    </row>
    <row r="147" spans="10:10" s="4" customFormat="1" x14ac:dyDescent="0.2">
      <c r="J147" s="5"/>
    </row>
    <row r="148" spans="10:10" s="4" customFormat="1" x14ac:dyDescent="0.2">
      <c r="J148" s="5"/>
    </row>
    <row r="149" spans="10:10" s="4" customFormat="1" x14ac:dyDescent="0.2">
      <c r="J149" s="5"/>
    </row>
    <row r="150" spans="10:10" s="4" customFormat="1" x14ac:dyDescent="0.2">
      <c r="J150" s="5"/>
    </row>
    <row r="151" spans="10:10" s="4" customFormat="1" x14ac:dyDescent="0.2">
      <c r="J151" s="5"/>
    </row>
    <row r="152" spans="10:10" s="4" customFormat="1" x14ac:dyDescent="0.2">
      <c r="J152" s="5"/>
    </row>
    <row r="153" spans="10:10" s="4" customFormat="1" x14ac:dyDescent="0.2">
      <c r="J153" s="5"/>
    </row>
    <row r="154" spans="10:10" s="4" customFormat="1" x14ac:dyDescent="0.2">
      <c r="J154" s="5"/>
    </row>
    <row r="155" spans="10:10" s="4" customFormat="1" x14ac:dyDescent="0.2">
      <c r="J155" s="5"/>
    </row>
    <row r="156" spans="10:10" s="4" customFormat="1" x14ac:dyDescent="0.2">
      <c r="J156" s="5"/>
    </row>
    <row r="157" spans="10:10" s="4" customFormat="1" x14ac:dyDescent="0.2">
      <c r="J157" s="5"/>
    </row>
    <row r="158" spans="10:10" s="4" customFormat="1" x14ac:dyDescent="0.2">
      <c r="J158" s="5"/>
    </row>
    <row r="159" spans="10:10" s="4" customFormat="1" x14ac:dyDescent="0.2">
      <c r="J159" s="5"/>
    </row>
    <row r="160" spans="10:10" s="4" customFormat="1" x14ac:dyDescent="0.2">
      <c r="J160" s="5"/>
    </row>
    <row r="161" spans="10:10" s="4" customFormat="1" x14ac:dyDescent="0.2">
      <c r="J161" s="5"/>
    </row>
    <row r="162" spans="10:10" s="4" customFormat="1" x14ac:dyDescent="0.2">
      <c r="J162" s="5"/>
    </row>
    <row r="163" spans="10:10" s="4" customFormat="1" x14ac:dyDescent="0.2">
      <c r="J163" s="5"/>
    </row>
    <row r="164" spans="10:10" s="4" customFormat="1" x14ac:dyDescent="0.2">
      <c r="J164" s="5"/>
    </row>
    <row r="165" spans="10:10" s="4" customFormat="1" x14ac:dyDescent="0.2">
      <c r="J165" s="5"/>
    </row>
    <row r="166" spans="10:10" s="4" customFormat="1" x14ac:dyDescent="0.2">
      <c r="J166" s="5"/>
    </row>
    <row r="167" spans="10:10" s="4" customFormat="1" x14ac:dyDescent="0.2">
      <c r="J167" s="5"/>
    </row>
    <row r="168" spans="10:10" s="4" customFormat="1" x14ac:dyDescent="0.2">
      <c r="J168" s="5"/>
    </row>
    <row r="169" spans="10:10" s="4" customFormat="1" x14ac:dyDescent="0.2">
      <c r="J169" s="5"/>
    </row>
    <row r="170" spans="10:10" s="4" customFormat="1" x14ac:dyDescent="0.2">
      <c r="J170" s="5"/>
    </row>
    <row r="171" spans="10:10" s="4" customFormat="1" x14ac:dyDescent="0.2">
      <c r="J171" s="5"/>
    </row>
    <row r="172" spans="10:10" s="4" customFormat="1" x14ac:dyDescent="0.2">
      <c r="J172" s="5"/>
    </row>
    <row r="173" spans="10:10" s="4" customFormat="1" x14ac:dyDescent="0.2">
      <c r="J173" s="5"/>
    </row>
    <row r="174" spans="10:10" s="4" customFormat="1" x14ac:dyDescent="0.2">
      <c r="J174" s="5"/>
    </row>
    <row r="175" spans="10:10" s="4" customFormat="1" x14ac:dyDescent="0.2">
      <c r="J175" s="5"/>
    </row>
    <row r="176" spans="10:10" s="4" customFormat="1" x14ac:dyDescent="0.2">
      <c r="J176" s="5"/>
    </row>
    <row r="177" spans="10:10" s="4" customFormat="1" x14ac:dyDescent="0.2">
      <c r="J177" s="5"/>
    </row>
    <row r="178" spans="10:10" s="4" customFormat="1" x14ac:dyDescent="0.2">
      <c r="J178" s="5"/>
    </row>
    <row r="179" spans="10:10" s="4" customFormat="1" x14ac:dyDescent="0.2">
      <c r="J179" s="5"/>
    </row>
    <row r="180" spans="10:10" s="4" customFormat="1" x14ac:dyDescent="0.2">
      <c r="J180" s="5"/>
    </row>
    <row r="181" spans="10:10" s="4" customFormat="1" x14ac:dyDescent="0.2">
      <c r="J181" s="5"/>
    </row>
    <row r="182" spans="10:10" s="4" customFormat="1" x14ac:dyDescent="0.2">
      <c r="J182" s="5"/>
    </row>
    <row r="183" spans="10:10" s="4" customFormat="1" x14ac:dyDescent="0.2">
      <c r="J183" s="5"/>
    </row>
    <row r="184" spans="10:10" s="4" customFormat="1" x14ac:dyDescent="0.2">
      <c r="J184" s="5"/>
    </row>
    <row r="185" spans="10:10" s="4" customFormat="1" x14ac:dyDescent="0.2">
      <c r="J185" s="5"/>
    </row>
    <row r="186" spans="10:10" s="4" customFormat="1" x14ac:dyDescent="0.2">
      <c r="J186" s="5"/>
    </row>
    <row r="187" spans="10:10" s="4" customFormat="1" x14ac:dyDescent="0.2">
      <c r="J187" s="5"/>
    </row>
    <row r="188" spans="10:10" s="4" customFormat="1" x14ac:dyDescent="0.2">
      <c r="J188" s="5"/>
    </row>
    <row r="189" spans="10:10" s="4" customFormat="1" x14ac:dyDescent="0.2">
      <c r="J189" s="5"/>
    </row>
    <row r="190" spans="10:10" s="4" customFormat="1" x14ac:dyDescent="0.2">
      <c r="J190" s="5"/>
    </row>
    <row r="191" spans="10:10" s="4" customFormat="1" x14ac:dyDescent="0.2">
      <c r="J191" s="5"/>
    </row>
    <row r="192" spans="10:10" s="4" customFormat="1" x14ac:dyDescent="0.2">
      <c r="J192" s="5"/>
    </row>
    <row r="193" spans="10:10" s="4" customFormat="1" x14ac:dyDescent="0.2">
      <c r="J193" s="5"/>
    </row>
    <row r="194" spans="10:10" s="4" customFormat="1" x14ac:dyDescent="0.2">
      <c r="J194" s="5"/>
    </row>
    <row r="195" spans="10:10" s="4" customFormat="1" x14ac:dyDescent="0.2">
      <c r="J195" s="5"/>
    </row>
    <row r="196" spans="10:10" s="4" customFormat="1" x14ac:dyDescent="0.2">
      <c r="J196" s="5"/>
    </row>
    <row r="197" spans="10:10" s="4" customFormat="1" x14ac:dyDescent="0.2">
      <c r="J197" s="5"/>
    </row>
    <row r="198" spans="10:10" s="4" customFormat="1" x14ac:dyDescent="0.2">
      <c r="J198" s="5"/>
    </row>
    <row r="199" spans="10:10" s="4" customFormat="1" x14ac:dyDescent="0.2">
      <c r="J199" s="5"/>
    </row>
    <row r="200" spans="10:10" s="4" customFormat="1" x14ac:dyDescent="0.2">
      <c r="J200" s="5"/>
    </row>
    <row r="201" spans="10:10" s="4" customFormat="1" x14ac:dyDescent="0.2">
      <c r="J201" s="5"/>
    </row>
    <row r="202" spans="10:10" s="4" customFormat="1" x14ac:dyDescent="0.2">
      <c r="J202" s="5"/>
    </row>
    <row r="203" spans="10:10" s="4" customFormat="1" x14ac:dyDescent="0.2">
      <c r="J203" s="5"/>
    </row>
    <row r="204" spans="10:10" s="4" customFormat="1" x14ac:dyDescent="0.2">
      <c r="J204" s="5"/>
    </row>
    <row r="205" spans="10:10" s="4" customFormat="1" x14ac:dyDescent="0.2">
      <c r="J205" s="5"/>
    </row>
    <row r="206" spans="10:10" s="4" customFormat="1" x14ac:dyDescent="0.2">
      <c r="J206" s="5"/>
    </row>
    <row r="207" spans="10:10" s="4" customFormat="1" x14ac:dyDescent="0.2">
      <c r="J207" s="5"/>
    </row>
    <row r="208" spans="10:10" s="4" customFormat="1" x14ac:dyDescent="0.2">
      <c r="J208" s="5"/>
    </row>
    <row r="209" spans="10:10" s="4" customFormat="1" x14ac:dyDescent="0.2">
      <c r="J209" s="5"/>
    </row>
    <row r="210" spans="10:10" s="4" customFormat="1" x14ac:dyDescent="0.2">
      <c r="J210" s="5"/>
    </row>
    <row r="211" spans="10:10" s="4" customFormat="1" x14ac:dyDescent="0.2">
      <c r="J211" s="5"/>
    </row>
    <row r="212" spans="10:10" s="4" customFormat="1" x14ac:dyDescent="0.2">
      <c r="J212" s="5"/>
    </row>
    <row r="213" spans="10:10" s="4" customFormat="1" x14ac:dyDescent="0.2">
      <c r="J213" s="5"/>
    </row>
    <row r="214" spans="10:10" s="4" customFormat="1" x14ac:dyDescent="0.2">
      <c r="J214" s="5"/>
    </row>
    <row r="215" spans="10:10" s="4" customFormat="1" x14ac:dyDescent="0.2">
      <c r="J215" s="5"/>
    </row>
    <row r="216" spans="10:10" s="4" customFormat="1" x14ac:dyDescent="0.2">
      <c r="J216" s="5"/>
    </row>
    <row r="217" spans="10:10" s="4" customFormat="1" x14ac:dyDescent="0.2">
      <c r="J217" s="5"/>
    </row>
    <row r="218" spans="10:10" s="4" customFormat="1" x14ac:dyDescent="0.2">
      <c r="J218" s="5"/>
    </row>
    <row r="219" spans="10:10" s="4" customFormat="1" x14ac:dyDescent="0.2">
      <c r="J219" s="5"/>
    </row>
    <row r="220" spans="10:10" s="4" customFormat="1" x14ac:dyDescent="0.2">
      <c r="J220" s="5"/>
    </row>
    <row r="221" spans="10:10" s="4" customFormat="1" x14ac:dyDescent="0.2">
      <c r="J221" s="5"/>
    </row>
    <row r="222" spans="10:10" s="4" customFormat="1" x14ac:dyDescent="0.2">
      <c r="J222" s="5"/>
    </row>
    <row r="223" spans="10:10" s="4" customFormat="1" x14ac:dyDescent="0.2">
      <c r="J223" s="5"/>
    </row>
    <row r="224" spans="10:10" s="4" customFormat="1" x14ac:dyDescent="0.2">
      <c r="J224" s="5"/>
    </row>
    <row r="225" spans="10:10" s="4" customFormat="1" x14ac:dyDescent="0.2">
      <c r="J225" s="5"/>
    </row>
    <row r="226" spans="10:10" s="4" customFormat="1" x14ac:dyDescent="0.2">
      <c r="J226" s="5"/>
    </row>
    <row r="227" spans="10:10" s="4" customFormat="1" x14ac:dyDescent="0.2">
      <c r="J227" s="5"/>
    </row>
    <row r="228" spans="10:10" s="4" customFormat="1" x14ac:dyDescent="0.2">
      <c r="J228" s="5"/>
    </row>
    <row r="229" spans="10:10" s="4" customFormat="1" x14ac:dyDescent="0.2">
      <c r="J229" s="5"/>
    </row>
    <row r="230" spans="10:10" s="4" customFormat="1" x14ac:dyDescent="0.2">
      <c r="J230" s="5"/>
    </row>
    <row r="231" spans="10:10" s="4" customFormat="1" x14ac:dyDescent="0.2">
      <c r="J231" s="5"/>
    </row>
    <row r="232" spans="10:10" s="4" customFormat="1" x14ac:dyDescent="0.2">
      <c r="J232" s="5"/>
    </row>
    <row r="233" spans="10:10" s="4" customFormat="1" x14ac:dyDescent="0.2">
      <c r="J233" s="5"/>
    </row>
    <row r="234" spans="10:10" s="4" customFormat="1" x14ac:dyDescent="0.2">
      <c r="J234" s="5"/>
    </row>
    <row r="235" spans="10:10" s="4" customFormat="1" x14ac:dyDescent="0.2">
      <c r="J235" s="5"/>
    </row>
    <row r="236" spans="10:10" s="4" customFormat="1" x14ac:dyDescent="0.2">
      <c r="J236" s="5"/>
    </row>
    <row r="237" spans="10:10" s="4" customFormat="1" x14ac:dyDescent="0.2">
      <c r="J237" s="5"/>
    </row>
    <row r="238" spans="10:10" s="4" customFormat="1" x14ac:dyDescent="0.2">
      <c r="J238" s="5"/>
    </row>
    <row r="239" spans="10:10" s="4" customFormat="1" x14ac:dyDescent="0.2">
      <c r="J239" s="5"/>
    </row>
    <row r="240" spans="10:10" s="4" customFormat="1" x14ac:dyDescent="0.2">
      <c r="J240" s="5"/>
    </row>
    <row r="241" spans="10:10" s="4" customFormat="1" x14ac:dyDescent="0.2">
      <c r="J241" s="5"/>
    </row>
    <row r="242" spans="10:10" s="4" customFormat="1" x14ac:dyDescent="0.2">
      <c r="J242" s="5"/>
    </row>
    <row r="243" spans="10:10" s="4" customFormat="1" x14ac:dyDescent="0.2">
      <c r="J243" s="5"/>
    </row>
    <row r="244" spans="10:10" s="4" customFormat="1" x14ac:dyDescent="0.2">
      <c r="J244" s="5"/>
    </row>
    <row r="245" spans="10:10" s="4" customFormat="1" x14ac:dyDescent="0.2">
      <c r="J245" s="5"/>
    </row>
    <row r="246" spans="10:10" s="4" customFormat="1" x14ac:dyDescent="0.2">
      <c r="J246" s="5"/>
    </row>
    <row r="247" spans="10:10" s="4" customFormat="1" x14ac:dyDescent="0.2">
      <c r="J247" s="5"/>
    </row>
    <row r="248" spans="10:10" s="4" customFormat="1" x14ac:dyDescent="0.2">
      <c r="J248" s="5"/>
    </row>
    <row r="249" spans="10:10" s="4" customFormat="1" x14ac:dyDescent="0.2">
      <c r="J249" s="5"/>
    </row>
    <row r="250" spans="10:10" s="4" customFormat="1" x14ac:dyDescent="0.2">
      <c r="J250" s="5"/>
    </row>
    <row r="251" spans="10:10" s="4" customFormat="1" x14ac:dyDescent="0.2">
      <c r="J251" s="5"/>
    </row>
    <row r="252" spans="10:10" s="4" customFormat="1" x14ac:dyDescent="0.2">
      <c r="J252" s="5"/>
    </row>
    <row r="253" spans="10:10" s="4" customFormat="1" x14ac:dyDescent="0.2">
      <c r="J253" s="5"/>
    </row>
    <row r="254" spans="10:10" s="4" customFormat="1" x14ac:dyDescent="0.2">
      <c r="J254" s="5"/>
    </row>
    <row r="255" spans="10:10" s="4" customFormat="1" x14ac:dyDescent="0.2">
      <c r="J255" s="5"/>
    </row>
    <row r="256" spans="10:10" s="4" customFormat="1" x14ac:dyDescent="0.2">
      <c r="J256" s="5"/>
    </row>
    <row r="257" spans="10:10" s="4" customFormat="1" x14ac:dyDescent="0.2">
      <c r="J257" s="5"/>
    </row>
    <row r="258" spans="10:10" s="4" customFormat="1" x14ac:dyDescent="0.2">
      <c r="J258" s="5"/>
    </row>
  </sheetData>
  <mergeCells count="4">
    <mergeCell ref="A1:J1"/>
    <mergeCell ref="A2:J2"/>
    <mergeCell ref="A3:J3"/>
    <mergeCell ref="A4:J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2021-06-25T07:12:00Z</dcterms:created>
  <dcterms:modified xsi:type="dcterms:W3CDTF">2021-06-25T08:46:07Z</dcterms:modified>
</cp:coreProperties>
</file>