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 könyvtár\2016-03-24\Rendeletek\"/>
    </mc:Choice>
  </mc:AlternateContent>
  <bookViews>
    <workbookView xWindow="0" yWindow="0" windowWidth="19200" windowHeight="12885"/>
  </bookViews>
  <sheets>
    <sheet name="1.1.sz.mell." sheetId="1" r:id="rId1"/>
  </sheets>
  <externalReferences>
    <externalReference r:id="rId2"/>
  </externalReferences>
  <definedNames>
    <definedName name="_xlnm.Print_Area" localSheetId="0">'1.1.sz.mell.'!$A$2:$I$165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1" i="1" l="1"/>
  <c r="E148" i="1"/>
  <c r="C148" i="1"/>
  <c r="H146" i="1"/>
  <c r="G146" i="1"/>
  <c r="F146" i="1"/>
  <c r="E146" i="1"/>
  <c r="D146" i="1"/>
  <c r="C146" i="1"/>
  <c r="H139" i="1"/>
  <c r="E136" i="1"/>
  <c r="C136" i="1"/>
  <c r="H135" i="1"/>
  <c r="H159" i="1" s="1"/>
  <c r="G135" i="1"/>
  <c r="G159" i="1" s="1"/>
  <c r="F135" i="1"/>
  <c r="F159" i="1" s="1"/>
  <c r="E135" i="1"/>
  <c r="E159" i="1" s="1"/>
  <c r="D135" i="1"/>
  <c r="D159" i="1" s="1"/>
  <c r="C135" i="1"/>
  <c r="C159" i="1" s="1"/>
  <c r="E123" i="1"/>
  <c r="C123" i="1" s="1"/>
  <c r="C120" i="1" s="1"/>
  <c r="C122" i="1"/>
  <c r="E121" i="1"/>
  <c r="C121" i="1"/>
  <c r="H120" i="1"/>
  <c r="G120" i="1"/>
  <c r="F120" i="1"/>
  <c r="E120" i="1"/>
  <c r="D120" i="1"/>
  <c r="E119" i="1"/>
  <c r="D119" i="1" s="1"/>
  <c r="E118" i="1"/>
  <c r="C118" i="1" s="1"/>
  <c r="C117" i="1" s="1"/>
  <c r="F117" i="1"/>
  <c r="G116" i="1"/>
  <c r="C116" i="1" s="1"/>
  <c r="E116" i="1"/>
  <c r="D116" i="1"/>
  <c r="G111" i="1"/>
  <c r="C111" i="1" s="1"/>
  <c r="E111" i="1"/>
  <c r="D111" i="1"/>
  <c r="H104" i="1"/>
  <c r="G104" i="1"/>
  <c r="F104" i="1"/>
  <c r="H103" i="1"/>
  <c r="G103" i="1"/>
  <c r="E103" i="1"/>
  <c r="C103" i="1" s="1"/>
  <c r="H102" i="1"/>
  <c r="G102" i="1"/>
  <c r="E102" i="1"/>
  <c r="C102" i="1" s="1"/>
  <c r="H101" i="1"/>
  <c r="G101" i="1"/>
  <c r="E101" i="1"/>
  <c r="C101" i="1" s="1"/>
  <c r="H100" i="1"/>
  <c r="G100" i="1"/>
  <c r="E100" i="1"/>
  <c r="C100" i="1" s="1"/>
  <c r="C99" i="1" s="1"/>
  <c r="C134" i="1" s="1"/>
  <c r="C160" i="1" s="1"/>
  <c r="H99" i="1"/>
  <c r="H134" i="1" s="1"/>
  <c r="G99" i="1"/>
  <c r="G134" i="1" s="1"/>
  <c r="G160" i="1" s="1"/>
  <c r="F99" i="1"/>
  <c r="F134" i="1" s="1"/>
  <c r="H85" i="1"/>
  <c r="H81" i="1"/>
  <c r="E79" i="1"/>
  <c r="C79" i="1" s="1"/>
  <c r="C78" i="1" s="1"/>
  <c r="C92" i="1" s="1"/>
  <c r="C165" i="1" s="1"/>
  <c r="H78" i="1"/>
  <c r="G78" i="1"/>
  <c r="G92" i="1" s="1"/>
  <c r="G165" i="1" s="1"/>
  <c r="F78" i="1"/>
  <c r="F92" i="1" s="1"/>
  <c r="E78" i="1"/>
  <c r="E92" i="1" s="1"/>
  <c r="E165" i="1" s="1"/>
  <c r="D78" i="1"/>
  <c r="D92" i="1" s="1"/>
  <c r="H73" i="1"/>
  <c r="H69" i="1"/>
  <c r="H92" i="1" s="1"/>
  <c r="C67" i="1"/>
  <c r="C66" i="1"/>
  <c r="H63" i="1"/>
  <c r="G63" i="1"/>
  <c r="F63" i="1"/>
  <c r="E63" i="1"/>
  <c r="D63" i="1"/>
  <c r="C63" i="1"/>
  <c r="H58" i="1"/>
  <c r="G58" i="1"/>
  <c r="F58" i="1"/>
  <c r="E58" i="1"/>
  <c r="D58" i="1"/>
  <c r="C58" i="1"/>
  <c r="E55" i="1"/>
  <c r="C55" i="1" s="1"/>
  <c r="C52" i="1" s="1"/>
  <c r="H52" i="1"/>
  <c r="G52" i="1"/>
  <c r="F52" i="1"/>
  <c r="E52" i="1"/>
  <c r="D52" i="1"/>
  <c r="H51" i="1"/>
  <c r="G51" i="1"/>
  <c r="E51" i="1"/>
  <c r="C51" i="1" s="1"/>
  <c r="G50" i="1"/>
  <c r="E50" i="1"/>
  <c r="C50" i="1"/>
  <c r="G49" i="1"/>
  <c r="E49" i="1"/>
  <c r="C49" i="1"/>
  <c r="G48" i="1"/>
  <c r="E48" i="1"/>
  <c r="C48" i="1" s="1"/>
  <c r="G47" i="1"/>
  <c r="E47" i="1"/>
  <c r="C47" i="1"/>
  <c r="G46" i="1"/>
  <c r="E46" i="1"/>
  <c r="C46" i="1" s="1"/>
  <c r="G45" i="1"/>
  <c r="E45" i="1"/>
  <c r="C45" i="1"/>
  <c r="G44" i="1"/>
  <c r="E44" i="1"/>
  <c r="C44" i="1" s="1"/>
  <c r="G43" i="1"/>
  <c r="E43" i="1"/>
  <c r="C43" i="1"/>
  <c r="G42" i="1"/>
  <c r="E42" i="1"/>
  <c r="C42" i="1" s="1"/>
  <c r="G41" i="1"/>
  <c r="E41" i="1"/>
  <c r="C41" i="1"/>
  <c r="H40" i="1"/>
  <c r="G40" i="1"/>
  <c r="F40" i="1"/>
  <c r="E40" i="1"/>
  <c r="D40" i="1"/>
  <c r="H39" i="1"/>
  <c r="E39" i="1"/>
  <c r="C39" i="1" s="1"/>
  <c r="E38" i="1"/>
  <c r="C38" i="1" s="1"/>
  <c r="E37" i="1"/>
  <c r="C37" i="1" s="1"/>
  <c r="E36" i="1"/>
  <c r="C36" i="1" s="1"/>
  <c r="E35" i="1"/>
  <c r="C35" i="1" s="1"/>
  <c r="E34" i="1"/>
  <c r="C34" i="1" s="1"/>
  <c r="H33" i="1"/>
  <c r="H32" i="1" s="1"/>
  <c r="E33" i="1"/>
  <c r="C33" i="1"/>
  <c r="G32" i="1"/>
  <c r="F32" i="1"/>
  <c r="E32" i="1"/>
  <c r="D32" i="1"/>
  <c r="E31" i="1"/>
  <c r="C31" i="1"/>
  <c r="E30" i="1"/>
  <c r="C30" i="1"/>
  <c r="H25" i="1"/>
  <c r="G25" i="1"/>
  <c r="F25" i="1"/>
  <c r="E25" i="1"/>
  <c r="D25" i="1"/>
  <c r="C25" i="1"/>
  <c r="G23" i="1"/>
  <c r="E23" i="1"/>
  <c r="C23" i="1" s="1"/>
  <c r="C18" i="1" s="1"/>
  <c r="H18" i="1"/>
  <c r="G18" i="1"/>
  <c r="F18" i="1"/>
  <c r="D18" i="1"/>
  <c r="E15" i="1"/>
  <c r="D15" i="1"/>
  <c r="C15" i="1"/>
  <c r="E14" i="1"/>
  <c r="D14" i="1"/>
  <c r="C14" i="1"/>
  <c r="E13" i="1"/>
  <c r="D13" i="1"/>
  <c r="C13" i="1"/>
  <c r="E12" i="1"/>
  <c r="D12" i="1" s="1"/>
  <c r="D11" i="1" s="1"/>
  <c r="D68" i="1" s="1"/>
  <c r="H11" i="1"/>
  <c r="H68" i="1" s="1"/>
  <c r="G11" i="1"/>
  <c r="G68" i="1" s="1"/>
  <c r="F11" i="1"/>
  <c r="F68" i="1" s="1"/>
  <c r="C11" i="1"/>
  <c r="G164" i="1" l="1"/>
  <c r="G93" i="1"/>
  <c r="D93" i="1"/>
  <c r="C32" i="1"/>
  <c r="C40" i="1"/>
  <c r="C68" i="1" s="1"/>
  <c r="H165" i="1"/>
  <c r="D165" i="1"/>
  <c r="F165" i="1"/>
  <c r="F160" i="1"/>
  <c r="H160" i="1"/>
  <c r="F164" i="1"/>
  <c r="F93" i="1"/>
  <c r="H164" i="1"/>
  <c r="H93" i="1"/>
  <c r="E11" i="1"/>
  <c r="E18" i="1"/>
  <c r="E117" i="1"/>
  <c r="C164" i="1" l="1"/>
  <c r="C93" i="1"/>
  <c r="E68" i="1"/>
  <c r="E104" i="1"/>
  <c r="E99" i="1" s="1"/>
  <c r="E134" i="1" s="1"/>
  <c r="E160" i="1" s="1"/>
  <c r="D117" i="1"/>
  <c r="D104" i="1" s="1"/>
  <c r="D99" i="1" s="1"/>
  <c r="D134" i="1" s="1"/>
  <c r="D160" i="1" l="1"/>
  <c r="D164" i="1"/>
  <c r="E164" i="1"/>
  <c r="E93" i="1"/>
</calcChain>
</file>

<file path=xl/sharedStrings.xml><?xml version="1.0" encoding="utf-8"?>
<sst xmlns="http://schemas.openxmlformats.org/spreadsheetml/2006/main" count="333" uniqueCount="281">
  <si>
    <t>2016. ÉVI KÖLTSÉGVETÉSÉNEK ÖSSZEVONT MÉRLEGE</t>
  </si>
  <si>
    <t>BEVÉTELEK</t>
  </si>
  <si>
    <t>Ezer forintban</t>
  </si>
  <si>
    <t>Sor-
szám</t>
  </si>
  <si>
    <t>Bevételi jogcím</t>
  </si>
  <si>
    <t>2016. évi előirányzat</t>
  </si>
  <si>
    <t>Módosított előirányzat</t>
  </si>
  <si>
    <t>Kötelező feladatok előirányzata</t>
  </si>
  <si>
    <t xml:space="preserve">Módosítás 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</si>
  <si>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</si>
  <si>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</si>
  <si>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</si>
  <si>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</si>
  <si>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</si>
  <si>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</si>
  <si>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</si>
  <si>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</si>
  <si>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</si>
  <si>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</si>
  <si>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</si>
  <si>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</si>
  <si>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</si>
  <si>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</si>
  <si>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</si>
  <si>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</si>
  <si>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</si>
  <si>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</si>
  <si>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</si>
  <si>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</si>
  <si>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</si>
  <si>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</si>
  <si>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</si>
  <si>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</si>
  <si>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</si>
  <si>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</si>
  <si>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</si>
  <si>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</si>
  <si>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</si>
  <si>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</si>
  <si>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</si>
  <si>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</si>
  <si>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</si>
  <si>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</si>
  <si>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</si>
  <si>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</si>
  <si>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</si>
  <si>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</si>
  <si>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</si>
  <si>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</si>
  <si>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</si>
  <si>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</si>
  <si>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</si>
  <si>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</si>
  <si>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</si>
  <si>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</si>
  <si>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</si>
  <si>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</si>
  <si>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</si>
  <si>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</si>
  <si>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</si>
  <si>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</si>
  <si>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</si>
  <si>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</si>
  <si>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</si>
  <si>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</si>
  <si>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</si>
  <si>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</si>
  <si>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</si>
  <si>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</si>
  <si>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</si>
  <si>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</si>
  <si>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</si>
  <si>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</si>
  <si>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</si>
  <si>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</si>
  <si>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</si>
  <si>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</si>
  <si>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</si>
  <si>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</si>
  <si>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</si>
  <si>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</si>
  <si>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</si>
  <si>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</si>
  <si>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</si>
  <si>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</si>
  <si>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</si>
  <si>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</si>
  <si>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</si>
  <si>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</si>
  <si>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</si>
  <si>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</si>
  <si>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</si>
  <si>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</si>
  <si>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</si>
  <si>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</si>
  <si>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</si>
  <si>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</si>
  <si>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</si>
  <si>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</si>
  <si>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</si>
  <si>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</si>
  <si>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</si>
  <si>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</si>
  <si>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</si>
  <si>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</si>
  <si>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</si>
  <si>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</si>
  <si>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</si>
  <si>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</si>
  <si>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</si>
  <si>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</si>
  <si>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</si>
  <si>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</si>
  <si>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</si>
  <si>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</si>
  <si>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</si>
  <si>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</si>
  <si>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</si>
  <si>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</si>
  <si>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</si>
  <si>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</si>
  <si>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</si>
  <si>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</si>
  <si>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</si>
  <si>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</si>
  <si>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</si>
  <si>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</si>
  <si>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</si>
  <si>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</si>
  <si>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</si>
  <si>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</si>
  <si>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</si>
  <si>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</si>
  <si>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</si>
  <si>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</si>
  <si>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</si>
  <si>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</si>
  <si>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</si>
  <si>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</si>
  <si>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</si>
  <si>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</si>
  <si>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</si>
  <si>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</si>
  <si>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</si>
  <si>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</si>
  <si>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</si>
  <si>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</si>
  <si>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</si>
  <si>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</si>
  <si>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</si>
  <si>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</si>
  <si>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</si>
  <si>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</si>
  <si>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</si>
  <si>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</si>
  <si>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</si>
  <si>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</si>
  <si>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</si>
  <si>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</si>
  <si>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</si>
  <si>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</si>
  <si>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</si>
  <si>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</si>
  <si>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</si>
  <si>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</si>
  <si>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</si>
  <si>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</si>
  <si>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</si>
  <si>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</si>
  <si>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</si>
  <si>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</si>
  <si>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</si>
  <si>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</si>
  <si>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</si>
  <si>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</si>
  <si>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</si>
  <si>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</si>
  <si>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</si>
  <si>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</si>
  <si>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</si>
  <si>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</si>
  <si>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</si>
  <si>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</si>
  <si>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</si>
  <si>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</si>
  <si>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</si>
  <si>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</si>
  <si>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</si>
  <si>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</si>
  <si>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</si>
  <si>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</si>
  <si>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</si>
  <si>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</si>
  <si>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</si>
  <si>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</si>
  <si>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</si>
  <si>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</si>
  <si>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</si>
  <si>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</si>
  <si>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</si>
  <si>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</si>
  <si>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</si>
  <si>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</si>
  <si>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</si>
  <si>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</si>
  <si>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</si>
  <si>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</si>
  <si>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</si>
  <si>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</si>
  <si>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</si>
  <si>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</si>
  <si>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</si>
  <si>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</si>
  <si>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</si>
  <si>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</si>
  <si>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</si>
  <si>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</si>
  <si>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</si>
  <si>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</si>
  <si>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</si>
  <si>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</si>
  <si>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</si>
  <si>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</si>
  <si>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</si>
  <si>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</si>
  <si>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</si>
  <si>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</si>
  <si>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</si>
  <si>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</si>
  <si>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</si>
  <si>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</si>
  <si>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</si>
  <si>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</si>
  <si>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</si>
  <si>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</si>
  <si>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</si>
  <si>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</si>
  <si>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</si>
  <si>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</si>
  <si>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</si>
  <si>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</si>
  <si>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</si>
  <si>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</si>
  <si>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</si>
  <si>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</si>
  <si>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</si>
  <si>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</si>
  <si>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</si>
  <si>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</si>
  <si>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</si>
  <si>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</si>
  <si>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</si>
  <si>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</si>
  <si>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</si>
  <si>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</si>
  <si>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</si>
  <si>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</si>
  <si>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</si>
  <si>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</si>
  <si>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</si>
  <si>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</si>
  <si>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</si>
  <si>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</si>
  <si>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</si>
  <si>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</si>
  <si>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</si>
  <si>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</si>
  <si>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</si>
  <si>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</si>
  <si>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</si>
  <si>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</si>
  <si>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</si>
  <si>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</si>
  <si>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</si>
  <si>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</si>
  <si>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</si>
  <si>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3. sz. táblázat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</si>
  <si>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</si>
  <si>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</si>
  <si>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"</t>
  </si>
  <si>
    <t xml:space="preserve"> 1. melléklet az 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</si>
</sst>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4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1" fillId="0" borderId="0" xfId="1" applyFont="1" applyFill="1" applyProtection="1"/>
    <xf numFmtId="0" fontId="1" fillId="0" borderId="0" xfId="1" applyFill="1" applyProtection="1"/>
    <xf numFmtId="0" fontId="0" fillId="0" borderId="0" xfId="1" applyFont="1" applyFill="1" applyAlignment="1" applyProtection="1">
      <alignment horizontal="right" vertical="center"/>
    </xf>
    <xf numFmtId="0" fontId="2" fillId="0" borderId="0" xfId="1" applyFont="1" applyFill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1" fillId="0" borderId="11" xfId="0" applyFont="1" applyBorder="1" applyAlignment="1" applyProtection="1">
      <alignment horizontal="left" wrapText="1" indent="1"/>
    </xf>
    <xf numFmtId="3" fontId="11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3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1" fillId="0" borderId="15" xfId="0" quotePrefix="1" applyFont="1" applyBorder="1" applyAlignment="1" applyProtection="1">
      <alignment horizontal="left" wrapText="1" indent="1"/>
    </xf>
    <xf numFmtId="3" fontId="14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" xfId="0" applyFont="1" applyBorder="1" applyAlignment="1" applyProtection="1">
      <alignment wrapText="1"/>
    </xf>
    <xf numFmtId="0" fontId="11" fillId="0" borderId="19" xfId="0" applyFont="1" applyBorder="1" applyAlignment="1" applyProtection="1">
      <alignment wrapText="1"/>
    </xf>
    <xf numFmtId="0" fontId="11" fillId="0" borderId="10" xfId="0" applyFont="1" applyBorder="1" applyAlignment="1" applyProtection="1">
      <alignment wrapText="1"/>
    </xf>
    <xf numFmtId="0" fontId="11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Border="1" applyAlignment="1" applyProtection="1">
      <alignment horizontal="right" wrapText="1" indent="1"/>
    </xf>
    <xf numFmtId="0" fontId="12" fillId="0" borderId="23" xfId="0" applyFont="1" applyBorder="1" applyAlignment="1" applyProtection="1">
      <alignment wrapText="1"/>
    </xf>
    <xf numFmtId="0" fontId="12" fillId="0" borderId="24" xfId="0" applyFont="1" applyBorder="1" applyAlignment="1" applyProtection="1">
      <alignment wrapText="1"/>
    </xf>
    <xf numFmtId="3" fontId="12" fillId="0" borderId="25" xfId="0" applyNumberFormat="1" applyFont="1" applyBorder="1" applyAlignment="1" applyProtection="1">
      <alignment horizontal="right" wrapText="1" inden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164" fontId="4" fillId="0" borderId="1" xfId="1" applyNumberFormat="1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9" fillId="0" borderId="26" xfId="1" applyNumberFormat="1" applyFont="1" applyFill="1" applyBorder="1" applyAlignment="1" applyProtection="1">
      <alignment horizontal="left" vertical="center" wrapText="1" indent="1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164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8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21" xfId="1" applyNumberFormat="1" applyFont="1" applyFill="1" applyBorder="1" applyAlignment="1" applyProtection="1">
      <alignment horizontal="right" vertical="center" wrapText="1" indent="1"/>
    </xf>
    <xf numFmtId="3" fontId="9" fillId="0" borderId="21" xfId="1" applyNumberFormat="1" applyFont="1" applyFill="1" applyBorder="1" applyAlignment="1" applyProtection="1">
      <alignment horizontal="right" vertical="center" wrapText="1" indent="2"/>
    </xf>
    <xf numFmtId="164" fontId="9" fillId="0" borderId="22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21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21" xfId="1" applyNumberFormat="1" applyFont="1" applyFill="1" applyBorder="1" applyAlignment="1" applyProtection="1">
      <alignment horizontal="right" vertical="center" wrapText="1" indent="7"/>
    </xf>
    <xf numFmtId="3" fontId="9" fillId="0" borderId="21" xfId="1" applyNumberFormat="1" applyFont="1" applyFill="1" applyBorder="1" applyAlignment="1" applyProtection="1">
      <alignment horizontal="right" indent="1"/>
    </xf>
    <xf numFmtId="49" fontId="9" fillId="0" borderId="29" xfId="1" applyNumberFormat="1" applyFont="1" applyFill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3" xfId="1" applyNumberFormat="1" applyFont="1" applyFill="1" applyBorder="1" applyAlignment="1" applyProtection="1">
      <alignment horizontal="lef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3" fontId="9" fillId="0" borderId="25" xfId="1" applyNumberFormat="1" applyFont="1" applyFill="1" applyBorder="1" applyAlignment="1" applyProtection="1">
      <alignment horizontal="right" vertical="center" wrapText="1" indent="7"/>
    </xf>
    <xf numFmtId="164" fontId="9" fillId="0" borderId="30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9" xfId="0" applyFont="1" applyBorder="1" applyAlignment="1" applyProtection="1">
      <alignment horizontal="left" vertical="center" wrapText="1" indent="1"/>
    </xf>
    <xf numFmtId="3" fontId="11" fillId="0" borderId="15" xfId="0" applyNumberFormat="1" applyFont="1" applyBorder="1" applyAlignment="1" applyProtection="1">
      <alignment horizontal="right" vertical="center" wrapText="1" indent="1"/>
    </xf>
    <xf numFmtId="0" fontId="11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3" xfId="1" applyNumberFormat="1" applyFont="1" applyFill="1" applyBorder="1" applyAlignment="1" applyProtection="1">
      <alignment horizontal="right" vertical="center" wrapText="1" indent="1"/>
    </xf>
    <xf numFmtId="3" fontId="9" fillId="0" borderId="27" xfId="1" applyNumberFormat="1" applyFont="1" applyFill="1" applyBorder="1" applyAlignment="1" applyProtection="1">
      <alignment horizontal="righ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24" xfId="1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13" fillId="0" borderId="35" xfId="1" applyNumberFormat="1" applyFont="1" applyFill="1" applyBorder="1" applyAlignment="1" applyProtection="1">
      <alignment horizontal="right" vertical="center" wrapText="1" indent="1"/>
    </xf>
    <xf numFmtId="164" fontId="8" fillId="0" borderId="36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3" fontId="9" fillId="0" borderId="39" xfId="1" applyNumberFormat="1" applyFont="1" applyFill="1" applyBorder="1" applyAlignment="1" applyProtection="1">
      <alignment horizontal="right" vertical="center" wrapText="1" indent="1"/>
    </xf>
    <xf numFmtId="164" fontId="12" fillId="0" borderId="36" xfId="0" applyNumberFormat="1" applyFont="1" applyBorder="1" applyAlignment="1" applyProtection="1">
      <alignment horizontal="right" vertical="center" wrapText="1" indent="1"/>
    </xf>
    <xf numFmtId="0" fontId="13" fillId="0" borderId="5" xfId="1" applyFont="1" applyFill="1" applyBorder="1" applyAlignment="1" applyProtection="1">
      <alignment horizontal="right" vertical="center" wrapText="1" indent="2"/>
    </xf>
    <xf numFmtId="0" fontId="13" fillId="0" borderId="3" xfId="1" applyFont="1" applyFill="1" applyBorder="1" applyAlignment="1" applyProtection="1">
      <alignment horizontal="right" vertical="center" wrapText="1" indent="2"/>
    </xf>
    <xf numFmtId="0" fontId="13" fillId="0" borderId="40" xfId="1" applyFont="1" applyFill="1" applyBorder="1" applyAlignment="1" applyProtection="1">
      <alignment horizontal="right" vertical="center" wrapText="1" indent="2"/>
    </xf>
    <xf numFmtId="0" fontId="13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41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1" applyFont="1" applyFill="1" applyProtection="1"/>
    <xf numFmtId="0" fontId="16" fillId="0" borderId="0" xfId="1" applyFont="1" applyFill="1" applyProtection="1"/>
    <xf numFmtId="0" fontId="12" fillId="0" borderId="23" xfId="0" applyFont="1" applyBorder="1" applyAlignment="1" applyProtection="1">
      <alignment horizontal="left" vertical="center" wrapText="1" indent="1"/>
    </xf>
    <xf numFmtId="0" fontId="17" fillId="0" borderId="24" xfId="0" applyFont="1" applyBorder="1" applyAlignment="1" applyProtection="1">
      <alignment horizontal="left" vertical="center" wrapText="1" indent="1"/>
    </xf>
    <xf numFmtId="3" fontId="17" fillId="0" borderId="25" xfId="0" applyNumberFormat="1" applyFont="1" applyBorder="1" applyAlignment="1" applyProtection="1">
      <alignment horizontal="right" vertical="center" wrapText="1" indent="1"/>
    </xf>
    <xf numFmtId="3" fontId="17" fillId="0" borderId="30" xfId="0" applyNumberFormat="1" applyFont="1" applyBorder="1" applyAlignment="1" applyProtection="1">
      <alignment horizontal="right" vertical="center" wrapText="1" indent="1"/>
    </xf>
    <xf numFmtId="0" fontId="1" fillId="0" borderId="42" xfId="1" applyFont="1" applyFill="1" applyBorder="1" applyProtection="1"/>
    <xf numFmtId="0" fontId="1" fillId="0" borderId="0" xfId="1" applyFont="1" applyFill="1" applyBorder="1" applyProtection="1"/>
    <xf numFmtId="0" fontId="1" fillId="0" borderId="41" xfId="1" applyFont="1" applyFill="1" applyBorder="1" applyAlignment="1" applyProtection="1">
      <alignment horizontal="right" vertical="center" indent="1"/>
    </xf>
    <xf numFmtId="0" fontId="16" fillId="0" borderId="42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/>
    </xf>
    <xf numFmtId="0" fontId="16" fillId="0" borderId="41" xfId="1" applyFont="1" applyFill="1" applyBorder="1" applyAlignment="1" applyProtection="1">
      <alignment horizontal="center"/>
    </xf>
    <xf numFmtId="164" fontId="4" fillId="0" borderId="43" xfId="1" applyNumberFormat="1" applyFont="1" applyFill="1" applyBorder="1" applyAlignment="1" applyProtection="1">
      <alignment horizontal="left" vertical="center"/>
    </xf>
    <xf numFmtId="0" fontId="6" fillId="0" borderId="44" xfId="0" applyFont="1" applyFill="1" applyBorder="1" applyAlignment="1" applyProtection="1">
      <alignment horizontal="right" vertical="center"/>
    </xf>
    <xf numFmtId="0" fontId="1" fillId="0" borderId="0" xfId="1" applyFill="1" applyBorder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right" vertical="center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RENDELETEK/2016%20&#233;vi%20k&#246;lts&#233;gvet&#233;s/2016.&#233;vi%20kv.%20t&#225;bl&#225;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  "/>
      <sheetName val="önkormányzat"/>
      <sheetName val="hivatal"/>
      <sheetName val="Óvoda"/>
      <sheetName val="Könyvtár"/>
      <sheetName val="8.sz.mell.  "/>
      <sheetName val="9.sz.mell."/>
      <sheetName val="10.sz.mell."/>
      <sheetName val="11.sz.mell."/>
      <sheetName val="12.sz.mell."/>
      <sheetName val="13. sz. mell. "/>
      <sheetName val="14.sz.mell"/>
      <sheetName val="15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/>
      <sheetData sheetId="1"/>
      <sheetData sheetId="2"/>
      <sheetData sheetId="3">
        <row r="8">
          <cell r="D8">
            <v>117298</v>
          </cell>
        </row>
        <row r="9">
          <cell r="C9">
            <v>137285</v>
          </cell>
          <cell r="D9">
            <v>137285</v>
          </cell>
        </row>
        <row r="10">
          <cell r="C10">
            <v>103576</v>
          </cell>
          <cell r="D10">
            <v>103576</v>
          </cell>
        </row>
        <row r="11">
          <cell r="C11">
            <v>7406</v>
          </cell>
          <cell r="D11">
            <v>7406</v>
          </cell>
        </row>
        <row r="19">
          <cell r="D19">
            <v>90770</v>
          </cell>
          <cell r="E19">
            <v>350</v>
          </cell>
        </row>
        <row r="26">
          <cell r="C26">
            <v>35474</v>
          </cell>
        </row>
        <row r="27">
          <cell r="C27">
            <v>35474</v>
          </cell>
        </row>
        <row r="29">
          <cell r="D29">
            <v>179000</v>
          </cell>
        </row>
        <row r="30">
          <cell r="D30">
            <v>44000</v>
          </cell>
        </row>
        <row r="32">
          <cell r="D32">
            <v>135000</v>
          </cell>
        </row>
        <row r="33">
          <cell r="D33">
            <v>11000</v>
          </cell>
        </row>
        <row r="34">
          <cell r="D34">
            <v>500</v>
          </cell>
        </row>
        <row r="35">
          <cell r="D35">
            <v>1000</v>
          </cell>
        </row>
        <row r="37">
          <cell r="E37">
            <v>300</v>
          </cell>
        </row>
        <row r="38">
          <cell r="D38">
            <v>1437</v>
          </cell>
        </row>
        <row r="39">
          <cell r="D39">
            <v>1816</v>
          </cell>
        </row>
        <row r="40">
          <cell r="D40">
            <v>3626</v>
          </cell>
        </row>
        <row r="42">
          <cell r="D42">
            <v>1482</v>
          </cell>
          <cell r="E42">
            <v>81</v>
          </cell>
        </row>
        <row r="75">
          <cell r="D75">
            <v>37591</v>
          </cell>
        </row>
        <row r="94">
          <cell r="D94">
            <v>82859</v>
          </cell>
          <cell r="E94">
            <v>280</v>
          </cell>
        </row>
        <row r="95">
          <cell r="D95">
            <v>13829</v>
          </cell>
          <cell r="E95">
            <v>76</v>
          </cell>
        </row>
        <row r="96">
          <cell r="D96">
            <v>70319</v>
          </cell>
          <cell r="E96">
            <v>2173</v>
          </cell>
        </row>
        <row r="97">
          <cell r="D97">
            <v>20000</v>
          </cell>
        </row>
        <row r="105">
          <cell r="D105">
            <v>16490</v>
          </cell>
          <cell r="E105">
            <v>15043</v>
          </cell>
        </row>
        <row r="110">
          <cell r="E110">
            <v>10000</v>
          </cell>
        </row>
        <row r="113">
          <cell r="D113">
            <v>18430</v>
          </cell>
        </row>
        <row r="115">
          <cell r="D115">
            <v>3544</v>
          </cell>
        </row>
        <row r="117">
          <cell r="D117">
            <v>5000</v>
          </cell>
        </row>
        <row r="130">
          <cell r="D130">
            <v>3333</v>
          </cell>
        </row>
        <row r="142">
          <cell r="D142">
            <v>12424</v>
          </cell>
        </row>
      </sheetData>
      <sheetData sheetId="4">
        <row r="10">
          <cell r="D10">
            <v>64</v>
          </cell>
          <cell r="E10">
            <v>34883</v>
          </cell>
        </row>
        <row r="11">
          <cell r="D11">
            <v>5649</v>
          </cell>
          <cell r="E11">
            <v>1412</v>
          </cell>
        </row>
        <row r="13">
          <cell r="D13">
            <v>8488</v>
          </cell>
        </row>
        <row r="14">
          <cell r="D14">
            <v>2292</v>
          </cell>
          <cell r="E14">
            <v>9418</v>
          </cell>
        </row>
        <row r="25">
          <cell r="F25">
            <v>70</v>
          </cell>
        </row>
        <row r="33">
          <cell r="D33">
            <v>350</v>
          </cell>
        </row>
        <row r="46">
          <cell r="D46">
            <v>127496</v>
          </cell>
          <cell r="E46">
            <v>23118</v>
          </cell>
          <cell r="F46">
            <v>17026</v>
          </cell>
        </row>
        <row r="47">
          <cell r="D47">
            <v>37670</v>
          </cell>
          <cell r="E47">
            <v>6242</v>
          </cell>
          <cell r="F47">
            <v>5351</v>
          </cell>
        </row>
        <row r="48">
          <cell r="D48">
            <v>59950</v>
          </cell>
          <cell r="E48">
            <v>66127</v>
          </cell>
          <cell r="F48">
            <v>5289</v>
          </cell>
        </row>
        <row r="52">
          <cell r="D52">
            <v>2700</v>
          </cell>
        </row>
        <row r="53">
          <cell r="D53">
            <v>800</v>
          </cell>
        </row>
      </sheetData>
      <sheetData sheetId="5">
        <row r="46">
          <cell r="C46">
            <v>105033</v>
          </cell>
        </row>
        <row r="47">
          <cell r="C47">
            <v>30070</v>
          </cell>
        </row>
        <row r="48">
          <cell r="C48">
            <v>10708</v>
          </cell>
        </row>
      </sheetData>
      <sheetData sheetId="6">
        <row r="10">
          <cell r="C10">
            <v>1200</v>
          </cell>
        </row>
        <row r="11">
          <cell r="C11">
            <v>972</v>
          </cell>
        </row>
        <row r="46">
          <cell r="C46">
            <v>12240</v>
          </cell>
        </row>
        <row r="47">
          <cell r="C47">
            <v>3428</v>
          </cell>
        </row>
        <row r="48">
          <cell r="C48">
            <v>7742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N165"/>
  <sheetViews>
    <sheetView tabSelected="1" zoomScale="120" zoomScaleNormal="120" zoomScaleSheetLayoutView="100" workbookViewId="0">
      <selection activeCell="A7" sqref="A7:H7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7" width="14.5" style="1" customWidth="1"/>
    <col min="8" max="8" width="14.1640625" style="147" customWidth="1"/>
    <col min="9" max="9" width="4.83203125" style="2" customWidth="1"/>
    <col min="10" max="10" width="9.83203125" style="2" bestFit="1" customWidth="1"/>
    <col min="11" max="16384" width="9.33203125" style="2"/>
  </cols>
  <sheetData>
    <row r="2" spans="1:9" x14ac:dyDescent="0.25">
      <c r="F2" s="2"/>
      <c r="H2" s="3"/>
    </row>
    <row r="3" spans="1:9" x14ac:dyDescent="0.25">
      <c r="B3" s="2"/>
      <c r="F3" s="2"/>
      <c r="H3" s="3" t="s">
        <v>280</v>
      </c>
    </row>
    <row r="5" spans="1:9" ht="18.75" x14ac:dyDescent="0.3">
      <c r="A5" s="4" t="s">
        <v>0</v>
      </c>
      <c r="B5" s="4"/>
      <c r="C5" s="4"/>
      <c r="D5" s="4"/>
      <c r="E5" s="4"/>
      <c r="F5" s="4"/>
      <c r="G5" s="4"/>
      <c r="H5" s="4"/>
    </row>
    <row r="7" spans="1:9" ht="15.95" customHeight="1" x14ac:dyDescent="0.25">
      <c r="A7" s="5" t="s">
        <v>1</v>
      </c>
      <c r="B7" s="5"/>
      <c r="C7" s="5"/>
      <c r="D7" s="5"/>
      <c r="E7" s="5"/>
      <c r="F7" s="5"/>
      <c r="G7" s="5"/>
      <c r="H7" s="5"/>
    </row>
    <row r="8" spans="1:9" ht="15.95" customHeight="1" thickBot="1" x14ac:dyDescent="0.3">
      <c r="A8" s="6"/>
      <c r="B8" s="6"/>
      <c r="C8" s="7"/>
      <c r="D8" s="7"/>
      <c r="E8" s="7"/>
      <c r="F8" s="7"/>
      <c r="G8" s="7"/>
      <c r="H8" s="8" t="s">
        <v>2</v>
      </c>
    </row>
    <row r="9" spans="1:9" ht="38.1" customHeight="1" thickBot="1" x14ac:dyDescent="0.3">
      <c r="A9" s="9" t="s">
        <v>3</v>
      </c>
      <c r="B9" s="10" t="s">
        <v>4</v>
      </c>
      <c r="C9" s="11" t="s">
        <v>5</v>
      </c>
      <c r="D9" s="12" t="s">
        <v>6</v>
      </c>
      <c r="E9" s="12" t="s">
        <v>7</v>
      </c>
      <c r="F9" s="12" t="s">
        <v>8</v>
      </c>
      <c r="G9" s="12" t="s">
        <v>9</v>
      </c>
      <c r="H9" s="11" t="s">
        <v>10</v>
      </c>
    </row>
    <row r="10" spans="1:9" s="17" customFormat="1" ht="12" customHeight="1" thickBot="1" x14ac:dyDescent="0.25">
      <c r="A10" s="13"/>
      <c r="B10" s="14" t="s">
        <v>11</v>
      </c>
      <c r="C10" s="15" t="s">
        <v>12</v>
      </c>
      <c r="D10" s="15" t="s">
        <v>13</v>
      </c>
      <c r="E10" s="15" t="s">
        <v>14</v>
      </c>
      <c r="F10" s="15" t="s">
        <v>15</v>
      </c>
      <c r="G10" s="15" t="s">
        <v>16</v>
      </c>
      <c r="H10" s="16" t="s">
        <v>17</v>
      </c>
    </row>
    <row r="11" spans="1:9" s="23" customFormat="1" ht="12" customHeight="1" thickBot="1" x14ac:dyDescent="0.25">
      <c r="A11" s="18" t="s">
        <v>18</v>
      </c>
      <c r="B11" s="19" t="s">
        <v>19</v>
      </c>
      <c r="C11" s="20">
        <f t="shared" ref="C11:H11" si="0">SUM(C12:C17)</f>
        <v>365565</v>
      </c>
      <c r="D11" s="20">
        <f t="shared" si="0"/>
        <v>366220</v>
      </c>
      <c r="E11" s="20">
        <f t="shared" si="0"/>
        <v>365565</v>
      </c>
      <c r="F11" s="20">
        <f t="shared" si="0"/>
        <v>655</v>
      </c>
      <c r="G11" s="20">
        <f t="shared" si="0"/>
        <v>0</v>
      </c>
      <c r="H11" s="21">
        <f t="shared" si="0"/>
        <v>0</v>
      </c>
      <c r="I11" s="22"/>
    </row>
    <row r="12" spans="1:9" s="23" customFormat="1" ht="12" customHeight="1" x14ac:dyDescent="0.2">
      <c r="A12" s="24" t="s">
        <v>20</v>
      </c>
      <c r="B12" s="25" t="s">
        <v>21</v>
      </c>
      <c r="C12" s="26">
        <v>117298</v>
      </c>
      <c r="D12" s="26">
        <f>+E12+F12</f>
        <v>117953</v>
      </c>
      <c r="E12" s="26">
        <f>+[1]önkormányzat!D8</f>
        <v>117298</v>
      </c>
      <c r="F12" s="26">
        <v>655</v>
      </c>
      <c r="G12" s="26"/>
      <c r="H12" s="27"/>
    </row>
    <row r="13" spans="1:9" s="23" customFormat="1" ht="12" customHeight="1" x14ac:dyDescent="0.2">
      <c r="A13" s="28" t="s">
        <v>22</v>
      </c>
      <c r="B13" s="29" t="s">
        <v>23</v>
      </c>
      <c r="C13" s="26">
        <f>+E13+G13+H13</f>
        <v>137285</v>
      </c>
      <c r="D13" s="26">
        <f>+[1]önkormányzat!C9</f>
        <v>137285</v>
      </c>
      <c r="E13" s="26">
        <f>+[1]önkormányzat!D9</f>
        <v>137285</v>
      </c>
      <c r="F13" s="26"/>
      <c r="G13" s="30"/>
      <c r="H13" s="31"/>
    </row>
    <row r="14" spans="1:9" s="23" customFormat="1" ht="12" customHeight="1" x14ac:dyDescent="0.2">
      <c r="A14" s="28" t="s">
        <v>24</v>
      </c>
      <c r="B14" s="29" t="s">
        <v>25</v>
      </c>
      <c r="C14" s="26">
        <f>+E14+G14+H14</f>
        <v>103576</v>
      </c>
      <c r="D14" s="26">
        <f>+[1]önkormányzat!C10</f>
        <v>103576</v>
      </c>
      <c r="E14" s="26">
        <f>+[1]önkormányzat!D10</f>
        <v>103576</v>
      </c>
      <c r="F14" s="26"/>
      <c r="G14" s="30"/>
      <c r="H14" s="31"/>
    </row>
    <row r="15" spans="1:9" s="23" customFormat="1" ht="12" customHeight="1" x14ac:dyDescent="0.2">
      <c r="A15" s="28" t="s">
        <v>26</v>
      </c>
      <c r="B15" s="29" t="s">
        <v>27</v>
      </c>
      <c r="C15" s="26">
        <f>+E15+G15+H15</f>
        <v>7406</v>
      </c>
      <c r="D15" s="26">
        <f>+[1]önkormányzat!C11</f>
        <v>7406</v>
      </c>
      <c r="E15" s="26">
        <f>+[1]önkormányzat!D11</f>
        <v>7406</v>
      </c>
      <c r="F15" s="26"/>
      <c r="G15" s="30"/>
      <c r="H15" s="31"/>
    </row>
    <row r="16" spans="1:9" s="23" customFormat="1" ht="12" customHeight="1" x14ac:dyDescent="0.2">
      <c r="A16" s="28" t="s">
        <v>28</v>
      </c>
      <c r="B16" s="29" t="s">
        <v>29</v>
      </c>
      <c r="C16" s="26"/>
      <c r="D16" s="26"/>
      <c r="E16" s="26"/>
      <c r="F16" s="26"/>
      <c r="G16" s="30"/>
      <c r="H16" s="31"/>
    </row>
    <row r="17" spans="1:9" s="23" customFormat="1" ht="12" customHeight="1" thickBot="1" x14ac:dyDescent="0.25">
      <c r="A17" s="32" t="s">
        <v>30</v>
      </c>
      <c r="B17" s="33" t="s">
        <v>31</v>
      </c>
      <c r="C17" s="26"/>
      <c r="D17" s="26"/>
      <c r="E17" s="26"/>
      <c r="F17" s="34"/>
      <c r="G17" s="35"/>
      <c r="H17" s="31"/>
    </row>
    <row r="18" spans="1:9" s="23" customFormat="1" ht="12" customHeight="1" thickBot="1" x14ac:dyDescent="0.25">
      <c r="A18" s="18" t="s">
        <v>32</v>
      </c>
      <c r="B18" s="36" t="s">
        <v>33</v>
      </c>
      <c r="C18" s="37">
        <f>SUM(C19:C23)</f>
        <v>91120</v>
      </c>
      <c r="D18" s="37">
        <f>SUM(D19:D23)</f>
        <v>91120</v>
      </c>
      <c r="E18" s="37">
        <f>SUM(E19:E23)</f>
        <v>90770</v>
      </c>
      <c r="F18" s="37">
        <f>SUM(F19:F23)</f>
        <v>0</v>
      </c>
      <c r="G18" s="37">
        <f>SUM(G19:G23)</f>
        <v>350</v>
      </c>
      <c r="H18" s="38">
        <f>SUM(H19:H24)</f>
        <v>0</v>
      </c>
      <c r="I18" s="22"/>
    </row>
    <row r="19" spans="1:9" s="23" customFormat="1" ht="12" customHeight="1" x14ac:dyDescent="0.2">
      <c r="A19" s="24" t="s">
        <v>34</v>
      </c>
      <c r="B19" s="25" t="s">
        <v>35</v>
      </c>
      <c r="C19" s="26"/>
      <c r="D19" s="26"/>
      <c r="E19" s="26"/>
      <c r="F19" s="26"/>
      <c r="G19" s="26"/>
      <c r="H19" s="27"/>
    </row>
    <row r="20" spans="1:9" s="23" customFormat="1" ht="12" customHeight="1" x14ac:dyDescent="0.2">
      <c r="A20" s="28" t="s">
        <v>36</v>
      </c>
      <c r="B20" s="29" t="s">
        <v>37</v>
      </c>
      <c r="C20" s="26"/>
      <c r="D20" s="26"/>
      <c r="E20" s="26"/>
      <c r="F20" s="26"/>
      <c r="G20" s="26"/>
      <c r="H20" s="31"/>
    </row>
    <row r="21" spans="1:9" s="23" customFormat="1" ht="12" customHeight="1" x14ac:dyDescent="0.2">
      <c r="A21" s="28" t="s">
        <v>38</v>
      </c>
      <c r="B21" s="29" t="s">
        <v>39</v>
      </c>
      <c r="C21" s="26"/>
      <c r="D21" s="26"/>
      <c r="E21" s="26"/>
      <c r="F21" s="26"/>
      <c r="G21" s="26"/>
      <c r="H21" s="31"/>
    </row>
    <row r="22" spans="1:9" s="23" customFormat="1" ht="12" customHeight="1" x14ac:dyDescent="0.2">
      <c r="A22" s="28" t="s">
        <v>40</v>
      </c>
      <c r="B22" s="29" t="s">
        <v>41</v>
      </c>
      <c r="C22" s="26"/>
      <c r="D22" s="26"/>
      <c r="E22" s="26"/>
      <c r="F22" s="26"/>
      <c r="G22" s="26"/>
      <c r="H22" s="31"/>
    </row>
    <row r="23" spans="1:9" s="23" customFormat="1" ht="12" customHeight="1" x14ac:dyDescent="0.2">
      <c r="A23" s="28" t="s">
        <v>42</v>
      </c>
      <c r="B23" s="29" t="s">
        <v>43</v>
      </c>
      <c r="C23" s="26">
        <f>+E23+G23+H23</f>
        <v>91120</v>
      </c>
      <c r="D23" s="26">
        <v>91120</v>
      </c>
      <c r="E23" s="26">
        <f>+[1]önkormányzat!D19</f>
        <v>90770</v>
      </c>
      <c r="F23" s="26"/>
      <c r="G23" s="26">
        <f>+[1]önkormányzat!E19</f>
        <v>350</v>
      </c>
      <c r="H23" s="31"/>
    </row>
    <row r="24" spans="1:9" s="23" customFormat="1" ht="12" customHeight="1" thickBot="1" x14ac:dyDescent="0.25">
      <c r="A24" s="32" t="s">
        <v>44</v>
      </c>
      <c r="B24" s="33" t="s">
        <v>45</v>
      </c>
      <c r="C24" s="26"/>
      <c r="D24" s="26"/>
      <c r="E24" s="26"/>
      <c r="F24" s="34"/>
      <c r="G24" s="35"/>
      <c r="H24" s="39"/>
    </row>
    <row r="25" spans="1:9" s="23" customFormat="1" ht="12" customHeight="1" thickBot="1" x14ac:dyDescent="0.25">
      <c r="A25" s="18" t="s">
        <v>46</v>
      </c>
      <c r="B25" s="19" t="s">
        <v>47</v>
      </c>
      <c r="C25" s="21">
        <f t="shared" ref="C25:H25" si="1">+C26+C27+C28+C29+C30</f>
        <v>35474</v>
      </c>
      <c r="D25" s="21">
        <f t="shared" si="1"/>
        <v>35474</v>
      </c>
      <c r="E25" s="21">
        <f t="shared" si="1"/>
        <v>35474</v>
      </c>
      <c r="F25" s="21">
        <f t="shared" si="1"/>
        <v>0</v>
      </c>
      <c r="G25" s="21">
        <f t="shared" si="1"/>
        <v>0</v>
      </c>
      <c r="H25" s="21">
        <f t="shared" si="1"/>
        <v>0</v>
      </c>
    </row>
    <row r="26" spans="1:9" s="23" customFormat="1" ht="12" customHeight="1" x14ac:dyDescent="0.2">
      <c r="A26" s="24" t="s">
        <v>48</v>
      </c>
      <c r="B26" s="25" t="s">
        <v>49</v>
      </c>
      <c r="C26" s="26"/>
      <c r="D26" s="26"/>
      <c r="E26" s="26"/>
      <c r="F26" s="26"/>
      <c r="G26" s="26"/>
      <c r="H26" s="27"/>
    </row>
    <row r="27" spans="1:9" s="23" customFormat="1" ht="12" customHeight="1" x14ac:dyDescent="0.2">
      <c r="A27" s="28" t="s">
        <v>50</v>
      </c>
      <c r="B27" s="29" t="s">
        <v>51</v>
      </c>
      <c r="C27" s="30"/>
      <c r="D27" s="30"/>
      <c r="E27" s="30"/>
      <c r="F27" s="30"/>
      <c r="G27" s="30"/>
      <c r="H27" s="31"/>
    </row>
    <row r="28" spans="1:9" s="23" customFormat="1" ht="12" customHeight="1" x14ac:dyDescent="0.2">
      <c r="A28" s="28" t="s">
        <v>52</v>
      </c>
      <c r="B28" s="29" t="s">
        <v>53</v>
      </c>
      <c r="C28" s="30"/>
      <c r="D28" s="30"/>
      <c r="E28" s="30"/>
      <c r="F28" s="30"/>
      <c r="G28" s="30"/>
      <c r="H28" s="31"/>
    </row>
    <row r="29" spans="1:9" s="23" customFormat="1" ht="12" customHeight="1" x14ac:dyDescent="0.2">
      <c r="A29" s="28" t="s">
        <v>54</v>
      </c>
      <c r="B29" s="29" t="s">
        <v>55</v>
      </c>
      <c r="C29" s="30"/>
      <c r="D29" s="30"/>
      <c r="E29" s="30"/>
      <c r="F29" s="30"/>
      <c r="G29" s="30"/>
      <c r="H29" s="31"/>
    </row>
    <row r="30" spans="1:9" s="23" customFormat="1" ht="12" customHeight="1" x14ac:dyDescent="0.2">
      <c r="A30" s="28" t="s">
        <v>56</v>
      </c>
      <c r="B30" s="29" t="s">
        <v>57</v>
      </c>
      <c r="C30" s="30">
        <f>+E30</f>
        <v>35474</v>
      </c>
      <c r="D30" s="30">
        <v>35474</v>
      </c>
      <c r="E30" s="30">
        <f>+[1]önkormányzat!C26</f>
        <v>35474</v>
      </c>
      <c r="F30" s="30"/>
      <c r="G30" s="30"/>
      <c r="H30" s="31"/>
    </row>
    <row r="31" spans="1:9" s="23" customFormat="1" ht="12" customHeight="1" thickBot="1" x14ac:dyDescent="0.25">
      <c r="A31" s="32" t="s">
        <v>58</v>
      </c>
      <c r="B31" s="33" t="s">
        <v>59</v>
      </c>
      <c r="C31" s="35">
        <f>+E31</f>
        <v>35474</v>
      </c>
      <c r="D31" s="35">
        <v>35474</v>
      </c>
      <c r="E31" s="35">
        <f>+[1]önkormányzat!C27</f>
        <v>35474</v>
      </c>
      <c r="F31" s="35"/>
      <c r="G31" s="35"/>
      <c r="H31" s="39"/>
    </row>
    <row r="32" spans="1:9" s="23" customFormat="1" ht="12" customHeight="1" thickBot="1" x14ac:dyDescent="0.25">
      <c r="A32" s="18" t="s">
        <v>60</v>
      </c>
      <c r="B32" s="19" t="s">
        <v>61</v>
      </c>
      <c r="C32" s="20">
        <f>C33+C37+C38+C39</f>
        <v>191570</v>
      </c>
      <c r="D32" s="20">
        <f>D33+D37+D38+D39</f>
        <v>191570</v>
      </c>
      <c r="E32" s="20">
        <f>E33+E37+E38+E39</f>
        <v>191500</v>
      </c>
      <c r="F32" s="20">
        <f>F33+F37+F38+F39</f>
        <v>0</v>
      </c>
      <c r="G32" s="20">
        <f>G33+G37+G38+G39</f>
        <v>0</v>
      </c>
      <c r="H32" s="40">
        <f>+H33+H37+H38+H39</f>
        <v>70</v>
      </c>
      <c r="I32" s="22"/>
    </row>
    <row r="33" spans="1:9" s="23" customFormat="1" ht="12" customHeight="1" x14ac:dyDescent="0.2">
      <c r="A33" s="24" t="s">
        <v>62</v>
      </c>
      <c r="B33" s="25" t="s">
        <v>63</v>
      </c>
      <c r="C33" s="26">
        <f t="shared" ref="C33:C39" si="2">+E33+G33+H33</f>
        <v>179000</v>
      </c>
      <c r="D33" s="26">
        <v>179000</v>
      </c>
      <c r="E33" s="26">
        <f>+[1]önkormányzat!D29</f>
        <v>179000</v>
      </c>
      <c r="F33" s="26"/>
      <c r="G33" s="26"/>
      <c r="H33" s="41">
        <f>+H34+H35</f>
        <v>0</v>
      </c>
    </row>
    <row r="34" spans="1:9" s="23" customFormat="1" ht="12" customHeight="1" x14ac:dyDescent="0.2">
      <c r="A34" s="28" t="s">
        <v>64</v>
      </c>
      <c r="B34" s="29" t="s">
        <v>65</v>
      </c>
      <c r="C34" s="26">
        <f t="shared" si="2"/>
        <v>44000</v>
      </c>
      <c r="D34" s="26">
        <v>44000</v>
      </c>
      <c r="E34" s="26">
        <f>+[1]önkormányzat!D30</f>
        <v>44000</v>
      </c>
      <c r="F34" s="26"/>
      <c r="G34" s="30"/>
      <c r="H34" s="31"/>
    </row>
    <row r="35" spans="1:9" s="23" customFormat="1" ht="12" customHeight="1" x14ac:dyDescent="0.2">
      <c r="A35" s="28" t="s">
        <v>66</v>
      </c>
      <c r="B35" s="29" t="s">
        <v>67</v>
      </c>
      <c r="C35" s="26">
        <f t="shared" si="2"/>
        <v>0</v>
      </c>
      <c r="D35" s="26">
        <v>0</v>
      </c>
      <c r="E35" s="26">
        <f>+[1]önkormányzat!D31</f>
        <v>0</v>
      </c>
      <c r="F35" s="26"/>
      <c r="G35" s="30"/>
      <c r="H35" s="31"/>
    </row>
    <row r="36" spans="1:9" s="23" customFormat="1" ht="12" customHeight="1" x14ac:dyDescent="0.2">
      <c r="A36" s="28" t="s">
        <v>68</v>
      </c>
      <c r="B36" s="42" t="s">
        <v>69</v>
      </c>
      <c r="C36" s="26">
        <f t="shared" si="2"/>
        <v>135000</v>
      </c>
      <c r="D36" s="26">
        <v>135000</v>
      </c>
      <c r="E36" s="26">
        <f>+[1]önkormányzat!D32</f>
        <v>135000</v>
      </c>
      <c r="F36" s="26"/>
      <c r="G36" s="30"/>
      <c r="H36" s="31"/>
    </row>
    <row r="37" spans="1:9" s="23" customFormat="1" ht="12" customHeight="1" x14ac:dyDescent="0.2">
      <c r="A37" s="28" t="s">
        <v>70</v>
      </c>
      <c r="B37" s="29" t="s">
        <v>71</v>
      </c>
      <c r="C37" s="26">
        <f t="shared" si="2"/>
        <v>11000</v>
      </c>
      <c r="D37" s="26">
        <v>11000</v>
      </c>
      <c r="E37" s="26">
        <f>+[1]önkormányzat!D33</f>
        <v>11000</v>
      </c>
      <c r="F37" s="26"/>
      <c r="G37" s="30"/>
      <c r="H37" s="31"/>
    </row>
    <row r="38" spans="1:9" s="23" customFormat="1" ht="12" customHeight="1" x14ac:dyDescent="0.2">
      <c r="A38" s="28" t="s">
        <v>72</v>
      </c>
      <c r="B38" s="29" t="s">
        <v>73</v>
      </c>
      <c r="C38" s="26">
        <f t="shared" si="2"/>
        <v>500</v>
      </c>
      <c r="D38" s="26">
        <v>500</v>
      </c>
      <c r="E38" s="26">
        <f>+[1]önkormányzat!D34</f>
        <v>500</v>
      </c>
      <c r="F38" s="26"/>
      <c r="G38" s="30"/>
      <c r="H38" s="31"/>
    </row>
    <row r="39" spans="1:9" s="23" customFormat="1" ht="12" customHeight="1" thickBot="1" x14ac:dyDescent="0.25">
      <c r="A39" s="32" t="s">
        <v>74</v>
      </c>
      <c r="B39" s="33" t="s">
        <v>75</v>
      </c>
      <c r="C39" s="26">
        <f t="shared" si="2"/>
        <v>1070</v>
      </c>
      <c r="D39" s="26">
        <v>1070</v>
      </c>
      <c r="E39" s="26">
        <f>+[1]önkormányzat!D35</f>
        <v>1000</v>
      </c>
      <c r="F39" s="34"/>
      <c r="G39" s="35"/>
      <c r="H39" s="39">
        <f>+[1]hivatal!F25</f>
        <v>70</v>
      </c>
    </row>
    <row r="40" spans="1:9" s="23" customFormat="1" ht="12" customHeight="1" thickBot="1" x14ac:dyDescent="0.25">
      <c r="A40" s="18" t="s">
        <v>76</v>
      </c>
      <c r="B40" s="19" t="s">
        <v>77</v>
      </c>
      <c r="C40" s="20">
        <f t="shared" ref="C40:H40" si="3">SUM(C41:C51)</f>
        <v>73120</v>
      </c>
      <c r="D40" s="20">
        <f t="shared" si="3"/>
        <v>73120</v>
      </c>
      <c r="E40" s="20">
        <f t="shared" si="3"/>
        <v>27026</v>
      </c>
      <c r="F40" s="20">
        <f t="shared" si="3"/>
        <v>0</v>
      </c>
      <c r="G40" s="20">
        <f t="shared" si="3"/>
        <v>46094</v>
      </c>
      <c r="H40" s="21">
        <f t="shared" si="3"/>
        <v>0</v>
      </c>
      <c r="I40" s="22"/>
    </row>
    <row r="41" spans="1:9" s="23" customFormat="1" ht="12" customHeight="1" x14ac:dyDescent="0.2">
      <c r="A41" s="24" t="s">
        <v>78</v>
      </c>
      <c r="B41" s="25" t="s">
        <v>79</v>
      </c>
      <c r="C41" s="26">
        <f t="shared" ref="C41:C46" si="4">+E41+G41+H41</f>
        <v>300</v>
      </c>
      <c r="D41" s="26">
        <v>300</v>
      </c>
      <c r="E41" s="26">
        <f>+[1]önkormányzat!D37+[1]hivatal!D9+[1]Könyvtár!C9</f>
        <v>0</v>
      </c>
      <c r="F41" s="26"/>
      <c r="G41" s="26">
        <f>+[1]önkormányzat!E37+[1]hivatal!E9</f>
        <v>300</v>
      </c>
      <c r="H41" s="27"/>
    </row>
    <row r="42" spans="1:9" s="23" customFormat="1" ht="12" customHeight="1" x14ac:dyDescent="0.2">
      <c r="A42" s="28" t="s">
        <v>80</v>
      </c>
      <c r="B42" s="29" t="s">
        <v>81</v>
      </c>
      <c r="C42" s="26">
        <f t="shared" si="4"/>
        <v>37584</v>
      </c>
      <c r="D42" s="26">
        <v>37584</v>
      </c>
      <c r="E42" s="26">
        <f>+[1]önkormányzat!D38+[1]hivatal!D10+[1]Könyvtár!C10</f>
        <v>2701</v>
      </c>
      <c r="F42" s="26"/>
      <c r="G42" s="26">
        <f>+[1]önkormányzat!E38+[1]hivatal!E10</f>
        <v>34883</v>
      </c>
      <c r="H42" s="27"/>
    </row>
    <row r="43" spans="1:9" s="23" customFormat="1" ht="12" customHeight="1" x14ac:dyDescent="0.2">
      <c r="A43" s="28" t="s">
        <v>82</v>
      </c>
      <c r="B43" s="29" t="s">
        <v>83</v>
      </c>
      <c r="C43" s="26">
        <f t="shared" si="4"/>
        <v>9849</v>
      </c>
      <c r="D43" s="26">
        <v>9849</v>
      </c>
      <c r="E43" s="26">
        <f>+[1]önkormányzat!D39+[1]hivatal!D11+[1]Könyvtár!C11</f>
        <v>8437</v>
      </c>
      <c r="F43" s="26"/>
      <c r="G43" s="26">
        <f>+[1]önkormányzat!E39+[1]hivatal!E11</f>
        <v>1412</v>
      </c>
      <c r="H43" s="27"/>
    </row>
    <row r="44" spans="1:9" s="23" customFormat="1" ht="12" customHeight="1" x14ac:dyDescent="0.2">
      <c r="A44" s="28" t="s">
        <v>84</v>
      </c>
      <c r="B44" s="29" t="s">
        <v>85</v>
      </c>
      <c r="C44" s="26">
        <f t="shared" si="4"/>
        <v>3626</v>
      </c>
      <c r="D44" s="26">
        <v>3626</v>
      </c>
      <c r="E44" s="26">
        <f>+[1]önkormányzat!D40+[1]hivatal!D12</f>
        <v>3626</v>
      </c>
      <c r="F44" s="26"/>
      <c r="G44" s="26">
        <f>+[1]önkormányzat!E40+[1]hivatal!E12</f>
        <v>0</v>
      </c>
      <c r="H44" s="27"/>
    </row>
    <row r="45" spans="1:9" s="23" customFormat="1" ht="12" customHeight="1" x14ac:dyDescent="0.2">
      <c r="A45" s="28" t="s">
        <v>86</v>
      </c>
      <c r="B45" s="29" t="s">
        <v>87</v>
      </c>
      <c r="C45" s="26">
        <f t="shared" si="4"/>
        <v>8488</v>
      </c>
      <c r="D45" s="26">
        <v>8488</v>
      </c>
      <c r="E45" s="26">
        <f>+[1]önkormányzat!D41+[1]hivatal!D13</f>
        <v>8488</v>
      </c>
      <c r="F45" s="26"/>
      <c r="G45" s="26">
        <f>+[1]önkormányzat!E41+[1]hivatal!E13</f>
        <v>0</v>
      </c>
      <c r="H45" s="27"/>
    </row>
    <row r="46" spans="1:9" s="23" customFormat="1" ht="12" customHeight="1" x14ac:dyDescent="0.2">
      <c r="A46" s="28" t="s">
        <v>88</v>
      </c>
      <c r="B46" s="29" t="s">
        <v>89</v>
      </c>
      <c r="C46" s="26">
        <f t="shared" si="4"/>
        <v>13273</v>
      </c>
      <c r="D46" s="26">
        <v>13273</v>
      </c>
      <c r="E46" s="26">
        <f>+[1]önkormányzat!D42+[1]hivatal!D14</f>
        <v>3774</v>
      </c>
      <c r="F46" s="26"/>
      <c r="G46" s="26">
        <f>+[1]önkormányzat!E42+[1]hivatal!E14</f>
        <v>9499</v>
      </c>
      <c r="H46" s="27"/>
    </row>
    <row r="47" spans="1:9" s="23" customFormat="1" ht="12" customHeight="1" x14ac:dyDescent="0.2">
      <c r="A47" s="28" t="s">
        <v>90</v>
      </c>
      <c r="B47" s="29" t="s">
        <v>91</v>
      </c>
      <c r="C47" s="26">
        <f>+E47+G47+H47</f>
        <v>0</v>
      </c>
      <c r="D47" s="26">
        <v>0</v>
      </c>
      <c r="E47" s="26">
        <f>+[1]önkormányzat!D43+[1]hivatal!D15</f>
        <v>0</v>
      </c>
      <c r="F47" s="26"/>
      <c r="G47" s="26">
        <f>+[1]önkormányzat!E43+[1]hivatal!E15</f>
        <v>0</v>
      </c>
      <c r="H47" s="27"/>
    </row>
    <row r="48" spans="1:9" s="23" customFormat="1" ht="12" customHeight="1" x14ac:dyDescent="0.2">
      <c r="A48" s="28" t="s">
        <v>92</v>
      </c>
      <c r="B48" s="29" t="s">
        <v>93</v>
      </c>
      <c r="C48" s="26">
        <f>+E48+G48+H48</f>
        <v>0</v>
      </c>
      <c r="D48" s="26">
        <v>0</v>
      </c>
      <c r="E48" s="26">
        <f>+[1]önkormányzat!D44+[1]hivatal!D16</f>
        <v>0</v>
      </c>
      <c r="F48" s="26"/>
      <c r="G48" s="26">
        <f>+[1]önkormányzat!E44+[1]hivatal!E16</f>
        <v>0</v>
      </c>
      <c r="H48" s="27"/>
    </row>
    <row r="49" spans="1:10" s="23" customFormat="1" ht="12" customHeight="1" x14ac:dyDescent="0.2">
      <c r="A49" s="28" t="s">
        <v>94</v>
      </c>
      <c r="B49" s="29" t="s">
        <v>95</v>
      </c>
      <c r="C49" s="26">
        <f>+E49+G49+H49</f>
        <v>0</v>
      </c>
      <c r="D49" s="26">
        <v>0</v>
      </c>
      <c r="E49" s="26">
        <f>+[1]önkormányzat!D45+[1]hivatal!D17</f>
        <v>0</v>
      </c>
      <c r="F49" s="26"/>
      <c r="G49" s="26">
        <f>+[1]önkormányzat!E45+[1]hivatal!E17</f>
        <v>0</v>
      </c>
      <c r="H49" s="27"/>
    </row>
    <row r="50" spans="1:10" s="23" customFormat="1" ht="12" customHeight="1" x14ac:dyDescent="0.2">
      <c r="A50" s="28" t="s">
        <v>96</v>
      </c>
      <c r="B50" s="33" t="s">
        <v>97</v>
      </c>
      <c r="C50" s="26">
        <f>+E50+G50+H50</f>
        <v>0</v>
      </c>
      <c r="D50" s="26">
        <v>0</v>
      </c>
      <c r="E50" s="26">
        <f>+[1]önkormányzat!D46+[1]hivatal!D18</f>
        <v>0</v>
      </c>
      <c r="F50" s="26"/>
      <c r="G50" s="26">
        <f>+[1]önkormányzat!E46+[1]hivatal!E18</f>
        <v>0</v>
      </c>
      <c r="H50" s="27"/>
    </row>
    <row r="51" spans="1:10" s="23" customFormat="1" ht="12" customHeight="1" thickBot="1" x14ac:dyDescent="0.25">
      <c r="A51" s="28" t="s">
        <v>98</v>
      </c>
      <c r="B51" s="33" t="s">
        <v>99</v>
      </c>
      <c r="C51" s="26">
        <f>+E51+G51+H51</f>
        <v>0</v>
      </c>
      <c r="D51" s="26">
        <v>0</v>
      </c>
      <c r="E51" s="26">
        <f>+[1]önkormányzat!D47+[1]hivatal!D19</f>
        <v>0</v>
      </c>
      <c r="F51" s="26"/>
      <c r="G51" s="26">
        <f>+[1]önkormányzat!E47+[1]hivatal!E19</f>
        <v>0</v>
      </c>
      <c r="H51" s="27">
        <f>+[1]hivatal!F19</f>
        <v>0</v>
      </c>
    </row>
    <row r="52" spans="1:10" s="23" customFormat="1" ht="12" customHeight="1" thickBot="1" x14ac:dyDescent="0.25">
      <c r="A52" s="18" t="s">
        <v>100</v>
      </c>
      <c r="B52" s="19" t="s">
        <v>101</v>
      </c>
      <c r="C52" s="20">
        <f t="shared" ref="C52:H52" si="5">SUM(C53:C57)</f>
        <v>350</v>
      </c>
      <c r="D52" s="20">
        <f t="shared" si="5"/>
        <v>350</v>
      </c>
      <c r="E52" s="20">
        <f t="shared" si="5"/>
        <v>350</v>
      </c>
      <c r="F52" s="20">
        <f t="shared" si="5"/>
        <v>0</v>
      </c>
      <c r="G52" s="20">
        <f t="shared" si="5"/>
        <v>0</v>
      </c>
      <c r="H52" s="21">
        <f t="shared" si="5"/>
        <v>0</v>
      </c>
      <c r="I52" s="22"/>
    </row>
    <row r="53" spans="1:10" s="23" customFormat="1" ht="12" customHeight="1" x14ac:dyDescent="0.2">
      <c r="A53" s="24" t="s">
        <v>102</v>
      </c>
      <c r="B53" s="25" t="s">
        <v>103</v>
      </c>
      <c r="C53" s="26"/>
      <c r="D53" s="26"/>
      <c r="E53" s="26"/>
      <c r="F53" s="26"/>
      <c r="G53" s="26"/>
      <c r="H53" s="43"/>
    </row>
    <row r="54" spans="1:10" s="23" customFormat="1" ht="12" customHeight="1" x14ac:dyDescent="0.2">
      <c r="A54" s="28" t="s">
        <v>104</v>
      </c>
      <c r="B54" s="29" t="s">
        <v>105</v>
      </c>
      <c r="C54" s="26"/>
      <c r="D54" s="26"/>
      <c r="E54" s="26"/>
      <c r="F54" s="26"/>
      <c r="G54" s="30"/>
      <c r="H54" s="44"/>
    </row>
    <row r="55" spans="1:10" s="23" customFormat="1" ht="12" customHeight="1" x14ac:dyDescent="0.2">
      <c r="A55" s="28" t="s">
        <v>106</v>
      </c>
      <c r="B55" s="29" t="s">
        <v>107</v>
      </c>
      <c r="C55" s="26">
        <f>+E55</f>
        <v>350</v>
      </c>
      <c r="D55" s="26">
        <v>350</v>
      </c>
      <c r="E55" s="26">
        <f>+[1]önkormányzat!D51+[1]hivatal!D33</f>
        <v>350</v>
      </c>
      <c r="F55" s="26"/>
      <c r="G55" s="30"/>
      <c r="H55" s="44"/>
    </row>
    <row r="56" spans="1:10" s="23" customFormat="1" ht="12" customHeight="1" x14ac:dyDescent="0.2">
      <c r="A56" s="28" t="s">
        <v>108</v>
      </c>
      <c r="B56" s="29" t="s">
        <v>109</v>
      </c>
      <c r="C56" s="26"/>
      <c r="D56" s="26"/>
      <c r="E56" s="30"/>
      <c r="F56" s="30"/>
      <c r="G56" s="30"/>
      <c r="H56" s="44"/>
    </row>
    <row r="57" spans="1:10" s="23" customFormat="1" ht="12" customHeight="1" thickBot="1" x14ac:dyDescent="0.25">
      <c r="A57" s="32" t="s">
        <v>110</v>
      </c>
      <c r="B57" s="33" t="s">
        <v>111</v>
      </c>
      <c r="C57" s="26"/>
      <c r="D57" s="34"/>
      <c r="E57" s="35"/>
      <c r="F57" s="35"/>
      <c r="G57" s="35"/>
      <c r="H57" s="45"/>
    </row>
    <row r="58" spans="1:10" s="23" customFormat="1" ht="12" customHeight="1" thickBot="1" x14ac:dyDescent="0.25">
      <c r="A58" s="18" t="s">
        <v>112</v>
      </c>
      <c r="B58" s="19" t="s">
        <v>113</v>
      </c>
      <c r="C58" s="20">
        <f t="shared" ref="C58:H58" si="6">+C59+C60+C61</f>
        <v>0</v>
      </c>
      <c r="D58" s="20">
        <f t="shared" si="6"/>
        <v>0</v>
      </c>
      <c r="E58" s="20">
        <f t="shared" si="6"/>
        <v>0</v>
      </c>
      <c r="F58" s="20">
        <f t="shared" si="6"/>
        <v>0</v>
      </c>
      <c r="G58" s="20">
        <f t="shared" si="6"/>
        <v>0</v>
      </c>
      <c r="H58" s="21">
        <f t="shared" si="6"/>
        <v>0</v>
      </c>
      <c r="J58" s="22"/>
    </row>
    <row r="59" spans="1:10" s="23" customFormat="1" ht="12.75" customHeight="1" x14ac:dyDescent="0.2">
      <c r="A59" s="24" t="s">
        <v>114</v>
      </c>
      <c r="B59" s="25" t="s">
        <v>115</v>
      </c>
      <c r="C59" s="26"/>
      <c r="D59" s="26"/>
      <c r="E59" s="26"/>
      <c r="F59" s="26"/>
      <c r="G59" s="26"/>
      <c r="H59" s="27"/>
    </row>
    <row r="60" spans="1:10" s="23" customFormat="1" ht="12" customHeight="1" x14ac:dyDescent="0.2">
      <c r="A60" s="28" t="s">
        <v>116</v>
      </c>
      <c r="B60" s="29" t="s">
        <v>117</v>
      </c>
      <c r="C60" s="26"/>
      <c r="D60" s="26"/>
      <c r="E60" s="30"/>
      <c r="F60" s="30"/>
      <c r="G60" s="30"/>
      <c r="H60" s="31"/>
    </row>
    <row r="61" spans="1:10" s="23" customFormat="1" ht="12" customHeight="1" x14ac:dyDescent="0.2">
      <c r="A61" s="28" t="s">
        <v>118</v>
      </c>
      <c r="B61" s="29" t="s">
        <v>119</v>
      </c>
      <c r="C61" s="26"/>
      <c r="D61" s="26"/>
      <c r="E61" s="30"/>
      <c r="F61" s="30"/>
      <c r="G61" s="30"/>
      <c r="H61" s="31"/>
    </row>
    <row r="62" spans="1:10" s="23" customFormat="1" ht="12" customHeight="1" thickBot="1" x14ac:dyDescent="0.25">
      <c r="A62" s="32" t="s">
        <v>120</v>
      </c>
      <c r="B62" s="33" t="s">
        <v>121</v>
      </c>
      <c r="C62" s="35"/>
      <c r="D62" s="35"/>
      <c r="E62" s="35"/>
      <c r="F62" s="35"/>
      <c r="G62" s="35"/>
      <c r="H62" s="39"/>
    </row>
    <row r="63" spans="1:10" s="23" customFormat="1" ht="12" customHeight="1" thickBot="1" x14ac:dyDescent="0.25">
      <c r="A63" s="18" t="s">
        <v>122</v>
      </c>
      <c r="B63" s="36" t="s">
        <v>123</v>
      </c>
      <c r="C63" s="37">
        <f t="shared" ref="C63:H63" si="7">SUM(C64:C66)</f>
        <v>0</v>
      </c>
      <c r="D63" s="37">
        <f t="shared" si="7"/>
        <v>0</v>
      </c>
      <c r="E63" s="37">
        <f t="shared" si="7"/>
        <v>0</v>
      </c>
      <c r="F63" s="37">
        <f t="shared" si="7"/>
        <v>0</v>
      </c>
      <c r="G63" s="37">
        <f t="shared" si="7"/>
        <v>0</v>
      </c>
      <c r="H63" s="21">
        <f t="shared" si="7"/>
        <v>0</v>
      </c>
    </row>
    <row r="64" spans="1:10" s="23" customFormat="1" ht="12" customHeight="1" x14ac:dyDescent="0.2">
      <c r="A64" s="24" t="s">
        <v>124</v>
      </c>
      <c r="B64" s="25" t="s">
        <v>125</v>
      </c>
      <c r="C64" s="26"/>
      <c r="D64" s="26"/>
      <c r="E64" s="26"/>
      <c r="F64" s="26"/>
      <c r="G64" s="26"/>
      <c r="H64" s="44"/>
    </row>
    <row r="65" spans="1:9" s="23" customFormat="1" ht="12" customHeight="1" x14ac:dyDescent="0.2">
      <c r="A65" s="28" t="s">
        <v>126</v>
      </c>
      <c r="B65" s="29" t="s">
        <v>127</v>
      </c>
      <c r="C65" s="30"/>
      <c r="D65" s="30"/>
      <c r="E65" s="30"/>
      <c r="F65" s="30"/>
      <c r="G65" s="30"/>
      <c r="H65" s="44"/>
    </row>
    <row r="66" spans="1:9" s="23" customFormat="1" ht="12" customHeight="1" x14ac:dyDescent="0.2">
      <c r="A66" s="28" t="s">
        <v>128</v>
      </c>
      <c r="B66" s="29" t="s">
        <v>129</v>
      </c>
      <c r="C66" s="30">
        <f>+E66</f>
        <v>0</v>
      </c>
      <c r="D66" s="30"/>
      <c r="E66" s="30"/>
      <c r="F66" s="30"/>
      <c r="G66" s="30"/>
      <c r="H66" s="44"/>
    </row>
    <row r="67" spans="1:9" s="23" customFormat="1" ht="12" customHeight="1" thickBot="1" x14ac:dyDescent="0.25">
      <c r="A67" s="32" t="s">
        <v>130</v>
      </c>
      <c r="B67" s="33" t="s">
        <v>131</v>
      </c>
      <c r="C67" s="35">
        <f>+E67</f>
        <v>0</v>
      </c>
      <c r="D67" s="35"/>
      <c r="E67" s="35"/>
      <c r="F67" s="35"/>
      <c r="G67" s="35"/>
      <c r="H67" s="44"/>
    </row>
    <row r="68" spans="1:9" s="23" customFormat="1" ht="12" customHeight="1" thickBot="1" x14ac:dyDescent="0.25">
      <c r="A68" s="18" t="s">
        <v>132</v>
      </c>
      <c r="B68" s="19" t="s">
        <v>133</v>
      </c>
      <c r="C68" s="20">
        <f>C11+C18+C25+C32+C40+C52+C58+C63</f>
        <v>757199</v>
      </c>
      <c r="D68" s="20">
        <f>D11+D18+D25+D32+D40+D52+D58+D63</f>
        <v>757854</v>
      </c>
      <c r="E68" s="20">
        <f>E11+E18+E25+E32+E40+E52+E58+E63</f>
        <v>710685</v>
      </c>
      <c r="F68" s="20">
        <f>F11+F18+F25+F32+F40+F52+F58+F63</f>
        <v>655</v>
      </c>
      <c r="G68" s="20">
        <f>G11+G18+G25+G32+G40+G52+G58+G63</f>
        <v>46444</v>
      </c>
      <c r="H68" s="40">
        <f>+H11+H18+H25+H32+H40+H52+H58+H63</f>
        <v>70</v>
      </c>
      <c r="I68" s="22"/>
    </row>
    <row r="69" spans="1:9" s="23" customFormat="1" ht="12" customHeight="1" thickBot="1" x14ac:dyDescent="0.25">
      <c r="A69" s="46" t="s">
        <v>134</v>
      </c>
      <c r="B69" s="36" t="s">
        <v>135</v>
      </c>
      <c r="C69" s="37"/>
      <c r="D69" s="37"/>
      <c r="E69" s="37"/>
      <c r="F69" s="37"/>
      <c r="G69" s="37"/>
      <c r="H69" s="21">
        <f>SUM(H70:H72)</f>
        <v>0</v>
      </c>
    </row>
    <row r="70" spans="1:9" s="23" customFormat="1" ht="12" customHeight="1" x14ac:dyDescent="0.2">
      <c r="A70" s="24" t="s">
        <v>136</v>
      </c>
      <c r="B70" s="25" t="s">
        <v>137</v>
      </c>
      <c r="C70" s="26"/>
      <c r="D70" s="26"/>
      <c r="E70" s="26"/>
      <c r="F70" s="26"/>
      <c r="G70" s="26"/>
      <c r="H70" s="44"/>
    </row>
    <row r="71" spans="1:9" s="23" customFormat="1" ht="12" customHeight="1" x14ac:dyDescent="0.2">
      <c r="A71" s="28" t="s">
        <v>138</v>
      </c>
      <c r="B71" s="29" t="s">
        <v>139</v>
      </c>
      <c r="C71" s="30"/>
      <c r="D71" s="30"/>
      <c r="E71" s="30"/>
      <c r="F71" s="30"/>
      <c r="G71" s="30"/>
      <c r="H71" s="44"/>
    </row>
    <row r="72" spans="1:9" s="23" customFormat="1" ht="12" customHeight="1" thickBot="1" x14ac:dyDescent="0.25">
      <c r="A72" s="32" t="s">
        <v>140</v>
      </c>
      <c r="B72" s="47" t="s">
        <v>141</v>
      </c>
      <c r="C72" s="35"/>
      <c r="D72" s="35"/>
      <c r="E72" s="35"/>
      <c r="F72" s="35"/>
      <c r="G72" s="35"/>
      <c r="H72" s="44"/>
    </row>
    <row r="73" spans="1:9" s="23" customFormat="1" ht="12" customHeight="1" thickBot="1" x14ac:dyDescent="0.25">
      <c r="A73" s="46" t="s">
        <v>142</v>
      </c>
      <c r="B73" s="36" t="s">
        <v>143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21">
        <f>SUM(H74:H77)</f>
        <v>0</v>
      </c>
    </row>
    <row r="74" spans="1:9" s="23" customFormat="1" ht="12" customHeight="1" x14ac:dyDescent="0.2">
      <c r="A74" s="24" t="s">
        <v>144</v>
      </c>
      <c r="B74" s="25" t="s">
        <v>145</v>
      </c>
      <c r="C74" s="26"/>
      <c r="D74" s="26"/>
      <c r="E74" s="26"/>
      <c r="F74" s="26"/>
      <c r="G74" s="26"/>
      <c r="H74" s="44"/>
    </row>
    <row r="75" spans="1:9" s="23" customFormat="1" ht="12" customHeight="1" x14ac:dyDescent="0.2">
      <c r="A75" s="28" t="s">
        <v>146</v>
      </c>
      <c r="B75" s="29" t="s">
        <v>147</v>
      </c>
      <c r="C75" s="30"/>
      <c r="D75" s="30"/>
      <c r="E75" s="30"/>
      <c r="F75" s="30"/>
      <c r="G75" s="30"/>
      <c r="H75" s="44"/>
    </row>
    <row r="76" spans="1:9" s="23" customFormat="1" ht="12" customHeight="1" x14ac:dyDescent="0.2">
      <c r="A76" s="28" t="s">
        <v>148</v>
      </c>
      <c r="B76" s="29" t="s">
        <v>149</v>
      </c>
      <c r="C76" s="30"/>
      <c r="D76" s="30"/>
      <c r="E76" s="30"/>
      <c r="F76" s="30"/>
      <c r="G76" s="30"/>
      <c r="H76" s="44"/>
    </row>
    <row r="77" spans="1:9" s="23" customFormat="1" ht="12" customHeight="1" thickBot="1" x14ac:dyDescent="0.25">
      <c r="A77" s="32" t="s">
        <v>150</v>
      </c>
      <c r="B77" s="33" t="s">
        <v>151</v>
      </c>
      <c r="C77" s="35"/>
      <c r="D77" s="35"/>
      <c r="E77" s="35"/>
      <c r="F77" s="35"/>
      <c r="G77" s="35"/>
      <c r="H77" s="44"/>
    </row>
    <row r="78" spans="1:9" s="23" customFormat="1" ht="12" customHeight="1" thickBot="1" x14ac:dyDescent="0.25">
      <c r="A78" s="46" t="s">
        <v>152</v>
      </c>
      <c r="B78" s="36" t="s">
        <v>153</v>
      </c>
      <c r="C78" s="37">
        <f t="shared" ref="C78:H78" si="8">SUM(C79:C80)</f>
        <v>37591</v>
      </c>
      <c r="D78" s="37">
        <f t="shared" si="8"/>
        <v>37591</v>
      </c>
      <c r="E78" s="37">
        <f t="shared" si="8"/>
        <v>37591</v>
      </c>
      <c r="F78" s="37">
        <f t="shared" si="8"/>
        <v>0</v>
      </c>
      <c r="G78" s="37">
        <f t="shared" si="8"/>
        <v>0</v>
      </c>
      <c r="H78" s="21">
        <f t="shared" si="8"/>
        <v>0</v>
      </c>
    </row>
    <row r="79" spans="1:9" s="23" customFormat="1" ht="12" customHeight="1" x14ac:dyDescent="0.2">
      <c r="A79" s="24" t="s">
        <v>154</v>
      </c>
      <c r="B79" s="25" t="s">
        <v>155</v>
      </c>
      <c r="C79" s="26">
        <f>+E79+G79+H79</f>
        <v>37591</v>
      </c>
      <c r="D79" s="26">
        <v>37591</v>
      </c>
      <c r="E79" s="26">
        <f>+[1]önkormányzat!D75+[1]Könyvtár!C38</f>
        <v>37591</v>
      </c>
      <c r="F79" s="26"/>
      <c r="G79" s="26"/>
      <c r="H79" s="44"/>
    </row>
    <row r="80" spans="1:9" s="23" customFormat="1" ht="12" customHeight="1" thickBot="1" x14ac:dyDescent="0.25">
      <c r="A80" s="32" t="s">
        <v>156</v>
      </c>
      <c r="B80" s="33" t="s">
        <v>157</v>
      </c>
      <c r="C80" s="26"/>
      <c r="D80" s="34"/>
      <c r="E80" s="35"/>
      <c r="F80" s="35"/>
      <c r="G80" s="35"/>
      <c r="H80" s="44"/>
    </row>
    <row r="81" spans="1:9" s="23" customFormat="1" ht="12" customHeight="1" thickBot="1" x14ac:dyDescent="0.25">
      <c r="A81" s="46" t="s">
        <v>158</v>
      </c>
      <c r="B81" s="36" t="s">
        <v>159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21">
        <f>SUM(H82:H84)</f>
        <v>0</v>
      </c>
    </row>
    <row r="82" spans="1:9" s="23" customFormat="1" ht="12" customHeight="1" x14ac:dyDescent="0.2">
      <c r="A82" s="24" t="s">
        <v>160</v>
      </c>
      <c r="B82" s="25" t="s">
        <v>161</v>
      </c>
      <c r="C82" s="26"/>
      <c r="D82" s="26"/>
      <c r="E82" s="26"/>
      <c r="F82" s="26"/>
      <c r="G82" s="26"/>
      <c r="H82" s="44"/>
    </row>
    <row r="83" spans="1:9" s="23" customFormat="1" ht="12" customHeight="1" x14ac:dyDescent="0.2">
      <c r="A83" s="28" t="s">
        <v>162</v>
      </c>
      <c r="B83" s="29" t="s">
        <v>163</v>
      </c>
      <c r="C83" s="26"/>
      <c r="D83" s="26"/>
      <c r="E83" s="26"/>
      <c r="F83" s="26"/>
      <c r="G83" s="26"/>
      <c r="H83" s="44"/>
    </row>
    <row r="84" spans="1:9" s="23" customFormat="1" ht="12" customHeight="1" thickBot="1" x14ac:dyDescent="0.25">
      <c r="A84" s="28" t="s">
        <v>164</v>
      </c>
      <c r="B84" s="29" t="s">
        <v>165</v>
      </c>
      <c r="C84" s="30"/>
      <c r="D84" s="30"/>
      <c r="E84" s="30"/>
      <c r="F84" s="30"/>
      <c r="G84" s="30"/>
      <c r="H84" s="44"/>
    </row>
    <row r="85" spans="1:9" s="23" customFormat="1" ht="12" customHeight="1" thickBot="1" x14ac:dyDescent="0.25">
      <c r="A85" s="46" t="s">
        <v>166</v>
      </c>
      <c r="B85" s="36" t="s">
        <v>167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21">
        <f>SUM(H86:H89)</f>
        <v>0</v>
      </c>
    </row>
    <row r="86" spans="1:9" s="23" customFormat="1" ht="12" customHeight="1" x14ac:dyDescent="0.2">
      <c r="A86" s="48" t="s">
        <v>168</v>
      </c>
      <c r="B86" s="25" t="s">
        <v>169</v>
      </c>
      <c r="C86" s="26"/>
      <c r="D86" s="26"/>
      <c r="E86" s="26"/>
      <c r="F86" s="26"/>
      <c r="G86" s="26"/>
      <c r="H86" s="44"/>
    </row>
    <row r="87" spans="1:9" s="23" customFormat="1" ht="12" customHeight="1" x14ac:dyDescent="0.2">
      <c r="A87" s="49" t="s">
        <v>170</v>
      </c>
      <c r="B87" s="29" t="s">
        <v>171</v>
      </c>
      <c r="C87" s="26"/>
      <c r="D87" s="26"/>
      <c r="E87" s="26"/>
      <c r="F87" s="26"/>
      <c r="G87" s="26"/>
      <c r="H87" s="44"/>
    </row>
    <row r="88" spans="1:9" s="23" customFormat="1" ht="12" customHeight="1" x14ac:dyDescent="0.2">
      <c r="A88" s="49" t="s">
        <v>172</v>
      </c>
      <c r="B88" s="29" t="s">
        <v>173</v>
      </c>
      <c r="C88" s="26"/>
      <c r="D88" s="26"/>
      <c r="E88" s="26"/>
      <c r="F88" s="26"/>
      <c r="G88" s="26"/>
      <c r="H88" s="44"/>
    </row>
    <row r="89" spans="1:9" s="23" customFormat="1" ht="12" customHeight="1" thickBot="1" x14ac:dyDescent="0.25">
      <c r="A89" s="49" t="s">
        <v>174</v>
      </c>
      <c r="B89" s="29" t="s">
        <v>175</v>
      </c>
      <c r="C89" s="30"/>
      <c r="D89" s="30"/>
      <c r="E89" s="30"/>
      <c r="F89" s="30"/>
      <c r="G89" s="30"/>
      <c r="H89" s="44"/>
    </row>
    <row r="90" spans="1:9" s="23" customFormat="1" ht="13.5" customHeight="1" thickBot="1" x14ac:dyDescent="0.25">
      <c r="A90" s="46" t="s">
        <v>176</v>
      </c>
      <c r="B90" s="36" t="s">
        <v>177</v>
      </c>
      <c r="C90" s="37"/>
      <c r="D90" s="37"/>
      <c r="E90" s="37"/>
      <c r="F90" s="37"/>
      <c r="G90" s="37"/>
      <c r="H90" s="50"/>
    </row>
    <row r="91" spans="1:9" s="23" customFormat="1" ht="13.5" customHeight="1" thickBot="1" x14ac:dyDescent="0.25">
      <c r="A91" s="46" t="s">
        <v>178</v>
      </c>
      <c r="B91" s="36" t="s">
        <v>179</v>
      </c>
      <c r="C91" s="37"/>
      <c r="D91" s="37"/>
      <c r="E91" s="37"/>
      <c r="F91" s="37"/>
      <c r="G91" s="37"/>
      <c r="H91" s="50"/>
    </row>
    <row r="92" spans="1:9" s="23" customFormat="1" ht="15.75" customHeight="1" thickBot="1" x14ac:dyDescent="0.25">
      <c r="A92" s="46" t="s">
        <v>180</v>
      </c>
      <c r="B92" s="51" t="s">
        <v>181</v>
      </c>
      <c r="C92" s="52">
        <f t="shared" ref="C92:H92" si="9">C69+C73+C78+C81+C85+C90+C91</f>
        <v>37591</v>
      </c>
      <c r="D92" s="52">
        <f t="shared" si="9"/>
        <v>37591</v>
      </c>
      <c r="E92" s="52">
        <f t="shared" si="9"/>
        <v>37591</v>
      </c>
      <c r="F92" s="52">
        <f t="shared" si="9"/>
        <v>0</v>
      </c>
      <c r="G92" s="52">
        <f t="shared" si="9"/>
        <v>0</v>
      </c>
      <c r="H92" s="53">
        <f t="shared" si="9"/>
        <v>0</v>
      </c>
    </row>
    <row r="93" spans="1:9" s="23" customFormat="1" ht="13.5" customHeight="1" thickBot="1" x14ac:dyDescent="0.25">
      <c r="A93" s="54" t="s">
        <v>182</v>
      </c>
      <c r="B93" s="55" t="s">
        <v>183</v>
      </c>
      <c r="C93" s="56">
        <f>C68+C92</f>
        <v>794790</v>
      </c>
      <c r="D93" s="56">
        <f>D68+D92</f>
        <v>795445</v>
      </c>
      <c r="E93" s="56">
        <f>E68+E92</f>
        <v>748276</v>
      </c>
      <c r="F93" s="56">
        <f>F68+F92</f>
        <v>655</v>
      </c>
      <c r="G93" s="56">
        <f>G68+G92</f>
        <v>46444</v>
      </c>
      <c r="H93" s="40">
        <f>+H68+H92</f>
        <v>70</v>
      </c>
      <c r="I93" s="22"/>
    </row>
    <row r="94" spans="1:9" s="23" customFormat="1" ht="36" customHeight="1" x14ac:dyDescent="0.2">
      <c r="A94" s="57"/>
      <c r="B94" s="58"/>
      <c r="C94" s="58"/>
      <c r="D94" s="58"/>
      <c r="E94" s="58"/>
      <c r="F94" s="58"/>
      <c r="G94" s="58"/>
      <c r="H94" s="59"/>
    </row>
    <row r="95" spans="1:9" ht="16.5" customHeight="1" x14ac:dyDescent="0.25">
      <c r="A95" s="5" t="s">
        <v>184</v>
      </c>
      <c r="B95" s="5"/>
      <c r="C95" s="5"/>
      <c r="D95" s="5"/>
      <c r="E95" s="5"/>
      <c r="F95" s="5"/>
      <c r="G95" s="5"/>
      <c r="H95" s="5"/>
    </row>
    <row r="96" spans="1:9" s="63" customFormat="1" ht="16.5" customHeight="1" thickBot="1" x14ac:dyDescent="0.3">
      <c r="A96" s="60"/>
      <c r="B96" s="60"/>
      <c r="C96" s="61"/>
      <c r="D96" s="61"/>
      <c r="E96" s="61"/>
      <c r="F96" s="61"/>
      <c r="G96" s="61"/>
      <c r="H96" s="62" t="s">
        <v>2</v>
      </c>
    </row>
    <row r="97" spans="1:10" ht="38.1" customHeight="1" thickBot="1" x14ac:dyDescent="0.3">
      <c r="A97" s="9" t="s">
        <v>3</v>
      </c>
      <c r="B97" s="10" t="s">
        <v>185</v>
      </c>
      <c r="C97" s="11" t="s">
        <v>5</v>
      </c>
      <c r="D97" s="12" t="s">
        <v>6</v>
      </c>
      <c r="E97" s="12" t="s">
        <v>7</v>
      </c>
      <c r="F97" s="12" t="s">
        <v>8</v>
      </c>
      <c r="G97" s="12" t="s">
        <v>9</v>
      </c>
      <c r="H97" s="11" t="s">
        <v>10</v>
      </c>
    </row>
    <row r="98" spans="1:10" s="17" customFormat="1" ht="12" customHeight="1" thickBot="1" x14ac:dyDescent="0.25">
      <c r="A98" s="64"/>
      <c r="B98" s="14" t="s">
        <v>11</v>
      </c>
      <c r="C98" s="15" t="s">
        <v>12</v>
      </c>
      <c r="D98" s="15" t="s">
        <v>13</v>
      </c>
      <c r="E98" s="15" t="s">
        <v>14</v>
      </c>
      <c r="F98" s="15" t="s">
        <v>15</v>
      </c>
      <c r="G98" s="15" t="s">
        <v>16</v>
      </c>
      <c r="H98" s="16" t="s">
        <v>17</v>
      </c>
    </row>
    <row r="99" spans="1:10" ht="12" customHeight="1" thickBot="1" x14ac:dyDescent="0.3">
      <c r="A99" s="18" t="s">
        <v>18</v>
      </c>
      <c r="B99" s="65" t="s">
        <v>186</v>
      </c>
      <c r="C99" s="20">
        <f t="shared" ref="C99:H99" si="10">SUM(C100:C104)</f>
        <v>766989</v>
      </c>
      <c r="D99" s="21">
        <f t="shared" si="10"/>
        <v>767644</v>
      </c>
      <c r="E99" s="21">
        <f t="shared" si="10"/>
        <v>616264</v>
      </c>
      <c r="F99" s="21">
        <f t="shared" si="10"/>
        <v>655</v>
      </c>
      <c r="G99" s="21">
        <f t="shared" si="10"/>
        <v>123059</v>
      </c>
      <c r="H99" s="21">
        <f t="shared" si="10"/>
        <v>27666</v>
      </c>
      <c r="I99" s="66"/>
    </row>
    <row r="100" spans="1:10" ht="12" customHeight="1" x14ac:dyDescent="0.25">
      <c r="A100" s="67" t="s">
        <v>20</v>
      </c>
      <c r="B100" s="68" t="s">
        <v>187</v>
      </c>
      <c r="C100" s="69">
        <f>E100+G100+H100</f>
        <v>368052</v>
      </c>
      <c r="D100" s="69">
        <v>368052</v>
      </c>
      <c r="E100" s="69">
        <f>+[1]önkormányzat!D94+[1]hivatal!D46+[1]Óvoda!C46+[1]Könyvtár!C46</f>
        <v>327628</v>
      </c>
      <c r="F100" s="69"/>
      <c r="G100" s="69">
        <f>+[1]önkormányzat!E94+[1]hivatal!E46</f>
        <v>23398</v>
      </c>
      <c r="H100" s="70">
        <f>+[1]hivatal!F46</f>
        <v>17026</v>
      </c>
      <c r="J100" s="71"/>
    </row>
    <row r="101" spans="1:10" ht="12" customHeight="1" x14ac:dyDescent="0.25">
      <c r="A101" s="28" t="s">
        <v>22</v>
      </c>
      <c r="B101" s="72" t="s">
        <v>188</v>
      </c>
      <c r="C101" s="73">
        <f>E101+G101+H101</f>
        <v>96666</v>
      </c>
      <c r="D101" s="74">
        <v>96666</v>
      </c>
      <c r="E101" s="74">
        <f>+[1]önkormányzat!D95+[1]hivatal!D47+[1]Óvoda!C47+[1]Könyvtár!C47</f>
        <v>84997</v>
      </c>
      <c r="F101" s="74"/>
      <c r="G101" s="74">
        <f>+[1]önkormányzat!E95+[1]hivatal!E47</f>
        <v>6318</v>
      </c>
      <c r="H101" s="75">
        <f>+[1]hivatal!F47</f>
        <v>5351</v>
      </c>
      <c r="J101" s="71"/>
    </row>
    <row r="102" spans="1:10" ht="12" customHeight="1" x14ac:dyDescent="0.25">
      <c r="A102" s="28" t="s">
        <v>24</v>
      </c>
      <c r="B102" s="72" t="s">
        <v>189</v>
      </c>
      <c r="C102" s="73">
        <f>E102+G102+H102</f>
        <v>222308</v>
      </c>
      <c r="D102" s="73">
        <v>222308</v>
      </c>
      <c r="E102" s="73">
        <f>+[1]önkormányzat!D96+[1]hivatal!D48+[1]Óvoda!C48+[1]Könyvtár!C48</f>
        <v>148719</v>
      </c>
      <c r="F102" s="73"/>
      <c r="G102" s="73">
        <f>+[1]önkormányzat!E96+[1]hivatal!E48</f>
        <v>68300</v>
      </c>
      <c r="H102" s="76">
        <f>+[1]hivatal!F48</f>
        <v>5289</v>
      </c>
      <c r="J102" s="71"/>
    </row>
    <row r="103" spans="1:10" ht="12" customHeight="1" x14ac:dyDescent="0.25">
      <c r="A103" s="28" t="s">
        <v>26</v>
      </c>
      <c r="B103" s="77" t="s">
        <v>190</v>
      </c>
      <c r="C103" s="73">
        <f>E103+G103+H103</f>
        <v>20000</v>
      </c>
      <c r="D103" s="78">
        <v>20000</v>
      </c>
      <c r="E103" s="78">
        <f>+[1]önkormányzat!D97+[1]hivatal!D49+[1]Óvoda!C49+[1]Könyvtár!C49</f>
        <v>20000</v>
      </c>
      <c r="F103" s="78"/>
      <c r="G103" s="78">
        <f>+[1]önkormányzat!E97+[1]hivatal!E49</f>
        <v>0</v>
      </c>
      <c r="H103" s="79">
        <f>+[1]hivatal!F49</f>
        <v>0</v>
      </c>
      <c r="J103" s="71"/>
    </row>
    <row r="104" spans="1:10" ht="12" customHeight="1" x14ac:dyDescent="0.25">
      <c r="A104" s="28" t="s">
        <v>191</v>
      </c>
      <c r="B104" s="80" t="s">
        <v>192</v>
      </c>
      <c r="C104" s="73">
        <v>59963</v>
      </c>
      <c r="D104" s="81">
        <f>SUM(D105:D117)</f>
        <v>60618</v>
      </c>
      <c r="E104" s="81">
        <f>SUM(E105:E117)</f>
        <v>34920</v>
      </c>
      <c r="F104" s="81">
        <f>SUM(F105:F117)</f>
        <v>655</v>
      </c>
      <c r="G104" s="81">
        <f>SUM(G105:G117)</f>
        <v>25043</v>
      </c>
      <c r="H104" s="82">
        <f>SUM(H105:H116)</f>
        <v>0</v>
      </c>
      <c r="J104" s="71"/>
    </row>
    <row r="105" spans="1:10" ht="12" customHeight="1" x14ac:dyDescent="0.25">
      <c r="A105" s="28" t="s">
        <v>30</v>
      </c>
      <c r="B105" s="72" t="s">
        <v>193</v>
      </c>
      <c r="C105" s="73"/>
      <c r="D105" s="83"/>
      <c r="E105" s="84"/>
      <c r="F105" s="84"/>
      <c r="G105" s="84"/>
      <c r="H105" s="85"/>
    </row>
    <row r="106" spans="1:10" ht="12" customHeight="1" x14ac:dyDescent="0.25">
      <c r="A106" s="28" t="s">
        <v>194</v>
      </c>
      <c r="B106" s="86" t="s">
        <v>195</v>
      </c>
      <c r="C106" s="73"/>
      <c r="D106" s="83"/>
      <c r="E106" s="84"/>
      <c r="F106" s="84"/>
      <c r="G106" s="84"/>
      <c r="H106" s="85"/>
    </row>
    <row r="107" spans="1:10" ht="12" customHeight="1" x14ac:dyDescent="0.25">
      <c r="A107" s="28" t="s">
        <v>196</v>
      </c>
      <c r="B107" s="86" t="s">
        <v>197</v>
      </c>
      <c r="C107" s="73"/>
      <c r="D107" s="83"/>
      <c r="E107" s="84"/>
      <c r="F107" s="84"/>
      <c r="G107" s="84"/>
      <c r="H107" s="85"/>
    </row>
    <row r="108" spans="1:10" ht="12" customHeight="1" x14ac:dyDescent="0.25">
      <c r="A108" s="28" t="s">
        <v>198</v>
      </c>
      <c r="B108" s="87" t="s">
        <v>199</v>
      </c>
      <c r="C108" s="73"/>
      <c r="D108" s="83"/>
      <c r="E108" s="88"/>
      <c r="F108" s="88"/>
      <c r="G108" s="88"/>
      <c r="H108" s="85"/>
    </row>
    <row r="109" spans="1:10" ht="12" customHeight="1" x14ac:dyDescent="0.25">
      <c r="A109" s="28" t="s">
        <v>200</v>
      </c>
      <c r="B109" s="89" t="s">
        <v>201</v>
      </c>
      <c r="C109" s="73"/>
      <c r="D109" s="83"/>
      <c r="E109" s="90"/>
      <c r="F109" s="90"/>
      <c r="G109" s="90"/>
      <c r="H109" s="85"/>
    </row>
    <row r="110" spans="1:10" ht="12" customHeight="1" x14ac:dyDescent="0.25">
      <c r="A110" s="28" t="s">
        <v>202</v>
      </c>
      <c r="B110" s="89" t="s">
        <v>203</v>
      </c>
      <c r="C110" s="73"/>
      <c r="D110" s="83"/>
      <c r="E110" s="90"/>
      <c r="F110" s="90"/>
      <c r="G110" s="90"/>
      <c r="H110" s="85"/>
    </row>
    <row r="111" spans="1:10" ht="12" customHeight="1" x14ac:dyDescent="0.25">
      <c r="A111" s="28" t="s">
        <v>204</v>
      </c>
      <c r="B111" s="87" t="s">
        <v>205</v>
      </c>
      <c r="C111" s="73">
        <f>E111+G111+H111</f>
        <v>31533</v>
      </c>
      <c r="D111" s="83">
        <f>+E111+G111</f>
        <v>31533</v>
      </c>
      <c r="E111" s="91">
        <f>+[1]önkormányzat!D105</f>
        <v>16490</v>
      </c>
      <c r="F111" s="91"/>
      <c r="G111" s="91">
        <f>+[1]önkormányzat!E105</f>
        <v>15043</v>
      </c>
      <c r="H111" s="85"/>
    </row>
    <row r="112" spans="1:10" ht="12" customHeight="1" x14ac:dyDescent="0.25">
      <c r="A112" s="28" t="s">
        <v>206</v>
      </c>
      <c r="B112" s="87" t="s">
        <v>207</v>
      </c>
      <c r="C112" s="73"/>
      <c r="D112" s="83"/>
      <c r="E112" s="88"/>
      <c r="F112" s="88"/>
      <c r="G112" s="88"/>
      <c r="H112" s="85"/>
    </row>
    <row r="113" spans="1:8" ht="12" customHeight="1" x14ac:dyDescent="0.25">
      <c r="A113" s="28" t="s">
        <v>208</v>
      </c>
      <c r="B113" s="89" t="s">
        <v>209</v>
      </c>
      <c r="C113" s="73"/>
      <c r="D113" s="83"/>
      <c r="E113" s="90"/>
      <c r="F113" s="90"/>
      <c r="G113" s="90"/>
      <c r="H113" s="85"/>
    </row>
    <row r="114" spans="1:8" ht="12" customHeight="1" x14ac:dyDescent="0.25">
      <c r="A114" s="92" t="s">
        <v>210</v>
      </c>
      <c r="B114" s="86" t="s">
        <v>211</v>
      </c>
      <c r="C114" s="73"/>
      <c r="D114" s="83"/>
      <c r="E114" s="90"/>
      <c r="F114" s="90"/>
      <c r="G114" s="90"/>
      <c r="H114" s="85"/>
    </row>
    <row r="115" spans="1:8" ht="12" customHeight="1" x14ac:dyDescent="0.25">
      <c r="A115" s="28" t="s">
        <v>212</v>
      </c>
      <c r="B115" s="86" t="s">
        <v>213</v>
      </c>
      <c r="C115" s="73"/>
      <c r="D115" s="83"/>
      <c r="E115" s="83"/>
      <c r="F115" s="83"/>
      <c r="G115" s="90"/>
      <c r="H115" s="85"/>
    </row>
    <row r="116" spans="1:8" ht="12" customHeight="1" x14ac:dyDescent="0.25">
      <c r="A116" s="32" t="s">
        <v>214</v>
      </c>
      <c r="B116" s="89" t="s">
        <v>215</v>
      </c>
      <c r="C116" s="74">
        <f>E116+G116+H116</f>
        <v>10000</v>
      </c>
      <c r="D116" s="83">
        <f>+E116+G116</f>
        <v>10000</v>
      </c>
      <c r="E116" s="83">
        <f>+[1]önkormányzat!D110</f>
        <v>0</v>
      </c>
      <c r="F116" s="83"/>
      <c r="G116" s="83">
        <f>+[1]önkormányzat!E110</f>
        <v>10000</v>
      </c>
      <c r="H116" s="85"/>
    </row>
    <row r="117" spans="1:8" ht="12" customHeight="1" x14ac:dyDescent="0.25">
      <c r="A117" s="28" t="s">
        <v>216</v>
      </c>
      <c r="B117" s="93" t="s">
        <v>217</v>
      </c>
      <c r="C117" s="73">
        <f>+C118+C119</f>
        <v>18430</v>
      </c>
      <c r="D117" s="73">
        <f>+E117+F117</f>
        <v>19085</v>
      </c>
      <c r="E117" s="73">
        <f>+E118+E119</f>
        <v>18430</v>
      </c>
      <c r="F117" s="73">
        <f>+F118+F119</f>
        <v>655</v>
      </c>
      <c r="G117" s="94"/>
      <c r="H117" s="85"/>
    </row>
    <row r="118" spans="1:8" ht="12" customHeight="1" x14ac:dyDescent="0.25">
      <c r="A118" s="28" t="s">
        <v>218</v>
      </c>
      <c r="B118" s="72" t="s">
        <v>219</v>
      </c>
      <c r="C118" s="78">
        <f>+E118</f>
        <v>0</v>
      </c>
      <c r="D118" s="78"/>
      <c r="E118" s="73">
        <f>+[1]önkormányzat!D112</f>
        <v>0</v>
      </c>
      <c r="F118" s="73"/>
      <c r="G118" s="94"/>
      <c r="H118" s="95"/>
    </row>
    <row r="119" spans="1:8" ht="12" customHeight="1" thickBot="1" x14ac:dyDescent="0.3">
      <c r="A119" s="96" t="s">
        <v>220</v>
      </c>
      <c r="B119" s="86" t="s">
        <v>221</v>
      </c>
      <c r="C119" s="97">
        <v>18430</v>
      </c>
      <c r="D119" s="97">
        <f>+E119+F119</f>
        <v>19085</v>
      </c>
      <c r="E119" s="73">
        <f>+[1]önkormányzat!D113</f>
        <v>18430</v>
      </c>
      <c r="F119" s="97">
        <v>655</v>
      </c>
      <c r="G119" s="98"/>
      <c r="H119" s="99"/>
    </row>
    <row r="120" spans="1:8" ht="12" customHeight="1" thickBot="1" x14ac:dyDescent="0.3">
      <c r="A120" s="18" t="s">
        <v>32</v>
      </c>
      <c r="B120" s="65" t="s">
        <v>222</v>
      </c>
      <c r="C120" s="20">
        <f t="shared" ref="C120:H120" si="11">SUM(C121+C123+C125)</f>
        <v>12044</v>
      </c>
      <c r="D120" s="20">
        <f t="shared" si="11"/>
        <v>12044</v>
      </c>
      <c r="E120" s="20">
        <f t="shared" si="11"/>
        <v>12044</v>
      </c>
      <c r="F120" s="20">
        <f t="shared" si="11"/>
        <v>0</v>
      </c>
      <c r="G120" s="20">
        <f t="shared" si="11"/>
        <v>0</v>
      </c>
      <c r="H120" s="21">
        <f t="shared" si="11"/>
        <v>0</v>
      </c>
    </row>
    <row r="121" spans="1:8" ht="12" customHeight="1" x14ac:dyDescent="0.25">
      <c r="A121" s="24" t="s">
        <v>34</v>
      </c>
      <c r="B121" s="72" t="s">
        <v>223</v>
      </c>
      <c r="C121" s="81">
        <f>E121+G121+H121</f>
        <v>6244</v>
      </c>
      <c r="D121" s="81">
        <v>6244</v>
      </c>
      <c r="E121" s="81">
        <f>+[1]önkormányzat!D115+[1]hivatal!D52</f>
        <v>6244</v>
      </c>
      <c r="F121" s="81"/>
      <c r="G121" s="81"/>
      <c r="H121" s="100"/>
    </row>
    <row r="122" spans="1:8" ht="12" customHeight="1" x14ac:dyDescent="0.25">
      <c r="A122" s="24" t="s">
        <v>36</v>
      </c>
      <c r="B122" s="101" t="s">
        <v>224</v>
      </c>
      <c r="C122" s="81">
        <f>E122+G122+H122</f>
        <v>0</v>
      </c>
      <c r="D122" s="73"/>
      <c r="E122" s="97"/>
      <c r="F122" s="97"/>
      <c r="G122" s="97"/>
      <c r="H122" s="100"/>
    </row>
    <row r="123" spans="1:8" ht="12" customHeight="1" x14ac:dyDescent="0.25">
      <c r="A123" s="24" t="s">
        <v>38</v>
      </c>
      <c r="B123" s="101" t="s">
        <v>225</v>
      </c>
      <c r="C123" s="81">
        <f>+E123</f>
        <v>5800</v>
      </c>
      <c r="D123" s="73">
        <v>5800</v>
      </c>
      <c r="E123" s="83">
        <f>+[1]önkormányzat!D117+[1]hivatal!D53</f>
        <v>5800</v>
      </c>
      <c r="F123" s="83"/>
      <c r="G123" s="83"/>
      <c r="H123" s="95"/>
    </row>
    <row r="124" spans="1:8" ht="12" customHeight="1" x14ac:dyDescent="0.25">
      <c r="A124" s="24" t="s">
        <v>40</v>
      </c>
      <c r="B124" s="101" t="s">
        <v>226</v>
      </c>
      <c r="C124" s="81"/>
      <c r="D124" s="73"/>
      <c r="E124" s="73"/>
      <c r="F124" s="73"/>
      <c r="G124" s="73"/>
      <c r="H124" s="102"/>
    </row>
    <row r="125" spans="1:8" ht="12" customHeight="1" x14ac:dyDescent="0.25">
      <c r="A125" s="24" t="s">
        <v>42</v>
      </c>
      <c r="B125" s="103" t="s">
        <v>227</v>
      </c>
      <c r="C125" s="81"/>
      <c r="D125" s="81"/>
      <c r="E125" s="104"/>
      <c r="F125" s="104"/>
      <c r="G125" s="104"/>
      <c r="H125" s="102"/>
    </row>
    <row r="126" spans="1:8" ht="12" customHeight="1" x14ac:dyDescent="0.25">
      <c r="A126" s="24" t="s">
        <v>44</v>
      </c>
      <c r="B126" s="105" t="s">
        <v>228</v>
      </c>
      <c r="C126" s="104"/>
      <c r="D126" s="104"/>
      <c r="E126" s="104"/>
      <c r="F126" s="104"/>
      <c r="G126" s="104"/>
      <c r="H126" s="102"/>
    </row>
    <row r="127" spans="1:8" ht="12" customHeight="1" x14ac:dyDescent="0.25">
      <c r="A127" s="24" t="s">
        <v>229</v>
      </c>
      <c r="B127" s="106" t="s">
        <v>230</v>
      </c>
      <c r="C127" s="73"/>
      <c r="D127" s="73"/>
      <c r="E127" s="73"/>
      <c r="F127" s="73"/>
      <c r="G127" s="73"/>
      <c r="H127" s="102"/>
    </row>
    <row r="128" spans="1:8" ht="10.5" customHeight="1" x14ac:dyDescent="0.25">
      <c r="A128" s="24" t="s">
        <v>231</v>
      </c>
      <c r="B128" s="89" t="s">
        <v>232</v>
      </c>
      <c r="C128" s="73"/>
      <c r="D128" s="73"/>
      <c r="E128" s="73"/>
      <c r="F128" s="73"/>
      <c r="G128" s="73"/>
      <c r="H128" s="102"/>
    </row>
    <row r="129" spans="1:10" ht="12" customHeight="1" x14ac:dyDescent="0.25">
      <c r="A129" s="24" t="s">
        <v>233</v>
      </c>
      <c r="B129" s="89" t="s">
        <v>234</v>
      </c>
      <c r="C129" s="73"/>
      <c r="D129" s="73"/>
      <c r="E129" s="73"/>
      <c r="F129" s="73"/>
      <c r="G129" s="73"/>
      <c r="H129" s="102"/>
    </row>
    <row r="130" spans="1:10" ht="12" customHeight="1" x14ac:dyDescent="0.25">
      <c r="A130" s="24" t="s">
        <v>235</v>
      </c>
      <c r="B130" s="89" t="s">
        <v>236</v>
      </c>
      <c r="C130" s="73"/>
      <c r="D130" s="73"/>
      <c r="E130" s="73"/>
      <c r="F130" s="73"/>
      <c r="G130" s="73"/>
      <c r="H130" s="102"/>
    </row>
    <row r="131" spans="1:10" ht="12" customHeight="1" x14ac:dyDescent="0.25">
      <c r="A131" s="24" t="s">
        <v>237</v>
      </c>
      <c r="B131" s="89" t="s">
        <v>238</v>
      </c>
      <c r="C131" s="73"/>
      <c r="D131" s="73"/>
      <c r="E131" s="73"/>
      <c r="F131" s="73"/>
      <c r="G131" s="73"/>
      <c r="H131" s="102"/>
    </row>
    <row r="132" spans="1:10" ht="12" customHeight="1" x14ac:dyDescent="0.25">
      <c r="A132" s="24" t="s">
        <v>239</v>
      </c>
      <c r="B132" s="89" t="s">
        <v>240</v>
      </c>
      <c r="C132" s="73"/>
      <c r="D132" s="73"/>
      <c r="E132" s="73"/>
      <c r="F132" s="73"/>
      <c r="G132" s="73"/>
      <c r="H132" s="102"/>
    </row>
    <row r="133" spans="1:10" ht="10.5" customHeight="1" thickBot="1" x14ac:dyDescent="0.3">
      <c r="A133" s="92" t="s">
        <v>241</v>
      </c>
      <c r="B133" s="89" t="s">
        <v>242</v>
      </c>
      <c r="C133" s="74"/>
      <c r="D133" s="74"/>
      <c r="E133" s="74"/>
      <c r="F133" s="74"/>
      <c r="G133" s="74"/>
      <c r="H133" s="107"/>
    </row>
    <row r="134" spans="1:10" ht="12" customHeight="1" thickBot="1" x14ac:dyDescent="0.3">
      <c r="A134" s="18" t="s">
        <v>46</v>
      </c>
      <c r="B134" s="108" t="s">
        <v>243</v>
      </c>
      <c r="C134" s="109">
        <f t="shared" ref="C134:H134" si="12">C99+C120</f>
        <v>779033</v>
      </c>
      <c r="D134" s="109">
        <f t="shared" si="12"/>
        <v>779688</v>
      </c>
      <c r="E134" s="109">
        <f t="shared" si="12"/>
        <v>628308</v>
      </c>
      <c r="F134" s="109">
        <f t="shared" si="12"/>
        <v>655</v>
      </c>
      <c r="G134" s="109">
        <f t="shared" si="12"/>
        <v>123059</v>
      </c>
      <c r="H134" s="40">
        <f t="shared" si="12"/>
        <v>27666</v>
      </c>
      <c r="I134" s="66"/>
      <c r="J134" s="66"/>
    </row>
    <row r="135" spans="1:10" ht="12" customHeight="1" thickBot="1" x14ac:dyDescent="0.3">
      <c r="A135" s="18" t="s">
        <v>244</v>
      </c>
      <c r="B135" s="108" t="s">
        <v>245</v>
      </c>
      <c r="C135" s="109">
        <f t="shared" ref="C135:H135" si="13">SUM(C136:C138)</f>
        <v>3333</v>
      </c>
      <c r="D135" s="109">
        <f t="shared" si="13"/>
        <v>3333</v>
      </c>
      <c r="E135" s="109">
        <f t="shared" si="13"/>
        <v>3333</v>
      </c>
      <c r="F135" s="109">
        <f t="shared" si="13"/>
        <v>0</v>
      </c>
      <c r="G135" s="109">
        <f t="shared" si="13"/>
        <v>0</v>
      </c>
      <c r="H135" s="40">
        <f t="shared" si="13"/>
        <v>0</v>
      </c>
    </row>
    <row r="136" spans="1:10" ht="12" customHeight="1" x14ac:dyDescent="0.25">
      <c r="A136" s="24" t="s">
        <v>62</v>
      </c>
      <c r="B136" s="93" t="s">
        <v>246</v>
      </c>
      <c r="C136" s="110">
        <f>+G136+H136+E136</f>
        <v>3333</v>
      </c>
      <c r="D136" s="111">
        <v>3333</v>
      </c>
      <c r="E136" s="78">
        <f>+[1]önkormányzat!D130</f>
        <v>3333</v>
      </c>
      <c r="F136" s="78"/>
      <c r="G136" s="78"/>
      <c r="H136" s="112"/>
    </row>
    <row r="137" spans="1:10" ht="12" customHeight="1" x14ac:dyDescent="0.25">
      <c r="A137" s="24" t="s">
        <v>70</v>
      </c>
      <c r="B137" s="93" t="s">
        <v>247</v>
      </c>
      <c r="C137" s="110"/>
      <c r="D137" s="78"/>
      <c r="E137" s="73"/>
      <c r="F137" s="73"/>
      <c r="G137" s="73"/>
      <c r="H137" s="112"/>
    </row>
    <row r="138" spans="1:10" ht="12" customHeight="1" thickBot="1" x14ac:dyDescent="0.3">
      <c r="A138" s="92" t="s">
        <v>72</v>
      </c>
      <c r="B138" s="113" t="s">
        <v>248</v>
      </c>
      <c r="C138" s="114"/>
      <c r="D138" s="115"/>
      <c r="E138" s="74"/>
      <c r="F138" s="74"/>
      <c r="G138" s="74"/>
      <c r="H138" s="112"/>
    </row>
    <row r="139" spans="1:10" ht="12" customHeight="1" thickBot="1" x14ac:dyDescent="0.3">
      <c r="A139" s="18" t="s">
        <v>76</v>
      </c>
      <c r="B139" s="108" t="s">
        <v>249</v>
      </c>
      <c r="C139" s="109"/>
      <c r="D139" s="116"/>
      <c r="E139" s="117"/>
      <c r="F139" s="116"/>
      <c r="G139" s="40"/>
      <c r="H139" s="118">
        <f>SUM(H140:H145)</f>
        <v>0</v>
      </c>
    </row>
    <row r="140" spans="1:10" ht="12" customHeight="1" x14ac:dyDescent="0.25">
      <c r="A140" s="24" t="s">
        <v>78</v>
      </c>
      <c r="B140" s="93" t="s">
        <v>250</v>
      </c>
      <c r="C140" s="110"/>
      <c r="D140" s="111"/>
      <c r="E140" s="78"/>
      <c r="F140" s="78"/>
      <c r="G140" s="78"/>
      <c r="H140" s="112"/>
    </row>
    <row r="141" spans="1:10" ht="12" customHeight="1" x14ac:dyDescent="0.25">
      <c r="A141" s="24" t="s">
        <v>80</v>
      </c>
      <c r="B141" s="93" t="s">
        <v>251</v>
      </c>
      <c r="C141" s="110"/>
      <c r="D141" s="78"/>
      <c r="E141" s="73"/>
      <c r="F141" s="73"/>
      <c r="G141" s="73"/>
      <c r="H141" s="112"/>
    </row>
    <row r="142" spans="1:10" ht="12" customHeight="1" x14ac:dyDescent="0.25">
      <c r="A142" s="24" t="s">
        <v>82</v>
      </c>
      <c r="B142" s="93" t="s">
        <v>252</v>
      </c>
      <c r="C142" s="110"/>
      <c r="D142" s="78"/>
      <c r="E142" s="73"/>
      <c r="F142" s="73"/>
      <c r="G142" s="73"/>
      <c r="H142" s="112"/>
    </row>
    <row r="143" spans="1:10" ht="12" customHeight="1" x14ac:dyDescent="0.25">
      <c r="A143" s="24" t="s">
        <v>84</v>
      </c>
      <c r="B143" s="93" t="s">
        <v>253</v>
      </c>
      <c r="C143" s="119"/>
      <c r="D143" s="73"/>
      <c r="E143" s="74"/>
      <c r="F143" s="74"/>
      <c r="G143" s="74"/>
      <c r="H143" s="112"/>
    </row>
    <row r="144" spans="1:10" ht="12" customHeight="1" x14ac:dyDescent="0.25">
      <c r="A144" s="24" t="s">
        <v>86</v>
      </c>
      <c r="B144" s="93" t="s">
        <v>254</v>
      </c>
      <c r="C144" s="81"/>
      <c r="D144" s="73"/>
      <c r="E144" s="74"/>
      <c r="F144" s="74"/>
      <c r="G144" s="74"/>
      <c r="H144" s="112"/>
    </row>
    <row r="145" spans="1:14" ht="12" customHeight="1" thickBot="1" x14ac:dyDescent="0.3">
      <c r="A145" s="92" t="s">
        <v>88</v>
      </c>
      <c r="B145" s="93" t="s">
        <v>255</v>
      </c>
      <c r="C145" s="114"/>
      <c r="D145" s="115"/>
      <c r="E145" s="74"/>
      <c r="F145" s="74"/>
      <c r="G145" s="74"/>
      <c r="H145" s="112"/>
    </row>
    <row r="146" spans="1:14" ht="12" customHeight="1" thickBot="1" x14ac:dyDescent="0.3">
      <c r="A146" s="18" t="s">
        <v>100</v>
      </c>
      <c r="B146" s="108" t="s">
        <v>256</v>
      </c>
      <c r="C146" s="109">
        <f t="shared" ref="C146:H146" si="14">SUM(C147:C150)</f>
        <v>12424</v>
      </c>
      <c r="D146" s="109">
        <f t="shared" si="14"/>
        <v>12424</v>
      </c>
      <c r="E146" s="109">
        <f t="shared" si="14"/>
        <v>12424</v>
      </c>
      <c r="F146" s="109">
        <f t="shared" si="14"/>
        <v>0</v>
      </c>
      <c r="G146" s="109">
        <f t="shared" si="14"/>
        <v>0</v>
      </c>
      <c r="H146" s="40">
        <f t="shared" si="14"/>
        <v>0</v>
      </c>
    </row>
    <row r="147" spans="1:14" ht="12" customHeight="1" x14ac:dyDescent="0.25">
      <c r="A147" s="24" t="s">
        <v>102</v>
      </c>
      <c r="B147" s="93" t="s">
        <v>257</v>
      </c>
      <c r="C147" s="110"/>
      <c r="D147" s="111"/>
      <c r="E147" s="120"/>
      <c r="F147" s="78"/>
      <c r="G147" s="78"/>
      <c r="H147" s="112"/>
    </row>
    <row r="148" spans="1:14" ht="12" customHeight="1" x14ac:dyDescent="0.25">
      <c r="A148" s="24" t="s">
        <v>104</v>
      </c>
      <c r="B148" s="93" t="s">
        <v>258</v>
      </c>
      <c r="C148" s="110">
        <f>+E148</f>
        <v>12424</v>
      </c>
      <c r="D148" s="78">
        <v>12424</v>
      </c>
      <c r="E148" s="121">
        <f>+[1]önkormányzat!D142</f>
        <v>12424</v>
      </c>
      <c r="F148" s="73"/>
      <c r="G148" s="73"/>
      <c r="H148" s="112"/>
    </row>
    <row r="149" spans="1:14" ht="12" customHeight="1" x14ac:dyDescent="0.25">
      <c r="A149" s="24" t="s">
        <v>106</v>
      </c>
      <c r="B149" s="93" t="s">
        <v>259</v>
      </c>
      <c r="C149" s="110"/>
      <c r="D149" s="78"/>
      <c r="E149" s="121"/>
      <c r="F149" s="73"/>
      <c r="G149" s="73"/>
      <c r="H149" s="112"/>
    </row>
    <row r="150" spans="1:14" ht="12" customHeight="1" thickBot="1" x14ac:dyDescent="0.3">
      <c r="A150" s="92" t="s">
        <v>108</v>
      </c>
      <c r="B150" s="113" t="s">
        <v>260</v>
      </c>
      <c r="C150" s="114"/>
      <c r="D150" s="122"/>
      <c r="E150" s="123"/>
      <c r="F150" s="74"/>
      <c r="G150" s="74"/>
      <c r="H150" s="112"/>
    </row>
    <row r="151" spans="1:14" ht="12" customHeight="1" thickBot="1" x14ac:dyDescent="0.3">
      <c r="A151" s="18" t="s">
        <v>261</v>
      </c>
      <c r="B151" s="108" t="s">
        <v>262</v>
      </c>
      <c r="C151" s="109"/>
      <c r="D151" s="116"/>
      <c r="E151" s="117"/>
      <c r="F151" s="117"/>
      <c r="G151" s="40"/>
      <c r="H151" s="124">
        <f>+H152+H153+H155+H156</f>
        <v>0</v>
      </c>
    </row>
    <row r="152" spans="1:14" ht="12" customHeight="1" x14ac:dyDescent="0.25">
      <c r="A152" s="24" t="s">
        <v>114</v>
      </c>
      <c r="B152" s="93" t="s">
        <v>263</v>
      </c>
      <c r="C152" s="110"/>
      <c r="D152" s="78"/>
      <c r="E152" s="120"/>
      <c r="F152" s="78"/>
      <c r="G152" s="78"/>
      <c r="H152" s="112"/>
    </row>
    <row r="153" spans="1:14" ht="12" customHeight="1" x14ac:dyDescent="0.25">
      <c r="A153" s="24" t="s">
        <v>116</v>
      </c>
      <c r="B153" s="93" t="s">
        <v>264</v>
      </c>
      <c r="C153" s="110"/>
      <c r="D153" s="78"/>
      <c r="E153" s="121"/>
      <c r="F153" s="73"/>
      <c r="G153" s="73"/>
      <c r="H153" s="112"/>
    </row>
    <row r="154" spans="1:14" ht="12" customHeight="1" x14ac:dyDescent="0.25">
      <c r="A154" s="24" t="s">
        <v>118</v>
      </c>
      <c r="B154" s="93" t="s">
        <v>265</v>
      </c>
      <c r="C154" s="110"/>
      <c r="D154" s="78"/>
      <c r="E154" s="121"/>
      <c r="F154" s="73"/>
      <c r="G154" s="73"/>
      <c r="H154" s="112"/>
    </row>
    <row r="155" spans="1:14" ht="12" customHeight="1" x14ac:dyDescent="0.25">
      <c r="A155" s="24" t="s">
        <v>120</v>
      </c>
      <c r="B155" s="93" t="s">
        <v>266</v>
      </c>
      <c r="C155" s="110"/>
      <c r="D155" s="78"/>
      <c r="E155" s="121"/>
      <c r="F155" s="73"/>
      <c r="G155" s="73"/>
      <c r="H155" s="112"/>
    </row>
    <row r="156" spans="1:14" ht="12" customHeight="1" thickBot="1" x14ac:dyDescent="0.3">
      <c r="A156" s="24" t="s">
        <v>267</v>
      </c>
      <c r="B156" s="93" t="s">
        <v>268</v>
      </c>
      <c r="C156" s="110"/>
      <c r="D156" s="122"/>
      <c r="E156" s="123"/>
      <c r="F156" s="74"/>
      <c r="G156" s="74"/>
      <c r="H156" s="112"/>
    </row>
    <row r="157" spans="1:14" ht="12" customHeight="1" thickBot="1" x14ac:dyDescent="0.3">
      <c r="A157" s="18" t="s">
        <v>122</v>
      </c>
      <c r="B157" s="108" t="s">
        <v>269</v>
      </c>
      <c r="C157" s="125"/>
      <c r="D157" s="126"/>
      <c r="E157" s="127"/>
      <c r="F157" s="126"/>
      <c r="G157" s="126"/>
      <c r="H157" s="128"/>
    </row>
    <row r="158" spans="1:14" ht="12" customHeight="1" thickBot="1" x14ac:dyDescent="0.3">
      <c r="A158" s="18" t="s">
        <v>132</v>
      </c>
      <c r="B158" s="108" t="s">
        <v>270</v>
      </c>
      <c r="C158" s="114"/>
      <c r="D158" s="115"/>
      <c r="E158" s="114"/>
      <c r="F158" s="97"/>
      <c r="G158" s="129"/>
      <c r="H158" s="130"/>
    </row>
    <row r="159" spans="1:14" ht="15" customHeight="1" thickBot="1" x14ac:dyDescent="0.3">
      <c r="A159" s="18" t="s">
        <v>271</v>
      </c>
      <c r="B159" s="108" t="s">
        <v>272</v>
      </c>
      <c r="C159" s="109">
        <f t="shared" ref="C159:H159" si="15">+C135+C139+C146+C151+C157+C158</f>
        <v>15757</v>
      </c>
      <c r="D159" s="109">
        <f t="shared" si="15"/>
        <v>15757</v>
      </c>
      <c r="E159" s="109">
        <f t="shared" si="15"/>
        <v>15757</v>
      </c>
      <c r="F159" s="109">
        <f t="shared" si="15"/>
        <v>0</v>
      </c>
      <c r="G159" s="109">
        <f t="shared" si="15"/>
        <v>0</v>
      </c>
      <c r="H159" s="40">
        <f t="shared" si="15"/>
        <v>0</v>
      </c>
      <c r="K159" s="131"/>
      <c r="L159" s="132"/>
      <c r="M159" s="132"/>
      <c r="N159" s="132"/>
    </row>
    <row r="160" spans="1:14" s="23" customFormat="1" ht="12.95" customHeight="1" thickBot="1" x14ac:dyDescent="0.25">
      <c r="A160" s="133" t="s">
        <v>273</v>
      </c>
      <c r="B160" s="134" t="s">
        <v>274</v>
      </c>
      <c r="C160" s="135">
        <f t="shared" ref="C160:H160" si="16">C134+C159</f>
        <v>794790</v>
      </c>
      <c r="D160" s="135">
        <f t="shared" si="16"/>
        <v>795445</v>
      </c>
      <c r="E160" s="135">
        <f t="shared" si="16"/>
        <v>644065</v>
      </c>
      <c r="F160" s="135">
        <f t="shared" si="16"/>
        <v>655</v>
      </c>
      <c r="G160" s="135">
        <f t="shared" si="16"/>
        <v>123059</v>
      </c>
      <c r="H160" s="136">
        <f t="shared" si="16"/>
        <v>27666</v>
      </c>
      <c r="I160" s="22"/>
      <c r="J160" s="22"/>
    </row>
    <row r="161" spans="1:9" ht="7.5" customHeight="1" x14ac:dyDescent="0.25">
      <c r="A161" s="137"/>
      <c r="B161" s="138"/>
      <c r="C161" s="138"/>
      <c r="D161" s="138"/>
      <c r="E161" s="138"/>
      <c r="F161" s="138"/>
      <c r="G161" s="138"/>
      <c r="H161" s="139"/>
    </row>
    <row r="162" spans="1:9" x14ac:dyDescent="0.25">
      <c r="A162" s="140" t="s">
        <v>275</v>
      </c>
      <c r="B162" s="141"/>
      <c r="C162" s="141"/>
      <c r="D162" s="141"/>
      <c r="E162" s="141"/>
      <c r="F162" s="141"/>
      <c r="G162" s="141"/>
      <c r="H162" s="142"/>
    </row>
    <row r="163" spans="1:9" ht="15" customHeight="1" thickBot="1" x14ac:dyDescent="0.3">
      <c r="A163" s="143" t="s">
        <v>276</v>
      </c>
      <c r="B163" s="6"/>
      <c r="C163" s="7"/>
      <c r="D163" s="7"/>
      <c r="E163" s="7"/>
      <c r="F163" s="7"/>
      <c r="G163" s="7"/>
      <c r="H163" s="144" t="s">
        <v>2</v>
      </c>
    </row>
    <row r="164" spans="1:9" ht="22.5" customHeight="1" thickBot="1" x14ac:dyDescent="0.3">
      <c r="A164" s="18">
        <v>1</v>
      </c>
      <c r="B164" s="65" t="s">
        <v>277</v>
      </c>
      <c r="C164" s="20">
        <f t="shared" ref="C164:H164" si="17">C68-C134</f>
        <v>-21834</v>
      </c>
      <c r="D164" s="20">
        <f t="shared" si="17"/>
        <v>-21834</v>
      </c>
      <c r="E164" s="20">
        <f t="shared" si="17"/>
        <v>82377</v>
      </c>
      <c r="F164" s="20">
        <f t="shared" si="17"/>
        <v>0</v>
      </c>
      <c r="G164" s="20">
        <f t="shared" si="17"/>
        <v>-76615</v>
      </c>
      <c r="H164" s="21">
        <f t="shared" si="17"/>
        <v>-27596</v>
      </c>
      <c r="I164" s="145"/>
    </row>
    <row r="165" spans="1:9" ht="33.75" customHeight="1" thickBot="1" x14ac:dyDescent="0.3">
      <c r="A165" s="18" t="s">
        <v>32</v>
      </c>
      <c r="B165" s="65" t="s">
        <v>278</v>
      </c>
      <c r="C165" s="20">
        <f t="shared" ref="C165:H165" si="18">+C92-C159</f>
        <v>21834</v>
      </c>
      <c r="D165" s="20">
        <f t="shared" si="18"/>
        <v>21834</v>
      </c>
      <c r="E165" s="20">
        <f t="shared" si="18"/>
        <v>21834</v>
      </c>
      <c r="F165" s="20">
        <f t="shared" si="18"/>
        <v>0</v>
      </c>
      <c r="G165" s="20">
        <f t="shared" si="18"/>
        <v>0</v>
      </c>
      <c r="H165" s="21">
        <f t="shared" si="18"/>
        <v>0</v>
      </c>
      <c r="I165" s="146" t="s">
        <v>279</v>
      </c>
    </row>
  </sheetData>
  <mergeCells count="7">
    <mergeCell ref="A163:B163"/>
    <mergeCell ref="A5:H5"/>
    <mergeCell ref="A7:H7"/>
    <mergeCell ref="A8:B8"/>
    <mergeCell ref="A95:H95"/>
    <mergeCell ref="A96:B96"/>
    <mergeCell ref="A162:H162"/>
  </mergeCells>
  <printOptions horizontalCentered="1"/>
  <pageMargins left="0.78740157480314965" right="0.78740157480314965" top="0.82" bottom="0" header="0.78740157480314965" footer="0.59055118110236227"/>
  <pageSetup paperSize="9" scale="62" fitToHeight="2" orientation="portrait" r:id="rId1"/>
  <headerFooter alignWithMargins="0"/>
  <rowBreaks count="1" manualBreakCount="1">
    <brk id="9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1.1.sz.mell.</vt:lpstr>
      <vt:lpstr>'1.1.sz.mell.'!Nyomtatási_terület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2016-03-25T09:48:43Z</dcterms:created>
  <dcterms:modified xsi:type="dcterms:W3CDTF">2016-03-25T09:49:26Z</dcterms:modified>
</cp:coreProperties>
</file>