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T költségvetés\"/>
    </mc:Choice>
  </mc:AlternateContent>
  <bookViews>
    <workbookView xWindow="0" yWindow="0" windowWidth="28800" windowHeight="11835"/>
  </bookViews>
  <sheets>
    <sheet name="2. melléklet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3" i="1" l="1"/>
  <c r="E91" i="1"/>
  <c r="J89" i="1"/>
  <c r="I89" i="1"/>
  <c r="K89" i="1" s="1"/>
  <c r="H89" i="1"/>
  <c r="E87" i="1"/>
  <c r="D87" i="1"/>
  <c r="J77" i="1"/>
  <c r="I77" i="1"/>
  <c r="H77" i="1"/>
  <c r="H72" i="1" s="1"/>
  <c r="H92" i="1" s="1"/>
  <c r="F77" i="1"/>
  <c r="E77" i="1"/>
  <c r="D77" i="1"/>
  <c r="D76" i="1"/>
  <c r="D72" i="1" s="1"/>
  <c r="D92" i="1" s="1"/>
  <c r="H75" i="1"/>
  <c r="F75" i="1"/>
  <c r="J74" i="1"/>
  <c r="I74" i="1"/>
  <c r="I72" i="1" s="1"/>
  <c r="I92" i="1" s="1"/>
  <c r="H74" i="1"/>
  <c r="F74" i="1"/>
  <c r="F72" i="1" s="1"/>
  <c r="F92" i="1" s="1"/>
  <c r="E72" i="1"/>
  <c r="E65" i="1" s="1"/>
  <c r="E90" i="1" s="1"/>
  <c r="J71" i="1"/>
  <c r="I71" i="1"/>
  <c r="I66" i="1" s="1"/>
  <c r="H71" i="1"/>
  <c r="G71" i="1"/>
  <c r="F71" i="1"/>
  <c r="H69" i="1"/>
  <c r="H66" i="1" s="1"/>
  <c r="F69" i="1"/>
  <c r="G69" i="1" s="1"/>
  <c r="J66" i="1"/>
  <c r="J91" i="1" s="1"/>
  <c r="E66" i="1"/>
  <c r="D66" i="1"/>
  <c r="D91" i="1" s="1"/>
  <c r="D65" i="1"/>
  <c r="D90" i="1" s="1"/>
  <c r="J63" i="1"/>
  <c r="I63" i="1"/>
  <c r="H63" i="1"/>
  <c r="F63" i="1"/>
  <c r="G63" i="1" s="1"/>
  <c r="J62" i="1"/>
  <c r="I62" i="1"/>
  <c r="H62" i="1"/>
  <c r="F62" i="1"/>
  <c r="J61" i="1"/>
  <c r="I61" i="1"/>
  <c r="I60" i="1" s="1"/>
  <c r="H61" i="1"/>
  <c r="G61" i="1"/>
  <c r="F61" i="1"/>
  <c r="E60" i="1"/>
  <c r="D60" i="1"/>
  <c r="J59" i="1"/>
  <c r="I59" i="1"/>
  <c r="H59" i="1"/>
  <c r="F59" i="1"/>
  <c r="G59" i="1" s="1"/>
  <c r="J58" i="1"/>
  <c r="I58" i="1"/>
  <c r="H58" i="1"/>
  <c r="F58" i="1"/>
  <c r="G58" i="1" s="1"/>
  <c r="J57" i="1"/>
  <c r="I57" i="1"/>
  <c r="H57" i="1"/>
  <c r="F57" i="1"/>
  <c r="G57" i="1" s="1"/>
  <c r="J56" i="1"/>
  <c r="I56" i="1"/>
  <c r="H56" i="1"/>
  <c r="F56" i="1"/>
  <c r="G56" i="1" s="1"/>
  <c r="J55" i="1"/>
  <c r="I55" i="1"/>
  <c r="H55" i="1"/>
  <c r="F55" i="1"/>
  <c r="G55" i="1" s="1"/>
  <c r="H54" i="1"/>
  <c r="E54" i="1"/>
  <c r="E64" i="1" s="1"/>
  <c r="E78" i="1" s="1"/>
  <c r="D54" i="1"/>
  <c r="D64" i="1" s="1"/>
  <c r="D78" i="1" s="1"/>
  <c r="I49" i="1"/>
  <c r="H49" i="1"/>
  <c r="J48" i="1"/>
  <c r="I48" i="1"/>
  <c r="H48" i="1"/>
  <c r="K48" i="1" s="1"/>
  <c r="F48" i="1"/>
  <c r="K47" i="1"/>
  <c r="F46" i="1"/>
  <c r="G46" i="1" s="1"/>
  <c r="J45" i="1"/>
  <c r="I45" i="1"/>
  <c r="I88" i="1" s="1"/>
  <c r="H45" i="1"/>
  <c r="F45" i="1"/>
  <c r="J44" i="1"/>
  <c r="J87" i="1" s="1"/>
  <c r="I44" i="1"/>
  <c r="I87" i="1" s="1"/>
  <c r="H44" i="1"/>
  <c r="H87" i="1" s="1"/>
  <c r="F44" i="1"/>
  <c r="F87" i="1" s="1"/>
  <c r="G87" i="1" s="1"/>
  <c r="E43" i="1"/>
  <c r="E86" i="1" s="1"/>
  <c r="D43" i="1"/>
  <c r="D86" i="1" s="1"/>
  <c r="D85" i="1" s="1"/>
  <c r="J41" i="1"/>
  <c r="I41" i="1"/>
  <c r="H41" i="1"/>
  <c r="F41" i="1"/>
  <c r="G41" i="1" s="1"/>
  <c r="J40" i="1"/>
  <c r="I40" i="1"/>
  <c r="H40" i="1"/>
  <c r="G40" i="1"/>
  <c r="F40" i="1"/>
  <c r="J39" i="1"/>
  <c r="I39" i="1"/>
  <c r="H39" i="1"/>
  <c r="F39" i="1"/>
  <c r="E39" i="1"/>
  <c r="E36" i="1" s="1"/>
  <c r="I38" i="1"/>
  <c r="H38" i="1"/>
  <c r="F38" i="1"/>
  <c r="J37" i="1"/>
  <c r="I37" i="1"/>
  <c r="H37" i="1"/>
  <c r="F37" i="1"/>
  <c r="G37" i="1" s="1"/>
  <c r="D36" i="1"/>
  <c r="J35" i="1"/>
  <c r="I35" i="1"/>
  <c r="H35" i="1"/>
  <c r="F35" i="1"/>
  <c r="G35" i="1" s="1"/>
  <c r="H34" i="1"/>
  <c r="F34" i="1"/>
  <c r="J33" i="1"/>
  <c r="I33" i="1"/>
  <c r="H33" i="1"/>
  <c r="F33" i="1"/>
  <c r="G33" i="1" s="1"/>
  <c r="J32" i="1"/>
  <c r="I32" i="1"/>
  <c r="H32" i="1"/>
  <c r="F32" i="1"/>
  <c r="J31" i="1"/>
  <c r="I31" i="1"/>
  <c r="H31" i="1"/>
  <c r="F31" i="1"/>
  <c r="G31" i="1" s="1"/>
  <c r="J30" i="1"/>
  <c r="I30" i="1"/>
  <c r="H30" i="1"/>
  <c r="G30" i="1"/>
  <c r="F30" i="1"/>
  <c r="J29" i="1"/>
  <c r="I29" i="1"/>
  <c r="H29" i="1"/>
  <c r="F29" i="1"/>
  <c r="G29" i="1" s="1"/>
  <c r="J28" i="1"/>
  <c r="I28" i="1"/>
  <c r="H28" i="1"/>
  <c r="F28" i="1"/>
  <c r="G28" i="1" s="1"/>
  <c r="J27" i="1"/>
  <c r="I27" i="1"/>
  <c r="H27" i="1"/>
  <c r="F27" i="1"/>
  <c r="G27" i="1" s="1"/>
  <c r="J26" i="1"/>
  <c r="I26" i="1"/>
  <c r="H26" i="1"/>
  <c r="H25" i="1"/>
  <c r="E25" i="1"/>
  <c r="D25" i="1"/>
  <c r="J24" i="1"/>
  <c r="I24" i="1"/>
  <c r="K24" i="1" s="1"/>
  <c r="H24" i="1"/>
  <c r="G24" i="1"/>
  <c r="F24" i="1"/>
  <c r="J23" i="1"/>
  <c r="I23" i="1"/>
  <c r="H23" i="1"/>
  <c r="F23" i="1"/>
  <c r="G23" i="1" s="1"/>
  <c r="J22" i="1"/>
  <c r="I22" i="1"/>
  <c r="H22" i="1"/>
  <c r="F22" i="1"/>
  <c r="G22" i="1" s="1"/>
  <c r="J21" i="1"/>
  <c r="I21" i="1"/>
  <c r="H21" i="1"/>
  <c r="F21" i="1"/>
  <c r="G21" i="1" s="1"/>
  <c r="I20" i="1"/>
  <c r="H20" i="1"/>
  <c r="F20" i="1"/>
  <c r="G20" i="1" s="1"/>
  <c r="I19" i="1"/>
  <c r="H19" i="1"/>
  <c r="F19" i="1"/>
  <c r="G19" i="1" s="1"/>
  <c r="F18" i="1"/>
  <c r="G18" i="1" s="1"/>
  <c r="J17" i="1"/>
  <c r="H17" i="1"/>
  <c r="F17" i="1"/>
  <c r="G17" i="1" s="1"/>
  <c r="E17" i="1"/>
  <c r="D17" i="1"/>
  <c r="J15" i="1"/>
  <c r="I15" i="1"/>
  <c r="H15" i="1"/>
  <c r="K15" i="1" s="1"/>
  <c r="F15" i="1"/>
  <c r="G15" i="1" s="1"/>
  <c r="J14" i="1"/>
  <c r="I14" i="1"/>
  <c r="H14" i="1"/>
  <c r="F14" i="1"/>
  <c r="G14" i="1" s="1"/>
  <c r="J13" i="1"/>
  <c r="I13" i="1"/>
  <c r="H13" i="1"/>
  <c r="F13" i="1"/>
  <c r="G13" i="1" s="1"/>
  <c r="J12" i="1"/>
  <c r="I12" i="1"/>
  <c r="H12" i="1"/>
  <c r="G12" i="1"/>
  <c r="F12" i="1"/>
  <c r="J11" i="1"/>
  <c r="I11" i="1"/>
  <c r="H11" i="1"/>
  <c r="F11" i="1"/>
  <c r="G11" i="1" s="1"/>
  <c r="J10" i="1"/>
  <c r="I10" i="1"/>
  <c r="H10" i="1"/>
  <c r="F10" i="1"/>
  <c r="G10" i="1" s="1"/>
  <c r="J9" i="1"/>
  <c r="I9" i="1"/>
  <c r="H9" i="1"/>
  <c r="F9" i="1"/>
  <c r="G9" i="1" s="1"/>
  <c r="J8" i="1"/>
  <c r="I8" i="1"/>
  <c r="I7" i="1" s="1"/>
  <c r="I6" i="1" s="1"/>
  <c r="H8" i="1"/>
  <c r="G8" i="1"/>
  <c r="F8" i="1"/>
  <c r="J7" i="1"/>
  <c r="J6" i="1" s="1"/>
  <c r="H7" i="1"/>
  <c r="H6" i="1" s="1"/>
  <c r="F7" i="1"/>
  <c r="G7" i="1" s="1"/>
  <c r="E7" i="1"/>
  <c r="D7" i="1"/>
  <c r="D6" i="1" s="1"/>
  <c r="D42" i="1" s="1"/>
  <c r="E6" i="1"/>
  <c r="E42" i="1" s="1"/>
  <c r="I17" i="1" l="1"/>
  <c r="K17" i="1" s="1"/>
  <c r="J25" i="1"/>
  <c r="G44" i="1"/>
  <c r="K87" i="1"/>
  <c r="J54" i="1"/>
  <c r="H60" i="1"/>
  <c r="J60" i="1"/>
  <c r="H36" i="1"/>
  <c r="H42" i="1" s="1"/>
  <c r="H82" i="1" s="1"/>
  <c r="J36" i="1"/>
  <c r="J42" i="1" s="1"/>
  <c r="K60" i="1"/>
  <c r="E85" i="1"/>
  <c r="J72" i="1"/>
  <c r="D82" i="1"/>
  <c r="D51" i="1"/>
  <c r="E51" i="1"/>
  <c r="E82" i="1"/>
  <c r="F88" i="1"/>
  <c r="G88" i="1" s="1"/>
  <c r="G45" i="1"/>
  <c r="F43" i="1"/>
  <c r="G62" i="1"/>
  <c r="F60" i="1"/>
  <c r="G60" i="1" s="1"/>
  <c r="H91" i="1"/>
  <c r="K66" i="1"/>
  <c r="F6" i="1"/>
  <c r="F25" i="1"/>
  <c r="G25" i="1" s="1"/>
  <c r="I25" i="1"/>
  <c r="I42" i="1" s="1"/>
  <c r="G38" i="1"/>
  <c r="F36" i="1"/>
  <c r="G36" i="1" s="1"/>
  <c r="I43" i="1"/>
  <c r="I86" i="1" s="1"/>
  <c r="H88" i="1"/>
  <c r="H43" i="1"/>
  <c r="J88" i="1"/>
  <c r="J43" i="1"/>
  <c r="J86" i="1" s="1"/>
  <c r="F89" i="1"/>
  <c r="G89" i="1" s="1"/>
  <c r="G48" i="1"/>
  <c r="F54" i="1"/>
  <c r="I54" i="1"/>
  <c r="I64" i="1" s="1"/>
  <c r="H64" i="1"/>
  <c r="H65" i="1"/>
  <c r="F66" i="1"/>
  <c r="I65" i="1"/>
  <c r="I90" i="1" s="1"/>
  <c r="K71" i="1"/>
  <c r="G72" i="1"/>
  <c r="I91" i="1"/>
  <c r="E92" i="1"/>
  <c r="G92" i="1" s="1"/>
  <c r="J92" i="1" l="1"/>
  <c r="K92" i="1" s="1"/>
  <c r="J65" i="1"/>
  <c r="J90" i="1" s="1"/>
  <c r="J64" i="1"/>
  <c r="J78" i="1" s="1"/>
  <c r="J85" i="1"/>
  <c r="I51" i="1"/>
  <c r="I82" i="1"/>
  <c r="K42" i="1"/>
  <c r="H90" i="1"/>
  <c r="K90" i="1" s="1"/>
  <c r="K65" i="1"/>
  <c r="I78" i="1"/>
  <c r="H86" i="1"/>
  <c r="K43" i="1"/>
  <c r="I85" i="1"/>
  <c r="K54" i="1"/>
  <c r="J51" i="1"/>
  <c r="F91" i="1"/>
  <c r="G91" i="1" s="1"/>
  <c r="G66" i="1"/>
  <c r="F65" i="1"/>
  <c r="H78" i="1"/>
  <c r="K78" i="1" s="1"/>
  <c r="G54" i="1"/>
  <c r="F64" i="1"/>
  <c r="K88" i="1"/>
  <c r="F42" i="1"/>
  <c r="G6" i="1"/>
  <c r="K91" i="1"/>
  <c r="F86" i="1"/>
  <c r="G43" i="1"/>
  <c r="H51" i="1"/>
  <c r="K51" i="1" s="1"/>
  <c r="K64" i="1" l="1"/>
  <c r="K82" i="1"/>
  <c r="J82" i="1"/>
  <c r="G86" i="1"/>
  <c r="F82" i="1"/>
  <c r="G82" i="1" s="1"/>
  <c r="G42" i="1"/>
  <c r="F51" i="1"/>
  <c r="G51" i="1" s="1"/>
  <c r="F78" i="1"/>
  <c r="G78" i="1" s="1"/>
  <c r="G64" i="1"/>
  <c r="F90" i="1"/>
  <c r="G90" i="1" s="1"/>
  <c r="G65" i="1"/>
  <c r="H85" i="1"/>
  <c r="K85" i="1" s="1"/>
  <c r="K86" i="1"/>
  <c r="F85" i="1" l="1"/>
  <c r="G85" i="1" s="1"/>
</calcChain>
</file>

<file path=xl/sharedStrings.xml><?xml version="1.0" encoding="utf-8"?>
<sst xmlns="http://schemas.openxmlformats.org/spreadsheetml/2006/main" count="230" uniqueCount="193">
  <si>
    <t>Kiemelt előirányzat száma</t>
  </si>
  <si>
    <t>Jogcímek</t>
  </si>
  <si>
    <t>Rovat száma</t>
  </si>
  <si>
    <t>2020. évi eredeti előirányzat</t>
  </si>
  <si>
    <t>2020. évi módosított előirányzat</t>
  </si>
  <si>
    <t>Teljesítés 2020. december 31-ig</t>
  </si>
  <si>
    <t>Teljesítés                        %-a</t>
  </si>
  <si>
    <t>Kötelező feladatok teljesítése</t>
  </si>
  <si>
    <t>Állami (áll.ig.) feladatok teljesítése</t>
  </si>
  <si>
    <t>Önként vállalt feladatok teljesítése</t>
  </si>
  <si>
    <t>B E V É T E L E K</t>
  </si>
  <si>
    <t>1.</t>
  </si>
  <si>
    <t>I. Működési célú támogatások államh. belülről</t>
  </si>
  <si>
    <t>B1</t>
  </si>
  <si>
    <t>2.</t>
  </si>
  <si>
    <t>I/1. Önkormányzat működési támogatásai</t>
  </si>
  <si>
    <t>B11</t>
  </si>
  <si>
    <t>3.</t>
  </si>
  <si>
    <t>Helyi önkormányzat működésének általános támogatása</t>
  </si>
  <si>
    <t>B111</t>
  </si>
  <si>
    <t>4.</t>
  </si>
  <si>
    <t>Települési önk. egyes köznevelési feladatainak támogatása</t>
  </si>
  <si>
    <t>B112</t>
  </si>
  <si>
    <t>5.</t>
  </si>
  <si>
    <t>Települési önk. szociális és gyemekjóléti fa-ainak támogatása</t>
  </si>
  <si>
    <t>B113</t>
  </si>
  <si>
    <t>6.</t>
  </si>
  <si>
    <t>Települési önk. kulturális feladatainak támogtatása</t>
  </si>
  <si>
    <t>B114</t>
  </si>
  <si>
    <t>7.</t>
  </si>
  <si>
    <t>Működési célú központosított előirányzatok</t>
  </si>
  <si>
    <t>B115</t>
  </si>
  <si>
    <t>8.</t>
  </si>
  <si>
    <t>Helyi önkormányzat kiegészítő támogatása</t>
  </si>
  <si>
    <t>B116</t>
  </si>
  <si>
    <t>9.</t>
  </si>
  <si>
    <t>Egyéb működési célú támogatások áh-on belül</t>
  </si>
  <si>
    <t>B16</t>
  </si>
  <si>
    <t>10.</t>
  </si>
  <si>
    <t>II. Felhalmozási célú támogatások áh-on belülről</t>
  </si>
  <si>
    <t>B2</t>
  </si>
  <si>
    <r>
      <t xml:space="preserve">          </t>
    </r>
    <r>
      <rPr>
        <sz val="12"/>
        <rFont val="Times New Roman CE"/>
        <family val="1"/>
        <charset val="238"/>
      </rPr>
      <t>- Ebből EU-s támogatások bevétele</t>
    </r>
  </si>
  <si>
    <t>11.</t>
  </si>
  <si>
    <t>III. Közhatalmi bevételek</t>
  </si>
  <si>
    <t>B3</t>
  </si>
  <si>
    <t>12.</t>
  </si>
  <si>
    <t>Vagyoni típusú adók</t>
  </si>
  <si>
    <t>B34</t>
  </si>
  <si>
    <t>13.</t>
  </si>
  <si>
    <t xml:space="preserve">         Ebből: -    Építményadó</t>
  </si>
  <si>
    <t>14.</t>
  </si>
  <si>
    <t xml:space="preserve">                    -  Magánszemélyek kommunális adója</t>
  </si>
  <si>
    <t>15.</t>
  </si>
  <si>
    <t xml:space="preserve"> Értékesítési és forgalmi adó (iparűzési adó)</t>
  </si>
  <si>
    <t>B351</t>
  </si>
  <si>
    <t>16.</t>
  </si>
  <si>
    <t>Gépjárműadó</t>
  </si>
  <si>
    <t>B354</t>
  </si>
  <si>
    <t>17.</t>
  </si>
  <si>
    <t>Idegenforgalmi adó</t>
  </si>
  <si>
    <t>B355</t>
  </si>
  <si>
    <t>18.</t>
  </si>
  <si>
    <t>Egyéb közhatalmi bevételek, talajterhelési díj</t>
  </si>
  <si>
    <t>B36</t>
  </si>
  <si>
    <t>19.</t>
  </si>
  <si>
    <t xml:space="preserve">IV. Működési bevételek </t>
  </si>
  <si>
    <t>B4</t>
  </si>
  <si>
    <t>20.</t>
  </si>
  <si>
    <t>Áru- és készletértékesítés ellenértéke</t>
  </si>
  <si>
    <t>B401</t>
  </si>
  <si>
    <t>21.</t>
  </si>
  <si>
    <t>Szolgáltatások ellenértéke</t>
  </si>
  <si>
    <t>B402</t>
  </si>
  <si>
    <t>22.</t>
  </si>
  <si>
    <t>Közvetített szolgáltatások értéke</t>
  </si>
  <si>
    <t>B403</t>
  </si>
  <si>
    <t>23.</t>
  </si>
  <si>
    <t>Tulajdonosi bevételek</t>
  </si>
  <si>
    <t>B404</t>
  </si>
  <si>
    <t>24.</t>
  </si>
  <si>
    <t>Ellátási díjak</t>
  </si>
  <si>
    <t>B405</t>
  </si>
  <si>
    <t>25.</t>
  </si>
  <si>
    <t>Kiszámlázott általános forgalmi adó</t>
  </si>
  <si>
    <t>B406</t>
  </si>
  <si>
    <t>26.</t>
  </si>
  <si>
    <t>Általános forgalmi adó visszatérítése</t>
  </si>
  <si>
    <t>B407</t>
  </si>
  <si>
    <t>27.</t>
  </si>
  <si>
    <t>Kamatbevételek</t>
  </si>
  <si>
    <t>B408</t>
  </si>
  <si>
    <t>28.</t>
  </si>
  <si>
    <t>Biztosító által fizetett kártérítés</t>
  </si>
  <si>
    <t>B410</t>
  </si>
  <si>
    <t>29.</t>
  </si>
  <si>
    <t>Egyéb működési célú bevétel</t>
  </si>
  <si>
    <t>B411</t>
  </si>
  <si>
    <t>30.</t>
  </si>
  <si>
    <t xml:space="preserve">V. Felhalmozási bevételek </t>
  </si>
  <si>
    <t>B5</t>
  </si>
  <si>
    <t>31.</t>
  </si>
  <si>
    <t>Ingatlanok értékesítése</t>
  </si>
  <si>
    <t>B52</t>
  </si>
  <si>
    <t>32.</t>
  </si>
  <si>
    <t>Egyéb tárgyi eszközök értékesítése</t>
  </si>
  <si>
    <t>B53</t>
  </si>
  <si>
    <t>33.</t>
  </si>
  <si>
    <t>Részesedések megszűnéséhez kapcsolódó bevételek</t>
  </si>
  <si>
    <t>B55</t>
  </si>
  <si>
    <t>34.</t>
  </si>
  <si>
    <t>VI. Működési célú átvett pénzeszközök (áh-on kívülről)</t>
  </si>
  <si>
    <t>B6</t>
  </si>
  <si>
    <t>35.</t>
  </si>
  <si>
    <t>VII. Felhalmozási célú átvett pénzeszk. (áh-on kívülről)</t>
  </si>
  <si>
    <t>B7</t>
  </si>
  <si>
    <t>36.</t>
  </si>
  <si>
    <t xml:space="preserve">KÖLTSÉGVETÉSI BEVÉTELEK ÖSSZESEN: </t>
  </si>
  <si>
    <t>B1-B7</t>
  </si>
  <si>
    <t>37.</t>
  </si>
  <si>
    <t>VIII. Finanszírozási bevételek</t>
  </si>
  <si>
    <t>B8</t>
  </si>
  <si>
    <t>38.</t>
  </si>
  <si>
    <t xml:space="preserve">Hiány belső finansz.: működési célú kv-i maradvány </t>
  </si>
  <si>
    <t>B813</t>
  </si>
  <si>
    <t>39.</t>
  </si>
  <si>
    <t xml:space="preserve">Hiány belső finansz.: felhalmozási célú kv-i maradvány </t>
  </si>
  <si>
    <t>40.</t>
  </si>
  <si>
    <t xml:space="preserve">Államháztartáson belüli megelőlegezések </t>
  </si>
  <si>
    <t>B814</t>
  </si>
  <si>
    <t>41.</t>
  </si>
  <si>
    <t>Befektetési célú belföldi értékpapírok beváltása, értékesítése</t>
  </si>
  <si>
    <t>B812</t>
  </si>
  <si>
    <t>42.</t>
  </si>
  <si>
    <t>Költségvetési szervek finanszírozási bevétele</t>
  </si>
  <si>
    <t>B816</t>
  </si>
  <si>
    <t>43.</t>
  </si>
  <si>
    <t>Lekötött betét felbontása</t>
  </si>
  <si>
    <t>B817</t>
  </si>
  <si>
    <t>44.</t>
  </si>
  <si>
    <t>Hiány külső finanszírozása: hosszú lejáratú hitelek, kölcs.</t>
  </si>
  <si>
    <t>B811</t>
  </si>
  <si>
    <t>45.</t>
  </si>
  <si>
    <t xml:space="preserve">BEVÉTELEK ÖSSZESEN: </t>
  </si>
  <si>
    <t>B1-B8</t>
  </si>
  <si>
    <t>K I A D Á S O K</t>
  </si>
  <si>
    <t xml:space="preserve">I. Működési költségvetés kiadásai </t>
  </si>
  <si>
    <t>K1-K5</t>
  </si>
  <si>
    <t>Személyi  juttatások</t>
  </si>
  <si>
    <t>K1</t>
  </si>
  <si>
    <t xml:space="preserve">  Munkaadókat terhelő járulékok és szoc.hozz. adó</t>
  </si>
  <si>
    <t>K2</t>
  </si>
  <si>
    <t>Dologi  kiadások</t>
  </si>
  <si>
    <t>K3</t>
  </si>
  <si>
    <t>Ellátottak pénzbeli juttatásai</t>
  </si>
  <si>
    <t>K4</t>
  </si>
  <si>
    <t>Egyéb működési célú kiadások</t>
  </si>
  <si>
    <t>K5</t>
  </si>
  <si>
    <t xml:space="preserve">II. Felhalmozási költségvetés kiadásai </t>
  </si>
  <si>
    <t>K6-K8</t>
  </si>
  <si>
    <t>Beruházások</t>
  </si>
  <si>
    <t>K6</t>
  </si>
  <si>
    <t>Felújítások</t>
  </si>
  <si>
    <t>K7</t>
  </si>
  <si>
    <t>Egyéb felhalmozási célú kiadások</t>
  </si>
  <si>
    <t>K8</t>
  </si>
  <si>
    <t xml:space="preserve">KÖLTSÉGVETÉSI KIADÁSOK ÖSSZESEN </t>
  </si>
  <si>
    <t>IV. Finanszírozási kiadások</t>
  </si>
  <si>
    <t>K9</t>
  </si>
  <si>
    <t>Működési célú finanszírozási kiadások</t>
  </si>
  <si>
    <t>Likviditási hitelek törlesztése</t>
  </si>
  <si>
    <t>Kölcsön törlesztése, adott kölcsön</t>
  </si>
  <si>
    <t>Államháztartáson belüli megelőlegezések visszafizetése</t>
  </si>
  <si>
    <t>K914</t>
  </si>
  <si>
    <t>Lekötött betét elhelyezése</t>
  </si>
  <si>
    <t>Költségvetési szervek finanszírozása</t>
  </si>
  <si>
    <t>K915</t>
  </si>
  <si>
    <t>Felhalmozási célú  finanszírozási kiadások</t>
  </si>
  <si>
    <t>Hosszú lejáratú hitelek törlesztése</t>
  </si>
  <si>
    <t>Befektetési célú belföldi értékpapírok vásárlása</t>
  </si>
  <si>
    <t>Forgatási célú belföldi értékpapírok vásárlása</t>
  </si>
  <si>
    <t xml:space="preserve"> KIADÁSOK ÖSSZESEN: </t>
  </si>
  <si>
    <t>K1-K9</t>
  </si>
  <si>
    <t>KÖLTSÉGVETÉSI BEVÉTELEK ÉS KIADÁSOK EGYENLEGE</t>
  </si>
  <si>
    <t xml:space="preserve">                                                                                                                                     </t>
  </si>
  <si>
    <t>Költségvetési hiány, többlet ( költségvetési bevételek 35. sor - költségvetési kiadások 14. sor) (+/-)</t>
  </si>
  <si>
    <t xml:space="preserve">Finanszírozási célú pénzügyi műveletek egyenlege </t>
  </si>
  <si>
    <t>Finanszírozási  bevételek</t>
  </si>
  <si>
    <t xml:space="preserve">      Ebből:Működési célú finanszírozási bevételek</t>
  </si>
  <si>
    <t xml:space="preserve">      Felhalmozási célú finanszírozási bevételek</t>
  </si>
  <si>
    <t xml:space="preserve">      Költségvetési szervek finanszírozása</t>
  </si>
  <si>
    <t>Finanszírozási kiadások</t>
  </si>
  <si>
    <t xml:space="preserve">     Ebből: Működési célú finanszírozási kiadások</t>
  </si>
  <si>
    <t xml:space="preserve">      Felhalmozási célú finanszírozási  kiadások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</si>
</sst>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2"/>
      <name val="Times New Roman CE"/>
      <family val="1"/>
      <charset val="238"/>
    </font>
    <font>
      <b/>
      <sz val="12"/>
      <name val="Times New Roman CE"/>
      <family val="1"/>
      <charset val="238"/>
    </font>
    <font>
      <sz val="11"/>
      <name val="Times New Roman CE"/>
      <family val="1"/>
      <charset val="238"/>
    </font>
    <font>
      <b/>
      <sz val="12"/>
      <name val="Times New Roman CE"/>
      <charset val="238"/>
    </font>
    <font>
      <b/>
      <i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i/>
      <sz val="12"/>
      <name val="Times New Roman CE"/>
      <charset val="238"/>
    </font>
    <font>
      <b/>
      <sz val="10"/>
      <name val="Times New Roman CE"/>
      <family val="1"/>
      <charset val="238"/>
    </font>
    <font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</fills>
  <borders count="4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187">
    <xf numFmtId="0" fontId="0" fillId="0" borderId="0" xfId="0"/>
    <xf numFmtId="3" fontId="1" fillId="0" borderId="0" xfId="0" applyNumberFormat="1" applyFont="1"/>
    <xf numFmtId="3" fontId="1" fillId="0" borderId="0" xfId="1" applyNumberFormat="1"/>
    <xf numFmtId="3" fontId="1" fillId="0" borderId="0" xfId="1" applyNumberForma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3" fontId="2" fillId="2" borderId="1" xfId="1" applyNumberFormat="1" applyFont="1" applyFill="1" applyBorder="1" applyAlignment="1">
      <alignment horizontal="center" vertical="center" textRotation="90" wrapText="1"/>
    </xf>
    <xf numFmtId="3" fontId="2" fillId="2" borderId="2" xfId="1" applyNumberFormat="1" applyFont="1" applyFill="1" applyBorder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center" vertical="center" wrapText="1"/>
    </xf>
    <xf numFmtId="3" fontId="2" fillId="2" borderId="4" xfId="1" applyNumberFormat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3" fontId="2" fillId="3" borderId="2" xfId="1" applyNumberFormat="1" applyFont="1" applyFill="1" applyBorder="1" applyAlignment="1">
      <alignment horizontal="center" vertical="center" wrapText="1"/>
    </xf>
    <xf numFmtId="3" fontId="2" fillId="3" borderId="3" xfId="1" applyNumberFormat="1" applyFont="1" applyFill="1" applyBorder="1" applyAlignment="1">
      <alignment horizontal="center" vertical="center" wrapText="1"/>
    </xf>
    <xf numFmtId="3" fontId="2" fillId="3" borderId="4" xfId="1" applyNumberFormat="1" applyFont="1" applyFill="1" applyBorder="1" applyAlignment="1">
      <alignment horizontal="center" vertical="center" wrapText="1"/>
    </xf>
    <xf numFmtId="3" fontId="1" fillId="3" borderId="5" xfId="1" applyNumberFormat="1" applyFill="1" applyBorder="1" applyAlignment="1">
      <alignment horizontal="center" vertical="center" wrapText="1"/>
    </xf>
    <xf numFmtId="3" fontId="2" fillId="3" borderId="6" xfId="1" applyNumberFormat="1" applyFont="1" applyFill="1" applyBorder="1" applyAlignment="1">
      <alignment horizontal="center" vertical="center" wrapText="1"/>
    </xf>
    <xf numFmtId="3" fontId="2" fillId="3" borderId="7" xfId="1" applyNumberFormat="1" applyFont="1" applyFill="1" applyBorder="1" applyAlignment="1">
      <alignment horizontal="center" vertical="center" wrapText="1"/>
    </xf>
    <xf numFmtId="3" fontId="2" fillId="3" borderId="8" xfId="1" applyNumberFormat="1" applyFont="1" applyFill="1" applyBorder="1" applyAlignment="1">
      <alignment horizontal="center" vertical="center" wrapText="1"/>
    </xf>
    <xf numFmtId="3" fontId="1" fillId="2" borderId="5" xfId="1" applyNumberFormat="1" applyFill="1" applyBorder="1" applyAlignment="1">
      <alignment horizontal="center" vertical="center" wrapText="1"/>
    </xf>
    <xf numFmtId="3" fontId="2" fillId="2" borderId="6" xfId="1" applyNumberFormat="1" applyFont="1" applyFill="1" applyBorder="1" applyAlignment="1">
      <alignment horizontal="left" vertical="center" indent="1"/>
    </xf>
    <xf numFmtId="3" fontId="2" fillId="2" borderId="7" xfId="1" applyNumberFormat="1" applyFont="1" applyFill="1" applyBorder="1" applyAlignment="1">
      <alignment horizontal="left" vertical="center" wrapText="1" indent="1"/>
    </xf>
    <xf numFmtId="3" fontId="2" fillId="2" borderId="7" xfId="1" applyNumberFormat="1" applyFont="1" applyFill="1" applyBorder="1" applyAlignment="1">
      <alignment horizontal="right" vertical="center" wrapText="1"/>
    </xf>
    <xf numFmtId="164" fontId="2" fillId="2" borderId="7" xfId="1" applyNumberFormat="1" applyFont="1" applyFill="1" applyBorder="1" applyAlignment="1">
      <alignment horizontal="right" vertical="center" wrapText="1"/>
    </xf>
    <xf numFmtId="3" fontId="2" fillId="2" borderId="4" xfId="1" applyNumberFormat="1" applyFont="1" applyFill="1" applyBorder="1" applyAlignment="1">
      <alignment horizontal="right" vertical="center" wrapText="1"/>
    </xf>
    <xf numFmtId="3" fontId="1" fillId="2" borderId="1" xfId="1" applyNumberFormat="1" applyFill="1" applyBorder="1" applyAlignment="1">
      <alignment horizontal="center" vertical="center" wrapText="1"/>
    </xf>
    <xf numFmtId="3" fontId="2" fillId="2" borderId="2" xfId="1" applyNumberFormat="1" applyFont="1" applyFill="1" applyBorder="1" applyAlignment="1">
      <alignment horizontal="left" vertical="center" wrapText="1" indent="1"/>
    </xf>
    <xf numFmtId="3" fontId="2" fillId="2" borderId="2" xfId="1" applyNumberFormat="1" applyFont="1" applyFill="1" applyBorder="1" applyAlignment="1" applyProtection="1">
      <alignment horizontal="right" vertical="center" wrapText="1"/>
      <protection locked="0"/>
    </xf>
    <xf numFmtId="164" fontId="2" fillId="2" borderId="9" xfId="1" applyNumberFormat="1" applyFont="1" applyFill="1" applyBorder="1" applyAlignment="1">
      <alignment horizontal="right" vertical="center" wrapText="1"/>
    </xf>
    <xf numFmtId="3" fontId="2" fillId="2" borderId="4" xfId="1" applyNumberFormat="1" applyFont="1" applyFill="1" applyBorder="1" applyAlignment="1" applyProtection="1">
      <alignment horizontal="right" vertical="center" wrapText="1"/>
      <protection locked="0"/>
    </xf>
    <xf numFmtId="3" fontId="1" fillId="0" borderId="10" xfId="1" applyNumberFormat="1" applyBorder="1" applyAlignment="1">
      <alignment horizontal="center" vertical="center" wrapText="1"/>
    </xf>
    <xf numFmtId="3" fontId="1" fillId="0" borderId="11" xfId="1" applyNumberFormat="1" applyBorder="1" applyAlignment="1">
      <alignment horizontal="left" wrapText="1" indent="1"/>
    </xf>
    <xf numFmtId="3" fontId="1" fillId="0" borderId="11" xfId="1" applyNumberFormat="1" applyBorder="1" applyAlignment="1">
      <alignment horizontal="left" vertical="center" wrapText="1" indent="1"/>
    </xf>
    <xf numFmtId="3" fontId="1" fillId="0" borderId="11" xfId="1" applyNumberFormat="1" applyBorder="1" applyAlignment="1" applyProtection="1">
      <alignment horizontal="right" vertical="center" wrapText="1"/>
      <protection locked="0"/>
    </xf>
    <xf numFmtId="165" fontId="1" fillId="0" borderId="11" xfId="1" applyNumberFormat="1" applyBorder="1" applyAlignment="1" applyProtection="1">
      <alignment horizontal="right" vertical="center" wrapText="1"/>
      <protection locked="0"/>
    </xf>
    <xf numFmtId="3" fontId="1" fillId="0" borderId="12" xfId="1" applyNumberFormat="1" applyBorder="1" applyAlignment="1" applyProtection="1">
      <alignment horizontal="right" vertical="center" wrapText="1"/>
      <protection locked="0"/>
    </xf>
    <xf numFmtId="3" fontId="1" fillId="0" borderId="13" xfId="1" applyNumberFormat="1" applyBorder="1" applyAlignment="1">
      <alignment horizontal="center" vertical="center" wrapText="1"/>
    </xf>
    <xf numFmtId="3" fontId="1" fillId="0" borderId="14" xfId="1" applyNumberFormat="1" applyBorder="1" applyAlignment="1">
      <alignment horizontal="left" wrapText="1" indent="1"/>
    </xf>
    <xf numFmtId="3" fontId="1" fillId="0" borderId="15" xfId="1" applyNumberFormat="1" applyBorder="1" applyAlignment="1" applyProtection="1">
      <alignment horizontal="right" vertical="center" wrapText="1"/>
      <protection locked="0"/>
    </xf>
    <xf numFmtId="3" fontId="1" fillId="0" borderId="14" xfId="1" applyNumberFormat="1" applyBorder="1" applyAlignment="1">
      <alignment horizontal="left" vertical="center" wrapText="1" indent="1"/>
    </xf>
    <xf numFmtId="3" fontId="1" fillId="0" borderId="16" xfId="1" applyNumberFormat="1" applyBorder="1" applyAlignment="1">
      <alignment horizontal="center" vertical="center" wrapText="1"/>
    </xf>
    <xf numFmtId="3" fontId="1" fillId="0" borderId="17" xfId="1" applyNumberFormat="1" applyBorder="1" applyAlignment="1" applyProtection="1">
      <alignment horizontal="right" vertical="center" wrapText="1"/>
      <protection locked="0"/>
    </xf>
    <xf numFmtId="165" fontId="1" fillId="0" borderId="17" xfId="1" applyNumberFormat="1" applyBorder="1" applyAlignment="1" applyProtection="1">
      <alignment horizontal="right" vertical="center" wrapText="1"/>
      <protection locked="0"/>
    </xf>
    <xf numFmtId="3" fontId="1" fillId="0" borderId="18" xfId="1" applyNumberFormat="1" applyBorder="1" applyAlignment="1" applyProtection="1">
      <alignment horizontal="right" vertical="center" wrapText="1"/>
      <protection locked="0"/>
    </xf>
    <xf numFmtId="3" fontId="2" fillId="2" borderId="2" xfId="1" applyNumberFormat="1" applyFont="1" applyFill="1" applyBorder="1" applyAlignment="1">
      <alignment horizontal="left" wrapText="1" indent="1"/>
    </xf>
    <xf numFmtId="3" fontId="2" fillId="2" borderId="3" xfId="1" applyNumberFormat="1" applyFont="1" applyFill="1" applyBorder="1" applyAlignment="1">
      <alignment horizontal="left" vertical="center" wrapText="1" indent="1"/>
    </xf>
    <xf numFmtId="165" fontId="1" fillId="2" borderId="2" xfId="1" applyNumberFormat="1" applyFill="1" applyBorder="1" applyAlignment="1" applyProtection="1">
      <alignment horizontal="right" vertical="center" wrapText="1"/>
      <protection locked="0"/>
    </xf>
    <xf numFmtId="3" fontId="2" fillId="0" borderId="19" xfId="1" applyNumberFormat="1" applyFont="1" applyBorder="1" applyAlignment="1">
      <alignment horizontal="left" wrapText="1" indent="1"/>
    </xf>
    <xf numFmtId="3" fontId="2" fillId="0" borderId="20" xfId="1" applyNumberFormat="1" applyFont="1" applyBorder="1" applyAlignment="1">
      <alignment horizontal="left" vertical="center" wrapText="1" indent="1"/>
    </xf>
    <xf numFmtId="3" fontId="1" fillId="0" borderId="19" xfId="1" applyNumberFormat="1" applyFont="1" applyBorder="1" applyAlignment="1" applyProtection="1">
      <alignment horizontal="right" vertical="center" wrapText="1"/>
      <protection locked="0"/>
    </xf>
    <xf numFmtId="3" fontId="1" fillId="0" borderId="21" xfId="1" applyNumberFormat="1" applyFont="1" applyBorder="1" applyAlignment="1" applyProtection="1">
      <alignment horizontal="right" vertical="center" wrapText="1"/>
      <protection locked="0"/>
    </xf>
    <xf numFmtId="3" fontId="1" fillId="0" borderId="19" xfId="1" applyNumberFormat="1" applyBorder="1" applyAlignment="1" applyProtection="1">
      <alignment horizontal="right" vertical="center" wrapText="1"/>
      <protection locked="0"/>
    </xf>
    <xf numFmtId="3" fontId="2" fillId="0" borderId="19" xfId="1" applyNumberFormat="1" applyFont="1" applyBorder="1" applyAlignment="1" applyProtection="1">
      <alignment horizontal="right" vertical="center" wrapText="1"/>
      <protection locked="0"/>
    </xf>
    <xf numFmtId="3" fontId="1" fillId="0" borderId="22" xfId="1" applyNumberFormat="1" applyBorder="1" applyAlignment="1" applyProtection="1">
      <alignment horizontal="right" vertical="center" wrapText="1"/>
      <protection locked="0"/>
    </xf>
    <xf numFmtId="3" fontId="2" fillId="2" borderId="23" xfId="1" applyNumberFormat="1" applyFont="1" applyFill="1" applyBorder="1" applyAlignment="1" applyProtection="1">
      <alignment horizontal="right" vertical="center" wrapText="1"/>
      <protection locked="0"/>
    </xf>
    <xf numFmtId="3" fontId="2" fillId="2" borderId="18" xfId="1" applyNumberFormat="1" applyFont="1" applyFill="1" applyBorder="1" applyAlignment="1" applyProtection="1">
      <alignment horizontal="right" vertical="center" wrapText="1"/>
      <protection locked="0"/>
    </xf>
    <xf numFmtId="3" fontId="1" fillId="0" borderId="5" xfId="1" applyNumberFormat="1" applyBorder="1" applyAlignment="1">
      <alignment horizontal="center" vertical="center" wrapText="1"/>
    </xf>
    <xf numFmtId="3" fontId="1" fillId="0" borderId="17" xfId="1" applyNumberFormat="1" applyBorder="1" applyAlignment="1">
      <alignment horizontal="left" vertical="center" wrapText="1" indent="1"/>
    </xf>
    <xf numFmtId="3" fontId="1" fillId="0" borderId="17" xfId="0" applyNumberFormat="1" applyFont="1" applyBorder="1" applyAlignment="1">
      <alignment vertical="center" wrapText="1"/>
    </xf>
    <xf numFmtId="3" fontId="1" fillId="0" borderId="22" xfId="0" applyNumberFormat="1" applyFont="1" applyBorder="1" applyAlignment="1">
      <alignment vertical="center" wrapText="1"/>
    </xf>
    <xf numFmtId="3" fontId="1" fillId="0" borderId="14" xfId="0" applyNumberFormat="1" applyFont="1" applyBorder="1" applyAlignment="1">
      <alignment vertical="center" wrapText="1"/>
    </xf>
    <xf numFmtId="3" fontId="1" fillId="0" borderId="24" xfId="0" applyNumberFormat="1" applyFont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0" borderId="25" xfId="1" applyNumberFormat="1" applyBorder="1" applyAlignment="1">
      <alignment horizontal="center" vertical="center" wrapText="1"/>
    </xf>
    <xf numFmtId="3" fontId="1" fillId="0" borderId="18" xfId="0" applyNumberFormat="1" applyFont="1" applyBorder="1" applyAlignment="1">
      <alignment vertical="center" wrapText="1"/>
    </xf>
    <xf numFmtId="3" fontId="2" fillId="2" borderId="3" xfId="1" applyNumberFormat="1" applyFont="1" applyFill="1" applyBorder="1" applyAlignment="1">
      <alignment horizontal="right" vertical="center" wrapText="1"/>
    </xf>
    <xf numFmtId="3" fontId="1" fillId="0" borderId="9" xfId="1" applyNumberFormat="1" applyBorder="1" applyAlignment="1">
      <alignment horizontal="left" vertical="center" wrapText="1" indent="1"/>
    </xf>
    <xf numFmtId="3" fontId="1" fillId="0" borderId="7" xfId="1" applyNumberFormat="1" applyBorder="1" applyAlignment="1" applyProtection="1">
      <alignment horizontal="right" vertical="center" wrapText="1"/>
      <protection locked="0"/>
    </xf>
    <xf numFmtId="3" fontId="1" fillId="0" borderId="8" xfId="1" applyNumberFormat="1" applyBorder="1" applyAlignment="1" applyProtection="1">
      <alignment horizontal="right" vertical="center" wrapText="1"/>
      <protection locked="0"/>
    </xf>
    <xf numFmtId="3" fontId="1" fillId="0" borderId="14" xfId="1" applyNumberFormat="1" applyBorder="1" applyAlignment="1" applyProtection="1">
      <alignment horizontal="right" vertical="center" wrapText="1"/>
      <protection locked="0"/>
    </xf>
    <xf numFmtId="3" fontId="1" fillId="0" borderId="24" xfId="1" applyNumberFormat="1" applyBorder="1" applyAlignment="1" applyProtection="1">
      <alignment horizontal="right" vertical="center" wrapText="1"/>
      <protection locked="0"/>
    </xf>
    <xf numFmtId="3" fontId="1" fillId="0" borderId="26" xfId="1" applyNumberFormat="1" applyBorder="1" applyAlignment="1" applyProtection="1">
      <alignment horizontal="right" vertical="center" wrapText="1"/>
      <protection locked="0"/>
    </xf>
    <xf numFmtId="165" fontId="1" fillId="0" borderId="14" xfId="1" applyNumberFormat="1" applyBorder="1" applyAlignment="1" applyProtection="1">
      <alignment horizontal="right" vertical="center" wrapText="1"/>
      <protection locked="0"/>
    </xf>
    <xf numFmtId="3" fontId="1" fillId="0" borderId="27" xfId="1" applyNumberFormat="1" applyBorder="1" applyAlignment="1" applyProtection="1">
      <alignment horizontal="right" vertical="center" wrapText="1"/>
      <protection locked="0"/>
    </xf>
    <xf numFmtId="3" fontId="3" fillId="0" borderId="14" xfId="1" applyNumberFormat="1" applyFont="1" applyBorder="1" applyAlignment="1">
      <alignment horizontal="left" vertical="center" wrapText="1" indent="1"/>
    </xf>
    <xf numFmtId="3" fontId="3" fillId="0" borderId="28" xfId="1" applyNumberFormat="1" applyFont="1" applyBorder="1" applyAlignment="1">
      <alignment horizontal="left" vertical="center" wrapText="1" indent="1"/>
    </xf>
    <xf numFmtId="3" fontId="1" fillId="0" borderId="28" xfId="1" applyNumberFormat="1" applyBorder="1" applyAlignment="1" applyProtection="1">
      <alignment horizontal="right" vertical="center" wrapText="1"/>
      <protection locked="0"/>
    </xf>
    <xf numFmtId="3" fontId="1" fillId="0" borderId="29" xfId="1" applyNumberFormat="1" applyBorder="1" applyAlignment="1" applyProtection="1">
      <alignment horizontal="right" vertical="center" wrapText="1"/>
      <protection locked="0"/>
    </xf>
    <xf numFmtId="3" fontId="1" fillId="0" borderId="30" xfId="1" applyNumberFormat="1" applyBorder="1" applyAlignment="1">
      <alignment horizontal="center" vertical="center" wrapText="1"/>
    </xf>
    <xf numFmtId="3" fontId="1" fillId="0" borderId="19" xfId="1" applyNumberFormat="1" applyBorder="1" applyAlignment="1">
      <alignment horizontal="left" vertical="center" wrapText="1" indent="1"/>
    </xf>
    <xf numFmtId="3" fontId="3" fillId="0" borderId="31" xfId="1" applyNumberFormat="1" applyFont="1" applyBorder="1" applyAlignment="1">
      <alignment horizontal="left" vertical="center" wrapText="1" indent="1"/>
    </xf>
    <xf numFmtId="3" fontId="1" fillId="0" borderId="31" xfId="1" applyNumberFormat="1" applyBorder="1" applyAlignment="1" applyProtection="1">
      <alignment horizontal="right" vertical="center" wrapText="1"/>
      <protection locked="0"/>
    </xf>
    <xf numFmtId="165" fontId="1" fillId="0" borderId="32" xfId="1" applyNumberFormat="1" applyBorder="1" applyAlignment="1" applyProtection="1">
      <alignment horizontal="right" vertical="center" wrapText="1"/>
      <protection locked="0"/>
    </xf>
    <xf numFmtId="3" fontId="1" fillId="0" borderId="33" xfId="1" applyNumberFormat="1" applyBorder="1" applyAlignment="1">
      <alignment horizontal="center" vertical="center" wrapText="1"/>
    </xf>
    <xf numFmtId="3" fontId="1" fillId="0" borderId="0" xfId="1" applyNumberFormat="1" applyAlignment="1">
      <alignment horizontal="left" vertical="center" indent="1"/>
    </xf>
    <xf numFmtId="3" fontId="1" fillId="0" borderId="32" xfId="1" applyNumberFormat="1" applyBorder="1" applyAlignment="1">
      <alignment horizontal="left" indent="1"/>
    </xf>
    <xf numFmtId="165" fontId="4" fillId="2" borderId="2" xfId="1" applyNumberFormat="1" applyFont="1" applyFill="1" applyBorder="1" applyAlignment="1" applyProtection="1">
      <alignment horizontal="right" vertical="center" wrapText="1"/>
      <protection locked="0"/>
    </xf>
    <xf numFmtId="3" fontId="2" fillId="2" borderId="2" xfId="1" applyNumberFormat="1" applyFont="1" applyFill="1" applyBorder="1" applyAlignment="1">
      <alignment horizontal="right" vertical="center" wrapText="1"/>
    </xf>
    <xf numFmtId="3" fontId="5" fillId="2" borderId="2" xfId="1" applyNumberFormat="1" applyFont="1" applyFill="1" applyBorder="1" applyAlignment="1">
      <alignment horizontal="left" wrapText="1" indent="1"/>
    </xf>
    <xf numFmtId="3" fontId="6" fillId="2" borderId="3" xfId="1" applyNumberFormat="1" applyFont="1" applyFill="1" applyBorder="1" applyAlignment="1">
      <alignment horizontal="left" vertical="center" wrapText="1" indent="1"/>
    </xf>
    <xf numFmtId="3" fontId="5" fillId="2" borderId="3" xfId="1" applyNumberFormat="1" applyFont="1" applyFill="1" applyBorder="1" applyAlignment="1">
      <alignment horizontal="right" vertical="center" wrapText="1"/>
    </xf>
    <xf numFmtId="165" fontId="7" fillId="2" borderId="17" xfId="1" applyNumberFormat="1" applyFont="1" applyFill="1" applyBorder="1" applyAlignment="1" applyProtection="1">
      <alignment horizontal="right" vertical="center" wrapText="1"/>
      <protection locked="0"/>
    </xf>
    <xf numFmtId="3" fontId="5" fillId="2" borderId="4" xfId="1" applyNumberFormat="1" applyFont="1" applyFill="1" applyBorder="1" applyAlignment="1">
      <alignment horizontal="right" vertical="center" wrapText="1"/>
    </xf>
    <xf numFmtId="3" fontId="1" fillId="0" borderId="9" xfId="1" applyNumberFormat="1" applyBorder="1" applyAlignment="1">
      <alignment horizontal="left" wrapText="1" indent="1"/>
    </xf>
    <xf numFmtId="3" fontId="1" fillId="0" borderId="9" xfId="1" applyNumberFormat="1" applyBorder="1" applyAlignment="1" applyProtection="1">
      <alignment horizontal="right" vertical="center" wrapText="1"/>
      <protection locked="0"/>
    </xf>
    <xf numFmtId="3" fontId="1" fillId="0" borderId="6" xfId="1" applyNumberFormat="1" applyBorder="1" applyAlignment="1" applyProtection="1">
      <alignment horizontal="right" vertical="center" wrapText="1"/>
      <protection locked="0"/>
    </xf>
    <xf numFmtId="3" fontId="1" fillId="0" borderId="17" xfId="1" applyNumberFormat="1" applyBorder="1" applyAlignment="1">
      <alignment horizontal="left" wrapText="1" indent="1"/>
    </xf>
    <xf numFmtId="3" fontId="1" fillId="0" borderId="14" xfId="1" applyNumberFormat="1" applyBorder="1"/>
    <xf numFmtId="3" fontId="1" fillId="0" borderId="27" xfId="1" applyNumberFormat="1" applyBorder="1" applyAlignment="1">
      <alignment horizontal="left" vertical="center" wrapText="1" indent="1"/>
    </xf>
    <xf numFmtId="3" fontId="1" fillId="0" borderId="26" xfId="1" applyNumberFormat="1" applyBorder="1" applyAlignment="1">
      <alignment horizontal="left" vertical="center" wrapText="1" indent="1"/>
    </xf>
    <xf numFmtId="3" fontId="8" fillId="2" borderId="3" xfId="1" applyNumberFormat="1" applyFont="1" applyFill="1" applyBorder="1" applyAlignment="1">
      <alignment horizontal="center" vertical="center" wrapText="1"/>
    </xf>
    <xf numFmtId="3" fontId="1" fillId="0" borderId="0" xfId="1" applyNumberFormat="1" applyAlignment="1">
      <alignment horizontal="center" vertical="center" wrapText="1"/>
    </xf>
    <xf numFmtId="3" fontId="2" fillId="0" borderId="0" xfId="1" applyNumberFormat="1" applyFont="1" applyAlignment="1">
      <alignment horizontal="left" vertical="center" wrapText="1" indent="1"/>
    </xf>
    <xf numFmtId="3" fontId="8" fillId="0" borderId="0" xfId="1" applyNumberFormat="1" applyFont="1" applyAlignment="1">
      <alignment horizontal="center" vertical="center" wrapText="1"/>
    </xf>
    <xf numFmtId="3" fontId="2" fillId="0" borderId="0" xfId="1" applyNumberFormat="1" applyFont="1" applyAlignment="1">
      <alignment horizontal="right" vertical="center" wrapText="1"/>
    </xf>
    <xf numFmtId="3" fontId="2" fillId="0" borderId="0" xfId="1" applyNumberFormat="1" applyFont="1" applyAlignment="1">
      <alignment horizontal="center" vertical="center" wrapText="1"/>
    </xf>
    <xf numFmtId="3" fontId="1" fillId="2" borderId="30" xfId="1" applyNumberFormat="1" applyFill="1" applyBorder="1" applyAlignment="1">
      <alignment horizontal="center" vertical="center" wrapText="1"/>
    </xf>
    <xf numFmtId="3" fontId="2" fillId="2" borderId="32" xfId="1" applyNumberFormat="1" applyFont="1" applyFill="1" applyBorder="1" applyAlignment="1">
      <alignment vertical="center" wrapText="1"/>
    </xf>
    <xf numFmtId="3" fontId="2" fillId="2" borderId="31" xfId="1" applyNumberFormat="1" applyFont="1" applyFill="1" applyBorder="1" applyAlignment="1">
      <alignment vertical="center" wrapText="1"/>
    </xf>
    <xf numFmtId="165" fontId="2" fillId="2" borderId="31" xfId="1" applyNumberFormat="1" applyFont="1" applyFill="1" applyBorder="1" applyAlignment="1">
      <alignment vertical="center" wrapText="1"/>
    </xf>
    <xf numFmtId="3" fontId="2" fillId="2" borderId="18" xfId="1" applyNumberFormat="1" applyFont="1" applyFill="1" applyBorder="1" applyAlignment="1">
      <alignment vertical="center" wrapText="1"/>
    </xf>
    <xf numFmtId="3" fontId="1" fillId="0" borderId="34" xfId="1" applyNumberFormat="1" applyBorder="1" applyAlignment="1">
      <alignment horizontal="left" vertical="center" wrapText="1" indent="1"/>
    </xf>
    <xf numFmtId="3" fontId="1" fillId="0" borderId="7" xfId="1" applyNumberFormat="1" applyBorder="1" applyAlignment="1" applyProtection="1">
      <alignment vertical="center" wrapText="1"/>
      <protection locked="0"/>
    </xf>
    <xf numFmtId="165" fontId="1" fillId="0" borderId="7" xfId="1" applyNumberFormat="1" applyBorder="1" applyAlignment="1" applyProtection="1">
      <alignment vertical="center" wrapText="1"/>
      <protection locked="0"/>
    </xf>
    <xf numFmtId="3" fontId="1" fillId="0" borderId="14" xfId="1" applyNumberFormat="1" applyBorder="1" applyAlignment="1" applyProtection="1">
      <alignment vertical="center" wrapText="1"/>
      <protection locked="0"/>
    </xf>
    <xf numFmtId="3" fontId="1" fillId="0" borderId="12" xfId="1" applyNumberFormat="1" applyBorder="1" applyAlignment="1" applyProtection="1">
      <alignment vertical="center" wrapText="1"/>
      <protection locked="0"/>
    </xf>
    <xf numFmtId="3" fontId="1" fillId="0" borderId="14" xfId="1" applyNumberFormat="1" applyBorder="1" applyAlignment="1">
      <alignment vertical="center" wrapText="1"/>
    </xf>
    <xf numFmtId="165" fontId="1" fillId="0" borderId="14" xfId="1" applyNumberFormat="1" applyBorder="1" applyAlignment="1" applyProtection="1">
      <alignment vertical="center" wrapText="1"/>
      <protection locked="0"/>
    </xf>
    <xf numFmtId="3" fontId="1" fillId="0" borderId="29" xfId="1" applyNumberFormat="1" applyBorder="1" applyAlignment="1" applyProtection="1">
      <alignment vertical="center" wrapText="1"/>
      <protection locked="0"/>
    </xf>
    <xf numFmtId="3" fontId="1" fillId="0" borderId="28" xfId="1" applyNumberFormat="1" applyBorder="1" applyAlignment="1">
      <alignment horizontal="left" vertical="center" wrapText="1" indent="1"/>
    </xf>
    <xf numFmtId="3" fontId="1" fillId="0" borderId="26" xfId="1" applyNumberFormat="1" applyBorder="1" applyAlignment="1" applyProtection="1">
      <alignment vertical="center" wrapText="1"/>
      <protection locked="0"/>
    </xf>
    <xf numFmtId="3" fontId="1" fillId="0" borderId="24" xfId="1" applyNumberFormat="1" applyBorder="1" applyAlignment="1" applyProtection="1">
      <alignment vertical="center" wrapText="1"/>
      <protection locked="0"/>
    </xf>
    <xf numFmtId="3" fontId="1" fillId="0" borderId="35" xfId="1" applyNumberFormat="1" applyBorder="1" applyAlignment="1">
      <alignment horizontal="left" vertical="center" wrapText="1" indent="1"/>
    </xf>
    <xf numFmtId="3" fontId="1" fillId="0" borderId="36" xfId="1" applyNumberFormat="1" applyBorder="1" applyAlignment="1">
      <alignment horizontal="left" vertical="center" wrapText="1" indent="1"/>
    </xf>
    <xf numFmtId="3" fontId="1" fillId="0" borderId="0" xfId="1" applyNumberFormat="1" applyAlignment="1">
      <alignment horizontal="left" vertical="center" wrapText="1" indent="1"/>
    </xf>
    <xf numFmtId="3" fontId="1" fillId="0" borderId="32" xfId="1" applyNumberFormat="1" applyBorder="1" applyAlignment="1">
      <alignment horizontal="left" vertical="center" wrapText="1" indent="1"/>
    </xf>
    <xf numFmtId="165" fontId="1" fillId="0" borderId="37" xfId="1" applyNumberFormat="1" applyBorder="1" applyAlignment="1" applyProtection="1">
      <alignment vertical="center" wrapText="1"/>
      <protection locked="0"/>
    </xf>
    <xf numFmtId="3" fontId="1" fillId="0" borderId="18" xfId="1" applyNumberFormat="1" applyBorder="1" applyAlignment="1" applyProtection="1">
      <alignment vertical="center" wrapText="1"/>
      <protection locked="0"/>
    </xf>
    <xf numFmtId="3" fontId="2" fillId="2" borderId="2" xfId="1" applyNumberFormat="1" applyFont="1" applyFill="1" applyBorder="1" applyAlignment="1">
      <alignment vertical="center" wrapText="1"/>
    </xf>
    <xf numFmtId="3" fontId="2" fillId="2" borderId="3" xfId="1" applyNumberFormat="1" applyFont="1" applyFill="1" applyBorder="1" applyAlignment="1">
      <alignment vertical="center" wrapText="1"/>
    </xf>
    <xf numFmtId="165" fontId="2" fillId="2" borderId="3" xfId="1" applyNumberFormat="1" applyFont="1" applyFill="1" applyBorder="1" applyAlignment="1">
      <alignment vertical="center" wrapText="1"/>
    </xf>
    <xf numFmtId="3" fontId="2" fillId="2" borderId="4" xfId="1" applyNumberFormat="1" applyFont="1" applyFill="1" applyBorder="1" applyAlignment="1">
      <alignment vertical="center" wrapText="1"/>
    </xf>
    <xf numFmtId="3" fontId="1" fillId="0" borderId="37" xfId="1" applyNumberFormat="1" applyBorder="1" applyAlignment="1">
      <alignment horizontal="left" vertical="center" wrapText="1" indent="1"/>
    </xf>
    <xf numFmtId="3" fontId="1" fillId="0" borderId="37" xfId="1" applyNumberFormat="1" applyBorder="1" applyAlignment="1" applyProtection="1">
      <alignment vertical="center" wrapText="1"/>
      <protection locked="0"/>
    </xf>
    <xf numFmtId="3" fontId="1" fillId="0" borderId="15" xfId="1" applyNumberFormat="1" applyBorder="1" applyAlignment="1" applyProtection="1">
      <alignment vertical="center" wrapText="1"/>
      <protection locked="0"/>
    </xf>
    <xf numFmtId="3" fontId="5" fillId="2" borderId="2" xfId="1" applyNumberFormat="1" applyFont="1" applyFill="1" applyBorder="1" applyAlignment="1">
      <alignment horizontal="left" vertical="center" wrapText="1" indent="1"/>
    </xf>
    <xf numFmtId="3" fontId="5" fillId="2" borderId="3" xfId="1" applyNumberFormat="1" applyFont="1" applyFill="1" applyBorder="1" applyAlignment="1">
      <alignment horizontal="left" vertical="center" wrapText="1" indent="1"/>
    </xf>
    <xf numFmtId="3" fontId="9" fillId="2" borderId="11" xfId="1" applyNumberFormat="1" applyFont="1" applyFill="1" applyBorder="1" applyAlignment="1">
      <alignment horizontal="left" vertical="center" wrapText="1" indent="1"/>
    </xf>
    <xf numFmtId="3" fontId="9" fillId="2" borderId="37" xfId="1" applyNumberFormat="1" applyFont="1" applyFill="1" applyBorder="1" applyAlignment="1">
      <alignment horizontal="left" vertical="center" wrapText="1" indent="1"/>
    </xf>
    <xf numFmtId="3" fontId="1" fillId="2" borderId="27" xfId="1" applyNumberFormat="1" applyFill="1" applyBorder="1" applyAlignment="1">
      <alignment vertical="center" wrapText="1"/>
    </xf>
    <xf numFmtId="165" fontId="1" fillId="2" borderId="27" xfId="1" applyNumberFormat="1" applyFill="1" applyBorder="1" applyAlignment="1">
      <alignment vertical="center" wrapText="1"/>
    </xf>
    <xf numFmtId="3" fontId="1" fillId="2" borderId="14" xfId="1" applyNumberFormat="1" applyFill="1" applyBorder="1" applyAlignment="1">
      <alignment vertical="center" wrapText="1"/>
    </xf>
    <xf numFmtId="3" fontId="1" fillId="2" borderId="24" xfId="1" applyNumberFormat="1" applyFill="1" applyBorder="1" applyAlignment="1">
      <alignment vertical="center" wrapText="1"/>
    </xf>
    <xf numFmtId="3" fontId="1" fillId="0" borderId="11" xfId="1" applyNumberFormat="1" applyBorder="1" applyAlignment="1">
      <alignment horizontal="left" vertical="center" wrapText="1" indent="2"/>
    </xf>
    <xf numFmtId="3" fontId="1" fillId="0" borderId="37" xfId="1" applyNumberFormat="1" applyBorder="1" applyAlignment="1">
      <alignment horizontal="left" vertical="center" wrapText="1" indent="2"/>
    </xf>
    <xf numFmtId="3" fontId="1" fillId="0" borderId="27" xfId="1" applyNumberFormat="1" applyBorder="1" applyAlignment="1" applyProtection="1">
      <alignment vertical="center" wrapText="1"/>
      <protection locked="0"/>
    </xf>
    <xf numFmtId="165" fontId="1" fillId="0" borderId="27" xfId="1" applyNumberFormat="1" applyBorder="1" applyAlignment="1" applyProtection="1">
      <alignment vertical="center" wrapText="1"/>
      <protection locked="0"/>
    </xf>
    <xf numFmtId="3" fontId="1" fillId="2" borderId="13" xfId="1" applyNumberFormat="1" applyFill="1" applyBorder="1" applyAlignment="1">
      <alignment horizontal="center" vertical="center" wrapText="1"/>
    </xf>
    <xf numFmtId="3" fontId="1" fillId="0" borderId="14" xfId="1" applyNumberFormat="1" applyBorder="1" applyAlignment="1">
      <alignment horizontal="left" vertical="center" wrapText="1" indent="2"/>
    </xf>
    <xf numFmtId="165" fontId="1" fillId="0" borderId="26" xfId="1" applyNumberFormat="1" applyBorder="1" applyAlignment="1" applyProtection="1">
      <alignment vertical="center" wrapText="1"/>
      <protection locked="0"/>
    </xf>
    <xf numFmtId="3" fontId="1" fillId="0" borderId="17" xfId="1" applyNumberFormat="1" applyBorder="1" applyAlignment="1" applyProtection="1">
      <alignment vertical="center" wrapText="1"/>
      <protection locked="0"/>
    </xf>
    <xf numFmtId="3" fontId="1" fillId="0" borderId="22" xfId="1" applyNumberFormat="1" applyBorder="1" applyAlignment="1" applyProtection="1">
      <alignment vertical="center" wrapText="1"/>
      <protection locked="0"/>
    </xf>
    <xf numFmtId="3" fontId="1" fillId="0" borderId="28" xfId="1" applyNumberFormat="1" applyBorder="1" applyAlignment="1" applyProtection="1">
      <alignment vertical="center" wrapText="1"/>
      <protection locked="0"/>
    </xf>
    <xf numFmtId="165" fontId="1" fillId="0" borderId="28" xfId="1" applyNumberFormat="1" applyBorder="1" applyAlignment="1" applyProtection="1">
      <alignment vertical="center" wrapText="1"/>
      <protection locked="0"/>
    </xf>
    <xf numFmtId="3" fontId="1" fillId="0" borderId="38" xfId="1" applyNumberFormat="1" applyBorder="1" applyAlignment="1" applyProtection="1">
      <alignment vertical="center" wrapText="1"/>
      <protection locked="0"/>
    </xf>
    <xf numFmtId="3" fontId="2" fillId="0" borderId="0" xfId="1" applyNumberFormat="1" applyFont="1"/>
    <xf numFmtId="3" fontId="10" fillId="0" borderId="0" xfId="1" applyNumberFormat="1" applyFont="1" applyAlignment="1">
      <alignment horizontal="left" vertical="center" wrapText="1"/>
    </xf>
    <xf numFmtId="3" fontId="2" fillId="0" borderId="0" xfId="1" applyNumberFormat="1" applyFont="1" applyAlignment="1">
      <alignment horizontal="center"/>
    </xf>
    <xf numFmtId="3" fontId="9" fillId="0" borderId="21" xfId="1" applyNumberFormat="1" applyFont="1" applyBorder="1" applyAlignment="1">
      <alignment horizontal="center" vertical="center"/>
    </xf>
    <xf numFmtId="3" fontId="5" fillId="0" borderId="21" xfId="1" applyNumberFormat="1" applyFont="1" applyBorder="1" applyAlignment="1">
      <alignment horizontal="left" vertical="center" indent="1"/>
    </xf>
    <xf numFmtId="3" fontId="5" fillId="0" borderId="0" xfId="1" applyNumberFormat="1" applyFont="1" applyAlignment="1">
      <alignment horizontal="left" vertical="center" indent="1"/>
    </xf>
    <xf numFmtId="3" fontId="2" fillId="2" borderId="2" xfId="1" applyNumberFormat="1" applyFont="1" applyFill="1" applyBorder="1" applyAlignment="1">
      <alignment wrapText="1"/>
    </xf>
    <xf numFmtId="3" fontId="2" fillId="0" borderId="0" xfId="1" applyNumberFormat="1" applyFont="1" applyAlignment="1">
      <alignment horizontal="center" wrapText="1"/>
    </xf>
    <xf numFmtId="3" fontId="5" fillId="0" borderId="0" xfId="1" applyNumberFormat="1" applyFont="1" applyAlignment="1">
      <alignment horizontal="left" vertical="center"/>
    </xf>
    <xf numFmtId="165" fontId="2" fillId="2" borderId="2" xfId="1" applyNumberFormat="1" applyFont="1" applyFill="1" applyBorder="1" applyAlignment="1">
      <alignment horizontal="right" vertical="center" wrapText="1"/>
    </xf>
    <xf numFmtId="3" fontId="1" fillId="0" borderId="9" xfId="1" applyNumberFormat="1" applyBorder="1" applyAlignment="1">
      <alignment horizontal="right" vertical="center" wrapText="1"/>
    </xf>
    <xf numFmtId="165" fontId="1" fillId="0" borderId="9" xfId="1" applyNumberFormat="1" applyBorder="1" applyAlignment="1">
      <alignment horizontal="right" vertical="center" wrapText="1"/>
    </xf>
    <xf numFmtId="3" fontId="1" fillId="0" borderId="6" xfId="1" applyNumberFormat="1" applyBorder="1" applyAlignment="1">
      <alignment horizontal="right" vertical="center" wrapText="1"/>
    </xf>
    <xf numFmtId="3" fontId="1" fillId="0" borderId="8" xfId="1" applyNumberFormat="1" applyBorder="1" applyAlignment="1">
      <alignment horizontal="right" vertical="center" wrapText="1"/>
    </xf>
    <xf numFmtId="3" fontId="1" fillId="0" borderId="14" xfId="1" applyNumberFormat="1" applyBorder="1" applyAlignment="1">
      <alignment horizontal="right" vertical="center" wrapText="1"/>
    </xf>
    <xf numFmtId="165" fontId="1" fillId="0" borderId="14" xfId="1" applyNumberFormat="1" applyBorder="1" applyAlignment="1">
      <alignment horizontal="right" vertical="center" wrapText="1"/>
    </xf>
    <xf numFmtId="3" fontId="1" fillId="0" borderId="24" xfId="1" applyNumberFormat="1" applyBorder="1" applyAlignment="1">
      <alignment horizontal="right" vertical="center" wrapText="1"/>
    </xf>
    <xf numFmtId="3" fontId="1" fillId="0" borderId="14" xfId="1" applyNumberFormat="1" applyBorder="1" applyAlignment="1">
      <alignment horizontal="left" indent="5"/>
    </xf>
    <xf numFmtId="3" fontId="1" fillId="0" borderId="17" xfId="1" applyNumberFormat="1" applyBorder="1" applyAlignment="1">
      <alignment horizontal="right" vertical="center" wrapText="1"/>
    </xf>
    <xf numFmtId="3" fontId="1" fillId="0" borderId="38" xfId="1" applyNumberFormat="1" applyBorder="1" applyAlignment="1">
      <alignment horizontal="left" indent="5"/>
    </xf>
    <xf numFmtId="3" fontId="1" fillId="0" borderId="17" xfId="1" applyNumberFormat="1" applyBorder="1" applyAlignment="1">
      <alignment horizontal="left" indent="5"/>
    </xf>
    <xf numFmtId="165" fontId="1" fillId="0" borderId="17" xfId="1" applyNumberFormat="1" applyBorder="1" applyAlignment="1">
      <alignment horizontal="right" vertical="center" wrapText="1"/>
    </xf>
    <xf numFmtId="3" fontId="1" fillId="0" borderId="38" xfId="1" applyNumberFormat="1" applyBorder="1" applyAlignment="1">
      <alignment horizontal="left" vertical="center" wrapText="1" indent="1"/>
    </xf>
    <xf numFmtId="3" fontId="1" fillId="0" borderId="38" xfId="1" applyNumberFormat="1" applyBorder="1" applyAlignment="1">
      <alignment horizontal="right" vertical="center" wrapText="1"/>
    </xf>
    <xf numFmtId="165" fontId="1" fillId="0" borderId="38" xfId="1" applyNumberFormat="1" applyBorder="1" applyAlignment="1">
      <alignment horizontal="right" vertical="center" wrapText="1"/>
    </xf>
    <xf numFmtId="3" fontId="1" fillId="0" borderId="32" xfId="1" applyNumberFormat="1" applyBorder="1" applyAlignment="1">
      <alignment horizontal="left" indent="5"/>
    </xf>
    <xf numFmtId="3" fontId="1" fillId="0" borderId="32" xfId="1" applyNumberFormat="1" applyBorder="1" applyAlignment="1">
      <alignment horizontal="right" vertical="center" wrapText="1"/>
    </xf>
    <xf numFmtId="165" fontId="1" fillId="0" borderId="32" xfId="1" applyNumberFormat="1" applyBorder="1" applyAlignment="1">
      <alignment horizontal="right" vertical="center" wrapText="1"/>
    </xf>
    <xf numFmtId="3" fontId="1" fillId="0" borderId="18" xfId="1" applyNumberFormat="1" applyBorder="1" applyAlignment="1">
      <alignment horizontal="right" vertical="center" wrapText="1"/>
    </xf>
    <xf numFmtId="3" fontId="2" fillId="0" borderId="0" xfId="1" applyNumberFormat="1" applyFont="1" applyAlignment="1">
      <alignment horizontal="center" vertical="center"/>
    </xf>
    <xf numFmtId="3" fontId="10" fillId="0" borderId="39" xfId="1" applyNumberFormat="1" applyFont="1" applyBorder="1" applyAlignment="1">
      <alignment horizontal="left" vertical="center" wrapText="1"/>
    </xf>
    <xf numFmtId="3" fontId="2" fillId="0" borderId="0" xfId="1" applyNumberFormat="1" applyFont="1" applyAlignment="1">
      <alignment horizontal="center"/>
    </xf>
    <xf numFmtId="3" fontId="2" fillId="0" borderId="0" xfId="1" applyNumberFormat="1" applyFont="1" applyAlignment="1">
      <alignment horizontal="center" wrapText="1"/>
    </xf>
    <xf numFmtId="3" fontId="5" fillId="0" borderId="21" xfId="1" applyNumberFormat="1" applyFont="1" applyBorder="1" applyAlignment="1">
      <alignment horizontal="left" vertical="center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&#233;pvisel&#337;%20test&#252;let\2021\2021.%20m&#225;jus%2028.%20polg&#225;rmesteri\Z&#225;rsz&#225;mad&#225;s\2020.%20&#233;vi%20kv%20v&#233;grehajt%20sz&#243;l&#243;%20besz&#225;mol&#243;kv%20maradv&#225;ny%20elsz&#225;mol&#225;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mérleg "/>
      <sheetName val="2.sz.mell. "/>
      <sheetName val="3.1.sz.mell. _önk."/>
      <sheetName val="3.2.sz.mell. _KH."/>
      <sheetName val="3.3.sz.Óvoda"/>
      <sheetName val="3.4.sz.Könyvtár"/>
      <sheetName val="4.sz.támogatás "/>
      <sheetName val="5.sz.felújítás "/>
      <sheetName val="6.sz.beruházás "/>
      <sheetName val="7. önk.műk.fa"/>
      <sheetName val="8.sz.felhalm.bevét."/>
      <sheetName val="9.mell_ Köt. részesedések"/>
      <sheetName val="10.mell_Közv.tám."/>
      <sheetName val="11.mell_kv-i maradvány"/>
      <sheetName val="12.mell_Pénzeszk.vált."/>
      <sheetName val="13.Eszközök"/>
      <sheetName val="14. Források "/>
      <sheetName val="15.mell 2019-20. mérleg"/>
      <sheetName val="16.sz többéves"/>
      <sheetName val="17.EU-s tábla"/>
    </sheetNames>
    <sheetDataSet>
      <sheetData sheetId="0" refreshError="1"/>
      <sheetData sheetId="1" refreshError="1"/>
      <sheetData sheetId="2">
        <row r="9">
          <cell r="H9">
            <v>261704</v>
          </cell>
          <cell r="J9">
            <v>261704</v>
          </cell>
        </row>
        <row r="10">
          <cell r="H10">
            <v>302292</v>
          </cell>
          <cell r="J10">
            <v>302292</v>
          </cell>
        </row>
        <row r="11">
          <cell r="H11">
            <v>431988</v>
          </cell>
          <cell r="J11">
            <v>431988</v>
          </cell>
        </row>
        <row r="12">
          <cell r="H12">
            <v>33161</v>
          </cell>
          <cell r="J12">
            <v>33161</v>
          </cell>
        </row>
        <row r="13">
          <cell r="H13">
            <v>19164</v>
          </cell>
          <cell r="J13">
            <v>19164</v>
          </cell>
        </row>
        <row r="14">
          <cell r="H14">
            <v>599</v>
          </cell>
          <cell r="J14">
            <v>599</v>
          </cell>
        </row>
        <row r="15">
          <cell r="H15">
            <v>105467</v>
          </cell>
          <cell r="J15">
            <v>105467</v>
          </cell>
        </row>
        <row r="16">
          <cell r="H16">
            <v>77783</v>
          </cell>
          <cell r="J16">
            <v>77783</v>
          </cell>
          <cell r="K16">
            <v>0</v>
          </cell>
        </row>
        <row r="20">
          <cell r="H20">
            <v>166939</v>
          </cell>
          <cell r="J20">
            <v>166939</v>
          </cell>
        </row>
        <row r="21">
          <cell r="H21">
            <v>68172</v>
          </cell>
          <cell r="J21">
            <v>68172</v>
          </cell>
        </row>
        <row r="22">
          <cell r="H22">
            <v>717014</v>
          </cell>
          <cell r="J22">
            <v>669985</v>
          </cell>
          <cell r="K22">
            <v>43162</v>
          </cell>
          <cell r="L22">
            <v>3867</v>
          </cell>
        </row>
        <row r="23">
          <cell r="H23">
            <v>490</v>
          </cell>
          <cell r="J23">
            <v>490</v>
          </cell>
        </row>
        <row r="24">
          <cell r="H24">
            <v>13540</v>
          </cell>
          <cell r="J24">
            <v>13540</v>
          </cell>
        </row>
        <row r="25">
          <cell r="H25">
            <v>3791</v>
          </cell>
          <cell r="J25">
            <v>3791</v>
          </cell>
        </row>
        <row r="28">
          <cell r="H28">
            <v>136054</v>
          </cell>
          <cell r="J28">
            <v>136054</v>
          </cell>
        </row>
        <row r="29">
          <cell r="H29">
            <v>35987</v>
          </cell>
          <cell r="J29">
            <v>35987</v>
          </cell>
        </row>
        <row r="30">
          <cell r="H30">
            <v>40540</v>
          </cell>
          <cell r="J30">
            <v>40540</v>
          </cell>
        </row>
        <row r="31">
          <cell r="H31">
            <v>50686</v>
          </cell>
          <cell r="J31">
            <v>50686</v>
          </cell>
        </row>
        <row r="32">
          <cell r="H32">
            <v>23035</v>
          </cell>
          <cell r="J32">
            <v>23035</v>
          </cell>
        </row>
        <row r="34">
          <cell r="H34">
            <v>20850</v>
          </cell>
          <cell r="J34">
            <v>20850</v>
          </cell>
        </row>
        <row r="35">
          <cell r="H35">
            <v>966</v>
          </cell>
          <cell r="J35">
            <v>966</v>
          </cell>
        </row>
        <row r="36">
          <cell r="H36">
            <v>24844</v>
          </cell>
          <cell r="J36">
            <v>24844</v>
          </cell>
        </row>
        <row r="38">
          <cell r="H38">
            <v>25880</v>
          </cell>
          <cell r="J38">
            <v>25880</v>
          </cell>
        </row>
        <row r="39">
          <cell r="H39">
            <v>118</v>
          </cell>
          <cell r="J39">
            <v>118</v>
          </cell>
        </row>
        <row r="41">
          <cell r="H41">
            <v>13597</v>
          </cell>
          <cell r="J41">
            <v>13597</v>
          </cell>
        </row>
        <row r="42">
          <cell r="H42">
            <v>6426</v>
          </cell>
          <cell r="J42">
            <v>6426</v>
          </cell>
        </row>
        <row r="45">
          <cell r="H45">
            <v>343879</v>
          </cell>
          <cell r="J45">
            <v>343879</v>
          </cell>
        </row>
        <row r="46">
          <cell r="H46">
            <v>416967</v>
          </cell>
          <cell r="J46">
            <v>416967</v>
          </cell>
        </row>
        <row r="47">
          <cell r="H47">
            <v>45696</v>
          </cell>
        </row>
        <row r="53">
          <cell r="H53">
            <v>79177</v>
          </cell>
          <cell r="J53">
            <v>79177</v>
          </cell>
          <cell r="K53">
            <v>0</v>
          </cell>
        </row>
        <row r="54">
          <cell r="H54">
            <v>14872</v>
          </cell>
          <cell r="J54">
            <v>14659</v>
          </cell>
          <cell r="K54">
            <v>0</v>
          </cell>
          <cell r="L54">
            <v>213</v>
          </cell>
        </row>
        <row r="55">
          <cell r="H55">
            <v>511167</v>
          </cell>
          <cell r="J55">
            <v>511167</v>
          </cell>
          <cell r="K55">
            <v>0</v>
          </cell>
          <cell r="L55">
            <v>0</v>
          </cell>
        </row>
        <row r="56">
          <cell r="H56">
            <v>6725</v>
          </cell>
          <cell r="J56">
            <v>6725</v>
          </cell>
          <cell r="K56">
            <v>0</v>
          </cell>
        </row>
        <row r="57">
          <cell r="H57">
            <v>689206</v>
          </cell>
          <cell r="J57">
            <v>689206</v>
          </cell>
          <cell r="K57">
            <v>0</v>
          </cell>
        </row>
        <row r="63">
          <cell r="H63">
            <v>57202</v>
          </cell>
          <cell r="J63">
            <v>57202</v>
          </cell>
        </row>
        <row r="64">
          <cell r="H64">
            <v>136454</v>
          </cell>
          <cell r="J64">
            <v>136454</v>
          </cell>
        </row>
        <row r="65">
          <cell r="H65">
            <v>26106</v>
          </cell>
          <cell r="J65">
            <v>26106</v>
          </cell>
          <cell r="K65">
            <v>0</v>
          </cell>
          <cell r="L65">
            <v>0</v>
          </cell>
        </row>
        <row r="73">
          <cell r="H73">
            <v>696541</v>
          </cell>
          <cell r="J73">
            <v>649725</v>
          </cell>
          <cell r="K73">
            <v>43162</v>
          </cell>
          <cell r="L73">
            <v>3654</v>
          </cell>
        </row>
        <row r="74">
          <cell r="H74">
            <v>38806</v>
          </cell>
          <cell r="J74">
            <v>38806</v>
          </cell>
        </row>
        <row r="79">
          <cell r="H79">
            <v>208640</v>
          </cell>
          <cell r="J79">
            <v>208640</v>
          </cell>
        </row>
      </sheetData>
      <sheetData sheetId="3">
        <row r="9">
          <cell r="L9">
            <v>0</v>
          </cell>
        </row>
        <row r="10">
          <cell r="L10">
            <v>0</v>
          </cell>
        </row>
        <row r="13">
          <cell r="H13">
            <v>13</v>
          </cell>
          <cell r="J13">
            <v>13</v>
          </cell>
        </row>
        <row r="14">
          <cell r="H14">
            <v>80</v>
          </cell>
          <cell r="J14">
            <v>80</v>
          </cell>
        </row>
        <row r="17">
          <cell r="H17">
            <v>28</v>
          </cell>
          <cell r="J17">
            <v>28</v>
          </cell>
        </row>
        <row r="21">
          <cell r="H21">
            <v>857</v>
          </cell>
          <cell r="J21">
            <v>857</v>
          </cell>
        </row>
        <row r="23">
          <cell r="H23">
            <v>36</v>
          </cell>
          <cell r="J23">
            <v>36</v>
          </cell>
        </row>
        <row r="28">
          <cell r="H28">
            <v>3649</v>
          </cell>
          <cell r="J28">
            <v>3649</v>
          </cell>
        </row>
        <row r="30">
          <cell r="H30">
            <v>309290</v>
          </cell>
          <cell r="J30">
            <v>262474</v>
          </cell>
          <cell r="K30">
            <v>43162</v>
          </cell>
          <cell r="L30">
            <v>3654</v>
          </cell>
        </row>
        <row r="37">
          <cell r="H37">
            <v>224593</v>
          </cell>
          <cell r="J37">
            <v>190361</v>
          </cell>
          <cell r="K37">
            <v>31426</v>
          </cell>
          <cell r="L37">
            <v>2806</v>
          </cell>
        </row>
        <row r="38">
          <cell r="H38">
            <v>41217</v>
          </cell>
          <cell r="J38">
            <v>35569</v>
          </cell>
          <cell r="K38">
            <v>5185</v>
          </cell>
          <cell r="L38">
            <v>463</v>
          </cell>
        </row>
        <row r="39">
          <cell r="H39">
            <v>38536</v>
          </cell>
          <cell r="J39">
            <v>31600</v>
          </cell>
          <cell r="K39">
            <v>6551</v>
          </cell>
          <cell r="L39">
            <v>385</v>
          </cell>
        </row>
        <row r="43">
          <cell r="H43">
            <v>2358</v>
          </cell>
          <cell r="J43">
            <v>2358</v>
          </cell>
        </row>
      </sheetData>
      <sheetData sheetId="4">
        <row r="9">
          <cell r="L9">
            <v>0</v>
          </cell>
        </row>
        <row r="14">
          <cell r="H14">
            <v>125</v>
          </cell>
          <cell r="J14">
            <v>125</v>
          </cell>
        </row>
        <row r="15">
          <cell r="H15">
            <v>75</v>
          </cell>
          <cell r="J15">
            <v>75</v>
          </cell>
        </row>
        <row r="21">
          <cell r="H21">
            <v>20</v>
          </cell>
          <cell r="J21">
            <v>20</v>
          </cell>
        </row>
        <row r="28">
          <cell r="H28">
            <v>1223</v>
          </cell>
          <cell r="J28">
            <v>1223</v>
          </cell>
        </row>
        <row r="30">
          <cell r="H30">
            <v>318839</v>
          </cell>
          <cell r="J30">
            <v>318839</v>
          </cell>
        </row>
        <row r="34">
          <cell r="H34">
            <v>248680</v>
          </cell>
          <cell r="J34">
            <v>248680</v>
          </cell>
        </row>
        <row r="35">
          <cell r="H35">
            <v>46884</v>
          </cell>
          <cell r="J35">
            <v>46884</v>
          </cell>
        </row>
        <row r="36">
          <cell r="H36">
            <v>19584</v>
          </cell>
          <cell r="J36">
            <v>19584</v>
          </cell>
        </row>
        <row r="40">
          <cell r="H40">
            <v>911</v>
          </cell>
          <cell r="J40">
            <v>911</v>
          </cell>
        </row>
      </sheetData>
      <sheetData sheetId="5">
        <row r="8">
          <cell r="H8">
            <v>6531</v>
          </cell>
          <cell r="J8">
            <v>6531</v>
          </cell>
        </row>
        <row r="9">
          <cell r="H9">
            <v>19069</v>
          </cell>
          <cell r="J9">
            <v>19069</v>
          </cell>
          <cell r="L9">
            <v>0</v>
          </cell>
        </row>
        <row r="13">
          <cell r="H13">
            <v>1417</v>
          </cell>
          <cell r="J13">
            <v>1417</v>
          </cell>
        </row>
        <row r="14">
          <cell r="H14">
            <v>244</v>
          </cell>
          <cell r="J14">
            <v>244</v>
          </cell>
        </row>
        <row r="21">
          <cell r="H21">
            <v>2</v>
          </cell>
          <cell r="J21">
            <v>2</v>
          </cell>
        </row>
        <row r="28">
          <cell r="H28">
            <v>788</v>
          </cell>
          <cell r="J28">
            <v>788</v>
          </cell>
        </row>
        <row r="30">
          <cell r="H30">
            <v>68412</v>
          </cell>
          <cell r="J30">
            <v>68412</v>
          </cell>
        </row>
        <row r="34">
          <cell r="H34">
            <v>41908</v>
          </cell>
          <cell r="J34">
            <v>41908</v>
          </cell>
        </row>
        <row r="35">
          <cell r="H35">
            <v>7030</v>
          </cell>
          <cell r="J35">
            <v>7030</v>
          </cell>
        </row>
        <row r="36">
          <cell r="H36">
            <v>12509</v>
          </cell>
          <cell r="J36">
            <v>12509</v>
          </cell>
        </row>
        <row r="40">
          <cell r="H40">
            <v>6983</v>
          </cell>
          <cell r="J40">
            <v>6983</v>
          </cell>
        </row>
        <row r="41">
          <cell r="H41">
            <v>18151</v>
          </cell>
          <cell r="J41">
            <v>18151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topLeftCell="A67" workbookViewId="0">
      <selection activeCell="F75" sqref="F75"/>
    </sheetView>
  </sheetViews>
  <sheetFormatPr defaultColWidth="8" defaultRowHeight="15.75" x14ac:dyDescent="0.25"/>
  <cols>
    <col min="1" max="1" width="5.7109375" style="3" customWidth="1"/>
    <col min="2" max="2" width="57" style="2" customWidth="1"/>
    <col min="3" max="3" width="10.140625" style="2" customWidth="1"/>
    <col min="4" max="6" width="12.5703125" style="2" customWidth="1"/>
    <col min="7" max="7" width="13.7109375" style="2" customWidth="1"/>
    <col min="8" max="8" width="12.7109375" style="2" customWidth="1"/>
    <col min="9" max="9" width="12.42578125" style="2" customWidth="1"/>
    <col min="10" max="10" width="12.7109375" style="2" customWidth="1"/>
    <col min="11" max="11" width="10.7109375" style="2" bestFit="1" customWidth="1"/>
    <col min="12" max="12" width="9.28515625" style="2" customWidth="1"/>
    <col min="13" max="16384" width="8" style="2"/>
  </cols>
  <sheetData>
    <row r="1" spans="1:11" ht="15.75" customHeight="1" x14ac:dyDescent="0.25">
      <c r="A1" s="182"/>
      <c r="B1" s="182"/>
      <c r="C1" s="182"/>
      <c r="D1" s="182"/>
      <c r="E1" s="1"/>
      <c r="F1" s="1"/>
      <c r="G1" s="1"/>
      <c r="H1" s="1"/>
    </row>
    <row r="2" spans="1:11" ht="15.95" customHeight="1" thickBot="1" x14ac:dyDescent="0.3">
      <c r="D2" s="4"/>
      <c r="E2" s="4"/>
      <c r="F2" s="4"/>
      <c r="G2" s="4"/>
      <c r="H2" s="4"/>
      <c r="I2" s="4"/>
      <c r="J2" s="4"/>
    </row>
    <row r="3" spans="1:11" ht="63.75" customHeight="1" thickBot="1" x14ac:dyDescent="0.3">
      <c r="A3" s="5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6" t="s">
        <v>7</v>
      </c>
      <c r="I3" s="6" t="s">
        <v>8</v>
      </c>
      <c r="J3" s="8" t="s">
        <v>9</v>
      </c>
    </row>
    <row r="4" spans="1:11" ht="20.100000000000001" customHeight="1" thickBot="1" x14ac:dyDescent="0.3">
      <c r="A4" s="9">
        <v>1</v>
      </c>
      <c r="B4" s="10">
        <v>2</v>
      </c>
      <c r="C4" s="11">
        <v>3</v>
      </c>
      <c r="D4" s="11">
        <v>4</v>
      </c>
      <c r="E4" s="11">
        <v>5</v>
      </c>
      <c r="F4" s="11">
        <v>6</v>
      </c>
      <c r="G4" s="11">
        <v>7</v>
      </c>
      <c r="H4" s="10">
        <v>8</v>
      </c>
      <c r="I4" s="10">
        <v>9</v>
      </c>
      <c r="J4" s="12">
        <v>10</v>
      </c>
    </row>
    <row r="5" spans="1:11" ht="20.100000000000001" customHeight="1" thickBot="1" x14ac:dyDescent="0.3">
      <c r="A5" s="13"/>
      <c r="B5" s="14" t="s">
        <v>10</v>
      </c>
      <c r="C5" s="15"/>
      <c r="D5" s="15"/>
      <c r="E5" s="15"/>
      <c r="F5" s="15"/>
      <c r="G5" s="15"/>
      <c r="H5" s="15"/>
      <c r="I5" s="15"/>
      <c r="J5" s="16"/>
    </row>
    <row r="6" spans="1:11" ht="20.100000000000001" customHeight="1" thickBot="1" x14ac:dyDescent="0.3">
      <c r="A6" s="17" t="s">
        <v>11</v>
      </c>
      <c r="B6" s="18" t="s">
        <v>12</v>
      </c>
      <c r="C6" s="19" t="s">
        <v>13</v>
      </c>
      <c r="D6" s="20">
        <f>+D7+D14</f>
        <v>983856</v>
      </c>
      <c r="E6" s="20">
        <f>+E7+E14</f>
        <v>1160906</v>
      </c>
      <c r="F6" s="20">
        <f>+F7+F14</f>
        <v>1160906</v>
      </c>
      <c r="G6" s="21">
        <f>SUM(F6/E6*100)</f>
        <v>100</v>
      </c>
      <c r="H6" s="20">
        <f>+H7+H14</f>
        <v>1160906</v>
      </c>
      <c r="I6" s="20">
        <f>+I7+I14</f>
        <v>0</v>
      </c>
      <c r="J6" s="22">
        <f>+J7+J14</f>
        <v>0</v>
      </c>
    </row>
    <row r="7" spans="1:11" ht="20.100000000000001" customHeight="1" thickBot="1" x14ac:dyDescent="0.3">
      <c r="A7" s="23" t="s">
        <v>14</v>
      </c>
      <c r="B7" s="24" t="s">
        <v>15</v>
      </c>
      <c r="C7" s="24" t="s">
        <v>16</v>
      </c>
      <c r="D7" s="25">
        <f>SUM(D8:D13)</f>
        <v>922433</v>
      </c>
      <c r="E7" s="25">
        <f>SUM(E8:E13)</f>
        <v>1048908</v>
      </c>
      <c r="F7" s="25">
        <f>SUM(F8:F13)</f>
        <v>1048908</v>
      </c>
      <c r="G7" s="26">
        <f t="shared" ref="G7:G51" si="0">SUM(F7/E7*100)</f>
        <v>100</v>
      </c>
      <c r="H7" s="25">
        <f>SUM(H8:H13)</f>
        <v>1048908</v>
      </c>
      <c r="I7" s="25">
        <f>SUM(I8:I14)</f>
        <v>0</v>
      </c>
      <c r="J7" s="27">
        <f>SUM(J8:J13)</f>
        <v>0</v>
      </c>
    </row>
    <row r="8" spans="1:11" ht="20.100000000000001" customHeight="1" x14ac:dyDescent="0.25">
      <c r="A8" s="28" t="s">
        <v>17</v>
      </c>
      <c r="B8" s="29" t="s">
        <v>18</v>
      </c>
      <c r="C8" s="30" t="s">
        <v>19</v>
      </c>
      <c r="D8" s="31">
        <v>247156</v>
      </c>
      <c r="E8" s="31">
        <v>261704</v>
      </c>
      <c r="F8" s="31">
        <f>SUM('[1]3.1.sz.mell. _önk.'!H9)</f>
        <v>261704</v>
      </c>
      <c r="G8" s="32">
        <f t="shared" si="0"/>
        <v>100</v>
      </c>
      <c r="H8" s="31">
        <f>SUM('[1]3.1.sz.mell. _önk.'!J9)</f>
        <v>261704</v>
      </c>
      <c r="I8" s="31">
        <f>SUM('[1]3.1.sz.mell. _önk.'!K9)</f>
        <v>0</v>
      </c>
      <c r="J8" s="33">
        <f>SUM('[1]3.1.sz.mell. _önk.'!L9)</f>
        <v>0</v>
      </c>
    </row>
    <row r="9" spans="1:11" ht="20.25" customHeight="1" x14ac:dyDescent="0.25">
      <c r="A9" s="34" t="s">
        <v>20</v>
      </c>
      <c r="B9" s="35" t="s">
        <v>21</v>
      </c>
      <c r="C9" s="30" t="s">
        <v>22</v>
      </c>
      <c r="D9" s="31">
        <v>289535</v>
      </c>
      <c r="E9" s="31">
        <v>302292</v>
      </c>
      <c r="F9" s="31">
        <f>SUM('[1]3.1.sz.mell. _önk.'!H10)</f>
        <v>302292</v>
      </c>
      <c r="G9" s="32">
        <f t="shared" si="0"/>
        <v>100</v>
      </c>
      <c r="H9" s="31">
        <f>SUM('[1]3.1.sz.mell. _önk.'!J10)</f>
        <v>302292</v>
      </c>
      <c r="I9" s="31">
        <f>SUM('[1]3.1.sz.mell. _önk.'!K10)</f>
        <v>0</v>
      </c>
      <c r="J9" s="36">
        <f>SUM('[1]3.1.sz.mell. _önk.'!L10)</f>
        <v>0</v>
      </c>
    </row>
    <row r="10" spans="1:11" ht="19.5" customHeight="1" x14ac:dyDescent="0.25">
      <c r="A10" s="34" t="s">
        <v>23</v>
      </c>
      <c r="B10" s="35" t="s">
        <v>24</v>
      </c>
      <c r="C10" s="30" t="s">
        <v>25</v>
      </c>
      <c r="D10" s="31">
        <v>366094</v>
      </c>
      <c r="E10" s="31">
        <v>431988</v>
      </c>
      <c r="F10" s="31">
        <f>SUM('[1]3.1.sz.mell. _önk.'!H11)</f>
        <v>431988</v>
      </c>
      <c r="G10" s="32">
        <f t="shared" si="0"/>
        <v>100</v>
      </c>
      <c r="H10" s="31">
        <f>SUM('[1]3.1.sz.mell. _önk.'!J11)</f>
        <v>431988</v>
      </c>
      <c r="I10" s="31">
        <f>SUM('[1]3.1.sz.mell. _önk.'!K11)</f>
        <v>0</v>
      </c>
      <c r="J10" s="36">
        <f>SUM('[1]3.1.sz.mell. _önk.'!L11)</f>
        <v>0</v>
      </c>
    </row>
    <row r="11" spans="1:11" ht="20.100000000000001" customHeight="1" x14ac:dyDescent="0.25">
      <c r="A11" s="34" t="s">
        <v>26</v>
      </c>
      <c r="B11" s="37" t="s">
        <v>27</v>
      </c>
      <c r="C11" s="30" t="s">
        <v>28</v>
      </c>
      <c r="D11" s="31">
        <v>19648</v>
      </c>
      <c r="E11" s="31">
        <v>33161</v>
      </c>
      <c r="F11" s="31">
        <f>SUM('[1]3.1.sz.mell. _önk.'!H12)</f>
        <v>33161</v>
      </c>
      <c r="G11" s="32">
        <f t="shared" si="0"/>
        <v>100</v>
      </c>
      <c r="H11" s="31">
        <f>SUM('[1]3.1.sz.mell. _önk.'!J12)</f>
        <v>33161</v>
      </c>
      <c r="I11" s="31">
        <f>SUM('[1]3.1.sz.mell. _önk.'!K12)</f>
        <v>0</v>
      </c>
      <c r="J11" s="36">
        <f>SUM('[1]3.1.sz.mell. _önk.'!L12)</f>
        <v>0</v>
      </c>
    </row>
    <row r="12" spans="1:11" ht="20.100000000000001" customHeight="1" x14ac:dyDescent="0.25">
      <c r="A12" s="34" t="s">
        <v>29</v>
      </c>
      <c r="B12" s="37" t="s">
        <v>30</v>
      </c>
      <c r="C12" s="30" t="s">
        <v>31</v>
      </c>
      <c r="D12" s="31"/>
      <c r="E12" s="31">
        <v>19164</v>
      </c>
      <c r="F12" s="31">
        <f>SUM('[1]3.1.sz.mell. _önk.'!H13)</f>
        <v>19164</v>
      </c>
      <c r="G12" s="32">
        <f t="shared" si="0"/>
        <v>100</v>
      </c>
      <c r="H12" s="31">
        <f>SUM('[1]3.1.sz.mell. _önk.'!J13)</f>
        <v>19164</v>
      </c>
      <c r="I12" s="31">
        <f>SUM('[1]3.1.sz.mell. _önk.'!K13)</f>
        <v>0</v>
      </c>
      <c r="J12" s="36">
        <f>SUM('[1]3.1.sz.mell. _önk.'!L13)</f>
        <v>0</v>
      </c>
    </row>
    <row r="13" spans="1:11" ht="20.100000000000001" customHeight="1" x14ac:dyDescent="0.25">
      <c r="A13" s="34" t="s">
        <v>32</v>
      </c>
      <c r="B13" s="37" t="s">
        <v>33</v>
      </c>
      <c r="C13" s="30" t="s">
        <v>34</v>
      </c>
      <c r="D13" s="31"/>
      <c r="E13" s="31">
        <v>599</v>
      </c>
      <c r="F13" s="31">
        <f>SUM('[1]3.1.sz.mell. _önk.'!H14)</f>
        <v>599</v>
      </c>
      <c r="G13" s="32">
        <f t="shared" si="0"/>
        <v>100</v>
      </c>
      <c r="H13" s="31">
        <f>SUM('[1]3.1.sz.mell. _önk.'!J14)</f>
        <v>599</v>
      </c>
      <c r="I13" s="31">
        <f>SUM('[1]3.1.sz.mell. _önk.'!K14)</f>
        <v>0</v>
      </c>
      <c r="J13" s="36">
        <f>SUM('[1]3.1.sz.mell. _önk.'!L14)</f>
        <v>0</v>
      </c>
    </row>
    <row r="14" spans="1:11" ht="20.100000000000001" customHeight="1" thickBot="1" x14ac:dyDescent="0.3">
      <c r="A14" s="38" t="s">
        <v>35</v>
      </c>
      <c r="B14" s="37" t="s">
        <v>36</v>
      </c>
      <c r="C14" s="30" t="s">
        <v>37</v>
      </c>
      <c r="D14" s="39">
        <v>61423</v>
      </c>
      <c r="E14" s="39">
        <v>111998</v>
      </c>
      <c r="F14" s="39">
        <f>SUM('[1]3.1.sz.mell. _önk.'!H15,'[1]3.2.sz.mell. _KH.'!H8,'[1]3.3.sz.Óvoda'!H8,'[1]3.4.sz.Könyvtár'!H8)</f>
        <v>111998</v>
      </c>
      <c r="G14" s="40">
        <f t="shared" si="0"/>
        <v>100</v>
      </c>
      <c r="H14" s="31">
        <f>SUM('[1]3.1.sz.mell. _önk.'!J15,'[1]3.2.sz.mell. _KH.'!J8,'[1]3.3.sz.Óvoda'!J8,'[1]3.4.sz.Könyvtár'!J8)</f>
        <v>111998</v>
      </c>
      <c r="I14" s="31">
        <f>SUM('[1]3.1.sz.mell. _önk.'!K15,'[1]3.2.sz.mell. _KH.'!K8,'[1]3.3.sz.Óvoda'!K8,'[1]3.4.sz.Könyvtár'!K8)</f>
        <v>0</v>
      </c>
      <c r="J14" s="41">
        <f>SUM('[1]3.1.sz.mell. _önk.'!L15,'[1]3.2.sz.mell. _KH.'!L8,'[1]3.3.sz.Óvoda'!L8,'[1]3.4.sz.Könyvtár'!L8)</f>
        <v>0</v>
      </c>
    </row>
    <row r="15" spans="1:11" ht="20.100000000000001" customHeight="1" thickBot="1" x14ac:dyDescent="0.3">
      <c r="A15" s="23" t="s">
        <v>38</v>
      </c>
      <c r="B15" s="42" t="s">
        <v>39</v>
      </c>
      <c r="C15" s="43" t="s">
        <v>40</v>
      </c>
      <c r="D15" s="25">
        <v>195602</v>
      </c>
      <c r="E15" s="25">
        <v>249271</v>
      </c>
      <c r="F15" s="25">
        <f>SUM('[1]3.1.sz.mell. _önk.'!H16,'[1]3.4.sz.Könyvtár'!H9)</f>
        <v>96852</v>
      </c>
      <c r="G15" s="44">
        <f t="shared" si="0"/>
        <v>38.854098551375813</v>
      </c>
      <c r="H15" s="25">
        <f>SUM('[1]3.1.sz.mell. _önk.'!J16,'[1]3.2.sz.mell. _KH.'!J9,'[1]3.3.sz.Óvoda'!J9,'[1]3.4.sz.Könyvtár'!J9)</f>
        <v>96852</v>
      </c>
      <c r="I15" s="25">
        <f>SUM('[1]3.1.sz.mell. _önk.'!K16,'[1]3.2.sz.mell. _KH.'!K9,'[1]3.3.sz.Óvoda'!K9,'[1]3.4.sz.Könyvtár'!K9)</f>
        <v>0</v>
      </c>
      <c r="J15" s="27">
        <f>SUM('[1]3.1.sz.mell. _önk.'!L16,'[1]3.2.sz.mell. _KH.'!L9,'[1]3.3.sz.Óvoda'!L9,'[1]3.4.sz.Könyvtár'!L9)</f>
        <v>0</v>
      </c>
      <c r="K15" s="2">
        <f>SUM(H15:J15)</f>
        <v>96852</v>
      </c>
    </row>
    <row r="16" spans="1:11" ht="20.100000000000001" customHeight="1" thickBot="1" x14ac:dyDescent="0.3">
      <c r="A16" s="38"/>
      <c r="B16" s="45" t="s">
        <v>41</v>
      </c>
      <c r="C16" s="46"/>
      <c r="D16" s="47"/>
      <c r="E16" s="48"/>
      <c r="F16" s="49"/>
      <c r="G16" s="40"/>
      <c r="H16" s="50"/>
      <c r="I16" s="50"/>
      <c r="J16" s="51"/>
    </row>
    <row r="17" spans="1:11" ht="20.100000000000001" customHeight="1" thickBot="1" x14ac:dyDescent="0.3">
      <c r="A17" s="23" t="s">
        <v>42</v>
      </c>
      <c r="B17" s="24" t="s">
        <v>43</v>
      </c>
      <c r="C17" s="43" t="s">
        <v>44</v>
      </c>
      <c r="D17" s="25">
        <f>SUM(D19:D24)</f>
        <v>963000</v>
      </c>
      <c r="E17" s="25">
        <f>SUM(E19:E24)</f>
        <v>961985</v>
      </c>
      <c r="F17" s="25">
        <f>SUM(F19:F24)</f>
        <v>969946</v>
      </c>
      <c r="G17" s="44">
        <f t="shared" si="0"/>
        <v>100.827559681284</v>
      </c>
      <c r="H17" s="52">
        <f>SUM(H19:H24)</f>
        <v>922917</v>
      </c>
      <c r="I17" s="25">
        <f t="shared" ref="I17:J17" si="1">SUM(I19:I24)</f>
        <v>43162</v>
      </c>
      <c r="J17" s="53">
        <f t="shared" si="1"/>
        <v>3867</v>
      </c>
      <c r="K17" s="2">
        <f>SUM(H17:J17)</f>
        <v>969946</v>
      </c>
    </row>
    <row r="18" spans="1:11" ht="20.100000000000001" customHeight="1" x14ac:dyDescent="0.25">
      <c r="A18" s="54" t="s">
        <v>45</v>
      </c>
      <c r="B18" s="37" t="s">
        <v>46</v>
      </c>
      <c r="C18" s="55" t="s">
        <v>47</v>
      </c>
      <c r="D18" s="56">
        <v>227000</v>
      </c>
      <c r="E18" s="56">
        <v>233602</v>
      </c>
      <c r="F18" s="56">
        <f>SUM(F19:F20)</f>
        <v>235111</v>
      </c>
      <c r="G18" s="32">
        <f t="shared" si="0"/>
        <v>100.64597049682793</v>
      </c>
      <c r="H18" s="56"/>
      <c r="I18" s="56"/>
      <c r="J18" s="57"/>
    </row>
    <row r="19" spans="1:11" ht="20.100000000000001" customHeight="1" x14ac:dyDescent="0.25">
      <c r="A19" s="34" t="s">
        <v>48</v>
      </c>
      <c r="B19" s="37" t="s">
        <v>49</v>
      </c>
      <c r="C19" s="37"/>
      <c r="D19" s="58">
        <v>158000</v>
      </c>
      <c r="E19" s="58">
        <v>165191</v>
      </c>
      <c r="F19" s="58">
        <f>SUM('[1]3.1.sz.mell. _önk.'!H20)</f>
        <v>166939</v>
      </c>
      <c r="G19" s="32">
        <f t="shared" si="0"/>
        <v>101.05816902857904</v>
      </c>
      <c r="H19" s="58">
        <f>SUM('[1]3.1.sz.mell. _önk.'!J20)</f>
        <v>166939</v>
      </c>
      <c r="I19" s="58">
        <f>SUM('[1]3.1.sz.mell. _önk.'!K20)</f>
        <v>0</v>
      </c>
      <c r="J19" s="59"/>
    </row>
    <row r="20" spans="1:11" ht="20.100000000000001" customHeight="1" x14ac:dyDescent="0.25">
      <c r="A20" s="34" t="s">
        <v>50</v>
      </c>
      <c r="B20" s="37" t="s">
        <v>51</v>
      </c>
      <c r="C20" s="37"/>
      <c r="D20" s="58">
        <v>69000</v>
      </c>
      <c r="E20" s="58">
        <v>68411</v>
      </c>
      <c r="F20" s="58">
        <f>SUM('[1]3.1.sz.mell. _önk.'!H21)</f>
        <v>68172</v>
      </c>
      <c r="G20" s="32">
        <f t="shared" si="0"/>
        <v>99.650640978789966</v>
      </c>
      <c r="H20" s="58">
        <f>SUM('[1]3.1.sz.mell. _önk.'!J21)</f>
        <v>68172</v>
      </c>
      <c r="I20" s="58">
        <f>SUM('[1]3.1.sz.mell. _önk.'!K21)</f>
        <v>0</v>
      </c>
      <c r="J20" s="59"/>
    </row>
    <row r="21" spans="1:11" ht="20.100000000000001" customHeight="1" x14ac:dyDescent="0.25">
      <c r="A21" s="34" t="s">
        <v>52</v>
      </c>
      <c r="B21" s="37" t="s">
        <v>53</v>
      </c>
      <c r="C21" s="37" t="s">
        <v>54</v>
      </c>
      <c r="D21" s="58">
        <v>630000</v>
      </c>
      <c r="E21" s="58">
        <v>710000</v>
      </c>
      <c r="F21" s="58">
        <f>SUM('[1]3.1.sz.mell. _önk.'!H22)</f>
        <v>717014</v>
      </c>
      <c r="G21" s="32">
        <f t="shared" si="0"/>
        <v>100.98788732394365</v>
      </c>
      <c r="H21" s="58">
        <f>SUM('[1]3.1.sz.mell. _önk.'!J22)</f>
        <v>669985</v>
      </c>
      <c r="I21" s="58">
        <f>SUM('[1]3.1.sz.mell. _önk.'!K22)</f>
        <v>43162</v>
      </c>
      <c r="J21" s="59">
        <f>SUM('[1]3.1.sz.mell. _önk.'!L22)</f>
        <v>3867</v>
      </c>
    </row>
    <row r="22" spans="1:11" ht="20.100000000000001" customHeight="1" x14ac:dyDescent="0.25">
      <c r="A22" s="34" t="s">
        <v>55</v>
      </c>
      <c r="B22" s="37" t="s">
        <v>56</v>
      </c>
      <c r="C22" s="37" t="s">
        <v>57</v>
      </c>
      <c r="D22" s="58">
        <v>55000</v>
      </c>
      <c r="E22" s="58">
        <v>490</v>
      </c>
      <c r="F22" s="58">
        <f>SUM('[1]3.1.sz.mell. _önk.'!H23)</f>
        <v>490</v>
      </c>
      <c r="G22" s="32">
        <f t="shared" si="0"/>
        <v>100</v>
      </c>
      <c r="H22" s="58">
        <f>SUM('[1]3.1.sz.mell. _önk.'!J23)</f>
        <v>490</v>
      </c>
      <c r="I22" s="58">
        <f>SUM('[1]3.1.sz.mell. _önk.'!K23)</f>
        <v>0</v>
      </c>
      <c r="J22" s="60">
        <f>SUM('[1]3.1.sz.mell. _önk.'!L23)</f>
        <v>0</v>
      </c>
    </row>
    <row r="23" spans="1:11" ht="20.100000000000001" customHeight="1" x14ac:dyDescent="0.25">
      <c r="A23" s="34" t="s">
        <v>58</v>
      </c>
      <c r="B23" s="37" t="s">
        <v>59</v>
      </c>
      <c r="C23" s="37" t="s">
        <v>60</v>
      </c>
      <c r="D23" s="58">
        <v>50000</v>
      </c>
      <c r="E23" s="58">
        <v>13893</v>
      </c>
      <c r="F23" s="58">
        <f>SUM('[1]3.1.sz.mell. _önk.'!H24)</f>
        <v>13540</v>
      </c>
      <c r="G23" s="32">
        <f t="shared" si="0"/>
        <v>97.459152090981078</v>
      </c>
      <c r="H23" s="58">
        <f>SUM('[1]3.1.sz.mell. _önk.'!J24)</f>
        <v>13540</v>
      </c>
      <c r="I23" s="58">
        <f>SUM('[1]3.1.sz.mell. _önk.'!K24)</f>
        <v>0</v>
      </c>
      <c r="J23" s="59">
        <f>SUM('[1]3.1.sz.mell. _önk.'!L24)</f>
        <v>0</v>
      </c>
    </row>
    <row r="24" spans="1:11" ht="20.100000000000001" customHeight="1" thickBot="1" x14ac:dyDescent="0.3">
      <c r="A24" s="61" t="s">
        <v>61</v>
      </c>
      <c r="B24" s="37" t="s">
        <v>62</v>
      </c>
      <c r="C24" s="37" t="s">
        <v>63</v>
      </c>
      <c r="D24" s="56">
        <v>1000</v>
      </c>
      <c r="E24" s="56">
        <v>4000</v>
      </c>
      <c r="F24" s="58">
        <f>SUM('[1]3.1.sz.mell. _önk.'!H25)</f>
        <v>3791</v>
      </c>
      <c r="G24" s="40">
        <f t="shared" si="0"/>
        <v>94.774999999999991</v>
      </c>
      <c r="H24" s="58">
        <f>SUM('[1]3.1.sz.mell. _önk.'!J25)</f>
        <v>3791</v>
      </c>
      <c r="I24" s="58">
        <f>SUM('[1]3.1.sz.mell. _önk.'!K25,'[1]3.2.sz.mell. _KH.'!K10,'[1]3.3.sz.Óvoda'!K10,'[1]3.4.sz.Könyvtár'!K10)</f>
        <v>0</v>
      </c>
      <c r="J24" s="62">
        <f>SUM('[1]3.1.sz.mell. _önk.'!L25,'[1]3.2.sz.mell. _KH.'!L10,'[1]3.3.sz.Óvoda'!L10,'[1]3.4.sz.Könyvtár'!L10)</f>
        <v>0</v>
      </c>
      <c r="K24" s="2">
        <f>SUM(H24:J24)</f>
        <v>3791</v>
      </c>
    </row>
    <row r="25" spans="1:11" ht="20.100000000000001" customHeight="1" thickBot="1" x14ac:dyDescent="0.3">
      <c r="A25" s="23" t="s">
        <v>64</v>
      </c>
      <c r="B25" s="24" t="s">
        <v>65</v>
      </c>
      <c r="C25" s="43" t="s">
        <v>66</v>
      </c>
      <c r="D25" s="63">
        <f>SUM(D26:D35)</f>
        <v>313412</v>
      </c>
      <c r="E25" s="63">
        <f>SUM(E26:E35)</f>
        <v>329179</v>
      </c>
      <c r="F25" s="63">
        <f>SUM(F26:F35)</f>
        <v>335823</v>
      </c>
      <c r="G25" s="44">
        <f t="shared" si="0"/>
        <v>102.01835475531549</v>
      </c>
      <c r="H25" s="63">
        <f>SUM(H26:H35)</f>
        <v>335823</v>
      </c>
      <c r="I25" s="63">
        <f>SUM(I26:I35)</f>
        <v>0</v>
      </c>
      <c r="J25" s="22">
        <f>SUM(J26:J35)</f>
        <v>0</v>
      </c>
    </row>
    <row r="26" spans="1:11" ht="20.100000000000001" customHeight="1" x14ac:dyDescent="0.25">
      <c r="A26" s="28" t="s">
        <v>67</v>
      </c>
      <c r="B26" s="64" t="s">
        <v>68</v>
      </c>
      <c r="C26" s="64" t="s">
        <v>69</v>
      </c>
      <c r="D26" s="65"/>
      <c r="E26" s="65"/>
      <c r="F26" s="65"/>
      <c r="G26" s="32"/>
      <c r="H26" s="65">
        <f>SUM('[1]3.1.sz.mell. _önk.'!J27,'[1]3.2.sz.mell. _KH.'!J12,'[1]3.3.sz.Óvoda'!J12,'[1]3.4.sz.Könyvtár'!J12)</f>
        <v>0</v>
      </c>
      <c r="I26" s="65">
        <f>SUM('[1]3.1.sz.mell. _önk.'!K27,'[1]3.2.sz.mell. _KH.'!K12,'[1]3.3.sz.Óvoda'!K12,'[1]3.4.sz.Könyvtár'!K12)</f>
        <v>0</v>
      </c>
      <c r="J26" s="66">
        <f>SUM('[1]3.1.sz.mell. _önk.'!L27,'[1]3.2.sz.mell. _KH.'!L12,'[1]3.3.sz.Óvoda'!L12,'[1]3.4.sz.Könyvtár'!L12)</f>
        <v>0</v>
      </c>
    </row>
    <row r="27" spans="1:11" ht="20.100000000000001" customHeight="1" x14ac:dyDescent="0.25">
      <c r="A27" s="34" t="s">
        <v>70</v>
      </c>
      <c r="B27" s="37" t="s">
        <v>71</v>
      </c>
      <c r="C27" s="37" t="s">
        <v>72</v>
      </c>
      <c r="D27" s="67">
        <v>141088</v>
      </c>
      <c r="E27" s="67">
        <v>134958</v>
      </c>
      <c r="F27" s="67">
        <f>SUM('[1]3.1.sz.mell. _önk.'!H28,'[1]3.3.sz.Óvoda'!H13,'[1]3.4.sz.Könyvtár'!H13,'[1]3.2.sz.mell. _KH.'!H13)</f>
        <v>137484</v>
      </c>
      <c r="G27" s="32">
        <f t="shared" si="0"/>
        <v>101.87169341572935</v>
      </c>
      <c r="H27" s="67">
        <f>SUM('[1]3.1.sz.mell. _önk.'!J28,'[1]3.2.sz.mell. _KH.'!J13,'[1]3.3.sz.Óvoda'!J13,'[1]3.4.sz.Könyvtár'!J13)</f>
        <v>137484</v>
      </c>
      <c r="I27" s="67">
        <f>SUM('[1]3.1.sz.mell. _önk.'!K28,'[1]3.2.sz.mell. _KH.'!K13,'[1]3.3.sz.Óvoda'!K13,'[1]3.4.sz.Könyvtár'!K13)</f>
        <v>0</v>
      </c>
      <c r="J27" s="68">
        <f>SUM('[1]3.1.sz.mell. _önk.'!L28,'[1]3.2.sz.mell. _KH.'!L13,'[1]3.3.sz.Óvoda'!L13,'[1]3.4.sz.Könyvtár'!L13)</f>
        <v>0</v>
      </c>
    </row>
    <row r="28" spans="1:11" ht="20.100000000000001" customHeight="1" x14ac:dyDescent="0.25">
      <c r="A28" s="34" t="s">
        <v>73</v>
      </c>
      <c r="B28" s="37" t="s">
        <v>74</v>
      </c>
      <c r="C28" s="37" t="s">
        <v>75</v>
      </c>
      <c r="D28" s="67">
        <v>29454</v>
      </c>
      <c r="E28" s="67">
        <v>36165</v>
      </c>
      <c r="F28" s="67">
        <f>SUM('[1]3.1.sz.mell. _önk.'!H29,'[1]3.3.sz.Óvoda'!H14,'[1]3.4.sz.Könyvtár'!H14,'[1]3.2.sz.mell. _KH.'!H14)</f>
        <v>36436</v>
      </c>
      <c r="G28" s="32">
        <f t="shared" si="0"/>
        <v>100.74934328770911</v>
      </c>
      <c r="H28" s="67">
        <f>SUM('[1]3.1.sz.mell. _önk.'!J29,'[1]3.2.sz.mell. _KH.'!J14,'[1]3.3.sz.Óvoda'!J14,'[1]3.4.sz.Könyvtár'!J14)</f>
        <v>36436</v>
      </c>
      <c r="I28" s="69">
        <f>SUM('[1]3.1.sz.mell. _önk.'!K29,'[1]3.2.sz.mell. _KH.'!K14,'[1]3.3.sz.Óvoda'!K14,'[1]3.4.sz.Könyvtár'!K14)</f>
        <v>0</v>
      </c>
      <c r="J28" s="68">
        <f>SUM('[1]3.1.sz.mell. _önk.'!L29,'[1]3.2.sz.mell. _KH.'!L14,'[1]3.3.sz.Óvoda'!L14,'[1]3.4.sz.Könyvtár'!L14)</f>
        <v>0</v>
      </c>
    </row>
    <row r="29" spans="1:11" ht="20.100000000000001" customHeight="1" x14ac:dyDescent="0.25">
      <c r="A29" s="34" t="s">
        <v>76</v>
      </c>
      <c r="B29" s="37" t="s">
        <v>77</v>
      </c>
      <c r="C29" s="37" t="s">
        <v>78</v>
      </c>
      <c r="D29" s="67">
        <v>20060</v>
      </c>
      <c r="E29" s="67">
        <v>40615</v>
      </c>
      <c r="F29" s="67">
        <f>SUM('[1]3.1.sz.mell. _önk.'!H30,'[1]3.3.sz.Óvoda'!H15,'[1]3.4.sz.Könyvtár'!H15,'[1]3.2.sz.mell. _KH.'!H15)</f>
        <v>40615</v>
      </c>
      <c r="G29" s="70">
        <f t="shared" si="0"/>
        <v>100</v>
      </c>
      <c r="H29" s="67">
        <f>SUM('[1]3.1.sz.mell. _önk.'!J30,'[1]3.2.sz.mell. _KH.'!J15,'[1]3.3.sz.Óvoda'!J15,'[1]3.4.sz.Könyvtár'!J15)</f>
        <v>40615</v>
      </c>
      <c r="I29" s="67">
        <f>SUM('[1]3.1.sz.mell. _önk.'!K30,'[1]3.2.sz.mell. _KH.'!K15,'[1]3.3.sz.Óvoda'!K15,'[1]3.4.sz.Könyvtár'!K15)</f>
        <v>0</v>
      </c>
      <c r="J29" s="68">
        <f>SUM('[1]3.1.sz.mell. _önk.'!L30,'[1]3.2.sz.mell. _KH.'!L15,'[1]3.3.sz.Óvoda'!L15,'[1]3.4.sz.Könyvtár'!L15)</f>
        <v>0</v>
      </c>
    </row>
    <row r="30" spans="1:11" ht="20.100000000000001" customHeight="1" x14ac:dyDescent="0.25">
      <c r="A30" s="34" t="s">
        <v>79</v>
      </c>
      <c r="B30" s="37" t="s">
        <v>80</v>
      </c>
      <c r="C30" s="37" t="s">
        <v>81</v>
      </c>
      <c r="D30" s="67">
        <v>61716</v>
      </c>
      <c r="E30" s="67">
        <v>50659</v>
      </c>
      <c r="F30" s="67">
        <f>SUM('[1]3.1.sz.mell. _önk.'!H31,'[1]3.3.sz.Óvoda'!H16,'[1]3.4.sz.Könyvtár'!H16,'[1]3.2.sz.mell. _KH.'!H16)</f>
        <v>50686</v>
      </c>
      <c r="G30" s="32">
        <f t="shared" si="0"/>
        <v>100.05329753844332</v>
      </c>
      <c r="H30" s="67">
        <f>SUM('[1]3.1.sz.mell. _önk.'!J31,'[1]3.2.sz.mell. _KH.'!J16,'[1]3.3.sz.Óvoda'!J16,'[1]3.4.sz.Könyvtár'!J16)</f>
        <v>50686</v>
      </c>
      <c r="I30" s="71">
        <f>SUM('[1]3.1.sz.mell. _önk.'!K31,'[1]3.2.sz.mell. _KH.'!K16,'[1]3.3.sz.Óvoda'!K16,'[1]3.4.sz.Könyvtár'!K16)</f>
        <v>0</v>
      </c>
      <c r="J30" s="68">
        <f>SUM('[1]3.1.sz.mell. _önk.'!L31,'[1]3.2.sz.mell. _KH.'!L16,'[1]3.3.sz.Óvoda'!L16,'[1]3.4.sz.Könyvtár'!L16)</f>
        <v>0</v>
      </c>
    </row>
    <row r="31" spans="1:11" ht="20.100000000000001" customHeight="1" x14ac:dyDescent="0.25">
      <c r="A31" s="34" t="s">
        <v>82</v>
      </c>
      <c r="B31" s="37" t="s">
        <v>83</v>
      </c>
      <c r="C31" s="37" t="s">
        <v>84</v>
      </c>
      <c r="D31" s="67">
        <v>21215</v>
      </c>
      <c r="E31" s="67">
        <v>21215</v>
      </c>
      <c r="F31" s="67">
        <f>SUM('[1]3.1.sz.mell. _önk.'!H32,'[1]3.3.sz.Óvoda'!H17,'[1]3.4.sz.Könyvtár'!H17,'[1]3.2.sz.mell. _KH.'!H17)</f>
        <v>23063</v>
      </c>
      <c r="G31" s="32">
        <f t="shared" si="0"/>
        <v>108.7108178175819</v>
      </c>
      <c r="H31" s="67">
        <f>SUM('[1]3.1.sz.mell. _önk.'!J32,'[1]3.2.sz.mell. _KH.'!J17,'[1]3.3.sz.Óvoda'!J17,'[1]3.4.sz.Könyvtár'!J17)</f>
        <v>23063</v>
      </c>
      <c r="I31" s="67">
        <f>SUM('[1]3.1.sz.mell. _önk.'!K32,'[1]3.2.sz.mell. _KH.'!K17,'[1]3.3.sz.Óvoda'!K17,'[1]3.4.sz.Könyvtár'!K17)</f>
        <v>0</v>
      </c>
      <c r="J31" s="68">
        <f>SUM('[1]3.1.sz.mell. _önk.'!L32,'[1]3.2.sz.mell. _KH.'!L17,'[1]3.3.sz.Óvoda'!L17,'[1]3.4.sz.Könyvtár'!L17)</f>
        <v>0</v>
      </c>
    </row>
    <row r="32" spans="1:11" ht="20.100000000000001" customHeight="1" x14ac:dyDescent="0.25">
      <c r="A32" s="34" t="s">
        <v>85</v>
      </c>
      <c r="B32" s="37" t="s">
        <v>86</v>
      </c>
      <c r="C32" s="37" t="s">
        <v>87</v>
      </c>
      <c r="D32" s="67">
        <v>13329</v>
      </c>
      <c r="E32" s="67"/>
      <c r="F32" s="67">
        <f>SUM('[1]3.1.sz.mell. _önk.'!H33,'[1]3.3.sz.Óvoda'!H18,'[1]3.4.sz.Könyvtár'!H18,'[1]3.2.sz.mell. _KH.'!H18)</f>
        <v>0</v>
      </c>
      <c r="G32" s="32"/>
      <c r="H32" s="67">
        <f>SUM('[1]3.1.sz.mell. _önk.'!J33,'[1]3.2.sz.mell. _KH.'!J18,'[1]3.3.sz.Óvoda'!J18,'[1]3.4.sz.Könyvtár'!J18)</f>
        <v>0</v>
      </c>
      <c r="I32" s="67">
        <f>SUM('[1]3.1.sz.mell. _önk.'!K33,'[1]3.2.sz.mell. _KH.'!K18,'[1]3.3.sz.Óvoda'!K18,'[1]3.4.sz.Könyvtár'!K18)</f>
        <v>0</v>
      </c>
      <c r="J32" s="68">
        <f>SUM('[1]3.1.sz.mell. _önk.'!L33,'[1]3.2.sz.mell. _KH.'!L18,'[1]3.3.sz.Óvoda'!L18,'[1]3.4.sz.Könyvtár'!L18)</f>
        <v>0</v>
      </c>
    </row>
    <row r="33" spans="1:11" ht="21" customHeight="1" x14ac:dyDescent="0.25">
      <c r="A33" s="34" t="s">
        <v>88</v>
      </c>
      <c r="B33" s="37" t="s">
        <v>89</v>
      </c>
      <c r="C33" s="72" t="s">
        <v>90</v>
      </c>
      <c r="D33" s="67">
        <v>17000</v>
      </c>
      <c r="E33" s="67">
        <v>20703</v>
      </c>
      <c r="F33" s="67">
        <f>SUM('[1]3.1.sz.mell. _önk.'!H34,'[1]3.3.sz.Óvoda'!H19,'[1]3.4.sz.Könyvtár'!H19,'[1]3.2.sz.mell. _KH.'!H19)</f>
        <v>20850</v>
      </c>
      <c r="G33" s="32">
        <f t="shared" si="0"/>
        <v>100.71004202289524</v>
      </c>
      <c r="H33" s="67">
        <f>SUM('[1]3.1.sz.mell. _önk.'!J34,'[1]3.2.sz.mell. _KH.'!J19,'[1]3.3.sz.Óvoda'!J19,'[1]3.4.sz.Könyvtár'!J19)</f>
        <v>20850</v>
      </c>
      <c r="I33" s="67">
        <f>SUM('[1]3.1.sz.mell. _önk.'!K34,'[1]3.2.sz.mell. _KH.'!K20,'[1]3.3.sz.Óvoda'!K20,'[1]3.4.sz.Könyvtár'!K20)</f>
        <v>0</v>
      </c>
      <c r="J33" s="68">
        <f>SUM('[1]3.1.sz.mell. _önk.'!L34,'[1]3.2.sz.mell. _KH.'!L20,'[1]3.3.sz.Óvoda'!L20,'[1]3.4.sz.Könyvtár'!L20)</f>
        <v>0</v>
      </c>
    </row>
    <row r="34" spans="1:11" ht="21" customHeight="1" x14ac:dyDescent="0.25">
      <c r="A34" s="61" t="s">
        <v>91</v>
      </c>
      <c r="B34" s="37" t="s">
        <v>92</v>
      </c>
      <c r="C34" s="73" t="s">
        <v>93</v>
      </c>
      <c r="D34" s="74"/>
      <c r="E34" s="74"/>
      <c r="F34" s="67">
        <f>SUM('[1]3.1.sz.mell. _önk.'!H35,'[1]3.3.sz.Óvoda'!H20,'[1]3.4.sz.Könyvtár'!H20,'[1]3.2.sz.mell. _KH.'!H20)</f>
        <v>966</v>
      </c>
      <c r="G34" s="40"/>
      <c r="H34" s="67">
        <f>SUM('[1]3.1.sz.mell. _önk.'!J35,'[1]3.2.sz.mell. _KH.'!J20,'[1]3.3.sz.Óvoda'!J20,'[1]3.4.sz.Könyvtár'!J20)</f>
        <v>966</v>
      </c>
      <c r="I34" s="74"/>
      <c r="J34" s="75"/>
    </row>
    <row r="35" spans="1:11" ht="25.5" customHeight="1" thickBot="1" x14ac:dyDescent="0.3">
      <c r="A35" s="76" t="s">
        <v>94</v>
      </c>
      <c r="B35" s="77" t="s">
        <v>95</v>
      </c>
      <c r="C35" s="78" t="s">
        <v>96</v>
      </c>
      <c r="D35" s="79">
        <v>9550</v>
      </c>
      <c r="E35" s="79">
        <v>24864</v>
      </c>
      <c r="F35" s="67">
        <f>SUM('[1]3.1.sz.mell. _önk.'!H36,'[1]3.3.sz.Óvoda'!H21,'[1]3.4.sz.Könyvtár'!H21,'[1]3.2.sz.mell. _KH.'!H21)</f>
        <v>25723</v>
      </c>
      <c r="G35" s="80">
        <f t="shared" si="0"/>
        <v>103.45479407979408</v>
      </c>
      <c r="H35" s="67">
        <f>SUM('[1]3.1.sz.mell. _önk.'!J36,'[1]3.2.sz.mell. _KH.'!J21,'[1]3.3.sz.Óvoda'!J21,'[1]3.4.sz.Könyvtár'!J21)</f>
        <v>25723</v>
      </c>
      <c r="I35" s="79">
        <f>SUM('[1]3.1.sz.mell. _önk.'!K36,'[1]3.2.sz.mell. _KH.'!K21,'[1]3.3.sz.Óvoda'!K21,'[1]3.4.sz.Könyvtár'!K21)</f>
        <v>0</v>
      </c>
      <c r="J35" s="41">
        <f>SUM('[1]3.1.sz.mell. _önk.'!L36,'[1]3.2.sz.mell. _KH.'!L21,'[1]3.3.sz.Óvoda'!L21,'[1]3.4.sz.Könyvtár'!L21)</f>
        <v>0</v>
      </c>
    </row>
    <row r="36" spans="1:11" ht="20.100000000000001" customHeight="1" thickBot="1" x14ac:dyDescent="0.3">
      <c r="A36" s="23" t="s">
        <v>97</v>
      </c>
      <c r="B36" s="24" t="s">
        <v>98</v>
      </c>
      <c r="C36" s="43" t="s">
        <v>99</v>
      </c>
      <c r="D36" s="25">
        <f>SUM(D37:D39)</f>
        <v>39860</v>
      </c>
      <c r="E36" s="25">
        <f>SUM(E37:E39)</f>
        <v>25998</v>
      </c>
      <c r="F36" s="25">
        <f>SUM(F37:F39)</f>
        <v>26034</v>
      </c>
      <c r="G36" s="44">
        <f t="shared" si="0"/>
        <v>100.13847219016847</v>
      </c>
      <c r="H36" s="25">
        <f>SUM(H37:H39)</f>
        <v>26034</v>
      </c>
      <c r="I36" s="25"/>
      <c r="J36" s="27">
        <f>SUM(J37:J39)</f>
        <v>0</v>
      </c>
    </row>
    <row r="37" spans="1:11" ht="20.100000000000001" customHeight="1" x14ac:dyDescent="0.25">
      <c r="A37" s="54" t="s">
        <v>100</v>
      </c>
      <c r="B37" s="30" t="s">
        <v>101</v>
      </c>
      <c r="C37" s="30" t="s">
        <v>102</v>
      </c>
      <c r="D37" s="31">
        <v>39860</v>
      </c>
      <c r="E37" s="31">
        <v>25880</v>
      </c>
      <c r="F37" s="31">
        <f>SUM('[1]3.1.sz.mell. _önk.'!H38)</f>
        <v>25880</v>
      </c>
      <c r="G37" s="32">
        <f t="shared" si="0"/>
        <v>100</v>
      </c>
      <c r="H37" s="31">
        <f>SUM('[1]3.1.sz.mell. _önk.'!J38)</f>
        <v>25880</v>
      </c>
      <c r="I37" s="31">
        <f>SUM('[1]3.1.sz.mell. _önk.'!K38)</f>
        <v>0</v>
      </c>
      <c r="J37" s="36">
        <f>SUM('[1]3.1.sz.mell. _önk.'!L38)</f>
        <v>0</v>
      </c>
    </row>
    <row r="38" spans="1:11" ht="20.100000000000001" customHeight="1" x14ac:dyDescent="0.25">
      <c r="A38" s="34" t="s">
        <v>103</v>
      </c>
      <c r="B38" s="37" t="s">
        <v>104</v>
      </c>
      <c r="C38" s="37" t="s">
        <v>105</v>
      </c>
      <c r="D38" s="31"/>
      <c r="E38" s="31">
        <v>118</v>
      </c>
      <c r="F38" s="31">
        <f>SUM('[1]3.1.sz.mell. _önk.'!H39,'[1]3.2.sz.mell. _KH.'!H23)</f>
        <v>154</v>
      </c>
      <c r="G38" s="32">
        <f t="shared" si="0"/>
        <v>130.5084745762712</v>
      </c>
      <c r="H38" s="31">
        <f>SUM('[1]3.1.sz.mell. _önk.'!J39,'[1]3.2.sz.mell. _KH.'!J23,'[1]3.3.sz.Óvoda'!J23,'[1]3.4.sz.Könyvtár'!J23)</f>
        <v>154</v>
      </c>
      <c r="I38" s="31">
        <f>SUM('[1]3.1.sz.mell. _önk.'!K39)</f>
        <v>0</v>
      </c>
      <c r="J38" s="36"/>
    </row>
    <row r="39" spans="1:11" ht="24" customHeight="1" thickBot="1" x14ac:dyDescent="0.3">
      <c r="A39" s="81" t="s">
        <v>106</v>
      </c>
      <c r="B39" s="82" t="s">
        <v>107</v>
      </c>
      <c r="C39" s="83" t="s">
        <v>108</v>
      </c>
      <c r="D39" s="31">
        <v>0</v>
      </c>
      <c r="E39" s="31">
        <f>SUM('[1]3.1.sz.mell. _önk.'!G40)</f>
        <v>0</v>
      </c>
      <c r="F39" s="31">
        <f>SUM('[1]3.1.sz.mell. _önk.'!H40)</f>
        <v>0</v>
      </c>
      <c r="G39" s="40"/>
      <c r="H39" s="31">
        <f>SUM('[1]3.1.sz.mell. _önk.'!J40)</f>
        <v>0</v>
      </c>
      <c r="I39" s="31">
        <f>SUM('[1]3.1.sz.mell. _önk.'!K40)</f>
        <v>0</v>
      </c>
      <c r="J39" s="36">
        <f>SUM('[1]3.1.sz.mell. _önk.'!L40)</f>
        <v>0</v>
      </c>
    </row>
    <row r="40" spans="1:11" ht="18.75" customHeight="1" thickBot="1" x14ac:dyDescent="0.3">
      <c r="A40" s="23" t="s">
        <v>109</v>
      </c>
      <c r="B40" s="42" t="s">
        <v>110</v>
      </c>
      <c r="C40" s="43" t="s">
        <v>111</v>
      </c>
      <c r="D40" s="63">
        <v>0</v>
      </c>
      <c r="E40" s="63">
        <v>13597</v>
      </c>
      <c r="F40" s="63">
        <f>SUM('[1]3.1.sz.mell. _önk.'!H41)</f>
        <v>13597</v>
      </c>
      <c r="G40" s="84">
        <f t="shared" si="0"/>
        <v>100</v>
      </c>
      <c r="H40" s="63">
        <f>SUM('[1]3.1.sz.mell. _önk.'!J41)</f>
        <v>13597</v>
      </c>
      <c r="I40" s="63">
        <f>SUM('[1]3.1.sz.mell. _önk.'!K41,'[1]3.2.sz.mell. _KH.'!K24,'[1]3.3.sz.Óvoda'!K24,'[1]3.4.sz.Könyvtár'!K24)</f>
        <v>0</v>
      </c>
      <c r="J40" s="22">
        <f>SUM('[1]3.1.sz.mell. _önk.'!L41,'[1]3.2.sz.mell. _KH.'!L24,'[1]3.3.sz.Óvoda'!L24,'[1]3.4.sz.Könyvtár'!L24)</f>
        <v>0</v>
      </c>
    </row>
    <row r="41" spans="1:11" ht="17.25" customHeight="1" thickBot="1" x14ac:dyDescent="0.3">
      <c r="A41" s="23" t="s">
        <v>112</v>
      </c>
      <c r="B41" s="42" t="s">
        <v>113</v>
      </c>
      <c r="C41" s="24" t="s">
        <v>114</v>
      </c>
      <c r="D41" s="63"/>
      <c r="E41" s="63">
        <v>5029</v>
      </c>
      <c r="F41" s="63">
        <f>SUM('[1]3.1.sz.mell. _önk.'!H42)</f>
        <v>6426</v>
      </c>
      <c r="G41" s="84">
        <f t="shared" si="0"/>
        <v>127.77888248160667</v>
      </c>
      <c r="H41" s="85">
        <f>SUM('[1]3.1.sz.mell. _önk.'!J42)</f>
        <v>6426</v>
      </c>
      <c r="I41" s="85">
        <f>SUM('[1]3.1.sz.mell. _önk.'!K42)</f>
        <v>0</v>
      </c>
      <c r="J41" s="22">
        <f>SUM('[1]3.1.sz.mell. _önk.'!L42)</f>
        <v>0</v>
      </c>
    </row>
    <row r="42" spans="1:11" ht="20.25" customHeight="1" thickBot="1" x14ac:dyDescent="0.3">
      <c r="A42" s="23" t="s">
        <v>115</v>
      </c>
      <c r="B42" s="86" t="s">
        <v>116</v>
      </c>
      <c r="C42" s="87" t="s">
        <v>117</v>
      </c>
      <c r="D42" s="88">
        <f>SUM(D6,D15,D17,D25,D36,D40,D41)</f>
        <v>2495730</v>
      </c>
      <c r="E42" s="88">
        <f>SUM(E6,E15,E17,E25,E36,E40,E41)</f>
        <v>2745965</v>
      </c>
      <c r="F42" s="88">
        <f>SUM(F6,F15,F17,F25,F36,F40,F41)</f>
        <v>2609584</v>
      </c>
      <c r="G42" s="89">
        <f t="shared" si="0"/>
        <v>95.033403557583583</v>
      </c>
      <c r="H42" s="88">
        <f>SUM(H6,H15,H17,H25,H36,H40,H41)</f>
        <v>2562555</v>
      </c>
      <c r="I42" s="88">
        <f>SUM(I6,I15,I17,I25,I36,I40,I41)</f>
        <v>43162</v>
      </c>
      <c r="J42" s="90">
        <f>SUM(J6,J15,J17,J25,J36,J40,J41)</f>
        <v>3867</v>
      </c>
      <c r="K42" s="2">
        <f>SUM(H42:J42)</f>
        <v>2609584</v>
      </c>
    </row>
    <row r="43" spans="1:11" ht="20.100000000000001" customHeight="1" thickBot="1" x14ac:dyDescent="0.3">
      <c r="A43" s="23" t="s">
        <v>118</v>
      </c>
      <c r="B43" s="24" t="s">
        <v>119</v>
      </c>
      <c r="C43" s="43" t="s">
        <v>120</v>
      </c>
      <c r="D43" s="63">
        <f>SUM(D44:D49)</f>
        <v>1721246</v>
      </c>
      <c r="E43" s="63">
        <f>SUM(E44:E49)</f>
        <v>2117554</v>
      </c>
      <c r="F43" s="63">
        <f>SUM(F44:F49)</f>
        <v>1508743</v>
      </c>
      <c r="G43" s="44">
        <f t="shared" si="0"/>
        <v>71.249328234368519</v>
      </c>
      <c r="H43" s="63">
        <f>SUM(H44:H49)</f>
        <v>1461927</v>
      </c>
      <c r="I43" s="63">
        <f>SUM(I44:I49)</f>
        <v>43162</v>
      </c>
      <c r="J43" s="22">
        <f>SUM(J44:J49)</f>
        <v>3654</v>
      </c>
      <c r="K43" s="2">
        <f>SUM(H43:J43)</f>
        <v>1508743</v>
      </c>
    </row>
    <row r="44" spans="1:11" ht="20.100000000000001" customHeight="1" x14ac:dyDescent="0.25">
      <c r="A44" s="54" t="s">
        <v>121</v>
      </c>
      <c r="B44" s="91" t="s">
        <v>122</v>
      </c>
      <c r="C44" s="64" t="s">
        <v>123</v>
      </c>
      <c r="D44" s="92">
        <v>317328</v>
      </c>
      <c r="E44" s="92">
        <v>349539</v>
      </c>
      <c r="F44" s="93">
        <f>SUM('[1]3.1.sz.mell. _önk.'!H45,'[1]3.2.sz.mell. _KH.'!H28,'[1]3.3.sz.Óvoda'!H28,'[1]3.4.sz.Könyvtár'!H28)</f>
        <v>349539</v>
      </c>
      <c r="G44" s="32">
        <f t="shared" si="0"/>
        <v>100</v>
      </c>
      <c r="H44" s="93">
        <f>SUM('[1]3.1.sz.mell. _önk.'!J45,'[1]3.2.sz.mell. _KH.'!J28,'[1]3.3.sz.Óvoda'!J28,'[1]3.4.sz.Könyvtár'!J28)</f>
        <v>349539</v>
      </c>
      <c r="I44" s="93">
        <f>SUM('[1]3.1.sz.mell. _önk.'!K45,'[1]3.2.sz.mell. _KH.'!K28,'[1]3.3.sz.Óvoda'!K28,'[1]3.4.sz.Könyvtár'!K28)</f>
        <v>0</v>
      </c>
      <c r="J44" s="66">
        <f>SUM('[1]3.1.sz.mell. _önk.'!L45,'[1]3.2.sz.mell. _KH.'!L28,'[1]3.3.sz.Óvoda'!L28,'[1]3.4.sz.Könyvtár'!L28)</f>
        <v>0</v>
      </c>
    </row>
    <row r="45" spans="1:11" ht="20.100000000000001" customHeight="1" x14ac:dyDescent="0.25">
      <c r="A45" s="34" t="s">
        <v>124</v>
      </c>
      <c r="B45" s="94" t="s">
        <v>125</v>
      </c>
      <c r="C45" s="55" t="s">
        <v>123</v>
      </c>
      <c r="D45" s="95">
        <v>343154</v>
      </c>
      <c r="E45" s="95">
        <v>416967</v>
      </c>
      <c r="F45" s="67">
        <f>SUM('[1]3.1.sz.mell. _önk.'!H46,'[1]3.2.sz.mell. _KH.'!H29,'[1]3.3.sz.Óvoda'!H29,'[1]3.4.sz.Könyvtár'!H29)</f>
        <v>416967</v>
      </c>
      <c r="G45" s="32">
        <f t="shared" si="0"/>
        <v>100</v>
      </c>
      <c r="H45" s="67">
        <f>SUM('[1]3.1.sz.mell. _önk.'!J46,'[1]3.2.sz.mell. _KH.'!J29,'[1]3.3.sz.Óvoda'!J29,'[1]3.4.sz.Könyvtár'!J29)</f>
        <v>416967</v>
      </c>
      <c r="I45" s="67">
        <f>SUM('[1]3.1.sz.mell. _önk.'!K46,'[1]3.2.sz.mell. _KH.'!K29,'[1]3.3.sz.Óvoda'!K29,'[1]3.4.sz.Könyvtár'!K29)</f>
        <v>0</v>
      </c>
      <c r="J45" s="68">
        <f>SUM('[1]3.1.sz.mell. _önk.'!L46,'[1]3.2.sz.mell. _KH.'!L29,'[1]3.3.sz.Óvoda'!L29,'[1]3.4.sz.Könyvtár'!L29)</f>
        <v>0</v>
      </c>
    </row>
    <row r="46" spans="1:11" ht="20.100000000000001" customHeight="1" x14ac:dyDescent="0.25">
      <c r="A46" s="34" t="s">
        <v>126</v>
      </c>
      <c r="B46" s="35" t="s">
        <v>127</v>
      </c>
      <c r="C46" s="96" t="s">
        <v>128</v>
      </c>
      <c r="D46" s="67"/>
      <c r="E46" s="67">
        <v>45696</v>
      </c>
      <c r="F46" s="31">
        <f>SUM('[1]3.1.sz.mell. _önk.'!H47)</f>
        <v>45696</v>
      </c>
      <c r="G46" s="32">
        <f t="shared" si="0"/>
        <v>100</v>
      </c>
      <c r="H46" s="67">
        <v>45696</v>
      </c>
      <c r="I46" s="39"/>
      <c r="J46" s="51"/>
    </row>
    <row r="47" spans="1:11" ht="20.100000000000001" customHeight="1" x14ac:dyDescent="0.25">
      <c r="A47" s="34" t="s">
        <v>129</v>
      </c>
      <c r="B47" s="35" t="s">
        <v>130</v>
      </c>
      <c r="C47" s="96" t="s">
        <v>131</v>
      </c>
      <c r="D47" s="67">
        <v>239072</v>
      </c>
      <c r="E47" s="67">
        <v>495411</v>
      </c>
      <c r="G47" s="32"/>
      <c r="H47" s="67"/>
      <c r="I47" s="67"/>
      <c r="J47" s="68"/>
      <c r="K47" s="2">
        <f>SUM(H47:J47)</f>
        <v>0</v>
      </c>
    </row>
    <row r="48" spans="1:11" ht="20.100000000000001" customHeight="1" x14ac:dyDescent="0.25">
      <c r="A48" s="34" t="s">
        <v>132</v>
      </c>
      <c r="B48" s="35" t="s">
        <v>133</v>
      </c>
      <c r="C48" s="96" t="s">
        <v>134</v>
      </c>
      <c r="D48" s="95">
        <v>821692</v>
      </c>
      <c r="E48" s="2">
        <v>809941</v>
      </c>
      <c r="F48" s="67">
        <f>SUM('[1]3.2.sz.mell. _KH.'!H30,'[1]3.3.sz.Óvoda'!H30,'[1]3.4.sz.Könyvtár'!H30)</f>
        <v>696541</v>
      </c>
      <c r="G48" s="32">
        <f t="shared" si="0"/>
        <v>85.998980172629857</v>
      </c>
      <c r="H48" s="31">
        <f>SUM('[1]3.2.sz.mell. _KH.'!J30,'[1]3.3.sz.Óvoda'!J30,'[1]3.4.sz.Könyvtár'!J30)</f>
        <v>649725</v>
      </c>
      <c r="I48" s="31">
        <f>SUM('[1]3.2.sz.mell. _KH.'!K30,'[1]3.3.sz.Óvoda'!K30,'[1]3.4.sz.Könyvtár'!K30)</f>
        <v>43162</v>
      </c>
      <c r="J48" s="68">
        <f>SUM('[1]3.2.sz.mell. _KH.'!L30,'[1]3.3.sz.Óvoda'!L30,'[1]3.4.sz.Könyvtár'!L30)</f>
        <v>3654</v>
      </c>
      <c r="K48" s="2">
        <f>SUM(H48:J48)</f>
        <v>696541</v>
      </c>
    </row>
    <row r="49" spans="1:11" ht="20.100000000000001" customHeight="1" x14ac:dyDescent="0.25">
      <c r="A49" s="34" t="s">
        <v>135</v>
      </c>
      <c r="B49" s="35" t="s">
        <v>136</v>
      </c>
      <c r="C49" s="96" t="s">
        <v>137</v>
      </c>
      <c r="D49" s="67"/>
      <c r="E49" s="67"/>
      <c r="F49" s="67"/>
      <c r="G49" s="32"/>
      <c r="H49" s="31">
        <f>SUM('[1]3.1.sz.mell. _önk.'!J49)</f>
        <v>0</v>
      </c>
      <c r="I49" s="31">
        <f>SUM('[1]3.1.sz.mell. _önk.'!K49)</f>
        <v>0</v>
      </c>
      <c r="J49" s="36"/>
    </row>
    <row r="50" spans="1:11" ht="20.100000000000001" customHeight="1" thickBot="1" x14ac:dyDescent="0.3">
      <c r="A50" s="38" t="s">
        <v>138</v>
      </c>
      <c r="B50" s="94" t="s">
        <v>139</v>
      </c>
      <c r="C50" s="97" t="s">
        <v>140</v>
      </c>
      <c r="D50" s="69"/>
      <c r="E50" s="69"/>
      <c r="F50" s="31"/>
      <c r="G50" s="40"/>
      <c r="H50" s="39"/>
      <c r="I50" s="39"/>
      <c r="J50" s="51"/>
    </row>
    <row r="51" spans="1:11" ht="20.100000000000001" customHeight="1" thickBot="1" x14ac:dyDescent="0.3">
      <c r="A51" s="23" t="s">
        <v>141</v>
      </c>
      <c r="B51" s="24" t="s">
        <v>142</v>
      </c>
      <c r="C51" s="98" t="s">
        <v>143</v>
      </c>
      <c r="D51" s="63">
        <f>+D42+D43</f>
        <v>4216976</v>
      </c>
      <c r="E51" s="63">
        <f>+E42+E43</f>
        <v>4863519</v>
      </c>
      <c r="F51" s="63">
        <f>+F42+F43</f>
        <v>4118327</v>
      </c>
      <c r="G51" s="84">
        <f t="shared" si="0"/>
        <v>84.677925592559617</v>
      </c>
      <c r="H51" s="85">
        <f>+H42+H43</f>
        <v>4024482</v>
      </c>
      <c r="I51" s="85">
        <f>+I42+I43</f>
        <v>86324</v>
      </c>
      <c r="J51" s="22">
        <f>+J42+J43</f>
        <v>7521</v>
      </c>
      <c r="K51" s="2">
        <f>SUM(H51:J51)</f>
        <v>4118327</v>
      </c>
    </row>
    <row r="52" spans="1:11" ht="20.100000000000001" customHeight="1" x14ac:dyDescent="0.25">
      <c r="A52" s="99"/>
      <c r="B52" s="100"/>
      <c r="C52" s="101"/>
      <c r="D52" s="102"/>
      <c r="E52" s="102"/>
      <c r="F52" s="102"/>
      <c r="G52" s="102"/>
      <c r="H52" s="102"/>
      <c r="I52" s="102"/>
      <c r="J52" s="102"/>
    </row>
    <row r="53" spans="1:11" ht="20.100000000000001" customHeight="1" x14ac:dyDescent="0.25">
      <c r="A53" s="103"/>
      <c r="B53" s="103" t="s">
        <v>144</v>
      </c>
      <c r="C53" s="103"/>
      <c r="D53" s="103"/>
      <c r="E53" s="4"/>
      <c r="F53" s="4"/>
      <c r="G53" s="4"/>
      <c r="H53" s="4"/>
    </row>
    <row r="54" spans="1:11" ht="20.100000000000001" customHeight="1" thickBot="1" x14ac:dyDescent="0.3">
      <c r="A54" s="104" t="s">
        <v>11</v>
      </c>
      <c r="B54" s="105" t="s">
        <v>145</v>
      </c>
      <c r="C54" s="106" t="s">
        <v>146</v>
      </c>
      <c r="D54" s="106">
        <f>SUM(D55:D59)</f>
        <v>2485030</v>
      </c>
      <c r="E54" s="106">
        <f>SUM(E55:E59)</f>
        <v>2689959</v>
      </c>
      <c r="F54" s="106">
        <f>SUM(F55:F59)</f>
        <v>1982088</v>
      </c>
      <c r="G54" s="107">
        <f>SUM(F54/E54*100)</f>
        <v>73.684691848463117</v>
      </c>
      <c r="H54" s="105">
        <f>SUM(H55:H59)</f>
        <v>1935059</v>
      </c>
      <c r="I54" s="105">
        <f>SUM(I55:I59)</f>
        <v>43162</v>
      </c>
      <c r="J54" s="108">
        <f>SUM(J55:J59)</f>
        <v>3867</v>
      </c>
      <c r="K54" s="2">
        <f>SUM(H54:J54)</f>
        <v>1982088</v>
      </c>
    </row>
    <row r="55" spans="1:11" ht="20.100000000000001" customHeight="1" x14ac:dyDescent="0.25">
      <c r="A55" s="54" t="s">
        <v>14</v>
      </c>
      <c r="B55" s="64" t="s">
        <v>147</v>
      </c>
      <c r="C55" s="109" t="s">
        <v>148</v>
      </c>
      <c r="D55" s="110">
        <v>698564</v>
      </c>
      <c r="E55" s="110">
        <v>711452</v>
      </c>
      <c r="F55" s="110">
        <f>SUM('[1]3.1.sz.mell. _önk.'!H53,'[1]3.2.sz.mell. _KH.'!H37,'[1]3.3.sz.Óvoda'!H34,'[1]3.4.sz.Könyvtár'!H34)</f>
        <v>594358</v>
      </c>
      <c r="G55" s="111">
        <f t="shared" ref="G55:G78" si="2">SUM(F55/E55*100)</f>
        <v>83.541546021376007</v>
      </c>
      <c r="H55" s="112">
        <f>SUM('[1]3.1.sz.mell. _önk.'!J53,'[1]3.2.sz.mell. _KH.'!J37,'[1]3.3.sz.Óvoda'!J34,'[1]3.4.sz.Könyvtár'!J34)</f>
        <v>560126</v>
      </c>
      <c r="I55" s="110">
        <f>SUM('[1]3.1.sz.mell. _önk.'!K53,'[1]3.2.sz.mell. _KH.'!K37,'[1]3.3.sz.Óvoda'!K34,'[1]3.4.sz.Könyvtár'!K34)</f>
        <v>31426</v>
      </c>
      <c r="J55" s="113">
        <f>SUM('[1]3.1.sz.mell. _önk.'!L53,'[1]3.2.sz.mell. _KH.'!L37,'[1]3.3.sz.Óvoda'!L34,'[1]3.4.sz.Könyvtár'!L34)</f>
        <v>2806</v>
      </c>
    </row>
    <row r="56" spans="1:11" ht="20.100000000000001" customHeight="1" x14ac:dyDescent="0.25">
      <c r="A56" s="34" t="s">
        <v>17</v>
      </c>
      <c r="B56" s="114" t="s">
        <v>149</v>
      </c>
      <c r="C56" s="96" t="s">
        <v>150</v>
      </c>
      <c r="D56" s="112">
        <v>137350</v>
      </c>
      <c r="E56" s="112">
        <v>135127</v>
      </c>
      <c r="F56" s="112">
        <f>SUM('[1]3.1.sz.mell. _önk.'!H54,'[1]3.2.sz.mell. _KH.'!H38,'[1]3.3.sz.Óvoda'!H35,'[1]3.4.sz.Könyvtár'!H35)</f>
        <v>110003</v>
      </c>
      <c r="G56" s="115">
        <f t="shared" si="2"/>
        <v>81.407120708666653</v>
      </c>
      <c r="H56" s="112">
        <f>SUM('[1]3.1.sz.mell. _önk.'!J54,'[1]3.2.sz.mell. _KH.'!J38,'[1]3.3.sz.Óvoda'!J35,'[1]3.4.sz.Könyvtár'!J35)</f>
        <v>104142</v>
      </c>
      <c r="I56" s="112">
        <f>SUM('[1]3.1.sz.mell. _önk.'!K54,'[1]3.2.sz.mell. _KH.'!K38,'[1]3.3.sz.Óvoda'!K35,'[1]3.4.sz.Könyvtár'!K35)</f>
        <v>5185</v>
      </c>
      <c r="J56" s="116">
        <f>SUM('[1]3.1.sz.mell. _önk.'!L54,'[1]3.2.sz.mell. _KH.'!L38,'[1]3.3.sz.Óvoda'!L35,'[1]3.4.sz.Könyvtár'!L35)</f>
        <v>676</v>
      </c>
    </row>
    <row r="57" spans="1:11" ht="20.100000000000001" customHeight="1" x14ac:dyDescent="0.25">
      <c r="A57" s="81" t="s">
        <v>20</v>
      </c>
      <c r="B57" s="37" t="s">
        <v>151</v>
      </c>
      <c r="C57" s="117" t="s">
        <v>152</v>
      </c>
      <c r="D57" s="112">
        <v>845897</v>
      </c>
      <c r="E57" s="112">
        <v>794832</v>
      </c>
      <c r="F57" s="118">
        <f>SUM('[1]3.1.sz.mell. _önk.'!H55,'[1]3.2.sz.mell. _KH.'!H39,'[1]3.3.sz.Óvoda'!H36,'[1]3.4.sz.Könyvtár'!H36)</f>
        <v>581796</v>
      </c>
      <c r="G57" s="115">
        <f t="shared" si="2"/>
        <v>73.197354912736273</v>
      </c>
      <c r="H57" s="118">
        <f>SUM('[1]3.1.sz.mell. _önk.'!J55,'[1]3.2.sz.mell. _KH.'!J39,'[1]3.3.sz.Óvoda'!J36,'[1]3.4.sz.Könyvtár'!J36)</f>
        <v>574860</v>
      </c>
      <c r="I57" s="118">
        <f>SUM('[1]3.1.sz.mell. _önk.'!K55,'[1]3.2.sz.mell. _KH.'!K39,'[1]3.3.sz.Óvoda'!K36,'[1]3.4.sz.Könyvtár'!K36)</f>
        <v>6551</v>
      </c>
      <c r="J57" s="119">
        <f>SUM('[1]3.1.sz.mell. _önk.'!L55,'[1]3.2.sz.mell. _KH.'!L39,'[1]3.3.sz.Óvoda'!L36,'[1]3.4.sz.Könyvtár'!L36)</f>
        <v>385</v>
      </c>
    </row>
    <row r="58" spans="1:11" ht="20.100000000000001" customHeight="1" x14ac:dyDescent="0.25">
      <c r="A58" s="34" t="s">
        <v>23</v>
      </c>
      <c r="B58" s="120" t="s">
        <v>153</v>
      </c>
      <c r="C58" s="121" t="s">
        <v>154</v>
      </c>
      <c r="D58" s="112">
        <v>10800</v>
      </c>
      <c r="E58" s="112">
        <v>10800</v>
      </c>
      <c r="F58" s="112">
        <f>SUM('[1]3.1.sz.mell. _önk.'!H56,'[1]3.2.sz.mell. _KH.'!H40,'[1]3.3.sz.Óvoda'!H37)</f>
        <v>6725</v>
      </c>
      <c r="G58" s="115">
        <f t="shared" si="2"/>
        <v>62.268518518518526</v>
      </c>
      <c r="H58" s="112">
        <f>SUM('[1]3.1.sz.mell. _önk.'!J56,'[1]3.2.sz.mell. _KH.'!J40,'[1]3.3.sz.Óvoda'!J37,'[1]3.4.sz.Könyvtár'!J37)</f>
        <v>6725</v>
      </c>
      <c r="I58" s="112">
        <f>SUM('[1]3.1.sz.mell. _önk.'!K56,'[1]3.2.sz.mell. _KH.'!K40,'[1]3.3.sz.Óvoda'!K37,'[1]3.4.sz.Könyvtár'!K37)</f>
        <v>0</v>
      </c>
      <c r="J58" s="119">
        <f>SUM('[1]3.1.sz.mell. _önk.'!L56,'[1]3.2.sz.mell. _KH.'!L40,'[1]3.3.sz.Óvoda'!L37,'[1]3.4.sz.Könyvtár'!L37)</f>
        <v>0</v>
      </c>
    </row>
    <row r="59" spans="1:11" ht="20.100000000000001" customHeight="1" thickBot="1" x14ac:dyDescent="0.3">
      <c r="A59" s="81" t="s">
        <v>26</v>
      </c>
      <c r="B59" s="122" t="s">
        <v>155</v>
      </c>
      <c r="C59" s="123" t="s">
        <v>156</v>
      </c>
      <c r="D59" s="118">
        <v>792419</v>
      </c>
      <c r="E59" s="118">
        <v>1037748</v>
      </c>
      <c r="F59" s="118">
        <f>SUM('[1]3.1.sz.mell. _önk.'!H57,'[1]3.2.sz.mell. _KH.'!H41,'[1]3.3.sz.Óvoda'!H38)</f>
        <v>689206</v>
      </c>
      <c r="G59" s="124">
        <f t="shared" si="2"/>
        <v>66.413618720537158</v>
      </c>
      <c r="H59" s="118">
        <f>SUM('[1]3.1.sz.mell. _önk.'!J57,'[1]3.2.sz.mell. _KH.'!J41,'[1]3.3.sz.Óvoda'!J38,'[1]3.4.sz.Könyvtár'!J38)</f>
        <v>689206</v>
      </c>
      <c r="I59" s="118">
        <f>SUM('[1]3.1.sz.mell. _önk.'!K57,'[1]3.2.sz.mell. _KH.'!K41,'[1]3.3.sz.Óvoda'!K38,'[1]3.4.sz.Könyvtár'!K38)</f>
        <v>0</v>
      </c>
      <c r="J59" s="125">
        <f>SUM('[1]3.1.sz.mell. _önk.'!L57,'[1]3.2.sz.mell. _KH.'!L41,'[1]3.3.sz.Óvoda'!L38,'[1]3.4.sz.Könyvtár'!L38)</f>
        <v>0</v>
      </c>
    </row>
    <row r="60" spans="1:11" ht="20.100000000000001" customHeight="1" thickBot="1" x14ac:dyDescent="0.3">
      <c r="A60" s="17" t="s">
        <v>29</v>
      </c>
      <c r="B60" s="126" t="s">
        <v>157</v>
      </c>
      <c r="C60" s="127" t="s">
        <v>158</v>
      </c>
      <c r="D60" s="127">
        <f>SUM(D61:D63)</f>
        <v>873357</v>
      </c>
      <c r="E60" s="127">
        <f>SUM(E61:E63)</f>
        <v>1115082</v>
      </c>
      <c r="F60" s="127">
        <f>SUM(F61+F62+F63)</f>
        <v>248165</v>
      </c>
      <c r="G60" s="128">
        <f t="shared" si="2"/>
        <v>22.255313958973421</v>
      </c>
      <c r="H60" s="126">
        <f>SUM(H61:H63)</f>
        <v>248165</v>
      </c>
      <c r="I60" s="126">
        <f>SUM(I61:I63)</f>
        <v>0</v>
      </c>
      <c r="J60" s="129">
        <f>SUM(J61:J63)</f>
        <v>0</v>
      </c>
      <c r="K60" s="2">
        <f>SUM(H60:J60)</f>
        <v>248165</v>
      </c>
    </row>
    <row r="61" spans="1:11" ht="20.100000000000001" customHeight="1" x14ac:dyDescent="0.25">
      <c r="A61" s="34" t="s">
        <v>32</v>
      </c>
      <c r="B61" s="37" t="s">
        <v>159</v>
      </c>
      <c r="C61" s="130" t="s">
        <v>160</v>
      </c>
      <c r="D61" s="131">
        <v>523457</v>
      </c>
      <c r="E61" s="131">
        <v>589054</v>
      </c>
      <c r="F61" s="131">
        <f>SUM('[1]3.1.sz.mell. _önk.'!H63,'[1]3.2.sz.mell. _KH.'!H43,'[1]3.3.sz.Óvoda'!H40,'[1]3.4.sz.Könyvtár'!H40)</f>
        <v>67454</v>
      </c>
      <c r="G61" s="124">
        <f t="shared" si="2"/>
        <v>11.451242161160097</v>
      </c>
      <c r="H61" s="131">
        <f>SUM('[1]3.1.sz.mell. _önk.'!J63,'[1]3.2.sz.mell. _KH.'!J43,'[1]3.3.sz.Óvoda'!J40,'[1]3.4.sz.Könyvtár'!J40)</f>
        <v>67454</v>
      </c>
      <c r="I61" s="131">
        <f>SUM('[1]3.1.sz.mell. _önk.'!K63,'[1]3.2.sz.mell. _KH.'!K43,'[1]3.3.sz.Óvoda'!K40,'[1]3.4.sz.Könyvtár'!K40)</f>
        <v>0</v>
      </c>
      <c r="J61" s="132">
        <f>SUM('[1]3.1.sz.mell. _önk.'!L63,'[1]3.2.sz.mell. _KH.'!L43,'[1]3.3.sz.Óvoda'!L40,'[1]3.4.sz.Könyvtár'!L40)</f>
        <v>0</v>
      </c>
    </row>
    <row r="62" spans="1:11" ht="20.100000000000001" customHeight="1" x14ac:dyDescent="0.25">
      <c r="A62" s="34" t="s">
        <v>35</v>
      </c>
      <c r="B62" s="37" t="s">
        <v>161</v>
      </c>
      <c r="C62" s="96" t="s">
        <v>162</v>
      </c>
      <c r="D62" s="131">
        <v>237993</v>
      </c>
      <c r="E62" s="131">
        <v>362698</v>
      </c>
      <c r="F62" s="131">
        <f>SUM('[1]3.1.sz.mell. _önk.'!H64,'[1]3.4.sz.Könyvtár'!H41)</f>
        <v>154605</v>
      </c>
      <c r="G62" s="124">
        <f t="shared" si="2"/>
        <v>42.626372353859132</v>
      </c>
      <c r="H62" s="131">
        <f>SUM('[1]3.1.sz.mell. _önk.'!J64,'[1]3.2.sz.mell. _KH.'!J44,'[1]3.3.sz.Óvoda'!J41,'[1]3.4.sz.Könyvtár'!J41)</f>
        <v>154605</v>
      </c>
      <c r="I62" s="131">
        <f>SUM('[1]3.1.sz.mell. _önk.'!K64,'[1]3.2.sz.mell. _KH.'!K44,'[1]3.3.sz.Óvoda'!K41,'[1]3.4.sz.Könyvtár'!K41)</f>
        <v>0</v>
      </c>
      <c r="J62" s="132">
        <f>SUM('[1]3.1.sz.mell. _önk.'!L64,'[1]3.2.sz.mell. _KH.'!L44,'[1]3.3.sz.Óvoda'!L41,'[1]3.4.sz.Könyvtár'!L41)</f>
        <v>0</v>
      </c>
    </row>
    <row r="63" spans="1:11" ht="20.100000000000001" customHeight="1" thickBot="1" x14ac:dyDescent="0.3">
      <c r="A63" s="81" t="s">
        <v>38</v>
      </c>
      <c r="B63" s="37" t="s">
        <v>163</v>
      </c>
      <c r="C63" s="96" t="s">
        <v>164</v>
      </c>
      <c r="D63" s="131">
        <v>111907</v>
      </c>
      <c r="E63" s="131">
        <v>163330</v>
      </c>
      <c r="F63" s="131">
        <f>SUM('[1]3.1.sz.mell. _önk.'!H65)</f>
        <v>26106</v>
      </c>
      <c r="G63" s="124">
        <f t="shared" si="2"/>
        <v>15.983591501867386</v>
      </c>
      <c r="H63" s="131">
        <f>SUM('[1]3.1.sz.mell. _önk.'!J65,'[1]3.2.sz.mell. _KH.'!J45,'[1]3.3.sz.Óvoda'!J42,'[1]3.4.sz.Könyvtár'!J42)</f>
        <v>26106</v>
      </c>
      <c r="I63" s="131">
        <f>SUM('[1]3.1.sz.mell. _önk.'!K65,'[1]3.2.sz.mell. _KH.'!K45,'[1]3.3.sz.Óvoda'!K42,'[1]3.4.sz.Könyvtár'!K42)</f>
        <v>0</v>
      </c>
      <c r="J63" s="132">
        <f>SUM('[1]3.1.sz.mell. _önk.'!L65,'[1]3.2.sz.mell. _KH.'!L45,'[1]3.3.sz.Óvoda'!L42,'[1]3.4.sz.Könyvtár'!L42)</f>
        <v>0</v>
      </c>
    </row>
    <row r="64" spans="1:11" ht="20.100000000000001" customHeight="1" thickBot="1" x14ac:dyDescent="0.3">
      <c r="A64" s="23" t="s">
        <v>42</v>
      </c>
      <c r="B64" s="133" t="s">
        <v>165</v>
      </c>
      <c r="C64" s="134"/>
      <c r="D64" s="127">
        <f>+D54+D60</f>
        <v>3358387</v>
      </c>
      <c r="E64" s="127">
        <f>+E54+E60</f>
        <v>3805041</v>
      </c>
      <c r="F64" s="127">
        <f>+F54+F60</f>
        <v>2230253</v>
      </c>
      <c r="G64" s="128">
        <f t="shared" si="2"/>
        <v>58.61311349864561</v>
      </c>
      <c r="H64" s="127">
        <f>+H54+H60</f>
        <v>2183224</v>
      </c>
      <c r="I64" s="127">
        <f>+I54+I60</f>
        <v>43162</v>
      </c>
      <c r="J64" s="129">
        <f>+J54+J60</f>
        <v>3867</v>
      </c>
      <c r="K64" s="2">
        <f>SUM(H64:J64)</f>
        <v>2230253</v>
      </c>
    </row>
    <row r="65" spans="1:14" ht="20.100000000000001" customHeight="1" thickBot="1" x14ac:dyDescent="0.3">
      <c r="A65" s="17" t="s">
        <v>45</v>
      </c>
      <c r="B65" s="126" t="s">
        <v>166</v>
      </c>
      <c r="C65" s="7" t="s">
        <v>167</v>
      </c>
      <c r="D65" s="127">
        <f>SUM(D66,D72)</f>
        <v>858589</v>
      </c>
      <c r="E65" s="127">
        <f>SUM(E66,E72)</f>
        <v>1058478</v>
      </c>
      <c r="F65" s="127">
        <f>SUM(F66,F72)</f>
        <v>943987</v>
      </c>
      <c r="G65" s="128">
        <f t="shared" si="2"/>
        <v>89.183431304193377</v>
      </c>
      <c r="H65" s="127">
        <f>SUM(H66,H72)</f>
        <v>897171</v>
      </c>
      <c r="I65" s="127">
        <f>SUM(I66,I72)</f>
        <v>43162</v>
      </c>
      <c r="J65" s="129">
        <f>SUM(J66,J72)</f>
        <v>3654</v>
      </c>
      <c r="K65" s="2">
        <f>SUM(H65:J65)</f>
        <v>943987</v>
      </c>
    </row>
    <row r="66" spans="1:14" ht="20.100000000000001" customHeight="1" x14ac:dyDescent="0.25">
      <c r="A66" s="17" t="s">
        <v>48</v>
      </c>
      <c r="B66" s="135" t="s">
        <v>168</v>
      </c>
      <c r="C66" s="136"/>
      <c r="D66" s="137">
        <f>SUM(D67:D71)</f>
        <v>858589</v>
      </c>
      <c r="E66" s="137">
        <f>SUM(E67:E71)</f>
        <v>849838</v>
      </c>
      <c r="F66" s="137">
        <f>SUM(F67:F71)</f>
        <v>735347</v>
      </c>
      <c r="G66" s="138">
        <f t="shared" si="2"/>
        <v>86.527902965035679</v>
      </c>
      <c r="H66" s="139">
        <f>SUM(H67:H71)</f>
        <v>688531</v>
      </c>
      <c r="I66" s="139">
        <f>SUM(I67:I71)</f>
        <v>43162</v>
      </c>
      <c r="J66" s="140">
        <f>SUM(J67:J71)</f>
        <v>3654</v>
      </c>
      <c r="K66" s="2">
        <f>SUM(H66:J66)</f>
        <v>735347</v>
      </c>
    </row>
    <row r="67" spans="1:14" ht="20.100000000000001" customHeight="1" x14ac:dyDescent="0.25">
      <c r="A67" s="34" t="s">
        <v>50</v>
      </c>
      <c r="B67" s="141" t="s">
        <v>169</v>
      </c>
      <c r="C67" s="142"/>
      <c r="D67" s="143">
        <v>0</v>
      </c>
      <c r="E67" s="143">
        <v>0</v>
      </c>
      <c r="F67" s="143"/>
      <c r="G67" s="144"/>
      <c r="H67" s="112"/>
      <c r="I67" s="112"/>
      <c r="J67" s="119"/>
    </row>
    <row r="68" spans="1:14" ht="20.100000000000001" customHeight="1" x14ac:dyDescent="0.25">
      <c r="A68" s="81" t="s">
        <v>52</v>
      </c>
      <c r="B68" s="141" t="s">
        <v>170</v>
      </c>
      <c r="C68" s="142"/>
      <c r="D68" s="143">
        <v>0</v>
      </c>
      <c r="E68" s="143">
        <v>0</v>
      </c>
      <c r="F68" s="143"/>
      <c r="G68" s="144"/>
      <c r="H68" s="112"/>
      <c r="I68" s="112"/>
      <c r="J68" s="119"/>
    </row>
    <row r="69" spans="1:14" ht="20.100000000000001" customHeight="1" x14ac:dyDescent="0.25">
      <c r="A69" s="34" t="s">
        <v>55</v>
      </c>
      <c r="B69" s="141" t="s">
        <v>171</v>
      </c>
      <c r="C69" s="142" t="s">
        <v>172</v>
      </c>
      <c r="D69" s="143">
        <v>36897</v>
      </c>
      <c r="E69" s="143">
        <v>39897</v>
      </c>
      <c r="F69" s="143">
        <f>SUM('[1]3.1.sz.mell. _önk.'!H74)</f>
        <v>38806</v>
      </c>
      <c r="G69" s="144">
        <f t="shared" si="2"/>
        <v>97.265458555781137</v>
      </c>
      <c r="H69" s="112">
        <f>SUM('[1]3.1.sz.mell. _önk.'!J74)</f>
        <v>38806</v>
      </c>
      <c r="I69" s="112"/>
      <c r="J69" s="119"/>
    </row>
    <row r="70" spans="1:14" ht="20.100000000000001" customHeight="1" x14ac:dyDescent="0.25">
      <c r="A70" s="81" t="s">
        <v>58</v>
      </c>
      <c r="B70" s="141" t="s">
        <v>173</v>
      </c>
      <c r="C70" s="142"/>
      <c r="D70" s="143"/>
      <c r="E70" s="143"/>
      <c r="F70" s="143"/>
      <c r="G70" s="144"/>
      <c r="H70" s="112"/>
      <c r="I70" s="112"/>
      <c r="J70" s="119"/>
    </row>
    <row r="71" spans="1:14" ht="20.100000000000001" customHeight="1" x14ac:dyDescent="0.25">
      <c r="A71" s="34" t="s">
        <v>61</v>
      </c>
      <c r="B71" s="141" t="s">
        <v>174</v>
      </c>
      <c r="C71" s="141" t="s">
        <v>175</v>
      </c>
      <c r="D71" s="112">
        <v>821692</v>
      </c>
      <c r="E71" s="112">
        <v>809941</v>
      </c>
      <c r="F71" s="112">
        <f>SUM('[1]3.1.sz.mell. _önk.'!H73)</f>
        <v>696541</v>
      </c>
      <c r="G71" s="115">
        <f t="shared" si="2"/>
        <v>85.998980172629857</v>
      </c>
      <c r="H71" s="112">
        <f>SUM('[1]3.1.sz.mell. _önk.'!J73)</f>
        <v>649725</v>
      </c>
      <c r="I71" s="112">
        <f>SUM('[1]3.1.sz.mell. _önk.'!K73)</f>
        <v>43162</v>
      </c>
      <c r="J71" s="119">
        <f>SUM('[1]3.1.sz.mell. _önk.'!L73)</f>
        <v>3654</v>
      </c>
      <c r="K71" s="2">
        <f>SUM(H71:J71)</f>
        <v>696541</v>
      </c>
    </row>
    <row r="72" spans="1:14" ht="20.100000000000001" customHeight="1" x14ac:dyDescent="0.25">
      <c r="A72" s="145" t="s">
        <v>64</v>
      </c>
      <c r="B72" s="135" t="s">
        <v>176</v>
      </c>
      <c r="C72" s="136"/>
      <c r="D72" s="137">
        <f>SUM(D73:D77)</f>
        <v>0</v>
      </c>
      <c r="E72" s="137">
        <f>SUM(E73:E77)</f>
        <v>208640</v>
      </c>
      <c r="F72" s="137">
        <f>SUM(F73:F77)</f>
        <v>208640</v>
      </c>
      <c r="G72" s="138">
        <f t="shared" si="2"/>
        <v>100</v>
      </c>
      <c r="H72" s="139">
        <f>SUM(H73:H77)</f>
        <v>208640</v>
      </c>
      <c r="I72" s="139">
        <f>SUM(I73:I77)</f>
        <v>0</v>
      </c>
      <c r="J72" s="140">
        <f>SUM(J73:J77)</f>
        <v>0</v>
      </c>
    </row>
    <row r="73" spans="1:14" ht="24" customHeight="1" x14ac:dyDescent="0.25">
      <c r="A73" s="34" t="s">
        <v>67</v>
      </c>
      <c r="B73" s="141" t="s">
        <v>177</v>
      </c>
      <c r="C73" s="146"/>
      <c r="D73" s="118"/>
      <c r="E73" s="118"/>
      <c r="F73" s="118"/>
      <c r="G73" s="147"/>
      <c r="H73" s="148"/>
      <c r="I73" s="148"/>
      <c r="J73" s="149"/>
    </row>
    <row r="74" spans="1:14" ht="22.5" customHeight="1" x14ac:dyDescent="0.25">
      <c r="A74" s="81" t="s">
        <v>70</v>
      </c>
      <c r="B74" s="141" t="s">
        <v>170</v>
      </c>
      <c r="C74" s="146"/>
      <c r="D74" s="143"/>
      <c r="E74" s="143">
        <v>0</v>
      </c>
      <c r="F74" s="143">
        <f>SUM('[1]3.1.sz.mell. _önk.'!H78)</f>
        <v>0</v>
      </c>
      <c r="G74" s="144"/>
      <c r="H74" s="112">
        <f>SUM('[1]3.1.sz.mell. _önk.'!J78)</f>
        <v>0</v>
      </c>
      <c r="I74" s="112">
        <f>SUM('[1]3.1.sz.mell. _önk.'!K78)</f>
        <v>0</v>
      </c>
      <c r="J74" s="119">
        <f>SUM('[1]3.1.sz.mell. _önk.'!L78)</f>
        <v>0</v>
      </c>
    </row>
    <row r="75" spans="1:14" ht="21" customHeight="1" x14ac:dyDescent="0.25">
      <c r="A75" s="34" t="s">
        <v>73</v>
      </c>
      <c r="B75" s="141" t="s">
        <v>178</v>
      </c>
      <c r="C75" s="146"/>
      <c r="D75" s="150"/>
      <c r="E75" s="150">
        <v>208640</v>
      </c>
      <c r="F75" s="150">
        <f>SUM('[1]3.1.sz.mell. _önk.'!H79)</f>
        <v>208640</v>
      </c>
      <c r="G75" s="151"/>
      <c r="H75" s="152">
        <f>SUM('[1]3.1.sz.mell. _önk.'!J79)</f>
        <v>208640</v>
      </c>
      <c r="I75" s="152"/>
      <c r="J75" s="116"/>
    </row>
    <row r="76" spans="1:14" ht="20.100000000000001" customHeight="1" x14ac:dyDescent="0.25">
      <c r="A76" s="34" t="s">
        <v>76</v>
      </c>
      <c r="B76" s="141" t="s">
        <v>179</v>
      </c>
      <c r="C76" s="146"/>
      <c r="D76" s="150">
        <f>SUM('[1]3.1.sz.mell. _önk.'!F79)</f>
        <v>0</v>
      </c>
      <c r="E76" s="150"/>
      <c r="F76" s="150"/>
      <c r="G76" s="151"/>
      <c r="H76" s="152"/>
      <c r="I76" s="152"/>
      <c r="J76" s="116"/>
    </row>
    <row r="77" spans="1:14" ht="20.100000000000001" customHeight="1" thickBot="1" x14ac:dyDescent="0.3">
      <c r="A77" s="34" t="s">
        <v>79</v>
      </c>
      <c r="B77" s="141" t="s">
        <v>173</v>
      </c>
      <c r="C77" s="146"/>
      <c r="D77" s="150">
        <f>SUM('[1]3.1.sz.mell. _önk.'!F80)</f>
        <v>0</v>
      </c>
      <c r="E77" s="150">
        <f>SUM('[1]3.1.sz.mell. _önk.'!G80)</f>
        <v>0</v>
      </c>
      <c r="F77" s="150">
        <f>SUM('[1]3.1.sz.mell. _önk.'!H80)</f>
        <v>0</v>
      </c>
      <c r="G77" s="151"/>
      <c r="H77" s="152">
        <f>SUM('[1]3.1.sz.mell. _önk.'!J80)</f>
        <v>0</v>
      </c>
      <c r="I77" s="152">
        <f>SUM('[1]3.1.sz.mell. _önk.'!K80)</f>
        <v>0</v>
      </c>
      <c r="J77" s="116">
        <f>SUM('[1]3.1.sz.mell. _önk.'!L80)</f>
        <v>0</v>
      </c>
    </row>
    <row r="78" spans="1:14" ht="20.100000000000001" customHeight="1" thickBot="1" x14ac:dyDescent="0.3">
      <c r="A78" s="23" t="s">
        <v>82</v>
      </c>
      <c r="B78" s="126" t="s">
        <v>180</v>
      </c>
      <c r="C78" s="127" t="s">
        <v>181</v>
      </c>
      <c r="D78" s="127">
        <f>SUM(D64,D65)</f>
        <v>4216976</v>
      </c>
      <c r="E78" s="127">
        <f>SUM(E64,E65)</f>
        <v>4863519</v>
      </c>
      <c r="F78" s="127">
        <f>SUM(F64,F65)</f>
        <v>3174240</v>
      </c>
      <c r="G78" s="128">
        <f t="shared" si="2"/>
        <v>65.266322594812522</v>
      </c>
      <c r="H78" s="126">
        <f>SUM(H64,H65)</f>
        <v>3080395</v>
      </c>
      <c r="I78" s="126">
        <f>SUM(I64,I65)</f>
        <v>86324</v>
      </c>
      <c r="J78" s="129">
        <f>SUM(J64,J65)</f>
        <v>7521</v>
      </c>
      <c r="K78" s="153">
        <f>SUM(H78:J78)</f>
        <v>3174240</v>
      </c>
      <c r="L78" s="153"/>
      <c r="M78" s="153"/>
      <c r="N78" s="153"/>
    </row>
    <row r="79" spans="1:14" ht="20.100000000000001" customHeight="1" x14ac:dyDescent="0.25">
      <c r="A79" s="183"/>
      <c r="B79" s="183"/>
      <c r="C79" s="183"/>
      <c r="D79" s="183"/>
      <c r="E79" s="154"/>
      <c r="F79" s="154"/>
      <c r="G79" s="154"/>
      <c r="H79" s="154"/>
    </row>
    <row r="80" spans="1:14" ht="20.100000000000001" customHeight="1" x14ac:dyDescent="0.25">
      <c r="A80" s="184" t="s">
        <v>182</v>
      </c>
      <c r="B80" s="184"/>
      <c r="C80" s="184"/>
      <c r="D80" s="184"/>
      <c r="E80" s="155"/>
      <c r="F80" s="155"/>
      <c r="G80" s="155"/>
      <c r="H80" s="155"/>
    </row>
    <row r="81" spans="1:11" ht="20.100000000000001" customHeight="1" thickBot="1" x14ac:dyDescent="0.3">
      <c r="A81" s="156"/>
      <c r="B81" s="157"/>
      <c r="C81" s="158"/>
      <c r="H81" s="2" t="s">
        <v>183</v>
      </c>
    </row>
    <row r="82" spans="1:11" ht="33.75" customHeight="1" thickBot="1" x14ac:dyDescent="0.3">
      <c r="A82" s="23" t="s">
        <v>85</v>
      </c>
      <c r="B82" s="159" t="s">
        <v>184</v>
      </c>
      <c r="C82" s="127"/>
      <c r="D82" s="127">
        <f>D42-D64</f>
        <v>-862657</v>
      </c>
      <c r="E82" s="127">
        <f>E42-E64</f>
        <v>-1059076</v>
      </c>
      <c r="F82" s="127">
        <f>F42-F64</f>
        <v>379331</v>
      </c>
      <c r="G82" s="128">
        <f>SUM(F82/E82*100)</f>
        <v>-35.817165151509428</v>
      </c>
      <c r="H82" s="127">
        <f>H42-H64</f>
        <v>379331</v>
      </c>
      <c r="I82" s="127">
        <f>I42-I64</f>
        <v>0</v>
      </c>
      <c r="J82" s="129">
        <f>J42-J64</f>
        <v>0</v>
      </c>
      <c r="K82" s="2">
        <f>SUM(H82:J82)</f>
        <v>379331</v>
      </c>
    </row>
    <row r="83" spans="1:11" ht="20.100000000000001" customHeight="1" x14ac:dyDescent="0.25">
      <c r="A83" s="185"/>
      <c r="B83" s="185"/>
      <c r="C83" s="185"/>
      <c r="D83" s="185"/>
      <c r="E83" s="160"/>
      <c r="F83" s="160"/>
      <c r="G83" s="160"/>
      <c r="H83" s="160"/>
    </row>
    <row r="84" spans="1:11" ht="20.100000000000001" customHeight="1" thickBot="1" x14ac:dyDescent="0.3">
      <c r="A84" s="186"/>
      <c r="B84" s="186"/>
      <c r="C84" s="161"/>
    </row>
    <row r="85" spans="1:11" ht="20.100000000000001" customHeight="1" thickBot="1" x14ac:dyDescent="0.3">
      <c r="A85" s="23" t="s">
        <v>88</v>
      </c>
      <c r="B85" s="159" t="s">
        <v>185</v>
      </c>
      <c r="C85" s="126"/>
      <c r="D85" s="85">
        <f>D86-D90</f>
        <v>862657</v>
      </c>
      <c r="E85" s="85">
        <f>E86-E90</f>
        <v>1059076</v>
      </c>
      <c r="F85" s="85">
        <f>F86-F90</f>
        <v>564756</v>
      </c>
      <c r="G85" s="162">
        <f>SUM(F85/E85*100)</f>
        <v>53.325351532845609</v>
      </c>
      <c r="H85" s="85">
        <f>H86-H90</f>
        <v>564756</v>
      </c>
      <c r="I85" s="85">
        <f>I86-I90</f>
        <v>0</v>
      </c>
      <c r="J85" s="22">
        <f>J86-J90</f>
        <v>0</v>
      </c>
      <c r="K85" s="2">
        <f>SUM(H85:J85)</f>
        <v>564756</v>
      </c>
    </row>
    <row r="86" spans="1:11" ht="20.100000000000001" customHeight="1" x14ac:dyDescent="0.25">
      <c r="A86" s="54" t="s">
        <v>91</v>
      </c>
      <c r="B86" s="64" t="s">
        <v>186</v>
      </c>
      <c r="C86" s="64"/>
      <c r="D86" s="163">
        <f>D43</f>
        <v>1721246</v>
      </c>
      <c r="E86" s="163">
        <f>E43</f>
        <v>2117554</v>
      </c>
      <c r="F86" s="163">
        <f>F43</f>
        <v>1508743</v>
      </c>
      <c r="G86" s="164">
        <f t="shared" ref="G86:G92" si="3">SUM(F86/E86*100)</f>
        <v>71.249328234368519</v>
      </c>
      <c r="H86" s="165">
        <f>H43</f>
        <v>1461927</v>
      </c>
      <c r="I86" s="165">
        <f>I43</f>
        <v>43162</v>
      </c>
      <c r="J86" s="166">
        <f>J43</f>
        <v>3654</v>
      </c>
      <c r="K86" s="2">
        <f t="shared" ref="K86:K93" si="4">SUM(H86:J86)</f>
        <v>1508743</v>
      </c>
    </row>
    <row r="87" spans="1:11" ht="20.100000000000001" customHeight="1" x14ac:dyDescent="0.25">
      <c r="A87" s="34" t="s">
        <v>94</v>
      </c>
      <c r="B87" s="55" t="s">
        <v>187</v>
      </c>
      <c r="C87" s="55"/>
      <c r="D87" s="167">
        <f t="shared" ref="D87:F87" si="5">SUM(D44+D46)</f>
        <v>317328</v>
      </c>
      <c r="E87" s="167">
        <f t="shared" si="5"/>
        <v>395235</v>
      </c>
      <c r="F87" s="167">
        <f t="shared" si="5"/>
        <v>395235</v>
      </c>
      <c r="G87" s="168">
        <f t="shared" si="3"/>
        <v>100</v>
      </c>
      <c r="H87" s="167">
        <f>H44+H46</f>
        <v>395235</v>
      </c>
      <c r="I87" s="167">
        <f t="shared" ref="I87:J87" si="6">I44+I46</f>
        <v>0</v>
      </c>
      <c r="J87" s="169">
        <f t="shared" si="6"/>
        <v>0</v>
      </c>
      <c r="K87" s="2">
        <f t="shared" si="4"/>
        <v>395235</v>
      </c>
    </row>
    <row r="88" spans="1:11" ht="20.100000000000001" customHeight="1" x14ac:dyDescent="0.25">
      <c r="A88" s="81" t="s">
        <v>97</v>
      </c>
      <c r="B88" s="170" t="s">
        <v>188</v>
      </c>
      <c r="C88" s="170"/>
      <c r="D88" s="167">
        <v>582226</v>
      </c>
      <c r="E88" s="167">
        <v>912378</v>
      </c>
      <c r="F88" s="167">
        <f>SUM(F45,F48,F49)</f>
        <v>1113508</v>
      </c>
      <c r="G88" s="168">
        <f t="shared" si="3"/>
        <v>122.04459116725744</v>
      </c>
      <c r="H88" s="171">
        <f>H45</f>
        <v>416967</v>
      </c>
      <c r="I88" s="167">
        <f>I45</f>
        <v>0</v>
      </c>
      <c r="J88" s="169">
        <f>J45</f>
        <v>0</v>
      </c>
      <c r="K88" s="2">
        <f t="shared" si="4"/>
        <v>416967</v>
      </c>
    </row>
    <row r="89" spans="1:11" ht="20.100000000000001" customHeight="1" x14ac:dyDescent="0.25">
      <c r="A89" s="34" t="s">
        <v>100</v>
      </c>
      <c r="B89" s="172" t="s">
        <v>189</v>
      </c>
      <c r="C89" s="173"/>
      <c r="D89" s="171">
        <v>821692</v>
      </c>
      <c r="E89" s="171">
        <v>809941</v>
      </c>
      <c r="F89" s="171">
        <f>SUM(F48)</f>
        <v>696541</v>
      </c>
      <c r="G89" s="174">
        <f t="shared" si="3"/>
        <v>85.998980172629857</v>
      </c>
      <c r="H89" s="167">
        <f>H47</f>
        <v>0</v>
      </c>
      <c r="I89" s="167">
        <f>I47</f>
        <v>0</v>
      </c>
      <c r="J89" s="169">
        <f>J47</f>
        <v>0</v>
      </c>
      <c r="K89" s="2">
        <f t="shared" si="4"/>
        <v>0</v>
      </c>
    </row>
    <row r="90" spans="1:11" ht="20.100000000000001" customHeight="1" x14ac:dyDescent="0.25">
      <c r="A90" s="81" t="s">
        <v>103</v>
      </c>
      <c r="B90" s="175" t="s">
        <v>190</v>
      </c>
      <c r="C90" s="175"/>
      <c r="D90" s="176">
        <f t="shared" ref="D90:J91" si="7">+D65</f>
        <v>858589</v>
      </c>
      <c r="E90" s="176">
        <f t="shared" si="7"/>
        <v>1058478</v>
      </c>
      <c r="F90" s="176">
        <f t="shared" si="7"/>
        <v>943987</v>
      </c>
      <c r="G90" s="177">
        <f t="shared" si="3"/>
        <v>89.183431304193377</v>
      </c>
      <c r="H90" s="171">
        <f t="shared" si="7"/>
        <v>897171</v>
      </c>
      <c r="I90" s="171">
        <f t="shared" si="7"/>
        <v>43162</v>
      </c>
      <c r="J90" s="169">
        <f t="shared" si="7"/>
        <v>3654</v>
      </c>
      <c r="K90" s="2">
        <f t="shared" si="4"/>
        <v>943987</v>
      </c>
    </row>
    <row r="91" spans="1:11" ht="20.100000000000001" customHeight="1" x14ac:dyDescent="0.25">
      <c r="A91" s="34" t="s">
        <v>106</v>
      </c>
      <c r="B91" s="37" t="s">
        <v>191</v>
      </c>
      <c r="C91" s="175"/>
      <c r="D91" s="176">
        <f t="shared" si="7"/>
        <v>858589</v>
      </c>
      <c r="E91" s="176">
        <f t="shared" si="7"/>
        <v>849838</v>
      </c>
      <c r="F91" s="176">
        <f t="shared" si="7"/>
        <v>735347</v>
      </c>
      <c r="G91" s="177">
        <f t="shared" si="3"/>
        <v>86.527902965035679</v>
      </c>
      <c r="H91" s="167">
        <f t="shared" si="7"/>
        <v>688531</v>
      </c>
      <c r="I91" s="167">
        <f t="shared" si="7"/>
        <v>43162</v>
      </c>
      <c r="J91" s="169">
        <f t="shared" si="7"/>
        <v>3654</v>
      </c>
      <c r="K91" s="2">
        <f t="shared" si="4"/>
        <v>735347</v>
      </c>
    </row>
    <row r="92" spans="1:11" ht="20.100000000000001" customHeight="1" thickBot="1" x14ac:dyDescent="0.3">
      <c r="A92" s="76" t="s">
        <v>109</v>
      </c>
      <c r="B92" s="178" t="s">
        <v>192</v>
      </c>
      <c r="C92" s="178"/>
      <c r="D92" s="179">
        <f>+D72</f>
        <v>0</v>
      </c>
      <c r="E92" s="179">
        <f>+E72</f>
        <v>208640</v>
      </c>
      <c r="F92" s="179">
        <f>+F72</f>
        <v>208640</v>
      </c>
      <c r="G92" s="180">
        <f t="shared" si="3"/>
        <v>100</v>
      </c>
      <c r="H92" s="179">
        <f>+H72</f>
        <v>208640</v>
      </c>
      <c r="I92" s="179">
        <f>+I72</f>
        <v>0</v>
      </c>
      <c r="J92" s="181">
        <f>+J72</f>
        <v>0</v>
      </c>
      <c r="K92" s="2">
        <f t="shared" si="4"/>
        <v>208640</v>
      </c>
    </row>
    <row r="93" spans="1:11" x14ac:dyDescent="0.25">
      <c r="K93" s="2">
        <f t="shared" si="4"/>
        <v>0</v>
      </c>
    </row>
  </sheetData>
  <mergeCells count="5">
    <mergeCell ref="A1:D1"/>
    <mergeCell ref="A79:D79"/>
    <mergeCell ref="A80:D80"/>
    <mergeCell ref="A83:D83"/>
    <mergeCell ref="A84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melléklet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2021-05-27T13:59:44Z</dcterms:created>
  <dcterms:modified xsi:type="dcterms:W3CDTF">2021-05-27T14:28:41Z</dcterms:modified>
</cp:coreProperties>
</file>