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5_2021_2021. évi költségvetési rendelet módosítása\egysszerk\feltöltéshez\"/>
    </mc:Choice>
  </mc:AlternateContent>
  <bookViews>
    <workbookView xWindow="0" yWindow="0" windowWidth="28800" windowHeight="11730"/>
  </bookViews>
  <sheets>
    <sheet name="Munk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2" i="1" l="1"/>
  <c r="G222" i="1"/>
  <c r="F222" i="1"/>
  <c r="E222" i="1"/>
  <c r="G216" i="1"/>
  <c r="F216" i="1"/>
  <c r="E216" i="1"/>
  <c r="H215" i="1"/>
  <c r="H216" i="1" s="1"/>
  <c r="H212" i="1"/>
  <c r="G212" i="1"/>
  <c r="F212" i="1"/>
  <c r="E212" i="1"/>
  <c r="G208" i="1"/>
  <c r="F208" i="1"/>
  <c r="E208" i="1"/>
  <c r="H207" i="1"/>
  <c r="H208" i="1" s="1"/>
  <c r="G204" i="1"/>
  <c r="G218" i="1" s="1"/>
  <c r="G224" i="1" s="1"/>
  <c r="G203" i="1"/>
  <c r="F203" i="1"/>
  <c r="E203" i="1"/>
  <c r="H202" i="1"/>
  <c r="H203" i="1" s="1"/>
  <c r="G200" i="1"/>
  <c r="E200" i="1"/>
  <c r="H198" i="1"/>
  <c r="H200" i="1" s="1"/>
  <c r="F198" i="1"/>
  <c r="F200" i="1" s="1"/>
  <c r="G196" i="1"/>
  <c r="F196" i="1"/>
  <c r="F204" i="1" s="1"/>
  <c r="F218" i="1" s="1"/>
  <c r="F224" i="1" s="1"/>
  <c r="E196" i="1"/>
  <c r="E204" i="1" s="1"/>
  <c r="E218" i="1" s="1"/>
  <c r="E224" i="1" s="1"/>
  <c r="H195" i="1"/>
  <c r="H194" i="1"/>
  <c r="H196" i="1" s="1"/>
  <c r="H185" i="1"/>
  <c r="G185" i="1"/>
  <c r="F185" i="1"/>
  <c r="E185" i="1"/>
  <c r="H181" i="1"/>
  <c r="H187" i="1" s="1"/>
  <c r="G181" i="1"/>
  <c r="G187" i="1" s="1"/>
  <c r="F181" i="1"/>
  <c r="F187" i="1" s="1"/>
  <c r="E181" i="1"/>
  <c r="E187" i="1" s="1"/>
  <c r="H174" i="1"/>
  <c r="G174" i="1"/>
  <c r="F174" i="1"/>
  <c r="E174" i="1"/>
  <c r="H170" i="1"/>
  <c r="G170" i="1"/>
  <c r="F170" i="1"/>
  <c r="E170" i="1"/>
  <c r="H164" i="1"/>
  <c r="G164" i="1"/>
  <c r="F164" i="1"/>
  <c r="E164" i="1"/>
  <c r="G152" i="1"/>
  <c r="G154" i="1" s="1"/>
  <c r="F152" i="1"/>
  <c r="E152" i="1"/>
  <c r="H150" i="1"/>
  <c r="H152" i="1" s="1"/>
  <c r="H148" i="1"/>
  <c r="G145" i="1"/>
  <c r="F145" i="1"/>
  <c r="F154" i="1" s="1"/>
  <c r="E145" i="1"/>
  <c r="E154" i="1" s="1"/>
  <c r="H141" i="1"/>
  <c r="H140" i="1"/>
  <c r="H137" i="1"/>
  <c r="H134" i="1"/>
  <c r="H132" i="1"/>
  <c r="H131" i="1"/>
  <c r="H126" i="1"/>
  <c r="H145" i="1" s="1"/>
  <c r="H154" i="1" s="1"/>
  <c r="G118" i="1"/>
  <c r="F118" i="1"/>
  <c r="E118" i="1"/>
  <c r="H117" i="1"/>
  <c r="H118" i="1" s="1"/>
  <c r="H116" i="1"/>
  <c r="H115" i="1"/>
  <c r="G107" i="1"/>
  <c r="F107" i="1"/>
  <c r="E107" i="1"/>
  <c r="H105" i="1"/>
  <c r="H107" i="1" s="1"/>
  <c r="G101" i="1"/>
  <c r="G120" i="1" s="1"/>
  <c r="F101" i="1"/>
  <c r="F120" i="1" s="1"/>
  <c r="E101" i="1"/>
  <c r="E120" i="1" s="1"/>
  <c r="H100" i="1"/>
  <c r="H101" i="1" s="1"/>
  <c r="H120" i="1" s="1"/>
  <c r="H99" i="1"/>
  <c r="G92" i="1"/>
  <c r="G94" i="1" s="1"/>
  <c r="F92" i="1"/>
  <c r="F94" i="1" s="1"/>
  <c r="E92" i="1"/>
  <c r="H91" i="1"/>
  <c r="H90" i="1"/>
  <c r="H89" i="1"/>
  <c r="H92" i="1" s="1"/>
  <c r="H94" i="1" s="1"/>
  <c r="H80" i="1"/>
  <c r="G80" i="1"/>
  <c r="F80" i="1"/>
  <c r="E80" i="1"/>
  <c r="H75" i="1"/>
  <c r="G75" i="1"/>
  <c r="F75" i="1"/>
  <c r="E75" i="1"/>
  <c r="H70" i="1"/>
  <c r="G70" i="1"/>
  <c r="F70" i="1"/>
  <c r="E70" i="1"/>
  <c r="E94" i="1" s="1"/>
  <c r="G57" i="1"/>
  <c r="F57" i="1"/>
  <c r="E57" i="1"/>
  <c r="H54" i="1"/>
  <c r="H52" i="1"/>
  <c r="H51" i="1"/>
  <c r="H50" i="1"/>
  <c r="H45" i="1"/>
  <c r="H57" i="1" s="1"/>
  <c r="H42" i="1"/>
  <c r="G42" i="1"/>
  <c r="F42" i="1"/>
  <c r="E42" i="1"/>
  <c r="H38" i="1"/>
  <c r="G38" i="1"/>
  <c r="F38" i="1"/>
  <c r="E38" i="1"/>
  <c r="G34" i="1"/>
  <c r="F34" i="1"/>
  <c r="E34" i="1"/>
  <c r="H33" i="1"/>
  <c r="H34" i="1" s="1"/>
  <c r="G28" i="1"/>
  <c r="F28" i="1"/>
  <c r="E28" i="1"/>
  <c r="H27" i="1"/>
  <c r="H28" i="1" s="1"/>
  <c r="G25" i="1"/>
  <c r="F25" i="1"/>
  <c r="E25" i="1"/>
  <c r="H19" i="1"/>
  <c r="H25" i="1" s="1"/>
  <c r="F16" i="1"/>
  <c r="F30" i="1" s="1"/>
  <c r="F59" i="1" s="1"/>
  <c r="F189" i="1" s="1"/>
  <c r="F226" i="1" s="1"/>
  <c r="E16" i="1"/>
  <c r="E30" i="1" s="1"/>
  <c r="E59" i="1" s="1"/>
  <c r="E189" i="1" s="1"/>
  <c r="E226" i="1" s="1"/>
  <c r="H15" i="1"/>
  <c r="H14" i="1"/>
  <c r="G13" i="1"/>
  <c r="H13" i="1" s="1"/>
  <c r="H12" i="1"/>
  <c r="H11" i="1"/>
  <c r="H204" i="1" l="1"/>
  <c r="H218" i="1" s="1"/>
  <c r="H224" i="1" s="1"/>
  <c r="H16" i="1"/>
  <c r="H30" i="1" s="1"/>
  <c r="H59" i="1" s="1"/>
  <c r="H189" i="1" s="1"/>
  <c r="H226" i="1" s="1"/>
  <c r="G16" i="1"/>
  <c r="G30" i="1" s="1"/>
  <c r="G59" i="1" s="1"/>
  <c r="G189" i="1" s="1"/>
  <c r="G226" i="1" s="1"/>
</calcChain>
</file>

<file path=xl/sharedStrings.xml><?xml version="1.0" encoding="utf-8"?>
<sst xmlns="http://schemas.openxmlformats.org/spreadsheetml/2006/main" count="456" uniqueCount="231">
  <si>
    <t>"6. melléklet a 2/2021.(III.02.) önkormányzati rendelethez"</t>
  </si>
  <si>
    <t>Felsőörs Község Önkormányzata</t>
  </si>
  <si>
    <t>2021. évi bevételi előirányzat (Ft)</t>
  </si>
  <si>
    <t>6. melléklet az 5/2021.(VI.28.) önkormányzati rendelethez, hatályos 2021. június 30-tól</t>
  </si>
  <si>
    <t>Címnév</t>
  </si>
  <si>
    <t>Alcím</t>
  </si>
  <si>
    <t>2021.évi eredeti</t>
  </si>
  <si>
    <t>Módosítási javaslat maradvány</t>
  </si>
  <si>
    <t>Módosítási javaslat</t>
  </si>
  <si>
    <t>2021.évi módosított előirányzat V.31.</t>
  </si>
  <si>
    <t>szám</t>
  </si>
  <si>
    <t>Kormányzati funkció</t>
  </si>
  <si>
    <t>eredeti ei.</t>
  </si>
  <si>
    <t>tervezett ei.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</si>
  <si>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</si>
  <si>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</si>
  <si>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</si>
  <si>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</si>
  <si>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</si>
  <si>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</si>
  <si>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</si>
  <si>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</si>
  <si>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 1. Működési célú támogatások államháztartáson belülről</t>
  </si>
  <si>
    <t xml:space="preserve">   1. Önkormányzatok működési támogatásai</t>
  </si>
  <si>
    <t xml:space="preserve">    1. Állami támogatás (Költségvetési törvény 2. számú melléklete alapján)</t>
  </si>
  <si>
    <t>Önkorm.</t>
  </si>
  <si>
    <t>I. A települési önkormányzatok működésének támogatása</t>
  </si>
  <si>
    <t>II. A települési önkormányzatok egyes köznevelési feladatainak  támogatása</t>
  </si>
  <si>
    <t>III. A települési önkormányzatok szociális és gyermekjóléti feladatainak támogatása</t>
  </si>
  <si>
    <t>III. A települési önkormányzatok gyermekétkeztetési feladatainak támogatása</t>
  </si>
  <si>
    <t>IV. A települési önkormányzatok kulturális feladatainak támogatása</t>
  </si>
  <si>
    <t xml:space="preserve">  Helyi önkormányzatok általános működésének és ágazati feladatainak támogatása összesen
</t>
  </si>
  <si>
    <t xml:space="preserve">  2. Helyi önkormányzatok kiegészítő támogatása</t>
  </si>
  <si>
    <t>Költségvetési szervnél foglalkoztatottak bérkompenzációja (2018. évi)</t>
  </si>
  <si>
    <t>2021. évi iparűzési adó bevétel kiesés miatti támogatás</t>
  </si>
  <si>
    <t>Nyári gyermekétkeztetés</t>
  </si>
  <si>
    <t>Lakossági csatornaszolgáltatás támogatás</t>
  </si>
  <si>
    <t>Szociális tüzifa támogatás</t>
  </si>
  <si>
    <t>Rendkívüli támogatás</t>
  </si>
  <si>
    <t>Üdülőhelyi feladatok támogatás</t>
  </si>
  <si>
    <t>Helyi önkormányzatok kiegészítő támogatása összesen</t>
  </si>
  <si>
    <t xml:space="preserve">    3. Elszámolásból származó bevételek</t>
  </si>
  <si>
    <t xml:space="preserve">1. </t>
  </si>
  <si>
    <t xml:space="preserve">Elszámolásból származó bevételek </t>
  </si>
  <si>
    <t>Elszámolásból származó bevételek összesen</t>
  </si>
  <si>
    <t>Önkormányzat működési célú költségvetési támogatása összesen</t>
  </si>
  <si>
    <t xml:space="preserve">   4. Elszámolásból származó bevételek</t>
  </si>
  <si>
    <t>Elszámolásból származó bevételek (maradvány elvonás intézménytől)</t>
  </si>
  <si>
    <t xml:space="preserve"> 5. Működési célú visszatérítendő támogatások, kölcsönök visszatérülése ÁH-on belülről</t>
  </si>
  <si>
    <t>Működési célú visszatérítendő támogatások, kölcsönök megtérülése ÁH-on belülről</t>
  </si>
  <si>
    <t>Működési célú visszatérítendő támogatások, kölcsönök visszatérülése ÁH-on belülről</t>
  </si>
  <si>
    <t>6. Működési célú visszatérítendő támogatások, kölcsönök igénybevétele ÁH-on belülről</t>
  </si>
  <si>
    <t>Működési célú visszatérítendő támogatások, kölcsönök igénybevétele ÁH-on belülről</t>
  </si>
  <si>
    <t xml:space="preserve"> 7. Egyéb működési célú támogatások bevételei ÁH-on belülről (B16)</t>
  </si>
  <si>
    <t xml:space="preserve"> ebből:     OEP alapból átvett pénzeszköz</t>
  </si>
  <si>
    <t>011130</t>
  </si>
  <si>
    <t xml:space="preserve">              TOP-3.2.1-15 Faluház rekonstrukció működési támogatás</t>
  </si>
  <si>
    <t>045120</t>
  </si>
  <si>
    <t xml:space="preserve">              Külterületi utak felújítás támogatás működési</t>
  </si>
  <si>
    <t>045161</t>
  </si>
  <si>
    <t xml:space="preserve">              TOP-2.1.1-6 Kerékpárút Alsóörs-Felsőörs működési támogatás</t>
  </si>
  <si>
    <t>052080</t>
  </si>
  <si>
    <t xml:space="preserve">              KEHOP-2.2.1-15 Bonyhád és agglomerációs térségének szennyvízfejlesztése működési támogatás</t>
  </si>
  <si>
    <t>082092</t>
  </si>
  <si>
    <t xml:space="preserve">              EFOP-1.5.2-16-2017-00016  Humán szolgáltatások fejlesztése működési támogatás</t>
  </si>
  <si>
    <t>013350</t>
  </si>
  <si>
    <t xml:space="preserve">              Helyi energiaközösség Felsőörsön</t>
  </si>
  <si>
    <t xml:space="preserve">               Bakony és Balaton KKKE (eszközbeszerzés)</t>
  </si>
  <si>
    <t>9.</t>
  </si>
  <si>
    <t xml:space="preserve">               Nyári diákmunka (Munkaügyi Központ)</t>
  </si>
  <si>
    <t>10.</t>
  </si>
  <si>
    <t xml:space="preserve">               Hosszabb távú közfoglalkoztatás (Munkaügyi Központ)</t>
  </si>
  <si>
    <t>11.</t>
  </si>
  <si>
    <t xml:space="preserve">               Balatonalmádi Szociális Társulás 2020. évi elszámolás</t>
  </si>
  <si>
    <t>12.</t>
  </si>
  <si>
    <t xml:space="preserve">               Balatonalmádi Város Önkormányzata 2020. évi elszámolás</t>
  </si>
  <si>
    <t xml:space="preserve">Egyéb működési célú támogatások bevételei ÁH-on belülről </t>
  </si>
  <si>
    <t>Működési célú támogatások államháztartáson belülről összesen:</t>
  </si>
  <si>
    <t xml:space="preserve"> 2. Felhalmozási célú támogatások államháztartáson belülről</t>
  </si>
  <si>
    <t xml:space="preserve"> 1.  Felhalmozási célú önkormányzati támogatások (B21)</t>
  </si>
  <si>
    <t>Céljellegű dec.</t>
  </si>
  <si>
    <t>Céltámogatás</t>
  </si>
  <si>
    <t>Helyi önkormányzatok kiegészítő támogatásai (Költségvetési törvény 3. számú melléklete alapján)</t>
  </si>
  <si>
    <t>1717/2017.(X.3.) Korm.határozat egyedi támogatás bölcsőde építéséhez</t>
  </si>
  <si>
    <t>2068/2017.(XII.28.) Korm.határozat Belterületi utak, járdák felújítása</t>
  </si>
  <si>
    <t>Adósságkonszolídációban nem részesült települési önkormányzatok fejlesztési támogatása</t>
  </si>
  <si>
    <t>Felhalmozési célú önkormányzati támogatások összesen:</t>
  </si>
  <si>
    <t xml:space="preserve">  2.  Felhalmozási célú visszatérítendő támogatások, kölcsönök visszatérülése ÁH-on belülről</t>
  </si>
  <si>
    <t>Felhalmozási célú visszatérítendő támogatások, kölcsönök megtérülése ÁH-on belülről</t>
  </si>
  <si>
    <t>Felhalmozási célú visszatérítendő támogatások, kölcsönök visszatérülése ÁH-on belülről</t>
  </si>
  <si>
    <t xml:space="preserve">  3.  Felhalmozási célú visszatérítendő támogatások, kölcsönök igénybevétele ÁH-on belülről</t>
  </si>
  <si>
    <t>Felhalmozási célú visszatérítendő támogatások, kölcsönök igénybevétele ÁH-on belülről</t>
  </si>
  <si>
    <t xml:space="preserve"> 4. Egyéb felhalmozási célú támogatások bevételei államháztartáson belülről (B25)</t>
  </si>
  <si>
    <t xml:space="preserve">              TOP-3.2.1-15 Faluház rekonstrukció felhalmozási támogatás</t>
  </si>
  <si>
    <t xml:space="preserve">              Külterületi utak felújítás támogatás felhalmozási</t>
  </si>
  <si>
    <t xml:space="preserve">              TOP-2.1.1-6 Kerékpárút Alsóörs-Felsőörs felhalmozási támogatás</t>
  </si>
  <si>
    <t xml:space="preserve">              KEHOP-2.2.1-15 Bonyhád és agglomerációs térségének szennyvízfejlesztése felhalmozási támogatás</t>
  </si>
  <si>
    <t xml:space="preserve">              EFOP-1.5.2-16-2017-00016  Humán szolgáltatások fejlesztése felhalmozási támogatás</t>
  </si>
  <si>
    <t>066010</t>
  </si>
  <si>
    <t xml:space="preserve">              VP6-19.2.1-7-2-17 Traktorbeszerzés önrész Ágvágó+traktor</t>
  </si>
  <si>
    <t xml:space="preserve">             "Tisztítsuk meg az országot" pályázat (kamerák beszerzése és telepítése)</t>
  </si>
  <si>
    <t>Egyéb felhalmozási célú támogatások bevételei ÁH-on belülről összesen:</t>
  </si>
  <si>
    <t>Felhalmozási célú támogatások államháztartáson belülről összesen:</t>
  </si>
  <si>
    <t>3. Közhatalmi bevételek</t>
  </si>
  <si>
    <t xml:space="preserve">  1. Vagyoni típusú adók</t>
  </si>
  <si>
    <t>Építményadó</t>
  </si>
  <si>
    <t>Telekadó</t>
  </si>
  <si>
    <t>Vagyoni típusú adók összesen :</t>
  </si>
  <si>
    <t xml:space="preserve">  2. Termékek és szolgáltatások adói</t>
  </si>
  <si>
    <t>Gépjárműadó</t>
  </si>
  <si>
    <t>Id.forg.adó tart.alapján</t>
  </si>
  <si>
    <t>Iparűzési adó</t>
  </si>
  <si>
    <t>Talajterhelési díj</t>
  </si>
  <si>
    <t>Termékek és szolgáltatások adói összesen :</t>
  </si>
  <si>
    <t xml:space="preserve">  3. Egyéb közhatalmi bevételek</t>
  </si>
  <si>
    <t>Igazgatási szolgáltatási díj</t>
  </si>
  <si>
    <t>Környezetvédelmi bírság</t>
  </si>
  <si>
    <t xml:space="preserve">Természetvédelmi bírság </t>
  </si>
  <si>
    <t>Építésügyi bírság</t>
  </si>
  <si>
    <t>Szabálysértési és közigazgatási bírság helyi önkormányzatot megillető része</t>
  </si>
  <si>
    <t>Egyéb bírság</t>
  </si>
  <si>
    <t>Ebrendészeti hozzájárulás</t>
  </si>
  <si>
    <t>Késedelmi és önellenőrzési pótlék</t>
  </si>
  <si>
    <t>Egyéb különféle közhatalmi bevételek (települési adó)</t>
  </si>
  <si>
    <t>Egyéb közhatalmi bevételek összesen :</t>
  </si>
  <si>
    <t>Közhatalmi bevételek összesen :</t>
  </si>
  <si>
    <t>4. Működési bevételek:</t>
  </si>
  <si>
    <t>Önkormányzat</t>
  </si>
  <si>
    <t>Önkormányzatok és önkormányzati hivatalok jogalkotó és általános igazgatási tevékenysége</t>
  </si>
  <si>
    <t>Az önkormányzati vagyonnal való gazdálkodással kapcsolatos feladat</t>
  </si>
  <si>
    <t>016080</t>
  </si>
  <si>
    <t>Kiemelt állami és önkormányzati rendezvények</t>
  </si>
  <si>
    <t>Út- és autópálya építés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</si>
  <si>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</si>
  <si>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</si>
  <si>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</si>
  <si>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</si>
  <si>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 xml:space="preserve">Szennyvízcsatorna építése, fenntartása, üzemeltetése        </t>
  </si>
  <si>
    <t>063080</t>
  </si>
  <si>
    <t>Vízellátással kapcsolatos közmű építése, fenntartása, üzemel</t>
  </si>
  <si>
    <t>064010</t>
  </si>
  <si>
    <t>Közvilágítás</t>
  </si>
  <si>
    <t>066020</t>
  </si>
  <si>
    <t>Város-, községgazdálkodási egyéb szolgáltatások</t>
  </si>
  <si>
    <t xml:space="preserve">Közművelődés - hagyományos közösségi kulturális értékek gondozása </t>
  </si>
  <si>
    <t>091110</t>
  </si>
  <si>
    <t>Óvodai nevelés szakmai ellátás</t>
  </si>
  <si>
    <t>13.</t>
  </si>
  <si>
    <t>096015</t>
  </si>
  <si>
    <t>Gyermekétkeztetés köznevelési intézményben</t>
  </si>
  <si>
    <t>14.</t>
  </si>
  <si>
    <t>096020</t>
  </si>
  <si>
    <t>Iskolai intézményi étkeztetés</t>
  </si>
  <si>
    <t>15.</t>
  </si>
  <si>
    <t>104035</t>
  </si>
  <si>
    <t>Gyermekétkeztetés bölcsődében</t>
  </si>
  <si>
    <t>16.</t>
  </si>
  <si>
    <t>106010</t>
  </si>
  <si>
    <t>Lakóingatlan szociális célú bérbeadása, üzemeltetése</t>
  </si>
  <si>
    <t>17.</t>
  </si>
  <si>
    <t>107051</t>
  </si>
  <si>
    <t>Szociális étkeztetés</t>
  </si>
  <si>
    <t>18.</t>
  </si>
  <si>
    <t>094260</t>
  </si>
  <si>
    <t>Hallgatói és oktatói ösztöndíjak, egyéb juttatások</t>
  </si>
  <si>
    <t>19.</t>
  </si>
  <si>
    <t>900020</t>
  </si>
  <si>
    <t>Önkormányzatok funkcióra nem sorolható bevételei államháztartáson kívülről</t>
  </si>
  <si>
    <t>20.</t>
  </si>
  <si>
    <t>Zöldterület-kezelés</t>
  </si>
  <si>
    <t>Önkormányzat összesen:</t>
  </si>
  <si>
    <t>Miske Óvoda és Bölcsőde</t>
  </si>
  <si>
    <t>091140</t>
  </si>
  <si>
    <t>Óvodai nevelés, ellátás működtetési feladatai</t>
  </si>
  <si>
    <t>018020</t>
  </si>
  <si>
    <t>Központi költségvetési befizetések</t>
  </si>
  <si>
    <t>Miske Óvoda és Bölcsőde összesen:</t>
  </si>
  <si>
    <t xml:space="preserve">Működési bevételek összesen: </t>
  </si>
  <si>
    <t xml:space="preserve"> 5.  Felhalmozási bevételek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</si>
  <si>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</si>
  <si>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</si>
  <si>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</si>
  <si>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</si>
  <si>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</si>
  <si>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 xml:space="preserve">Felhalmozási bevételek összesen: </t>
  </si>
  <si>
    <t xml:space="preserve"> 6. Működési célú átvett pénzeszközök</t>
  </si>
  <si>
    <t xml:space="preserve">  1. Működési célú visszatérítendő támogatások, kölcsönök visszatérülése államháztartáson kívülről</t>
  </si>
  <si>
    <t xml:space="preserve">Működési célú visszatérítendő támogatások, kölcsönök visszatérülése államháztartáson kívülről </t>
  </si>
  <si>
    <t>Működési célú visszatérítendő támogatások, kölcsönök visszatérülése államháztartáson kívülről összesen:</t>
  </si>
  <si>
    <t xml:space="preserve">  2. Egyéb működési célú átvett pénzeszközök</t>
  </si>
  <si>
    <t xml:space="preserve">Bethlen Gábor Alapkezelő Zrt. </t>
  </si>
  <si>
    <t>DRV Zrt. 2020. évi támogatás elszámolása</t>
  </si>
  <si>
    <t>Egyéb működési célú átvett pénzeszközök összesen:</t>
  </si>
  <si>
    <t xml:space="preserve"> 7. Felhalmozási célú átvett pénzeszközök</t>
  </si>
  <si>
    <t xml:space="preserve">  1. Felhalmozási célú visszatérítendő támogatások, kölcsönök visszatérülése államháztartáson kívülről</t>
  </si>
  <si>
    <t>Fenyves u. útépítés</t>
  </si>
  <si>
    <t>Felhalmozási célú visszatérítendő támogatások, kölcsönök visszatérülése államháztartáson kívülről</t>
  </si>
  <si>
    <t xml:space="preserve">  2. Egyéb felhalmozási célú átvett pénzeszközök</t>
  </si>
  <si>
    <t>ebből:     háztartástól - Miske utca útépítés hozzájárulás</t>
  </si>
  <si>
    <t xml:space="preserve">                                       - Kertvég utca útépítés hozzájárulás</t>
  </si>
  <si>
    <t>Egyéb felhalmozási célú átvett pénzeszközök összesen:</t>
  </si>
  <si>
    <t>Felhalmozási célú átvett pénzeszközök összesen</t>
  </si>
  <si>
    <t>1-7. Költségvetési bevételek összesen:</t>
  </si>
  <si>
    <t>8. Finanszírozási bevételek</t>
  </si>
  <si>
    <t xml:space="preserve">  1.</t>
  </si>
  <si>
    <t>Belföldi finanszírozás bevételei</t>
  </si>
  <si>
    <t xml:space="preserve">   1.  Működési célú maradvány</t>
  </si>
  <si>
    <t>Működési célra maradvány igénybevétele</t>
  </si>
  <si>
    <t>Működési célú maradvány összesen:</t>
  </si>
  <si>
    <t xml:space="preserve">   2.  Felhalmozási célú maradvány</t>
  </si>
  <si>
    <t>Felhalmozási célra maradvány igénybevétele</t>
  </si>
  <si>
    <t>Felhalmozási célú maradvány összesen :</t>
  </si>
  <si>
    <t xml:space="preserve">   3.  Finanszirozási célú  egyéb bevételek</t>
  </si>
  <si>
    <t>Finanszírozási célra maradvány igénybevétele</t>
  </si>
  <si>
    <t>Finanszírozási  célú egyéb bevételek összesen :</t>
  </si>
  <si>
    <t>Maradvány igénybevétele összesen:</t>
  </si>
  <si>
    <t>2. ÁH-n belüli megelőlegezés</t>
  </si>
  <si>
    <t>ÁH-n belüli megelőlegezés</t>
  </si>
  <si>
    <t>ÁH-n belüli megelőlegezés összesen :</t>
  </si>
  <si>
    <t xml:space="preserve">  3. Betétek megszüntetése</t>
  </si>
  <si>
    <t>Lekötött betétek megszüntetése</t>
  </si>
  <si>
    <t>Lekötött betétek megszüntetése összesen :</t>
  </si>
  <si>
    <t xml:space="preserve"> 4. Belföldi értékpapírok bevételei</t>
  </si>
  <si>
    <t>Belföldi értékpapírok bevételei</t>
  </si>
  <si>
    <t>Belföldi értékpapírok bevételei összesen:</t>
  </si>
  <si>
    <t>Belföldi finanszírozás bevételei összesen:</t>
  </si>
  <si>
    <t xml:space="preserve">    2. Külföldi finanszírozási bevételei</t>
  </si>
  <si>
    <t>Külföldi finanszírozási bevételei</t>
  </si>
  <si>
    <t>Külföldi finanszírozási bevételei összesen :</t>
  </si>
  <si>
    <t>8 . Finanszirozási bevételek összesen</t>
  </si>
  <si>
    <t>1-8. BEVÉTELEK MINDÖSSZESEN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</si>
</sst>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name val="Arial"/>
      <family val="2"/>
      <charset val="238"/>
    </font>
    <font>
      <sz val="13"/>
      <name val="MS Sans Serif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3">
    <xf numFmtId="0" fontId="0" fillId="0" borderId="0" xfId="0"/>
    <xf numFmtId="164" fontId="2" fillId="0" borderId="0" xfId="0" applyNumberFormat="1" applyFont="1" applyBorder="1" applyAlignment="1">
      <alignment horizontal="center"/>
    </xf>
    <xf numFmtId="0" fontId="3" fillId="0" borderId="0" xfId="0" applyFont="1"/>
    <xf numFmtId="164" fontId="2" fillId="0" borderId="0" xfId="0" applyNumberFormat="1" applyFont="1" applyFill="1" applyBorder="1" applyAlignment="1">
      <alignment horizontal="center"/>
    </xf>
    <xf numFmtId="0" fontId="3" fillId="0" borderId="0" xfId="0" applyFont="1" applyFill="1"/>
    <xf numFmtId="164" fontId="3" fillId="0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4" fillId="0" borderId="5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0" fillId="0" borderId="0" xfId="0" applyNumberFormat="1"/>
    <xf numFmtId="0" fontId="6" fillId="0" borderId="13" xfId="0" applyFont="1" applyBorder="1" applyAlignment="1">
      <alignment horizontal="right"/>
    </xf>
    <xf numFmtId="0" fontId="6" fillId="2" borderId="0" xfId="0" applyFont="1" applyFill="1" applyBorder="1"/>
    <xf numFmtId="3" fontId="7" fillId="2" borderId="0" xfId="0" applyNumberFormat="1" applyFont="1" applyFill="1" applyBorder="1" applyAlignment="1">
      <alignment horizontal="center"/>
    </xf>
    <xf numFmtId="3" fontId="7" fillId="3" borderId="0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right"/>
    </xf>
    <xf numFmtId="0" fontId="2" fillId="0" borderId="0" xfId="0" applyFont="1" applyBorder="1" applyAlignment="1"/>
    <xf numFmtId="3" fontId="3" fillId="0" borderId="0" xfId="0" applyNumberFormat="1" applyFont="1" applyBorder="1" applyAlignment="1">
      <alignment horizontal="center"/>
    </xf>
    <xf numFmtId="0" fontId="2" fillId="0" borderId="0" xfId="0" applyFont="1" applyFill="1" applyBorder="1"/>
    <xf numFmtId="3" fontId="3" fillId="0" borderId="14" xfId="0" applyNumberFormat="1" applyFont="1" applyBorder="1" applyAlignment="1">
      <alignment horizontal="center"/>
    </xf>
    <xf numFmtId="164" fontId="3" fillId="0" borderId="0" xfId="0" applyNumberFormat="1" applyFont="1" applyBorder="1"/>
    <xf numFmtId="3" fontId="3" fillId="0" borderId="0" xfId="0" applyNumberFormat="1" applyFont="1" applyBorder="1"/>
    <xf numFmtId="0" fontId="3" fillId="0" borderId="13" xfId="0" applyFont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3" fontId="3" fillId="0" borderId="16" xfId="0" applyNumberFormat="1" applyFont="1" applyFill="1" applyBorder="1" applyAlignment="1">
      <alignment horizontal="right"/>
    </xf>
    <xf numFmtId="0" fontId="3" fillId="0" borderId="17" xfId="0" applyFont="1" applyFill="1" applyBorder="1"/>
    <xf numFmtId="3" fontId="3" fillId="0" borderId="18" xfId="0" applyNumberFormat="1" applyFont="1" applyFill="1" applyBorder="1"/>
    <xf numFmtId="3" fontId="3" fillId="0" borderId="19" xfId="0" applyNumberFormat="1" applyFont="1" applyFill="1" applyBorder="1"/>
    <xf numFmtId="3" fontId="3" fillId="0" borderId="20" xfId="0" applyNumberFormat="1" applyFont="1" applyFill="1" applyBorder="1"/>
    <xf numFmtId="3" fontId="8" fillId="0" borderId="0" xfId="0" applyNumberFormat="1" applyFont="1" applyAlignment="1">
      <alignment horizontal="right" vertical="top" wrapText="1"/>
    </xf>
    <xf numFmtId="3" fontId="3" fillId="0" borderId="21" xfId="0" applyNumberFormat="1" applyFont="1" applyFill="1" applyBorder="1"/>
    <xf numFmtId="3" fontId="3" fillId="0" borderId="14" xfId="0" applyNumberFormat="1" applyFont="1" applyFill="1" applyBorder="1"/>
    <xf numFmtId="3" fontId="3" fillId="0" borderId="22" xfId="0" applyNumberFormat="1" applyFont="1" applyFill="1" applyBorder="1"/>
    <xf numFmtId="3" fontId="3" fillId="0" borderId="23" xfId="0" applyNumberFormat="1" applyFont="1" applyFill="1" applyBorder="1"/>
    <xf numFmtId="0" fontId="3" fillId="0" borderId="17" xfId="0" applyFont="1" applyFill="1" applyBorder="1" applyAlignment="1">
      <alignment wrapText="1"/>
    </xf>
    <xf numFmtId="3" fontId="3" fillId="0" borderId="21" xfId="0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3" fontId="3" fillId="0" borderId="15" xfId="0" applyNumberFormat="1" applyFont="1" applyBorder="1" applyAlignment="1">
      <alignment horizontal="right"/>
    </xf>
    <xf numFmtId="0" fontId="3" fillId="0" borderId="24" xfId="0" applyFont="1" applyFill="1" applyBorder="1"/>
    <xf numFmtId="3" fontId="3" fillId="0" borderId="25" xfId="0" applyNumberFormat="1" applyFont="1" applyBorder="1"/>
    <xf numFmtId="3" fontId="3" fillId="0" borderId="26" xfId="0" applyNumberFormat="1" applyFont="1" applyBorder="1"/>
    <xf numFmtId="3" fontId="3" fillId="0" borderId="27" xfId="0" applyNumberFormat="1" applyFont="1" applyFill="1" applyBorder="1"/>
    <xf numFmtId="0" fontId="3" fillId="0" borderId="0" xfId="0" applyFont="1" applyBorder="1" applyAlignment="1">
      <alignment horizontal="center"/>
    </xf>
    <xf numFmtId="3" fontId="2" fillId="0" borderId="28" xfId="0" applyNumberFormat="1" applyFont="1" applyBorder="1" applyAlignment="1">
      <alignment horizontal="right"/>
    </xf>
    <xf numFmtId="0" fontId="2" fillId="0" borderId="12" xfId="0" applyFont="1" applyFill="1" applyBorder="1" applyAlignment="1">
      <alignment vertical="top" wrapText="1"/>
    </xf>
    <xf numFmtId="3" fontId="2" fillId="0" borderId="29" xfId="0" applyNumberFormat="1" applyFont="1" applyFill="1" applyBorder="1" applyAlignment="1">
      <alignment horizontal="right"/>
    </xf>
    <xf numFmtId="3" fontId="2" fillId="0" borderId="12" xfId="0" applyNumberFormat="1" applyFont="1" applyFill="1" applyBorder="1" applyAlignment="1">
      <alignment horizontal="right"/>
    </xf>
    <xf numFmtId="3" fontId="2" fillId="0" borderId="0" xfId="0" applyNumberFormat="1" applyFont="1" applyFill="1"/>
    <xf numFmtId="0" fontId="2" fillId="0" borderId="14" xfId="0" applyFont="1" applyFill="1" applyBorder="1" applyAlignment="1"/>
    <xf numFmtId="3" fontId="2" fillId="0" borderId="14" xfId="0" applyNumberFormat="1" applyFont="1" applyBorder="1" applyAlignment="1"/>
    <xf numFmtId="3" fontId="2" fillId="0" borderId="16" xfId="0" applyNumberFormat="1" applyFont="1" applyBorder="1" applyAlignment="1"/>
    <xf numFmtId="3" fontId="2" fillId="0" borderId="0" xfId="0" applyNumberFormat="1" applyFont="1" applyBorder="1" applyAlignment="1"/>
    <xf numFmtId="3" fontId="3" fillId="0" borderId="0" xfId="0" applyNumberFormat="1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3" fontId="3" fillId="0" borderId="15" xfId="1" applyNumberFormat="1" applyFont="1" applyBorder="1" applyAlignment="1">
      <alignment horizontal="right"/>
    </xf>
    <xf numFmtId="3" fontId="3" fillId="0" borderId="18" xfId="0" applyNumberFormat="1" applyFont="1" applyBorder="1"/>
    <xf numFmtId="3" fontId="3" fillId="0" borderId="19" xfId="0" applyNumberFormat="1" applyFont="1" applyBorder="1"/>
    <xf numFmtId="0" fontId="3" fillId="0" borderId="0" xfId="0" applyFont="1" applyFill="1" applyBorder="1"/>
    <xf numFmtId="0" fontId="3" fillId="0" borderId="30" xfId="0" applyFont="1" applyFill="1" applyBorder="1"/>
    <xf numFmtId="3" fontId="3" fillId="0" borderId="22" xfId="0" applyNumberFormat="1" applyFont="1" applyBorder="1"/>
    <xf numFmtId="3" fontId="3" fillId="0" borderId="14" xfId="0" applyNumberFormat="1" applyFont="1" applyBorder="1"/>
    <xf numFmtId="3" fontId="3" fillId="0" borderId="31" xfId="0" applyNumberFormat="1" applyFont="1" applyFill="1" applyBorder="1"/>
    <xf numFmtId="3" fontId="3" fillId="0" borderId="8" xfId="0" applyNumberFormat="1" applyFont="1" applyBorder="1"/>
    <xf numFmtId="3" fontId="2" fillId="0" borderId="0" xfId="0" applyNumberFormat="1" applyFont="1" applyBorder="1" applyAlignment="1">
      <alignment horizontal="right"/>
    </xf>
    <xf numFmtId="3" fontId="2" fillId="0" borderId="32" xfId="0" applyNumberFormat="1" applyFont="1" applyBorder="1" applyAlignment="1">
      <alignment horizontal="left"/>
    </xf>
    <xf numFmtId="3" fontId="2" fillId="0" borderId="9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/>
    <xf numFmtId="3" fontId="2" fillId="0" borderId="0" xfId="0" applyNumberFormat="1" applyFont="1" applyFill="1" applyBorder="1" applyAlignment="1"/>
    <xf numFmtId="3" fontId="3" fillId="0" borderId="17" xfId="0" applyNumberFormat="1" applyFont="1" applyFill="1" applyBorder="1" applyAlignment="1">
      <alignment horizontal="right"/>
    </xf>
    <xf numFmtId="0" fontId="3" fillId="0" borderId="33" xfId="0" applyFont="1" applyFill="1" applyBorder="1"/>
    <xf numFmtId="3" fontId="3" fillId="0" borderId="34" xfId="0" applyNumberFormat="1" applyFont="1" applyFill="1" applyBorder="1"/>
    <xf numFmtId="3" fontId="3" fillId="0" borderId="12" xfId="0" applyNumberFormat="1" applyFont="1" applyFill="1" applyBorder="1"/>
    <xf numFmtId="3" fontId="3" fillId="0" borderId="35" xfId="0" applyNumberFormat="1" applyFont="1" applyFill="1" applyBorder="1"/>
    <xf numFmtId="3" fontId="9" fillId="0" borderId="0" xfId="0" applyNumberFormat="1" applyFont="1" applyFill="1" applyAlignment="1">
      <alignment horizontal="right" vertical="top" wrapText="1"/>
    </xf>
    <xf numFmtId="0" fontId="2" fillId="0" borderId="25" xfId="0" applyFont="1" applyFill="1" applyBorder="1"/>
    <xf numFmtId="3" fontId="2" fillId="0" borderId="9" xfId="0" applyNumberFormat="1" applyFont="1" applyFill="1" applyBorder="1"/>
    <xf numFmtId="3" fontId="2" fillId="0" borderId="12" xfId="0" applyNumberFormat="1" applyFont="1" applyFill="1" applyBorder="1"/>
    <xf numFmtId="3" fontId="3" fillId="0" borderId="0" xfId="0" applyNumberFormat="1" applyFont="1" applyFill="1" applyBorder="1"/>
    <xf numFmtId="0" fontId="2" fillId="0" borderId="32" xfId="0" applyFont="1" applyFill="1" applyBorder="1"/>
    <xf numFmtId="3" fontId="2" fillId="0" borderId="36" xfId="0" applyNumberFormat="1" applyFont="1" applyBorder="1" applyAlignment="1"/>
    <xf numFmtId="3" fontId="2" fillId="0" borderId="32" xfId="0" applyNumberFormat="1" applyFont="1" applyBorder="1" applyAlignment="1"/>
    <xf numFmtId="3" fontId="2" fillId="0" borderId="9" xfId="0" applyNumberFormat="1" applyFont="1" applyBorder="1" applyAlignment="1"/>
    <xf numFmtId="3" fontId="3" fillId="0" borderId="0" xfId="0" applyNumberFormat="1" applyFont="1" applyFill="1"/>
    <xf numFmtId="0" fontId="3" fillId="0" borderId="13" xfId="0" applyFont="1" applyBorder="1"/>
    <xf numFmtId="3" fontId="2" fillId="0" borderId="0" xfId="0" applyNumberFormat="1" applyFont="1" applyBorder="1" applyAlignment="1">
      <alignment horizontal="left"/>
    </xf>
    <xf numFmtId="3" fontId="10" fillId="0" borderId="0" xfId="0" applyNumberFormat="1" applyFont="1" applyBorder="1" applyAlignment="1">
      <alignment horizontal="right"/>
    </xf>
    <xf numFmtId="0" fontId="2" fillId="0" borderId="14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2" fillId="0" borderId="16" xfId="1" applyNumberFormat="1" applyFont="1" applyBorder="1" applyAlignment="1"/>
    <xf numFmtId="0" fontId="3" fillId="0" borderId="17" xfId="0" applyFont="1" applyBorder="1"/>
    <xf numFmtId="3" fontId="11" fillId="0" borderId="2" xfId="0" applyNumberFormat="1" applyFont="1" applyBorder="1"/>
    <xf numFmtId="3" fontId="11" fillId="0" borderId="4" xfId="0" applyNumberFormat="1" applyFont="1" applyBorder="1"/>
    <xf numFmtId="3" fontId="3" fillId="0" borderId="37" xfId="0" applyNumberFormat="1" applyFont="1" applyBorder="1"/>
    <xf numFmtId="3" fontId="2" fillId="0" borderId="38" xfId="0" applyNumberFormat="1" applyFont="1" applyBorder="1" applyAlignment="1">
      <alignment horizontal="right"/>
    </xf>
    <xf numFmtId="3" fontId="2" fillId="0" borderId="17" xfId="0" applyNumberFormat="1" applyFont="1" applyBorder="1" applyAlignment="1">
      <alignment horizontal="left"/>
    </xf>
    <xf numFmtId="3" fontId="3" fillId="0" borderId="12" xfId="0" applyNumberFormat="1" applyFont="1" applyBorder="1"/>
    <xf numFmtId="3" fontId="3" fillId="0" borderId="36" xfId="0" applyNumberFormat="1" applyFont="1" applyBorder="1"/>
    <xf numFmtId="3" fontId="3" fillId="0" borderId="39" xfId="0" applyNumberFormat="1" applyFont="1" applyBorder="1"/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0" fontId="3" fillId="0" borderId="18" xfId="0" applyFont="1" applyFill="1" applyBorder="1"/>
    <xf numFmtId="3" fontId="3" fillId="0" borderId="20" xfId="0" applyNumberFormat="1" applyFont="1" applyBorder="1"/>
    <xf numFmtId="3" fontId="3" fillId="0" borderId="40" xfId="0" applyNumberFormat="1" applyFont="1" applyBorder="1"/>
    <xf numFmtId="0" fontId="3" fillId="4" borderId="15" xfId="0" applyFont="1" applyFill="1" applyBorder="1" applyAlignment="1">
      <alignment horizontal="center"/>
    </xf>
    <xf numFmtId="49" fontId="3" fillId="4" borderId="16" xfId="0" applyNumberFormat="1" applyFont="1" applyFill="1" applyBorder="1" applyAlignment="1">
      <alignment horizontal="center"/>
    </xf>
    <xf numFmtId="0" fontId="3" fillId="4" borderId="21" xfId="0" applyFont="1" applyFill="1" applyBorder="1"/>
    <xf numFmtId="3" fontId="3" fillId="4" borderId="21" xfId="0" applyNumberFormat="1" applyFont="1" applyFill="1" applyBorder="1"/>
    <xf numFmtId="3" fontId="3" fillId="4" borderId="31" xfId="0" applyNumberFormat="1" applyFont="1" applyFill="1" applyBorder="1"/>
    <xf numFmtId="3" fontId="3" fillId="4" borderId="41" xfId="0" applyNumberFormat="1" applyFont="1" applyFill="1" applyBorder="1"/>
    <xf numFmtId="0" fontId="3" fillId="4" borderId="22" xfId="0" applyFont="1" applyFill="1" applyBorder="1"/>
    <xf numFmtId="0" fontId="3" fillId="5" borderId="15" xfId="0" applyFont="1" applyFill="1" applyBorder="1" applyAlignment="1">
      <alignment horizontal="center"/>
    </xf>
    <xf numFmtId="49" fontId="3" fillId="5" borderId="16" xfId="0" applyNumberFormat="1" applyFont="1" applyFill="1" applyBorder="1" applyAlignment="1">
      <alignment horizontal="center"/>
    </xf>
    <xf numFmtId="49" fontId="3" fillId="5" borderId="21" xfId="0" applyNumberFormat="1" applyFont="1" applyFill="1" applyBorder="1" applyAlignment="1">
      <alignment horizontal="left"/>
    </xf>
    <xf numFmtId="3" fontId="3" fillId="5" borderId="21" xfId="0" applyNumberFormat="1" applyFont="1" applyFill="1" applyBorder="1"/>
    <xf numFmtId="3" fontId="3" fillId="5" borderId="31" xfId="0" applyNumberFormat="1" applyFont="1" applyFill="1" applyBorder="1"/>
    <xf numFmtId="3" fontId="3" fillId="5" borderId="41" xfId="0" applyNumberFormat="1" applyFont="1" applyFill="1" applyBorder="1"/>
    <xf numFmtId="49" fontId="2" fillId="0" borderId="16" xfId="0" applyNumberFormat="1" applyFont="1" applyFill="1" applyBorder="1" applyAlignment="1">
      <alignment horizontal="center"/>
    </xf>
    <xf numFmtId="0" fontId="3" fillId="0" borderId="21" xfId="0" applyFont="1" applyFill="1" applyBorder="1" applyAlignment="1">
      <alignment horizontal="left"/>
    </xf>
    <xf numFmtId="3" fontId="3" fillId="0" borderId="41" xfId="0" applyNumberFormat="1" applyFont="1" applyFill="1" applyBorder="1"/>
    <xf numFmtId="3" fontId="11" fillId="0" borderId="41" xfId="0" applyNumberFormat="1" applyFont="1" applyFill="1" applyBorder="1"/>
    <xf numFmtId="0" fontId="3" fillId="0" borderId="21" xfId="0" applyFont="1" applyFill="1" applyBorder="1"/>
    <xf numFmtId="49" fontId="2" fillId="0" borderId="26" xfId="0" applyNumberFormat="1" applyFont="1" applyFill="1" applyBorder="1" applyAlignment="1">
      <alignment horizontal="center"/>
    </xf>
    <xf numFmtId="0" fontId="3" fillId="0" borderId="42" xfId="0" applyFont="1" applyFill="1" applyBorder="1"/>
    <xf numFmtId="3" fontId="3" fillId="0" borderId="8" xfId="0" applyNumberFormat="1" applyFont="1" applyFill="1" applyBorder="1"/>
    <xf numFmtId="3" fontId="3" fillId="0" borderId="43" xfId="0" applyNumberFormat="1" applyFont="1" applyFill="1" applyBorder="1"/>
    <xf numFmtId="3" fontId="3" fillId="0" borderId="44" xfId="0" applyNumberFormat="1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26" xfId="0" applyFont="1" applyFill="1" applyBorder="1"/>
    <xf numFmtId="3" fontId="3" fillId="0" borderId="26" xfId="0" applyNumberFormat="1" applyFont="1" applyBorder="1" applyAlignment="1">
      <alignment horizontal="center"/>
    </xf>
    <xf numFmtId="3" fontId="2" fillId="0" borderId="0" xfId="0" applyNumberFormat="1" applyFont="1"/>
    <xf numFmtId="3" fontId="3" fillId="0" borderId="13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/>
    </xf>
    <xf numFmtId="0" fontId="3" fillId="0" borderId="13" xfId="0" applyFont="1" applyBorder="1" applyAlignment="1">
      <alignment horizontal="right"/>
    </xf>
    <xf numFmtId="0" fontId="2" fillId="0" borderId="12" xfId="0" applyFont="1" applyFill="1" applyBorder="1"/>
    <xf numFmtId="3" fontId="2" fillId="0" borderId="12" xfId="0" applyNumberFormat="1" applyFont="1" applyBorder="1"/>
    <xf numFmtId="3" fontId="2" fillId="0" borderId="0" xfId="0" applyNumberFormat="1" applyFont="1" applyBorder="1"/>
    <xf numFmtId="3" fontId="10" fillId="0" borderId="0" xfId="0" applyNumberFormat="1" applyFont="1" applyBorder="1"/>
    <xf numFmtId="3" fontId="10" fillId="2" borderId="0" xfId="0" applyNumberFormat="1" applyFont="1" applyFill="1" applyBorder="1"/>
    <xf numFmtId="0" fontId="6" fillId="0" borderId="13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3" fontId="6" fillId="0" borderId="0" xfId="0" applyNumberFormat="1" applyFont="1" applyBorder="1" applyAlignment="1">
      <alignment horizontal="center"/>
    </xf>
    <xf numFmtId="3" fontId="12" fillId="0" borderId="0" xfId="0" applyNumberFormat="1" applyFont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left"/>
    </xf>
    <xf numFmtId="0" fontId="3" fillId="0" borderId="20" xfId="0" applyFont="1" applyFill="1" applyBorder="1" applyAlignment="1">
      <alignment horizontal="left"/>
    </xf>
    <xf numFmtId="3" fontId="3" fillId="0" borderId="33" xfId="0" applyNumberFormat="1" applyFont="1" applyFill="1" applyBorder="1" applyAlignment="1"/>
    <xf numFmtId="3" fontId="3" fillId="0" borderId="18" xfId="0" applyNumberFormat="1" applyFont="1" applyFill="1" applyBorder="1" applyAlignment="1"/>
    <xf numFmtId="3" fontId="3" fillId="0" borderId="19" xfId="0" applyNumberFormat="1" applyFont="1" applyFill="1" applyBorder="1" applyAlignment="1"/>
    <xf numFmtId="3" fontId="11" fillId="0" borderId="18" xfId="0" applyNumberFormat="1" applyFont="1" applyFill="1" applyBorder="1" applyAlignment="1"/>
    <xf numFmtId="0" fontId="3" fillId="0" borderId="45" xfId="0" applyFont="1" applyFill="1" applyBorder="1" applyAlignment="1">
      <alignment horizontal="left"/>
    </xf>
    <xf numFmtId="0" fontId="3" fillId="0" borderId="31" xfId="0" applyFont="1" applyFill="1" applyBorder="1" applyAlignment="1">
      <alignment horizontal="left"/>
    </xf>
    <xf numFmtId="3" fontId="3" fillId="0" borderId="45" xfId="0" applyNumberFormat="1" applyFont="1" applyFill="1" applyBorder="1" applyAlignment="1"/>
    <xf numFmtId="3" fontId="3" fillId="0" borderId="21" xfId="0" applyNumberFormat="1" applyFont="1" applyFill="1" applyBorder="1" applyAlignment="1"/>
    <xf numFmtId="3" fontId="3" fillId="0" borderId="16" xfId="0" applyNumberFormat="1" applyFont="1" applyFill="1" applyBorder="1" applyAlignment="1"/>
    <xf numFmtId="3" fontId="11" fillId="0" borderId="21" xfId="0" applyNumberFormat="1" applyFont="1" applyFill="1" applyBorder="1" applyAlignment="1"/>
    <xf numFmtId="0" fontId="3" fillId="0" borderId="45" xfId="0" applyFont="1" applyFill="1" applyBorder="1"/>
    <xf numFmtId="0" fontId="3" fillId="0" borderId="31" xfId="0" applyFont="1" applyFill="1" applyBorder="1"/>
    <xf numFmtId="0" fontId="2" fillId="5" borderId="17" xfId="0" applyFont="1" applyFill="1" applyBorder="1" applyAlignment="1">
      <alignment horizontal="center"/>
    </xf>
    <xf numFmtId="0" fontId="3" fillId="5" borderId="46" xfId="0" applyFont="1" applyFill="1" applyBorder="1" applyAlignment="1">
      <alignment horizontal="left"/>
    </xf>
    <xf numFmtId="0" fontId="3" fillId="5" borderId="27" xfId="0" applyFont="1" applyFill="1" applyBorder="1"/>
    <xf numFmtId="3" fontId="3" fillId="5" borderId="13" xfId="0" applyNumberFormat="1" applyFont="1" applyFill="1" applyBorder="1" applyAlignment="1"/>
    <xf numFmtId="3" fontId="3" fillId="5" borderId="47" xfId="0" applyNumberFormat="1" applyFont="1" applyFill="1" applyBorder="1" applyAlignment="1"/>
    <xf numFmtId="3" fontId="3" fillId="5" borderId="0" xfId="0" applyNumberFormat="1" applyFont="1" applyFill="1" applyBorder="1" applyAlignment="1"/>
    <xf numFmtId="3" fontId="3" fillId="5" borderId="21" xfId="0" applyNumberFormat="1" applyFont="1" applyFill="1" applyBorder="1" applyAlignment="1"/>
    <xf numFmtId="0" fontId="3" fillId="5" borderId="45" xfId="0" applyFont="1" applyFill="1" applyBorder="1" applyAlignment="1">
      <alignment horizontal="left"/>
    </xf>
    <xf numFmtId="0" fontId="3" fillId="5" borderId="31" xfId="0" applyFont="1" applyFill="1" applyBorder="1" applyAlignment="1">
      <alignment horizontal="left"/>
    </xf>
    <xf numFmtId="3" fontId="3" fillId="5" borderId="46" xfId="0" applyNumberFormat="1" applyFont="1" applyFill="1" applyBorder="1" applyAlignment="1"/>
    <xf numFmtId="3" fontId="3" fillId="5" borderId="16" xfId="0" applyNumberFormat="1" applyFont="1" applyFill="1" applyBorder="1" applyAlignment="1"/>
    <xf numFmtId="0" fontId="3" fillId="0" borderId="48" xfId="0" applyFont="1" applyFill="1" applyBorder="1" applyAlignment="1">
      <alignment horizontal="left"/>
    </xf>
    <xf numFmtId="0" fontId="3" fillId="0" borderId="43" xfId="0" applyFont="1" applyFill="1" applyBorder="1"/>
    <xf numFmtId="3" fontId="3" fillId="0" borderId="46" xfId="0" applyNumberFormat="1" applyFont="1" applyFill="1" applyBorder="1"/>
    <xf numFmtId="3" fontId="3" fillId="0" borderId="8" xfId="0" applyNumberFormat="1" applyFont="1" applyFill="1" applyBorder="1" applyAlignment="1"/>
    <xf numFmtId="0" fontId="2" fillId="0" borderId="26" xfId="0" applyFont="1" applyBorder="1" applyAlignment="1">
      <alignment horizontal="left"/>
    </xf>
    <xf numFmtId="3" fontId="2" fillId="0" borderId="8" xfId="0" applyNumberFormat="1" applyFont="1" applyBorder="1" applyAlignment="1"/>
    <xf numFmtId="3" fontId="2" fillId="0" borderId="12" xfId="0" applyNumberFormat="1" applyFont="1" applyBorder="1" applyAlignment="1"/>
    <xf numFmtId="3" fontId="10" fillId="0" borderId="0" xfId="0" applyNumberFormat="1" applyFont="1" applyBorder="1" applyAlignment="1"/>
    <xf numFmtId="0" fontId="7" fillId="0" borderId="13" xfId="0" applyFont="1" applyBorder="1"/>
    <xf numFmtId="0" fontId="6" fillId="0" borderId="0" xfId="0" applyFont="1" applyFill="1" applyBorder="1"/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left"/>
    </xf>
    <xf numFmtId="3" fontId="12" fillId="0" borderId="0" xfId="0" applyNumberFormat="1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2" fillId="0" borderId="17" xfId="0" applyFont="1" applyBorder="1"/>
    <xf numFmtId="0" fontId="3" fillId="0" borderId="26" xfId="0" applyFont="1" applyBorder="1"/>
    <xf numFmtId="3" fontId="11" fillId="0" borderId="34" xfId="0" applyNumberFormat="1" applyFont="1" applyBorder="1"/>
    <xf numFmtId="3" fontId="11" fillId="0" borderId="12" xfId="0" applyNumberFormat="1" applyFont="1" applyBorder="1"/>
    <xf numFmtId="3" fontId="11" fillId="0" borderId="35" xfId="0" applyNumberFormat="1" applyFont="1" applyBorder="1"/>
    <xf numFmtId="3" fontId="2" fillId="0" borderId="26" xfId="0" applyNumberFormat="1" applyFont="1" applyBorder="1" applyAlignment="1">
      <alignment horizontal="right"/>
    </xf>
    <xf numFmtId="3" fontId="2" fillId="0" borderId="32" xfId="0" applyNumberFormat="1" applyFont="1" applyBorder="1" applyAlignment="1">
      <alignment horizontal="right"/>
    </xf>
    <xf numFmtId="0" fontId="3" fillId="0" borderId="12" xfId="0" applyFont="1" applyBorder="1"/>
    <xf numFmtId="0" fontId="3" fillId="0" borderId="27" xfId="0" applyFont="1" applyBorder="1"/>
    <xf numFmtId="3" fontId="3" fillId="0" borderId="4" xfId="0" applyNumberFormat="1" applyFont="1" applyBorder="1"/>
    <xf numFmtId="3" fontId="3" fillId="0" borderId="35" xfId="0" applyNumberFormat="1" applyFont="1" applyBorder="1"/>
    <xf numFmtId="0" fontId="3" fillId="4" borderId="49" xfId="0" applyFont="1" applyFill="1" applyBorder="1" applyAlignment="1">
      <alignment horizontal="center"/>
    </xf>
    <xf numFmtId="49" fontId="3" fillId="4" borderId="50" xfId="0" applyNumberFormat="1" applyFont="1" applyFill="1" applyBorder="1" applyAlignment="1">
      <alignment horizontal="center"/>
    </xf>
    <xf numFmtId="0" fontId="3" fillId="4" borderId="50" xfId="0" applyFont="1" applyFill="1" applyBorder="1"/>
    <xf numFmtId="3" fontId="3" fillId="4" borderId="50" xfId="0" applyNumberFormat="1" applyFont="1" applyFill="1" applyBorder="1"/>
    <xf numFmtId="3" fontId="3" fillId="4" borderId="40" xfId="0" applyNumberFormat="1" applyFont="1" applyFill="1" applyBorder="1"/>
    <xf numFmtId="0" fontId="3" fillId="4" borderId="51" xfId="0" applyFont="1" applyFill="1" applyBorder="1" applyAlignment="1">
      <alignment horizontal="center"/>
    </xf>
    <xf numFmtId="49" fontId="3" fillId="4" borderId="15" xfId="0" applyNumberFormat="1" applyFont="1" applyFill="1" applyBorder="1" applyAlignment="1">
      <alignment horizontal="center"/>
    </xf>
    <xf numFmtId="0" fontId="3" fillId="4" borderId="15" xfId="0" applyFont="1" applyFill="1" applyBorder="1"/>
    <xf numFmtId="3" fontId="3" fillId="4" borderId="15" xfId="0" applyNumberFormat="1" applyFont="1" applyFill="1" applyBorder="1"/>
    <xf numFmtId="49" fontId="3" fillId="5" borderId="51" xfId="0" applyNumberFormat="1" applyFont="1" applyFill="1" applyBorder="1" applyAlignment="1">
      <alignment horizontal="center"/>
    </xf>
    <xf numFmtId="49" fontId="3" fillId="5" borderId="15" xfId="0" applyNumberFormat="1" applyFont="1" applyFill="1" applyBorder="1" applyAlignment="1">
      <alignment horizontal="center"/>
    </xf>
    <xf numFmtId="0" fontId="3" fillId="5" borderId="15" xfId="0" applyFont="1" applyFill="1" applyBorder="1"/>
    <xf numFmtId="3" fontId="3" fillId="5" borderId="15" xfId="0" applyNumberFormat="1" applyFont="1" applyFill="1" applyBorder="1"/>
    <xf numFmtId="0" fontId="3" fillId="5" borderId="51" xfId="0" applyFont="1" applyFill="1" applyBorder="1" applyAlignment="1">
      <alignment horizontal="center"/>
    </xf>
    <xf numFmtId="0" fontId="3" fillId="0" borderId="52" xfId="0" applyFont="1" applyFill="1" applyBorder="1" applyAlignment="1">
      <alignment horizontal="center"/>
    </xf>
    <xf numFmtId="3" fontId="3" fillId="0" borderId="53" xfId="0" applyNumberFormat="1" applyFont="1" applyBorder="1" applyAlignment="1">
      <alignment horizontal="left"/>
    </xf>
    <xf numFmtId="0" fontId="2" fillId="0" borderId="53" xfId="0" applyFont="1" applyFill="1" applyBorder="1"/>
    <xf numFmtId="3" fontId="2" fillId="0" borderId="53" xfId="0" applyNumberFormat="1" applyFont="1" applyBorder="1" applyAlignment="1">
      <alignment horizontal="right"/>
    </xf>
    <xf numFmtId="3" fontId="2" fillId="0" borderId="44" xfId="0" applyNumberFormat="1" applyFont="1" applyBorder="1" applyAlignment="1">
      <alignment horizontal="right"/>
    </xf>
    <xf numFmtId="0" fontId="2" fillId="0" borderId="9" xfId="0" applyFont="1" applyFill="1" applyBorder="1"/>
    <xf numFmtId="3" fontId="2" fillId="0" borderId="36" xfId="0" applyNumberFormat="1" applyFont="1" applyBorder="1"/>
    <xf numFmtId="3" fontId="2" fillId="0" borderId="32" xfId="0" applyNumberFormat="1" applyFont="1" applyBorder="1"/>
    <xf numFmtId="3" fontId="2" fillId="0" borderId="9" xfId="0" applyNumberFormat="1" applyFont="1" applyBorder="1"/>
    <xf numFmtId="0" fontId="7" fillId="0" borderId="13" xfId="0" applyFont="1" applyBorder="1" applyAlignment="1">
      <alignment horizontal="right"/>
    </xf>
    <xf numFmtId="3" fontId="7" fillId="2" borderId="0" xfId="0" applyNumberFormat="1" applyFont="1" applyFill="1" applyBorder="1" applyAlignment="1">
      <alignment horizontal="left"/>
    </xf>
    <xf numFmtId="0" fontId="6" fillId="2" borderId="54" xfId="0" applyFont="1" applyFill="1" applyBorder="1"/>
    <xf numFmtId="3" fontId="12" fillId="2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14" xfId="0" applyFont="1" applyBorder="1"/>
    <xf numFmtId="3" fontId="2" fillId="0" borderId="14" xfId="0" applyNumberFormat="1" applyFont="1" applyBorder="1"/>
    <xf numFmtId="3" fontId="2" fillId="0" borderId="15" xfId="0" applyNumberFormat="1" applyFont="1" applyBorder="1"/>
    <xf numFmtId="3" fontId="3" fillId="0" borderId="0" xfId="0" applyNumberFormat="1" applyFont="1"/>
    <xf numFmtId="0" fontId="3" fillId="0" borderId="24" xfId="0" applyFont="1" applyBorder="1"/>
    <xf numFmtId="3" fontId="3" fillId="0" borderId="27" xfId="0" applyNumberFormat="1" applyFont="1" applyBorder="1"/>
    <xf numFmtId="0" fontId="2" fillId="0" borderId="12" xfId="0" applyFont="1" applyBorder="1"/>
    <xf numFmtId="3" fontId="11" fillId="0" borderId="0" xfId="0" applyNumberFormat="1" applyFont="1" applyBorder="1"/>
    <xf numFmtId="0" fontId="3" fillId="0" borderId="0" xfId="0" applyFont="1" applyBorder="1"/>
    <xf numFmtId="3" fontId="3" fillId="0" borderId="16" xfId="1" applyNumberFormat="1" applyFont="1" applyBorder="1"/>
    <xf numFmtId="0" fontId="3" fillId="0" borderId="41" xfId="0" applyFont="1" applyBorder="1"/>
    <xf numFmtId="3" fontId="3" fillId="0" borderId="21" xfId="0" applyNumberFormat="1" applyFont="1" applyBorder="1"/>
    <xf numFmtId="3" fontId="3" fillId="0" borderId="16" xfId="0" applyNumberFormat="1" applyFont="1" applyBorder="1"/>
    <xf numFmtId="3" fontId="3" fillId="0" borderId="31" xfId="0" applyNumberFormat="1" applyFont="1" applyBorder="1"/>
    <xf numFmtId="3" fontId="3" fillId="0" borderId="16" xfId="0" applyNumberFormat="1" applyFont="1" applyFill="1" applyBorder="1"/>
    <xf numFmtId="3" fontId="0" fillId="0" borderId="0" xfId="0" applyNumberFormat="1" applyFill="1"/>
    <xf numFmtId="3" fontId="2" fillId="0" borderId="0" xfId="0" applyNumberFormat="1" applyFont="1" applyAlignment="1">
      <alignment horizontal="right"/>
    </xf>
    <xf numFmtId="3" fontId="11" fillId="0" borderId="0" xfId="0" applyNumberFormat="1" applyFont="1" applyFill="1" applyBorder="1" applyAlignment="1">
      <alignment horizontal="center"/>
    </xf>
    <xf numFmtId="3" fontId="11" fillId="0" borderId="20" xfId="0" applyNumberFormat="1" applyFont="1" applyBorder="1"/>
    <xf numFmtId="3" fontId="11" fillId="0" borderId="31" xfId="0" applyNumberFormat="1" applyFont="1" applyBorder="1"/>
    <xf numFmtId="3" fontId="3" fillId="0" borderId="15" xfId="1" applyNumberFormat="1" applyFont="1" applyBorder="1"/>
    <xf numFmtId="3" fontId="3" fillId="0" borderId="42" xfId="0" applyNumberFormat="1" applyFont="1" applyBorder="1"/>
    <xf numFmtId="0" fontId="3" fillId="0" borderId="55" xfId="0" applyFont="1" applyBorder="1"/>
    <xf numFmtId="0" fontId="3" fillId="0" borderId="47" xfId="0" applyFont="1" applyBorder="1"/>
    <xf numFmtId="0" fontId="3" fillId="0" borderId="0" xfId="0" applyFont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164" fontId="13" fillId="2" borderId="0" xfId="0" applyNumberFormat="1" applyFont="1" applyFill="1" applyBorder="1"/>
    <xf numFmtId="3" fontId="13" fillId="2" borderId="0" xfId="0" applyNumberFormat="1" applyFont="1" applyFill="1" applyBorder="1"/>
    <xf numFmtId="0" fontId="2" fillId="0" borderId="0" xfId="0" applyFont="1" applyFill="1" applyBorder="1" applyAlignment="1">
      <alignment horizontal="left"/>
    </xf>
    <xf numFmtId="164" fontId="11" fillId="0" borderId="0" xfId="0" applyNumberFormat="1" applyFont="1" applyBorder="1"/>
    <xf numFmtId="0" fontId="2" fillId="0" borderId="15" xfId="0" applyFont="1" applyFill="1" applyBorder="1" applyAlignment="1">
      <alignment horizontal="center"/>
    </xf>
    <xf numFmtId="0" fontId="2" fillId="0" borderId="41" xfId="0" applyFont="1" applyBorder="1" applyAlignment="1"/>
    <xf numFmtId="3" fontId="10" fillId="0" borderId="33" xfId="0" applyNumberFormat="1" applyFont="1" applyBorder="1" applyAlignment="1">
      <alignment horizontal="right"/>
    </xf>
    <xf numFmtId="3" fontId="10" fillId="0" borderId="18" xfId="0" applyNumberFormat="1" applyFont="1" applyBorder="1" applyAlignment="1">
      <alignment horizontal="right"/>
    </xf>
    <xf numFmtId="3" fontId="2" fillId="0" borderId="20" xfId="0" applyNumberFormat="1" applyFont="1" applyBorder="1" applyAlignment="1">
      <alignment horizontal="right"/>
    </xf>
    <xf numFmtId="49" fontId="3" fillId="0" borderId="17" xfId="0" applyNumberFormat="1" applyFont="1" applyFill="1" applyBorder="1" applyAlignment="1">
      <alignment horizontal="center"/>
    </xf>
    <xf numFmtId="49" fontId="3" fillId="0" borderId="41" xfId="0" applyNumberFormat="1" applyFont="1" applyFill="1" applyBorder="1" applyAlignment="1">
      <alignment horizontal="left" wrapText="1"/>
    </xf>
    <xf numFmtId="3" fontId="3" fillId="0" borderId="46" xfId="0" applyNumberFormat="1" applyFont="1" applyFill="1" applyBorder="1" applyAlignment="1">
      <alignment horizontal="right"/>
    </xf>
    <xf numFmtId="3" fontId="3" fillId="0" borderId="42" xfId="0" applyNumberFormat="1" applyFont="1" applyFill="1" applyBorder="1" applyAlignment="1">
      <alignment horizontal="right"/>
    </xf>
    <xf numFmtId="3" fontId="3" fillId="0" borderId="27" xfId="0" applyNumberFormat="1" applyFont="1" applyFill="1" applyBorder="1" applyAlignment="1">
      <alignment horizontal="right"/>
    </xf>
    <xf numFmtId="0" fontId="14" fillId="0" borderId="41" xfId="0" applyFont="1" applyFill="1" applyBorder="1"/>
    <xf numFmtId="3" fontId="3" fillId="0" borderId="45" xfId="0" applyNumberFormat="1" applyFont="1" applyFill="1" applyBorder="1" applyAlignment="1">
      <alignment horizontal="right"/>
    </xf>
    <xf numFmtId="3" fontId="3" fillId="0" borderId="21" xfId="0" applyNumberFormat="1" applyFont="1" applyFill="1" applyBorder="1" applyAlignment="1">
      <alignment horizontal="right"/>
    </xf>
    <xf numFmtId="3" fontId="3" fillId="0" borderId="31" xfId="0" applyNumberFormat="1" applyFont="1" applyFill="1" applyBorder="1" applyAlignment="1">
      <alignment horizontal="right"/>
    </xf>
    <xf numFmtId="3" fontId="3" fillId="0" borderId="41" xfId="0" applyNumberFormat="1" applyFont="1" applyBorder="1" applyAlignment="1">
      <alignment horizontal="left"/>
    </xf>
    <xf numFmtId="3" fontId="3" fillId="0" borderId="41" xfId="0" applyNumberFormat="1" applyFont="1" applyFill="1" applyBorder="1" applyAlignment="1"/>
    <xf numFmtId="3" fontId="3" fillId="0" borderId="13" xfId="0" applyNumberFormat="1" applyFont="1" applyFill="1" applyBorder="1" applyAlignment="1">
      <alignment horizontal="right"/>
    </xf>
    <xf numFmtId="49" fontId="3" fillId="0" borderId="17" xfId="0" quotePrefix="1" applyNumberFormat="1" applyFont="1" applyFill="1" applyBorder="1" applyAlignment="1">
      <alignment horizontal="center"/>
    </xf>
    <xf numFmtId="0" fontId="3" fillId="0" borderId="41" xfId="0" applyFont="1" applyFill="1" applyBorder="1"/>
    <xf numFmtId="3" fontId="3" fillId="0" borderId="56" xfId="0" applyNumberFormat="1" applyFont="1" applyFill="1" applyBorder="1" applyAlignment="1"/>
    <xf numFmtId="3" fontId="3" fillId="0" borderId="56" xfId="0" applyNumberFormat="1" applyFont="1" applyFill="1" applyBorder="1" applyAlignment="1">
      <alignment horizontal="left"/>
    </xf>
    <xf numFmtId="3" fontId="3" fillId="0" borderId="41" xfId="0" applyNumberFormat="1" applyFont="1" applyFill="1" applyBorder="1" applyAlignment="1">
      <alignment horizontal="left"/>
    </xf>
    <xf numFmtId="3" fontId="3" fillId="0" borderId="57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3" fontId="2" fillId="0" borderId="13" xfId="0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3" fontId="2" fillId="0" borderId="17" xfId="0" applyNumberFormat="1" applyFont="1" applyBorder="1" applyAlignment="1">
      <alignment horizontal="right"/>
    </xf>
    <xf numFmtId="0" fontId="2" fillId="0" borderId="32" xfId="0" applyFont="1" applyBorder="1"/>
    <xf numFmtId="3" fontId="9" fillId="0" borderId="0" xfId="0" applyNumberFormat="1" applyFont="1" applyAlignment="1">
      <alignment horizontal="right"/>
    </xf>
    <xf numFmtId="164" fontId="3" fillId="0" borderId="13" xfId="0" applyNumberFormat="1" applyFont="1" applyBorder="1"/>
    <xf numFmtId="3" fontId="11" fillId="0" borderId="0" xfId="0" applyNumberFormat="1" applyFont="1" applyFill="1" applyBorder="1"/>
    <xf numFmtId="3" fontId="3" fillId="0" borderId="13" xfId="0" applyNumberFormat="1" applyFont="1" applyBorder="1"/>
    <xf numFmtId="49" fontId="2" fillId="0" borderId="17" xfId="0" applyNumberFormat="1" applyFont="1" applyBorder="1" applyAlignment="1">
      <alignment horizontal="center"/>
    </xf>
    <xf numFmtId="0" fontId="2" fillId="0" borderId="18" xfId="0" applyFont="1" applyBorder="1" applyAlignment="1"/>
    <xf numFmtId="3" fontId="3" fillId="0" borderId="33" xfId="0" applyNumberFormat="1" applyFont="1" applyBorder="1"/>
    <xf numFmtId="3" fontId="11" fillId="0" borderId="20" xfId="0" applyNumberFormat="1" applyFont="1" applyFill="1" applyBorder="1"/>
    <xf numFmtId="0" fontId="3" fillId="6" borderId="13" xfId="0" applyFont="1" applyFill="1" applyBorder="1" applyAlignment="1">
      <alignment horizontal="left"/>
    </xf>
    <xf numFmtId="3" fontId="3" fillId="0" borderId="17" xfId="0" applyNumberFormat="1" applyFont="1" applyBorder="1" applyAlignment="1">
      <alignment horizontal="center"/>
    </xf>
    <xf numFmtId="3" fontId="3" fillId="0" borderId="42" xfId="0" applyNumberFormat="1" applyFont="1" applyFill="1" applyBorder="1" applyAlignment="1"/>
    <xf numFmtId="3" fontId="3" fillId="0" borderId="46" xfId="0" applyNumberFormat="1" applyFont="1" applyBorder="1"/>
    <xf numFmtId="3" fontId="3" fillId="0" borderId="45" xfId="0" applyNumberFormat="1" applyFont="1" applyBorder="1"/>
    <xf numFmtId="49" fontId="3" fillId="0" borderId="17" xfId="0" applyNumberFormat="1" applyFont="1" applyBorder="1" applyAlignment="1">
      <alignment horizontal="center"/>
    </xf>
    <xf numFmtId="3" fontId="3" fillId="0" borderId="21" xfId="0" applyNumberFormat="1" applyFont="1" applyBorder="1" applyAlignment="1">
      <alignment horizontal="left"/>
    </xf>
    <xf numFmtId="3" fontId="2" fillId="0" borderId="31" xfId="0" applyNumberFormat="1" applyFont="1" applyFill="1" applyBorder="1"/>
    <xf numFmtId="3" fontId="3" fillId="0" borderId="8" xfId="0" applyNumberFormat="1" applyFont="1" applyBorder="1" applyAlignment="1">
      <alignment horizontal="left"/>
    </xf>
    <xf numFmtId="3" fontId="3" fillId="0" borderId="48" xfId="0" applyNumberFormat="1" applyFont="1" applyBorder="1"/>
    <xf numFmtId="3" fontId="3" fillId="0" borderId="57" xfId="0" applyNumberFormat="1" applyFont="1" applyBorder="1"/>
    <xf numFmtId="3" fontId="2" fillId="0" borderId="27" xfId="0" applyNumberFormat="1" applyFont="1" applyBorder="1" applyAlignment="1">
      <alignment horizontal="right"/>
    </xf>
    <xf numFmtId="3" fontId="2" fillId="0" borderId="13" xfId="0" applyNumberFormat="1" applyFont="1" applyBorder="1"/>
    <xf numFmtId="3" fontId="2" fillId="0" borderId="17" xfId="0" applyNumberFormat="1" applyFont="1" applyBorder="1"/>
    <xf numFmtId="3" fontId="2" fillId="0" borderId="11" xfId="0" applyNumberFormat="1" applyFont="1" applyBorder="1"/>
    <xf numFmtId="0" fontId="6" fillId="0" borderId="13" xfId="0" applyFont="1" applyFill="1" applyBorder="1" applyAlignment="1"/>
    <xf numFmtId="0" fontId="6" fillId="2" borderId="0" xfId="0" applyFont="1" applyFill="1" applyBorder="1" applyAlignment="1">
      <alignment horizontal="left"/>
    </xf>
    <xf numFmtId="3" fontId="12" fillId="2" borderId="0" xfId="0" applyNumberFormat="1" applyFont="1" applyFill="1" applyBorder="1" applyAlignment="1">
      <alignment horizontal="center"/>
    </xf>
    <xf numFmtId="3" fontId="6" fillId="2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15" xfId="0" applyFont="1" applyBorder="1" applyAlignment="1">
      <alignment horizontal="right"/>
    </xf>
    <xf numFmtId="3" fontId="3" fillId="0" borderId="15" xfId="0" applyNumberFormat="1" applyFont="1" applyBorder="1"/>
    <xf numFmtId="3" fontId="3" fillId="7" borderId="45" xfId="0" applyNumberFormat="1" applyFont="1" applyFill="1" applyBorder="1"/>
    <xf numFmtId="3" fontId="3" fillId="7" borderId="21" xfId="0" applyNumberFormat="1" applyFont="1" applyFill="1" applyBorder="1"/>
    <xf numFmtId="3" fontId="3" fillId="7" borderId="57" xfId="0" applyNumberFormat="1" applyFont="1" applyFill="1" applyBorder="1"/>
    <xf numFmtId="3" fontId="3" fillId="7" borderId="25" xfId="0" applyNumberFormat="1" applyFont="1" applyFill="1" applyBorder="1"/>
    <xf numFmtId="0" fontId="2" fillId="0" borderId="41" xfId="0" applyFont="1" applyBorder="1"/>
    <xf numFmtId="3" fontId="2" fillId="0" borderId="21" xfId="1" applyNumberFormat="1" applyFont="1" applyBorder="1" applyAlignment="1"/>
    <xf numFmtId="0" fontId="3" fillId="0" borderId="21" xfId="0" applyFont="1" applyBorder="1"/>
    <xf numFmtId="3" fontId="2" fillId="0" borderId="15" xfId="1" applyNumberFormat="1" applyFont="1" applyBorder="1" applyAlignment="1"/>
    <xf numFmtId="0" fontId="3" fillId="0" borderId="56" xfId="0" applyFont="1" applyBorder="1" applyAlignment="1">
      <alignment wrapText="1"/>
    </xf>
    <xf numFmtId="3" fontId="11" fillId="0" borderId="25" xfId="0" applyNumberFormat="1" applyFont="1" applyBorder="1"/>
    <xf numFmtId="3" fontId="11" fillId="0" borderId="27" xfId="0" applyNumberFormat="1" applyFont="1" applyBorder="1"/>
    <xf numFmtId="0" fontId="2" fillId="0" borderId="26" xfId="0" applyFont="1" applyBorder="1"/>
    <xf numFmtId="3" fontId="2" fillId="0" borderId="26" xfId="1" applyNumberFormat="1" applyFont="1" applyBorder="1" applyAlignment="1"/>
    <xf numFmtId="0" fontId="2" fillId="0" borderId="32" xfId="0" applyFont="1" applyBorder="1" applyAlignment="1">
      <alignment wrapText="1"/>
    </xf>
    <xf numFmtId="3" fontId="2" fillId="0" borderId="0" xfId="1" applyNumberFormat="1" applyFont="1" applyBorder="1" applyAlignment="1"/>
    <xf numFmtId="3" fontId="3" fillId="0" borderId="15" xfId="1" applyNumberFormat="1" applyFont="1" applyBorder="1" applyAlignment="1">
      <alignment horizontal="center"/>
    </xf>
    <xf numFmtId="0" fontId="3" fillId="0" borderId="16" xfId="0" applyFont="1" applyBorder="1"/>
    <xf numFmtId="49" fontId="3" fillId="0" borderId="26" xfId="1" applyNumberFormat="1" applyFont="1" applyBorder="1" applyAlignment="1">
      <alignment horizontal="center"/>
    </xf>
    <xf numFmtId="3" fontId="3" fillId="0" borderId="1" xfId="0" applyNumberFormat="1" applyFont="1" applyBorder="1"/>
    <xf numFmtId="3" fontId="3" fillId="0" borderId="43" xfId="0" applyNumberFormat="1" applyFont="1" applyBorder="1"/>
    <xf numFmtId="0" fontId="3" fillId="0" borderId="45" xfId="0" applyFont="1" applyBorder="1"/>
    <xf numFmtId="3" fontId="11" fillId="0" borderId="18" xfId="0" applyNumberFormat="1" applyFont="1" applyBorder="1"/>
    <xf numFmtId="49" fontId="3" fillId="0" borderId="15" xfId="1" applyNumberFormat="1" applyFont="1" applyFill="1" applyBorder="1" applyAlignment="1">
      <alignment horizontal="center"/>
    </xf>
    <xf numFmtId="3" fontId="2" fillId="0" borderId="29" xfId="0" applyNumberFormat="1" applyFont="1" applyBorder="1"/>
    <xf numFmtId="0" fontId="3" fillId="0" borderId="58" xfId="0" applyFont="1" applyBorder="1"/>
    <xf numFmtId="49" fontId="3" fillId="0" borderId="59" xfId="1" applyNumberFormat="1" applyFont="1" applyFill="1" applyBorder="1" applyAlignment="1">
      <alignment horizontal="center"/>
    </xf>
    <xf numFmtId="0" fontId="3" fillId="0" borderId="26" xfId="0" applyFont="1" applyFill="1" applyBorder="1" applyAlignment="1">
      <alignment horizontal="left"/>
    </xf>
    <xf numFmtId="0" fontId="15" fillId="0" borderId="16" xfId="0" applyFont="1" applyFill="1" applyBorder="1" applyAlignment="1">
      <alignment horizontal="left"/>
    </xf>
    <xf numFmtId="3" fontId="3" fillId="0" borderId="60" xfId="0" applyNumberFormat="1" applyFont="1" applyBorder="1"/>
    <xf numFmtId="3" fontId="2" fillId="0" borderId="8" xfId="0" applyNumberFormat="1" applyFont="1" applyBorder="1"/>
    <xf numFmtId="0" fontId="6" fillId="0" borderId="32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3" fontId="6" fillId="0" borderId="9" xfId="0" applyNumberFormat="1" applyFont="1" applyBorder="1"/>
    <xf numFmtId="3" fontId="6" fillId="0" borderId="12" xfId="0" applyNumberFormat="1" applyFont="1" applyBorder="1"/>
    <xf numFmtId="0" fontId="2" fillId="0" borderId="34" xfId="0" applyFont="1" applyBorder="1" applyAlignment="1">
      <alignment horizontal="right"/>
    </xf>
    <xf numFmtId="0" fontId="2" fillId="0" borderId="4" xfId="0" applyFont="1" applyBorder="1"/>
    <xf numFmtId="3" fontId="2" fillId="0" borderId="4" xfId="1" applyNumberFormat="1" applyFont="1" applyBorder="1"/>
    <xf numFmtId="0" fontId="6" fillId="0" borderId="13" xfId="0" applyFont="1" applyFill="1" applyBorder="1" applyAlignment="1">
      <alignment horizontal="left"/>
    </xf>
    <xf numFmtId="3" fontId="2" fillId="2" borderId="0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0" xfId="0" applyFont="1" applyFill="1" applyBorder="1" applyAlignment="1">
      <alignment horizontal="center"/>
    </xf>
    <xf numFmtId="0" fontId="3" fillId="0" borderId="61" xfId="0" applyFont="1" applyFill="1" applyBorder="1" applyAlignment="1"/>
    <xf numFmtId="3" fontId="3" fillId="0" borderId="5" xfId="0" applyNumberFormat="1" applyFont="1" applyFill="1" applyBorder="1"/>
    <xf numFmtId="3" fontId="3" fillId="0" borderId="40" xfId="0" applyNumberFormat="1" applyFont="1" applyFill="1" applyBorder="1"/>
    <xf numFmtId="0" fontId="3" fillId="8" borderId="13" xfId="0" applyFont="1" applyFill="1" applyBorder="1" applyAlignment="1">
      <alignment horizontal="left"/>
    </xf>
    <xf numFmtId="0" fontId="3" fillId="0" borderId="59" xfId="0" applyFont="1" applyFill="1" applyBorder="1" applyAlignment="1">
      <alignment horizontal="center"/>
    </xf>
    <xf numFmtId="0" fontId="3" fillId="0" borderId="24" xfId="0" applyFont="1" applyFill="1" applyBorder="1" applyAlignment="1"/>
    <xf numFmtId="3" fontId="3" fillId="0" borderId="25" xfId="0" applyNumberFormat="1" applyFont="1" applyFill="1" applyBorder="1"/>
    <xf numFmtId="3" fontId="3" fillId="0" borderId="60" xfId="0" applyNumberFormat="1" applyFont="1" applyFill="1" applyBorder="1"/>
    <xf numFmtId="0" fontId="2" fillId="0" borderId="13" xfId="0" applyFont="1" applyBorder="1" applyAlignment="1">
      <alignment horizontal="center"/>
    </xf>
    <xf numFmtId="0" fontId="2" fillId="0" borderId="5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2" fillId="0" borderId="11" xfId="0" applyFont="1" applyFill="1" applyBorder="1" applyAlignment="1"/>
    <xf numFmtId="3" fontId="2" fillId="0" borderId="32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49" xfId="0" applyFont="1" applyFill="1" applyBorder="1" applyAlignment="1">
      <alignment horizontal="center"/>
    </xf>
    <xf numFmtId="0" fontId="3" fillId="0" borderId="62" xfId="0" applyFont="1" applyFill="1" applyBorder="1" applyAlignment="1"/>
    <xf numFmtId="0" fontId="3" fillId="0" borderId="51" xfId="0" applyFont="1" applyFill="1" applyBorder="1" applyAlignment="1">
      <alignment horizontal="center"/>
    </xf>
    <xf numFmtId="3" fontId="3" fillId="0" borderId="26" xfId="0" applyNumberFormat="1" applyFont="1" applyFill="1" applyBorder="1"/>
    <xf numFmtId="0" fontId="2" fillId="0" borderId="48" xfId="0" applyFont="1" applyFill="1" applyBorder="1" applyAlignment="1">
      <alignment horizontal="center"/>
    </xf>
    <xf numFmtId="3" fontId="10" fillId="0" borderId="0" xfId="0" applyNumberFormat="1" applyFont="1" applyFill="1" applyBorder="1"/>
    <xf numFmtId="0" fontId="3" fillId="0" borderId="3" xfId="0" applyFont="1" applyFill="1" applyBorder="1" applyAlignment="1">
      <alignment horizontal="center"/>
    </xf>
    <xf numFmtId="3" fontId="3" fillId="0" borderId="33" xfId="0" applyNumberFormat="1" applyFont="1" applyFill="1" applyBorder="1"/>
    <xf numFmtId="0" fontId="2" fillId="0" borderId="13" xfId="0" applyFont="1" applyFill="1" applyBorder="1" applyAlignment="1">
      <alignment horizontal="center"/>
    </xf>
    <xf numFmtId="3" fontId="2" fillId="0" borderId="57" xfId="0" applyNumberFormat="1" applyFont="1" applyFill="1" applyBorder="1"/>
    <xf numFmtId="3" fontId="2" fillId="0" borderId="25" xfId="0" applyNumberFormat="1" applyFont="1" applyFill="1" applyBorder="1"/>
    <xf numFmtId="0" fontId="2" fillId="0" borderId="13" xfId="0" applyFont="1" applyFill="1" applyBorder="1"/>
    <xf numFmtId="0" fontId="2" fillId="0" borderId="32" xfId="0" applyFont="1" applyFill="1" applyBorder="1" applyAlignment="1"/>
    <xf numFmtId="0" fontId="2" fillId="0" borderId="36" xfId="0" applyFont="1" applyFill="1" applyBorder="1" applyAlignment="1"/>
    <xf numFmtId="0" fontId="3" fillId="0" borderId="36" xfId="0" applyFont="1" applyFill="1" applyBorder="1" applyAlignment="1"/>
    <xf numFmtId="3" fontId="2" fillId="0" borderId="29" xfId="0" applyNumberFormat="1" applyFont="1" applyFill="1" applyBorder="1" applyAlignment="1"/>
    <xf numFmtId="3" fontId="2" fillId="0" borderId="12" xfId="0" applyNumberFormat="1" applyFont="1" applyFill="1" applyBorder="1" applyAlignment="1"/>
    <xf numFmtId="0" fontId="3" fillId="0" borderId="0" xfId="0" applyFont="1" applyFill="1" applyBorder="1" applyAlignment="1"/>
    <xf numFmtId="3" fontId="10" fillId="0" borderId="0" xfId="0" applyNumberFormat="1" applyFont="1" applyFill="1" applyBorder="1" applyAlignment="1"/>
    <xf numFmtId="3" fontId="3" fillId="0" borderId="24" xfId="0" applyNumberFormat="1" applyFont="1" applyBorder="1"/>
    <xf numFmtId="3" fontId="3" fillId="0" borderId="9" xfId="0" applyNumberFormat="1" applyFont="1" applyBorder="1"/>
    <xf numFmtId="3" fontId="3" fillId="0" borderId="32" xfId="0" applyNumberFormat="1" applyFont="1" applyBorder="1"/>
    <xf numFmtId="3" fontId="11" fillId="0" borderId="39" xfId="0" applyNumberFormat="1" applyFont="1" applyBorder="1"/>
    <xf numFmtId="3" fontId="2" fillId="0" borderId="0" xfId="0" applyNumberFormat="1" applyFont="1" applyFill="1" applyBorder="1" applyAlignment="1">
      <alignment horizontal="left"/>
    </xf>
    <xf numFmtId="0" fontId="3" fillId="0" borderId="15" xfId="0" applyFont="1" applyFill="1" applyBorder="1" applyAlignment="1">
      <alignment horizontal="right"/>
    </xf>
    <xf numFmtId="3" fontId="2" fillId="0" borderId="15" xfId="0" applyNumberFormat="1" applyFont="1" applyFill="1" applyBorder="1"/>
    <xf numFmtId="3" fontId="3" fillId="0" borderId="24" xfId="0" applyNumberFormat="1" applyFont="1" applyFill="1" applyBorder="1"/>
    <xf numFmtId="3" fontId="3" fillId="0" borderId="4" xfId="0" applyNumberFormat="1" applyFont="1" applyFill="1" applyBorder="1"/>
    <xf numFmtId="3" fontId="2" fillId="0" borderId="17" xfId="0" applyNumberFormat="1" applyFont="1" applyFill="1" applyBorder="1"/>
    <xf numFmtId="0" fontId="3" fillId="0" borderId="0" xfId="0" applyFont="1" applyFill="1" applyBorder="1" applyAlignment="1">
      <alignment horizontal="right"/>
    </xf>
    <xf numFmtId="0" fontId="2" fillId="0" borderId="32" xfId="0" applyFont="1" applyBorder="1" applyAlignment="1">
      <alignment horizontal="left"/>
    </xf>
    <xf numFmtId="0" fontId="2" fillId="0" borderId="36" xfId="0" applyFont="1" applyBorder="1"/>
    <xf numFmtId="3" fontId="3" fillId="0" borderId="17" xfId="0" applyNumberFormat="1" applyFont="1" applyBorder="1"/>
    <xf numFmtId="0" fontId="6" fillId="0" borderId="9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3" fontId="6" fillId="0" borderId="10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0" fontId="2" fillId="0" borderId="13" xfId="0" applyFont="1" applyBorder="1"/>
    <xf numFmtId="3" fontId="2" fillId="0" borderId="1" xfId="0" applyNumberFormat="1" applyFont="1" applyBorder="1"/>
    <xf numFmtId="3" fontId="2" fillId="0" borderId="63" xfId="0" applyNumberFormat="1" applyFont="1" applyFill="1" applyBorder="1"/>
    <xf numFmtId="3" fontId="2" fillId="0" borderId="1" xfId="0" applyNumberFormat="1" applyFont="1" applyFill="1" applyBorder="1"/>
    <xf numFmtId="3" fontId="10" fillId="0" borderId="64" xfId="0" applyNumberFormat="1" applyFont="1" applyFill="1" applyBorder="1"/>
    <xf numFmtId="0" fontId="16" fillId="0" borderId="32" xfId="0" applyFont="1" applyFill="1" applyBorder="1" applyAlignment="1">
      <alignment horizontal="left" wrapText="1"/>
    </xf>
    <xf numFmtId="0" fontId="17" fillId="0" borderId="36" xfId="0" applyFont="1" applyBorder="1" applyAlignment="1">
      <alignment wrapText="1"/>
    </xf>
    <xf numFmtId="0" fontId="17" fillId="0" borderId="39" xfId="0" applyFont="1" applyBorder="1" applyAlignment="1">
      <alignment wrapText="1"/>
    </xf>
    <xf numFmtId="3" fontId="16" fillId="0" borderId="9" xfId="0" applyNumberFormat="1" applyFont="1" applyBorder="1"/>
    <xf numFmtId="3" fontId="16" fillId="0" borderId="12" xfId="0" applyNumberFormat="1" applyFont="1" applyBorder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4;nkorm&#225;nyzat/R%20E%20N%20D%20E%20L%20E%20T%20E%20K/HAT&#193;LYOS/2021/5_2021_2021.%20&#233;vi%20k&#246;lts&#233;gvet&#233;si%20rendelet%20m&#243;dos&#237;t&#225;sa/egysszerk/5_2021_2021_k&#246;lts&#233;gvet&#233;si_rendelet_mell&#233;k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1">
          <cell r="E41">
            <v>45262905</v>
          </cell>
        </row>
      </sheetData>
      <sheetData sheetId="15"/>
      <sheetData sheetId="16"/>
      <sheetData sheetId="17"/>
      <sheetData sheetId="18"/>
      <sheetData sheetId="19"/>
      <sheetData sheetId="20"/>
      <sheetData sheetId="21">
        <row r="10">
          <cell r="BA10">
            <v>31042866</v>
          </cell>
        </row>
        <row r="24">
          <cell r="BA24">
            <v>56638600</v>
          </cell>
        </row>
        <row r="55">
          <cell r="BA55">
            <v>4147280</v>
          </cell>
        </row>
      </sheetData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8"/>
  <sheetViews>
    <sheetView tabSelected="1" zoomScale="80" zoomScaleNormal="80" workbookViewId="0">
      <selection activeCell="K16" sqref="K16"/>
    </sheetView>
  </sheetViews>
  <sheetFormatPr defaultRowHeight="14.25" x14ac:dyDescent="0.2"/>
  <cols>
    <col min="1" max="1" width="12.5703125" style="29" customWidth="1"/>
    <col min="2" max="2" width="8.5703125" style="431" customWidth="1"/>
    <col min="3" max="3" width="14.28515625" style="432" customWidth="1"/>
    <col min="4" max="4" width="112.140625" style="431" bestFit="1" customWidth="1"/>
    <col min="5" max="5" width="15.7109375" style="431" bestFit="1" customWidth="1"/>
    <col min="6" max="6" width="18" style="431" customWidth="1"/>
    <col min="7" max="7" width="15.42578125" style="431" customWidth="1"/>
    <col min="8" max="8" width="19.140625" style="2" customWidth="1"/>
    <col min="9" max="9" width="5.5703125" style="2" customWidth="1"/>
    <col min="10" max="10" width="12.5703125" style="2" bestFit="1" customWidth="1"/>
    <col min="11" max="16384" width="9.140625" style="2"/>
  </cols>
  <sheetData>
    <row r="1" spans="1:18" ht="1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8" s="4" customFormat="1" ht="15" x14ac:dyDescent="0.25">
      <c r="A2" s="3" t="s">
        <v>1</v>
      </c>
      <c r="B2" s="3"/>
      <c r="C2" s="3"/>
      <c r="D2" s="3"/>
      <c r="E2" s="3"/>
      <c r="F2" s="3"/>
      <c r="G2" s="3"/>
      <c r="H2" s="3"/>
    </row>
    <row r="3" spans="1:18" s="4" customFormat="1" ht="15" x14ac:dyDescent="0.25">
      <c r="A3" s="3" t="s">
        <v>2</v>
      </c>
      <c r="B3" s="3"/>
      <c r="C3" s="3"/>
      <c r="D3" s="3"/>
      <c r="E3" s="3"/>
      <c r="F3" s="3"/>
      <c r="G3" s="3"/>
      <c r="H3" s="3"/>
    </row>
    <row r="4" spans="1:18" s="4" customFormat="1" ht="15" thickBot="1" x14ac:dyDescent="0.25">
      <c r="A4" s="5" t="s">
        <v>3</v>
      </c>
      <c r="B4" s="5"/>
      <c r="C4" s="5"/>
      <c r="D4" s="5"/>
      <c r="E4" s="5"/>
      <c r="F4" s="5"/>
      <c r="G4" s="5"/>
      <c r="H4" s="5"/>
    </row>
    <row r="5" spans="1:18" ht="15" x14ac:dyDescent="0.25">
      <c r="A5" s="6" t="s">
        <v>4</v>
      </c>
      <c r="B5" s="7" t="s">
        <v>5</v>
      </c>
      <c r="C5" s="8"/>
      <c r="D5" s="8"/>
      <c r="E5" s="9" t="s">
        <v>6</v>
      </c>
      <c r="F5" s="9" t="s">
        <v>7</v>
      </c>
      <c r="G5" s="9" t="s">
        <v>8</v>
      </c>
      <c r="H5" s="9" t="s">
        <v>9</v>
      </c>
    </row>
    <row r="6" spans="1:18" ht="32.25" customHeight="1" thickBot="1" x14ac:dyDescent="0.3">
      <c r="A6" s="10"/>
      <c r="B6" s="11" t="s">
        <v>10</v>
      </c>
      <c r="C6" s="12"/>
      <c r="D6" s="12" t="s">
        <v>11</v>
      </c>
      <c r="E6" s="13" t="s">
        <v>12</v>
      </c>
      <c r="F6" s="13"/>
      <c r="G6" s="13"/>
      <c r="H6" s="13" t="s">
        <v>13</v>
      </c>
    </row>
    <row r="7" spans="1:18" ht="15.75" thickBot="1" x14ac:dyDescent="0.3">
      <c r="A7" s="14" t="s">
        <v>14</v>
      </c>
      <c r="B7" s="15" t="s">
        <v>15</v>
      </c>
      <c r="C7" s="16" t="s">
        <v>16</v>
      </c>
      <c r="D7" s="17" t="s">
        <v>17</v>
      </c>
      <c r="E7" s="17" t="s">
        <v>18</v>
      </c>
      <c r="F7" s="17" t="s">
        <v>19</v>
      </c>
      <c r="G7" s="17" t="s">
        <v>20</v>
      </c>
      <c r="H7" s="17" t="s">
        <v>21</v>
      </c>
      <c r="I7" s="18"/>
      <c r="J7" s="18"/>
      <c r="K7" s="19"/>
      <c r="L7" s="19"/>
      <c r="M7"/>
      <c r="N7"/>
      <c r="O7" s="19"/>
      <c r="P7" s="19"/>
      <c r="Q7" s="19"/>
      <c r="R7" s="19"/>
    </row>
    <row r="8" spans="1:18" ht="15.75" x14ac:dyDescent="0.25">
      <c r="A8" s="20"/>
      <c r="B8" s="21" t="s">
        <v>22</v>
      </c>
      <c r="C8" s="22"/>
      <c r="D8" s="22"/>
      <c r="E8" s="23"/>
      <c r="F8" s="23"/>
      <c r="G8" s="23"/>
      <c r="H8" s="23"/>
      <c r="I8" s="18"/>
      <c r="J8" s="18"/>
      <c r="K8" s="19"/>
      <c r="L8" s="19"/>
      <c r="M8" s="19"/>
      <c r="N8" s="19"/>
      <c r="O8"/>
      <c r="P8"/>
      <c r="Q8"/>
      <c r="R8" s="19"/>
    </row>
    <row r="9" spans="1:18" ht="15" x14ac:dyDescent="0.25">
      <c r="A9" s="24"/>
      <c r="B9" s="25" t="s">
        <v>23</v>
      </c>
      <c r="C9" s="26"/>
      <c r="D9" s="26"/>
      <c r="E9" s="26"/>
      <c r="F9" s="26"/>
      <c r="G9" s="26"/>
      <c r="H9" s="26"/>
      <c r="I9" s="18"/>
      <c r="J9" s="18"/>
      <c r="K9" s="19"/>
      <c r="L9" s="19"/>
      <c r="M9" s="19"/>
      <c r="N9" s="19"/>
      <c r="O9"/>
      <c r="P9"/>
      <c r="Q9"/>
      <c r="R9" s="19"/>
    </row>
    <row r="10" spans="1:18" ht="15.75" thickBot="1" x14ac:dyDescent="0.3">
      <c r="A10" s="24"/>
      <c r="B10" s="27" t="s">
        <v>24</v>
      </c>
      <c r="C10" s="28"/>
      <c r="D10" s="28"/>
      <c r="E10" s="29"/>
      <c r="F10" s="29"/>
      <c r="G10" s="29"/>
      <c r="H10" s="30"/>
    </row>
    <row r="11" spans="1:18" x14ac:dyDescent="0.2">
      <c r="A11" s="31" t="s">
        <v>25</v>
      </c>
      <c r="B11" s="32" t="s">
        <v>14</v>
      </c>
      <c r="C11" s="33"/>
      <c r="D11" s="34" t="s">
        <v>26</v>
      </c>
      <c r="E11" s="35">
        <v>30954283</v>
      </c>
      <c r="F11" s="36"/>
      <c r="G11" s="35">
        <v>88583</v>
      </c>
      <c r="H11" s="37">
        <f>'[1]14.mell'!BA10</f>
        <v>31042866</v>
      </c>
      <c r="I11" s="38"/>
      <c r="J11" s="38"/>
    </row>
    <row r="12" spans="1:18" x14ac:dyDescent="0.2">
      <c r="A12" s="31" t="s">
        <v>25</v>
      </c>
      <c r="B12" s="32" t="s">
        <v>15</v>
      </c>
      <c r="C12" s="33"/>
      <c r="D12" s="34" t="s">
        <v>27</v>
      </c>
      <c r="E12" s="39">
        <v>55042600</v>
      </c>
      <c r="F12" s="40"/>
      <c r="G12" s="41">
        <v>1596000</v>
      </c>
      <c r="H12" s="42">
        <f>'[1]14.mell'!BA24</f>
        <v>56638600</v>
      </c>
      <c r="J12" s="38"/>
    </row>
    <row r="13" spans="1:18" x14ac:dyDescent="0.2">
      <c r="A13" s="31" t="s">
        <v>25</v>
      </c>
      <c r="B13" s="32" t="s">
        <v>16</v>
      </c>
      <c r="C13" s="33"/>
      <c r="D13" s="43" t="s">
        <v>28</v>
      </c>
      <c r="E13" s="44">
        <v>34022600</v>
      </c>
      <c r="F13" s="45"/>
      <c r="G13" s="44">
        <f>195303+135350</f>
        <v>330653</v>
      </c>
      <c r="H13" s="42">
        <f t="shared" ref="H13:H14" si="0">SUM(E13:G13)</f>
        <v>34353253</v>
      </c>
      <c r="J13" s="38"/>
    </row>
    <row r="14" spans="1:18" x14ac:dyDescent="0.2">
      <c r="A14" s="31" t="s">
        <v>25</v>
      </c>
      <c r="B14" s="32" t="s">
        <v>17</v>
      </c>
      <c r="C14" s="33"/>
      <c r="D14" s="43" t="s">
        <v>29</v>
      </c>
      <c r="E14" s="44">
        <v>22860167</v>
      </c>
      <c r="F14" s="45"/>
      <c r="G14" s="44">
        <v>272160</v>
      </c>
      <c r="H14" s="42">
        <f t="shared" si="0"/>
        <v>23132327</v>
      </c>
      <c r="J14" s="38"/>
    </row>
    <row r="15" spans="1:18" ht="15" thickBot="1" x14ac:dyDescent="0.25">
      <c r="A15" s="31" t="s">
        <v>25</v>
      </c>
      <c r="B15" s="32" t="s">
        <v>18</v>
      </c>
      <c r="C15" s="46"/>
      <c r="D15" s="47" t="s">
        <v>30</v>
      </c>
      <c r="E15" s="48">
        <v>4079600</v>
      </c>
      <c r="F15" s="49"/>
      <c r="G15" s="48">
        <v>67680</v>
      </c>
      <c r="H15" s="50">
        <f>'[1]14.mell'!BA55</f>
        <v>4147280</v>
      </c>
      <c r="J15" s="38"/>
    </row>
    <row r="16" spans="1:18" s="4" customFormat="1" ht="19.5" customHeight="1" thickBot="1" x14ac:dyDescent="0.3">
      <c r="A16" s="31"/>
      <c r="B16" s="51"/>
      <c r="C16" s="52"/>
      <c r="D16" s="53" t="s">
        <v>31</v>
      </c>
      <c r="E16" s="54">
        <f>SUM(E11:E15)</f>
        <v>146959250</v>
      </c>
      <c r="F16" s="55">
        <f t="shared" ref="F16:H16" si="1">SUM(F11:F15)</f>
        <v>0</v>
      </c>
      <c r="G16" s="54">
        <f t="shared" si="1"/>
        <v>2355076</v>
      </c>
      <c r="H16" s="55">
        <f t="shared" si="1"/>
        <v>149314326</v>
      </c>
      <c r="J16" s="56"/>
    </row>
    <row r="17" spans="1:11" s="4" customFormat="1" ht="15.75" thickBot="1" x14ac:dyDescent="0.3">
      <c r="A17" s="31"/>
      <c r="B17" s="57" t="s">
        <v>32</v>
      </c>
      <c r="C17" s="58"/>
      <c r="D17" s="59"/>
      <c r="E17" s="60"/>
      <c r="F17" s="60"/>
      <c r="G17" s="60"/>
      <c r="H17" s="61"/>
    </row>
    <row r="18" spans="1:11" s="4" customFormat="1" x14ac:dyDescent="0.2">
      <c r="A18" s="31" t="s">
        <v>25</v>
      </c>
      <c r="B18" s="62" t="s">
        <v>14</v>
      </c>
      <c r="C18" s="63"/>
      <c r="D18" s="34" t="s">
        <v>33</v>
      </c>
      <c r="E18" s="64">
        <v>0</v>
      </c>
      <c r="F18" s="65"/>
      <c r="G18" s="64"/>
      <c r="H18" s="37"/>
      <c r="J18" s="38"/>
      <c r="K18" s="66"/>
    </row>
    <row r="19" spans="1:11" s="4" customFormat="1" x14ac:dyDescent="0.2">
      <c r="A19" s="31" t="s">
        <v>25</v>
      </c>
      <c r="B19" s="62" t="s">
        <v>15</v>
      </c>
      <c r="C19" s="63"/>
      <c r="D19" s="67" t="s">
        <v>34</v>
      </c>
      <c r="E19" s="68">
        <v>0</v>
      </c>
      <c r="F19" s="69"/>
      <c r="G19" s="68">
        <v>8451182</v>
      </c>
      <c r="H19" s="42">
        <f>SUM(E19:G19)</f>
        <v>8451182</v>
      </c>
      <c r="J19" s="38"/>
      <c r="K19" s="66"/>
    </row>
    <row r="20" spans="1:11" s="4" customFormat="1" x14ac:dyDescent="0.2">
      <c r="A20" s="31" t="s">
        <v>25</v>
      </c>
      <c r="B20" s="62" t="s">
        <v>16</v>
      </c>
      <c r="C20" s="63"/>
      <c r="D20" s="67" t="s">
        <v>35</v>
      </c>
      <c r="E20" s="68">
        <v>0</v>
      </c>
      <c r="F20" s="69"/>
      <c r="G20" s="68"/>
      <c r="H20" s="70"/>
      <c r="J20" s="38"/>
    </row>
    <row r="21" spans="1:11" s="4" customFormat="1" x14ac:dyDescent="0.2">
      <c r="A21" s="31" t="s">
        <v>25</v>
      </c>
      <c r="B21" s="62" t="s">
        <v>17</v>
      </c>
      <c r="C21" s="63"/>
      <c r="D21" s="67" t="s">
        <v>36</v>
      </c>
      <c r="E21" s="68">
        <v>0</v>
      </c>
      <c r="F21" s="69"/>
      <c r="G21" s="68"/>
      <c r="H21" s="70"/>
      <c r="J21" s="38"/>
    </row>
    <row r="22" spans="1:11" s="4" customFormat="1" x14ac:dyDescent="0.2">
      <c r="A22" s="31" t="s">
        <v>25</v>
      </c>
      <c r="B22" s="62" t="s">
        <v>18</v>
      </c>
      <c r="C22" s="63"/>
      <c r="D22" s="67" t="s">
        <v>37</v>
      </c>
      <c r="E22" s="68">
        <v>0</v>
      </c>
      <c r="F22" s="69"/>
      <c r="G22" s="68"/>
      <c r="H22" s="70"/>
      <c r="J22" s="38"/>
    </row>
    <row r="23" spans="1:11" s="4" customFormat="1" x14ac:dyDescent="0.2">
      <c r="A23" s="31" t="s">
        <v>25</v>
      </c>
      <c r="B23" s="62" t="s">
        <v>19</v>
      </c>
      <c r="C23" s="63"/>
      <c r="D23" s="67" t="s">
        <v>38</v>
      </c>
      <c r="E23" s="68">
        <v>0</v>
      </c>
      <c r="F23" s="69"/>
      <c r="G23" s="68"/>
      <c r="H23" s="70"/>
      <c r="J23" s="38"/>
    </row>
    <row r="24" spans="1:11" s="4" customFormat="1" ht="15" thickBot="1" x14ac:dyDescent="0.25">
      <c r="A24" s="31" t="s">
        <v>25</v>
      </c>
      <c r="B24" s="62" t="s">
        <v>20</v>
      </c>
      <c r="C24" s="63"/>
      <c r="D24" s="67" t="s">
        <v>39</v>
      </c>
      <c r="E24" s="71"/>
      <c r="F24" s="69"/>
      <c r="G24" s="71"/>
      <c r="H24" s="70"/>
      <c r="J24" s="38"/>
    </row>
    <row r="25" spans="1:11" s="4" customFormat="1" ht="15.75" thickBot="1" x14ac:dyDescent="0.3">
      <c r="A25" s="31"/>
      <c r="B25" s="51"/>
      <c r="C25" s="72"/>
      <c r="D25" s="73" t="s">
        <v>40</v>
      </c>
      <c r="E25" s="74">
        <f>SUM(E18:E24)</f>
        <v>0</v>
      </c>
      <c r="F25" s="74">
        <f t="shared" ref="F25:H25" si="2">SUM(F18:F24)</f>
        <v>0</v>
      </c>
      <c r="G25" s="74">
        <f t="shared" si="2"/>
        <v>8451182</v>
      </c>
      <c r="H25" s="75">
        <f t="shared" si="2"/>
        <v>8451182</v>
      </c>
      <c r="J25" s="56"/>
    </row>
    <row r="26" spans="1:11" s="4" customFormat="1" ht="16.5" customHeight="1" thickBot="1" x14ac:dyDescent="0.3">
      <c r="A26" s="31"/>
      <c r="B26" s="76" t="s">
        <v>41</v>
      </c>
      <c r="C26" s="76"/>
      <c r="D26" s="76"/>
      <c r="E26" s="77"/>
      <c r="F26" s="77"/>
      <c r="G26" s="77"/>
      <c r="H26" s="78"/>
    </row>
    <row r="27" spans="1:11" s="4" customFormat="1" ht="15" thickBot="1" x14ac:dyDescent="0.25">
      <c r="A27" s="31" t="s">
        <v>25</v>
      </c>
      <c r="B27" s="32" t="s">
        <v>42</v>
      </c>
      <c r="C27" s="79"/>
      <c r="D27" s="80" t="s">
        <v>43</v>
      </c>
      <c r="E27" s="81">
        <v>0</v>
      </c>
      <c r="F27" s="82"/>
      <c r="G27" s="82"/>
      <c r="H27" s="83">
        <f>SUM(E27:G27)</f>
        <v>0</v>
      </c>
      <c r="J27" s="84"/>
    </row>
    <row r="28" spans="1:11" s="4" customFormat="1" ht="15.75" thickBot="1" x14ac:dyDescent="0.3">
      <c r="A28" s="31" t="s">
        <v>25</v>
      </c>
      <c r="B28" s="32"/>
      <c r="C28" s="79"/>
      <c r="D28" s="85" t="s">
        <v>44</v>
      </c>
      <c r="E28" s="86">
        <f>SUM(E27)</f>
        <v>0</v>
      </c>
      <c r="F28" s="86">
        <f t="shared" ref="F28:H28" si="3">SUM(F27)</f>
        <v>0</v>
      </c>
      <c r="G28" s="86">
        <f t="shared" si="3"/>
        <v>0</v>
      </c>
      <c r="H28" s="87">
        <f t="shared" si="3"/>
        <v>0</v>
      </c>
    </row>
    <row r="29" spans="1:11" s="4" customFormat="1" ht="9" customHeight="1" thickBot="1" x14ac:dyDescent="0.3">
      <c r="A29" s="31"/>
      <c r="B29" s="27"/>
      <c r="C29" s="60"/>
      <c r="D29" s="60"/>
      <c r="E29" s="60"/>
      <c r="F29" s="60"/>
      <c r="G29" s="60"/>
      <c r="H29" s="88"/>
    </row>
    <row r="30" spans="1:11" s="4" customFormat="1" ht="15.75" thickBot="1" x14ac:dyDescent="0.3">
      <c r="A30" s="31"/>
      <c r="B30" s="89" t="s">
        <v>45</v>
      </c>
      <c r="C30" s="90"/>
      <c r="D30" s="91"/>
      <c r="E30" s="92">
        <f>E16+E25+E28</f>
        <v>146959250</v>
      </c>
      <c r="F30" s="92">
        <f>F16+F25+F28</f>
        <v>0</v>
      </c>
      <c r="G30" s="92">
        <f t="shared" ref="G30" si="4">G16+G25+G28</f>
        <v>10806258</v>
      </c>
      <c r="H30" s="92">
        <f>H16+H25+H28</f>
        <v>157765508</v>
      </c>
      <c r="I30" s="93"/>
      <c r="J30" s="56"/>
    </row>
    <row r="31" spans="1:11" ht="8.25" customHeight="1" x14ac:dyDescent="0.25">
      <c r="A31" s="94"/>
      <c r="B31" s="51"/>
      <c r="C31" s="72"/>
      <c r="D31" s="95"/>
      <c r="E31" s="96"/>
      <c r="F31" s="96"/>
      <c r="G31" s="96"/>
      <c r="H31" s="72"/>
    </row>
    <row r="32" spans="1:11" s="4" customFormat="1" ht="16.5" customHeight="1" thickBot="1" x14ac:dyDescent="0.3">
      <c r="A32" s="31"/>
      <c r="B32" s="97" t="s">
        <v>46</v>
      </c>
      <c r="C32" s="98"/>
      <c r="D32" s="98"/>
      <c r="E32" s="77"/>
      <c r="F32" s="77"/>
      <c r="G32" s="77"/>
      <c r="H32" s="78"/>
    </row>
    <row r="33" spans="1:10" s="4" customFormat="1" ht="15" thickBot="1" x14ac:dyDescent="0.25">
      <c r="A33" s="31" t="s">
        <v>25</v>
      </c>
      <c r="B33" s="32" t="s">
        <v>42</v>
      </c>
      <c r="C33" s="79"/>
      <c r="D33" s="80" t="s">
        <v>47</v>
      </c>
      <c r="E33" s="81">
        <v>0</v>
      </c>
      <c r="F33" s="82">
        <v>5533175</v>
      </c>
      <c r="G33" s="82"/>
      <c r="H33" s="83">
        <f>SUM(E33:G33)</f>
        <v>5533175</v>
      </c>
      <c r="J33" s="84"/>
    </row>
    <row r="34" spans="1:10" s="4" customFormat="1" ht="15.75" thickBot="1" x14ac:dyDescent="0.3">
      <c r="A34" s="31" t="s">
        <v>25</v>
      </c>
      <c r="B34" s="32"/>
      <c r="C34" s="79"/>
      <c r="D34" s="85" t="s">
        <v>44</v>
      </c>
      <c r="E34" s="86">
        <f>SUM(E33)</f>
        <v>0</v>
      </c>
      <c r="F34" s="86">
        <f t="shared" ref="F34:H34" si="5">SUM(F33)</f>
        <v>5533175</v>
      </c>
      <c r="G34" s="86">
        <f t="shared" si="5"/>
        <v>0</v>
      </c>
      <c r="H34" s="87">
        <f t="shared" si="5"/>
        <v>5533175</v>
      </c>
    </row>
    <row r="35" spans="1:10" s="4" customFormat="1" ht="15" x14ac:dyDescent="0.25">
      <c r="A35" s="31"/>
      <c r="B35" s="99"/>
      <c r="C35" s="100"/>
      <c r="D35" s="27"/>
      <c r="E35" s="101"/>
      <c r="F35" s="101"/>
      <c r="G35" s="101"/>
      <c r="H35" s="101"/>
    </row>
    <row r="36" spans="1:10" ht="15.75" thickBot="1" x14ac:dyDescent="0.3">
      <c r="A36" s="94"/>
      <c r="B36" s="27" t="s">
        <v>48</v>
      </c>
      <c r="C36" s="72"/>
      <c r="D36" s="95"/>
      <c r="E36" s="96"/>
      <c r="F36" s="96"/>
      <c r="G36" s="96"/>
      <c r="H36" s="72"/>
    </row>
    <row r="37" spans="1:10" ht="15.75" thickBot="1" x14ac:dyDescent="0.3">
      <c r="A37" s="31" t="s">
        <v>25</v>
      </c>
      <c r="B37" s="62" t="s">
        <v>14</v>
      </c>
      <c r="C37" s="102"/>
      <c r="D37" s="103" t="s">
        <v>49</v>
      </c>
      <c r="E37" s="104"/>
      <c r="F37" s="105"/>
      <c r="G37" s="105"/>
      <c r="H37" s="106"/>
    </row>
    <row r="38" spans="1:10" ht="15.75" thickBot="1" x14ac:dyDescent="0.3">
      <c r="A38" s="94"/>
      <c r="B38" s="51"/>
      <c r="C38" s="107"/>
      <c r="D38" s="108" t="s">
        <v>50</v>
      </c>
      <c r="E38" s="74">
        <f>SUM(E37)</f>
        <v>0</v>
      </c>
      <c r="F38" s="74">
        <f t="shared" ref="F38:H38" si="6">SUM(F37)</f>
        <v>0</v>
      </c>
      <c r="G38" s="74">
        <f t="shared" si="6"/>
        <v>0</v>
      </c>
      <c r="H38" s="75">
        <f t="shared" si="6"/>
        <v>0</v>
      </c>
    </row>
    <row r="39" spans="1:10" ht="15" x14ac:dyDescent="0.25">
      <c r="A39" s="94"/>
      <c r="B39" s="51"/>
      <c r="C39" s="72"/>
      <c r="D39" s="95"/>
      <c r="E39" s="72"/>
      <c r="F39" s="72"/>
      <c r="G39" s="72"/>
      <c r="H39" s="72"/>
    </row>
    <row r="40" spans="1:10" ht="15.75" thickBot="1" x14ac:dyDescent="0.3">
      <c r="A40" s="94"/>
      <c r="B40" s="27" t="s">
        <v>51</v>
      </c>
      <c r="C40" s="72"/>
      <c r="D40" s="95"/>
      <c r="E40" s="72"/>
      <c r="F40" s="72"/>
      <c r="G40" s="72"/>
      <c r="H40" s="72"/>
    </row>
    <row r="41" spans="1:10" ht="15.75" thickBot="1" x14ac:dyDescent="0.3">
      <c r="A41" s="31" t="s">
        <v>25</v>
      </c>
      <c r="B41" s="62" t="s">
        <v>14</v>
      </c>
      <c r="C41" s="102"/>
      <c r="D41" s="103" t="s">
        <v>49</v>
      </c>
      <c r="E41" s="109"/>
      <c r="F41" s="110"/>
      <c r="G41" s="109"/>
      <c r="H41" s="111"/>
    </row>
    <row r="42" spans="1:10" ht="15.75" thickBot="1" x14ac:dyDescent="0.3">
      <c r="A42" s="94"/>
      <c r="B42" s="51"/>
      <c r="C42" s="107"/>
      <c r="D42" s="108" t="s">
        <v>52</v>
      </c>
      <c r="E42" s="74">
        <f>SUM(E41)</f>
        <v>0</v>
      </c>
      <c r="F42" s="74">
        <f t="shared" ref="F42:H42" si="7">SUM(F41)</f>
        <v>0</v>
      </c>
      <c r="G42" s="74">
        <f t="shared" si="7"/>
        <v>0</v>
      </c>
      <c r="H42" s="75">
        <f t="shared" si="7"/>
        <v>0</v>
      </c>
    </row>
    <row r="43" spans="1:10" ht="9.75" customHeight="1" x14ac:dyDescent="0.25">
      <c r="A43" s="94"/>
      <c r="B43" s="51"/>
      <c r="C43" s="72"/>
      <c r="D43" s="95"/>
      <c r="E43" s="96"/>
      <c r="F43" s="96"/>
      <c r="G43" s="96"/>
      <c r="H43" s="72"/>
    </row>
    <row r="44" spans="1:10" ht="15.75" thickBot="1" x14ac:dyDescent="0.3">
      <c r="A44" s="94"/>
      <c r="B44" s="112" t="s">
        <v>53</v>
      </c>
      <c r="C44" s="113"/>
      <c r="D44" s="95"/>
      <c r="E44" s="72"/>
      <c r="F44" s="72"/>
      <c r="G44" s="72"/>
      <c r="H44" s="72"/>
    </row>
    <row r="45" spans="1:10" ht="15" x14ac:dyDescent="0.25">
      <c r="A45" s="31" t="s">
        <v>25</v>
      </c>
      <c r="B45" s="32" t="s">
        <v>14</v>
      </c>
      <c r="C45" s="114"/>
      <c r="D45" s="115" t="s">
        <v>54</v>
      </c>
      <c r="E45" s="64">
        <v>85200</v>
      </c>
      <c r="F45" s="116"/>
      <c r="G45" s="116"/>
      <c r="H45" s="117">
        <f>SUM(E45:G45)</f>
        <v>85200</v>
      </c>
      <c r="J45" s="38"/>
    </row>
    <row r="46" spans="1:10" x14ac:dyDescent="0.2">
      <c r="A46" s="31" t="s">
        <v>25</v>
      </c>
      <c r="B46" s="118" t="s">
        <v>15</v>
      </c>
      <c r="C46" s="119" t="s">
        <v>55</v>
      </c>
      <c r="D46" s="120" t="s">
        <v>56</v>
      </c>
      <c r="E46" s="121"/>
      <c r="F46" s="122"/>
      <c r="G46" s="122"/>
      <c r="H46" s="123"/>
      <c r="J46" s="38"/>
    </row>
    <row r="47" spans="1:10" x14ac:dyDescent="0.2">
      <c r="A47" s="31" t="s">
        <v>25</v>
      </c>
      <c r="B47" s="118" t="s">
        <v>16</v>
      </c>
      <c r="C47" s="119" t="s">
        <v>57</v>
      </c>
      <c r="D47" s="120" t="s">
        <v>58</v>
      </c>
      <c r="E47" s="121"/>
      <c r="F47" s="122"/>
      <c r="G47" s="122"/>
      <c r="H47" s="123"/>
      <c r="J47" s="38"/>
    </row>
    <row r="48" spans="1:10" x14ac:dyDescent="0.2">
      <c r="A48" s="31" t="s">
        <v>25</v>
      </c>
      <c r="B48" s="118" t="s">
        <v>17</v>
      </c>
      <c r="C48" s="119" t="s">
        <v>59</v>
      </c>
      <c r="D48" s="124" t="s">
        <v>60</v>
      </c>
      <c r="E48" s="121"/>
      <c r="F48" s="122"/>
      <c r="G48" s="122"/>
      <c r="H48" s="123"/>
      <c r="J48" s="38"/>
    </row>
    <row r="49" spans="1:10" x14ac:dyDescent="0.2">
      <c r="A49" s="31" t="s">
        <v>25</v>
      </c>
      <c r="B49" s="118" t="s">
        <v>18</v>
      </c>
      <c r="C49" s="119" t="s">
        <v>61</v>
      </c>
      <c r="D49" s="124" t="s">
        <v>62</v>
      </c>
      <c r="E49" s="121"/>
      <c r="F49" s="122"/>
      <c r="G49" s="122"/>
      <c r="H49" s="123"/>
      <c r="J49" s="38"/>
    </row>
    <row r="50" spans="1:10" x14ac:dyDescent="0.2">
      <c r="A50" s="31" t="s">
        <v>25</v>
      </c>
      <c r="B50" s="118" t="s">
        <v>19</v>
      </c>
      <c r="C50" s="119" t="s">
        <v>63</v>
      </c>
      <c r="D50" s="124" t="s">
        <v>64</v>
      </c>
      <c r="E50" s="121">
        <v>4486790</v>
      </c>
      <c r="F50" s="122"/>
      <c r="G50" s="122"/>
      <c r="H50" s="123">
        <f>SUM(E50:G50)</f>
        <v>4486790</v>
      </c>
      <c r="J50" s="38"/>
    </row>
    <row r="51" spans="1:10" x14ac:dyDescent="0.2">
      <c r="A51" s="31" t="s">
        <v>25</v>
      </c>
      <c r="B51" s="125" t="s">
        <v>20</v>
      </c>
      <c r="C51" s="126" t="s">
        <v>65</v>
      </c>
      <c r="D51" s="127" t="s">
        <v>66</v>
      </c>
      <c r="E51" s="128">
        <v>11430000</v>
      </c>
      <c r="F51" s="129"/>
      <c r="G51" s="129"/>
      <c r="H51" s="130">
        <f>SUM(E51:G51)</f>
        <v>11430000</v>
      </c>
      <c r="J51" s="38"/>
    </row>
    <row r="52" spans="1:10" s="4" customFormat="1" ht="15" x14ac:dyDescent="0.25">
      <c r="A52" s="31" t="s">
        <v>25</v>
      </c>
      <c r="B52" s="32" t="s">
        <v>21</v>
      </c>
      <c r="C52" s="131"/>
      <c r="D52" s="132" t="s">
        <v>67</v>
      </c>
      <c r="E52" s="39">
        <v>100000</v>
      </c>
      <c r="F52" s="70"/>
      <c r="G52" s="70"/>
      <c r="H52" s="133">
        <f>SUM(E52:G52)</f>
        <v>100000</v>
      </c>
      <c r="J52" s="38"/>
    </row>
    <row r="53" spans="1:10" ht="15" x14ac:dyDescent="0.25">
      <c r="A53" s="31" t="s">
        <v>25</v>
      </c>
      <c r="B53" s="32" t="s">
        <v>68</v>
      </c>
      <c r="C53" s="131"/>
      <c r="D53" s="132" t="s">
        <v>69</v>
      </c>
      <c r="E53" s="39"/>
      <c r="F53" s="70"/>
      <c r="G53" s="70"/>
      <c r="H53" s="134"/>
      <c r="J53" s="38"/>
    </row>
    <row r="54" spans="1:10" ht="15" x14ac:dyDescent="0.25">
      <c r="A54" s="31" t="s">
        <v>25</v>
      </c>
      <c r="B54" s="32" t="s">
        <v>70</v>
      </c>
      <c r="C54" s="131"/>
      <c r="D54" s="135" t="s">
        <v>71</v>
      </c>
      <c r="E54" s="39">
        <v>2725192</v>
      </c>
      <c r="F54" s="70"/>
      <c r="G54" s="70"/>
      <c r="H54" s="133">
        <f>SUM(E54:G54)</f>
        <v>2725192</v>
      </c>
      <c r="J54" s="38"/>
    </row>
    <row r="55" spans="1:10" ht="15" x14ac:dyDescent="0.25">
      <c r="A55" s="31" t="s">
        <v>25</v>
      </c>
      <c r="B55" s="32" t="s">
        <v>72</v>
      </c>
      <c r="C55" s="136"/>
      <c r="D55" s="137" t="s">
        <v>73</v>
      </c>
      <c r="E55" s="39"/>
      <c r="F55" s="70"/>
      <c r="G55" s="70"/>
      <c r="H55" s="133"/>
      <c r="J55" s="38"/>
    </row>
    <row r="56" spans="1:10" ht="15.75" thickBot="1" x14ac:dyDescent="0.3">
      <c r="A56" s="31" t="s">
        <v>25</v>
      </c>
      <c r="B56" s="32" t="s">
        <v>74</v>
      </c>
      <c r="C56" s="136"/>
      <c r="D56" s="137" t="s">
        <v>75</v>
      </c>
      <c r="E56" s="138"/>
      <c r="F56" s="139"/>
      <c r="G56" s="139"/>
      <c r="H56" s="140"/>
      <c r="J56" s="38"/>
    </row>
    <row r="57" spans="1:10" ht="15.75" thickBot="1" x14ac:dyDescent="0.3">
      <c r="A57" s="141"/>
      <c r="B57" s="142"/>
      <c r="C57" s="143"/>
      <c r="D57" s="89" t="s">
        <v>76</v>
      </c>
      <c r="E57" s="75">
        <f>SUM(E45:E56)</f>
        <v>18827182</v>
      </c>
      <c r="F57" s="75">
        <f t="shared" ref="F57:H57" si="8">SUM(F45:F56)</f>
        <v>0</v>
      </c>
      <c r="G57" s="75">
        <f t="shared" si="8"/>
        <v>0</v>
      </c>
      <c r="H57" s="75">
        <f t="shared" si="8"/>
        <v>18827182</v>
      </c>
      <c r="J57" s="144"/>
    </row>
    <row r="58" spans="1:10" ht="9" customHeight="1" thickBot="1" x14ac:dyDescent="0.3">
      <c r="A58" s="145"/>
      <c r="B58" s="66"/>
      <c r="C58" s="146"/>
      <c r="D58" s="27"/>
      <c r="E58" s="96"/>
      <c r="F58" s="96"/>
      <c r="G58" s="96"/>
      <c r="H58" s="72"/>
    </row>
    <row r="59" spans="1:10" ht="15.75" thickBot="1" x14ac:dyDescent="0.3">
      <c r="A59" s="147"/>
      <c r="B59" s="148" t="s">
        <v>77</v>
      </c>
      <c r="C59" s="149"/>
      <c r="D59" s="149"/>
      <c r="E59" s="149">
        <f t="shared" ref="E59:G59" si="9">E30+E34+E38+E42+E57</f>
        <v>165786432</v>
      </c>
      <c r="F59" s="149">
        <f t="shared" si="9"/>
        <v>5533175</v>
      </c>
      <c r="G59" s="149">
        <f t="shared" si="9"/>
        <v>10806258</v>
      </c>
      <c r="H59" s="149">
        <f>H30+H34+H38+H42+H57</f>
        <v>182125865</v>
      </c>
    </row>
    <row r="60" spans="1:10" ht="10.5" customHeight="1" x14ac:dyDescent="0.25">
      <c r="A60" s="147"/>
      <c r="B60" s="27"/>
      <c r="C60" s="150"/>
      <c r="D60" s="150"/>
      <c r="E60" s="151"/>
      <c r="F60" s="151"/>
      <c r="G60" s="151"/>
      <c r="H60" s="151"/>
    </row>
    <row r="61" spans="1:10" ht="15.75" x14ac:dyDescent="0.25">
      <c r="A61" s="147"/>
      <c r="B61" s="21" t="s">
        <v>78</v>
      </c>
      <c r="C61" s="22"/>
      <c r="D61" s="22"/>
      <c r="E61" s="152"/>
      <c r="F61" s="152"/>
      <c r="G61" s="152"/>
      <c r="H61" s="152"/>
    </row>
    <row r="62" spans="1:10" ht="15.75" x14ac:dyDescent="0.25">
      <c r="A62" s="153"/>
      <c r="B62" s="154" t="s">
        <v>79</v>
      </c>
      <c r="C62" s="155"/>
      <c r="D62" s="155"/>
      <c r="E62" s="156"/>
      <c r="F62" s="156"/>
      <c r="G62" s="156"/>
      <c r="H62" s="156"/>
    </row>
    <row r="63" spans="1:10" ht="7.5" customHeight="1" thickBot="1" x14ac:dyDescent="0.3">
      <c r="A63" s="153"/>
      <c r="B63" s="154"/>
      <c r="C63" s="157"/>
      <c r="D63" s="157"/>
      <c r="E63" s="156"/>
      <c r="F63" s="156"/>
      <c r="G63" s="156"/>
      <c r="H63" s="156"/>
    </row>
    <row r="64" spans="1:10" ht="15" x14ac:dyDescent="0.25">
      <c r="A64" s="31" t="s">
        <v>25</v>
      </c>
      <c r="B64" s="158" t="s">
        <v>14</v>
      </c>
      <c r="C64" s="159" t="s">
        <v>80</v>
      </c>
      <c r="D64" s="160"/>
      <c r="E64" s="161">
        <v>0</v>
      </c>
      <c r="F64" s="162"/>
      <c r="G64" s="163"/>
      <c r="H64" s="164"/>
    </row>
    <row r="65" spans="1:13" ht="15" x14ac:dyDescent="0.25">
      <c r="A65" s="31" t="s">
        <v>25</v>
      </c>
      <c r="B65" s="158" t="s">
        <v>15</v>
      </c>
      <c r="C65" s="165" t="s">
        <v>81</v>
      </c>
      <c r="D65" s="166"/>
      <c r="E65" s="167">
        <v>0</v>
      </c>
      <c r="F65" s="168"/>
      <c r="G65" s="169"/>
      <c r="H65" s="170"/>
    </row>
    <row r="66" spans="1:13" ht="15" x14ac:dyDescent="0.25">
      <c r="A66" s="31" t="s">
        <v>25</v>
      </c>
      <c r="B66" s="158" t="s">
        <v>16</v>
      </c>
      <c r="C66" s="171" t="s">
        <v>82</v>
      </c>
      <c r="D66" s="172"/>
      <c r="E66" s="167">
        <v>0</v>
      </c>
      <c r="F66" s="168"/>
      <c r="G66" s="169"/>
      <c r="H66" s="170"/>
    </row>
    <row r="67" spans="1:13" ht="15" x14ac:dyDescent="0.25">
      <c r="A67" s="31" t="s">
        <v>25</v>
      </c>
      <c r="B67" s="173" t="s">
        <v>17</v>
      </c>
      <c r="C67" s="174" t="s">
        <v>83</v>
      </c>
      <c r="D67" s="175"/>
      <c r="E67" s="176"/>
      <c r="F67" s="177"/>
      <c r="G67" s="178"/>
      <c r="H67" s="179"/>
    </row>
    <row r="68" spans="1:13" ht="15" x14ac:dyDescent="0.25">
      <c r="A68" s="31" t="s">
        <v>25</v>
      </c>
      <c r="B68" s="173" t="s">
        <v>18</v>
      </c>
      <c r="C68" s="180" t="s">
        <v>84</v>
      </c>
      <c r="D68" s="181"/>
      <c r="E68" s="182"/>
      <c r="F68" s="179"/>
      <c r="G68" s="183"/>
      <c r="H68" s="179"/>
    </row>
    <row r="69" spans="1:13" s="4" customFormat="1" ht="15.75" thickBot="1" x14ac:dyDescent="0.3">
      <c r="A69" s="31" t="s">
        <v>25</v>
      </c>
      <c r="B69" s="158" t="s">
        <v>19</v>
      </c>
      <c r="C69" s="184" t="s">
        <v>85</v>
      </c>
      <c r="D69" s="185"/>
      <c r="E69" s="186"/>
      <c r="F69" s="138"/>
      <c r="G69" s="88"/>
      <c r="H69" s="187"/>
    </row>
    <row r="70" spans="1:13" ht="15.75" thickBot="1" x14ac:dyDescent="0.3">
      <c r="A70" s="141"/>
      <c r="B70" s="188"/>
      <c r="C70" s="113"/>
      <c r="D70" s="189" t="s">
        <v>86</v>
      </c>
      <c r="E70" s="190">
        <f>SUM(E64:E69)</f>
        <v>0</v>
      </c>
      <c r="F70" s="190">
        <f t="shared" ref="F70:H70" si="10">SUM(F64:F69)</f>
        <v>0</v>
      </c>
      <c r="G70" s="190">
        <f t="shared" si="10"/>
        <v>0</v>
      </c>
      <c r="H70" s="190">
        <f t="shared" si="10"/>
        <v>0</v>
      </c>
    </row>
    <row r="71" spans="1:13" ht="8.25" customHeight="1" x14ac:dyDescent="0.25">
      <c r="A71" s="31"/>
      <c r="B71" s="112"/>
      <c r="C71" s="60"/>
      <c r="D71" s="60"/>
      <c r="E71" s="191"/>
      <c r="F71" s="191"/>
      <c r="G71" s="191"/>
      <c r="H71" s="191"/>
    </row>
    <row r="72" spans="1:13" s="4" customFormat="1" ht="15.75" x14ac:dyDescent="0.25">
      <c r="A72" s="192"/>
      <c r="B72" s="193" t="s">
        <v>87</v>
      </c>
      <c r="C72" s="194"/>
      <c r="D72" s="195"/>
      <c r="E72" s="196"/>
      <c r="F72" s="196"/>
      <c r="G72" s="196"/>
      <c r="H72" s="196"/>
    </row>
    <row r="73" spans="1:13" ht="9" customHeight="1" thickBot="1" x14ac:dyDescent="0.3">
      <c r="A73" s="192"/>
      <c r="B73" s="193"/>
      <c r="C73" s="194"/>
      <c r="D73" s="195"/>
      <c r="E73" s="196"/>
      <c r="F73" s="196"/>
      <c r="G73" s="196"/>
      <c r="H73" s="196"/>
    </row>
    <row r="74" spans="1:13" ht="15.75" thickBot="1" x14ac:dyDescent="0.3">
      <c r="A74" s="31" t="s">
        <v>25</v>
      </c>
      <c r="B74" s="197" t="s">
        <v>14</v>
      </c>
      <c r="C74" s="198" t="s">
        <v>88</v>
      </c>
      <c r="D74" s="199"/>
      <c r="E74" s="200"/>
      <c r="F74" s="201"/>
      <c r="G74" s="201"/>
      <c r="H74" s="202"/>
    </row>
    <row r="75" spans="1:13" s="4" customFormat="1" ht="15.75" thickBot="1" x14ac:dyDescent="0.3">
      <c r="A75" s="94"/>
      <c r="B75" s="51"/>
      <c r="C75" s="203"/>
      <c r="D75" s="73" t="s">
        <v>89</v>
      </c>
      <c r="E75" s="204">
        <f>SUM(E74)</f>
        <v>0</v>
      </c>
      <c r="F75" s="204">
        <f t="shared" ref="F75:H75" si="11">SUM(F74)</f>
        <v>0</v>
      </c>
      <c r="G75" s="204">
        <f t="shared" si="11"/>
        <v>0</v>
      </c>
      <c r="H75" s="75">
        <f t="shared" si="11"/>
        <v>0</v>
      </c>
    </row>
    <row r="76" spans="1:13" ht="9.75" customHeight="1" thickBot="1" x14ac:dyDescent="0.3">
      <c r="A76" s="94"/>
      <c r="B76" s="51"/>
      <c r="C76" s="72"/>
      <c r="D76" s="95"/>
      <c r="E76" s="72"/>
      <c r="F76" s="72"/>
      <c r="G76" s="72"/>
      <c r="H76" s="72"/>
    </row>
    <row r="77" spans="1:13" ht="16.5" thickBot="1" x14ac:dyDescent="0.3">
      <c r="A77" s="192"/>
      <c r="B77" s="193" t="s">
        <v>90</v>
      </c>
      <c r="C77" s="194"/>
      <c r="D77" s="195"/>
      <c r="E77" s="194"/>
      <c r="F77" s="194"/>
      <c r="G77" s="194"/>
      <c r="H77" s="194"/>
      <c r="M77" s="205"/>
    </row>
    <row r="78" spans="1:13" ht="11.25" customHeight="1" thickBot="1" x14ac:dyDescent="0.3">
      <c r="A78" s="192"/>
      <c r="B78" s="193"/>
      <c r="C78" s="194"/>
      <c r="D78" s="195"/>
      <c r="E78" s="194"/>
      <c r="F78" s="194"/>
      <c r="G78" s="194"/>
      <c r="H78" s="194"/>
    </row>
    <row r="79" spans="1:13" ht="15.75" thickBot="1" x14ac:dyDescent="0.3">
      <c r="A79" s="31" t="s">
        <v>25</v>
      </c>
      <c r="B79" s="197" t="s">
        <v>14</v>
      </c>
      <c r="C79" s="198" t="s">
        <v>88</v>
      </c>
      <c r="D79" s="206"/>
      <c r="E79" s="109"/>
      <c r="F79" s="207"/>
      <c r="G79" s="109"/>
      <c r="H79" s="208"/>
    </row>
    <row r="80" spans="1:13" ht="15.75" thickBot="1" x14ac:dyDescent="0.3">
      <c r="A80" s="94"/>
      <c r="B80" s="51"/>
      <c r="C80" s="203"/>
      <c r="D80" s="73" t="s">
        <v>91</v>
      </c>
      <c r="E80" s="204">
        <f>SUM(E79)</f>
        <v>0</v>
      </c>
      <c r="F80" s="204">
        <f t="shared" ref="F80:H80" si="12">SUM(F79)</f>
        <v>0</v>
      </c>
      <c r="G80" s="204">
        <f t="shared" si="12"/>
        <v>0</v>
      </c>
      <c r="H80" s="75">
        <f t="shared" si="12"/>
        <v>0</v>
      </c>
    </row>
    <row r="81" spans="1:10" ht="9.75" customHeight="1" x14ac:dyDescent="0.25">
      <c r="A81" s="94"/>
      <c r="B81" s="51"/>
      <c r="C81" s="72"/>
      <c r="D81" s="95"/>
      <c r="E81" s="96"/>
      <c r="F81" s="96"/>
      <c r="G81" s="96"/>
      <c r="H81" s="96"/>
    </row>
    <row r="82" spans="1:10" ht="15.75" x14ac:dyDescent="0.25">
      <c r="A82" s="153"/>
      <c r="B82" s="154" t="s">
        <v>92</v>
      </c>
      <c r="C82" s="155"/>
      <c r="D82" s="155"/>
      <c r="E82" s="156"/>
      <c r="F82" s="156"/>
      <c r="G82" s="156"/>
      <c r="H82" s="156"/>
    </row>
    <row r="83" spans="1:10" s="4" customFormat="1" ht="10.5" customHeight="1" thickBot="1" x14ac:dyDescent="0.3">
      <c r="A83" s="153"/>
      <c r="B83" s="154"/>
      <c r="C83" s="155"/>
      <c r="D83" s="155"/>
      <c r="E83" s="156"/>
      <c r="F83" s="156"/>
      <c r="G83" s="156"/>
      <c r="H83" s="156"/>
    </row>
    <row r="84" spans="1:10" s="4" customFormat="1" x14ac:dyDescent="0.2">
      <c r="A84" s="31" t="s">
        <v>25</v>
      </c>
      <c r="B84" s="209" t="s">
        <v>14</v>
      </c>
      <c r="C84" s="210" t="s">
        <v>55</v>
      </c>
      <c r="D84" s="211" t="s">
        <v>93</v>
      </c>
      <c r="E84" s="212"/>
      <c r="F84" s="212"/>
      <c r="G84" s="212"/>
      <c r="H84" s="213"/>
      <c r="J84" s="38"/>
    </row>
    <row r="85" spans="1:10" s="4" customFormat="1" x14ac:dyDescent="0.2">
      <c r="A85" s="31" t="s">
        <v>25</v>
      </c>
      <c r="B85" s="214" t="s">
        <v>15</v>
      </c>
      <c r="C85" s="215" t="s">
        <v>57</v>
      </c>
      <c r="D85" s="216" t="s">
        <v>94</v>
      </c>
      <c r="E85" s="217"/>
      <c r="F85" s="217"/>
      <c r="G85" s="217"/>
      <c r="H85" s="123"/>
      <c r="J85" s="38"/>
    </row>
    <row r="86" spans="1:10" s="4" customFormat="1" x14ac:dyDescent="0.2">
      <c r="A86" s="31" t="s">
        <v>25</v>
      </c>
      <c r="B86" s="214" t="s">
        <v>16</v>
      </c>
      <c r="C86" s="215" t="s">
        <v>59</v>
      </c>
      <c r="D86" s="216" t="s">
        <v>95</v>
      </c>
      <c r="E86" s="217"/>
      <c r="F86" s="217"/>
      <c r="G86" s="217"/>
      <c r="H86" s="123"/>
      <c r="J86" s="38"/>
    </row>
    <row r="87" spans="1:10" s="4" customFormat="1" x14ac:dyDescent="0.2">
      <c r="A87" s="31" t="s">
        <v>25</v>
      </c>
      <c r="B87" s="214" t="s">
        <v>17</v>
      </c>
      <c r="C87" s="215" t="s">
        <v>61</v>
      </c>
      <c r="D87" s="216" t="s">
        <v>96</v>
      </c>
      <c r="E87" s="217"/>
      <c r="F87" s="217"/>
      <c r="G87" s="217"/>
      <c r="H87" s="123"/>
      <c r="J87" s="38"/>
    </row>
    <row r="88" spans="1:10" s="4" customFormat="1" x14ac:dyDescent="0.2">
      <c r="A88" s="31" t="s">
        <v>25</v>
      </c>
      <c r="B88" s="214" t="s">
        <v>18</v>
      </c>
      <c r="C88" s="215" t="s">
        <v>63</v>
      </c>
      <c r="D88" s="216" t="s">
        <v>97</v>
      </c>
      <c r="E88" s="217"/>
      <c r="F88" s="217"/>
      <c r="G88" s="217"/>
      <c r="H88" s="123"/>
      <c r="J88" s="38"/>
    </row>
    <row r="89" spans="1:10" s="4" customFormat="1" x14ac:dyDescent="0.2">
      <c r="A89" s="31" t="s">
        <v>25</v>
      </c>
      <c r="B89" s="214" t="s">
        <v>19</v>
      </c>
      <c r="C89" s="215" t="s">
        <v>98</v>
      </c>
      <c r="D89" s="216" t="s">
        <v>99</v>
      </c>
      <c r="E89" s="217">
        <v>5466999</v>
      </c>
      <c r="F89" s="217"/>
      <c r="G89" s="217"/>
      <c r="H89" s="123">
        <f>SUM(E89:G89)</f>
        <v>5466999</v>
      </c>
      <c r="J89" s="38"/>
    </row>
    <row r="90" spans="1:10" s="4" customFormat="1" x14ac:dyDescent="0.2">
      <c r="A90" s="31" t="s">
        <v>25</v>
      </c>
      <c r="B90" s="218" t="s">
        <v>20</v>
      </c>
      <c r="C90" s="219" t="s">
        <v>65</v>
      </c>
      <c r="D90" s="220" t="s">
        <v>66</v>
      </c>
      <c r="E90" s="221">
        <v>11822108</v>
      </c>
      <c r="F90" s="221"/>
      <c r="G90" s="221"/>
      <c r="H90" s="130">
        <f>SUM(E90:G90)</f>
        <v>11822108</v>
      </c>
      <c r="J90" s="38"/>
    </row>
    <row r="91" spans="1:10" s="4" customFormat="1" x14ac:dyDescent="0.2">
      <c r="A91" s="31"/>
      <c r="B91" s="222" t="s">
        <v>21</v>
      </c>
      <c r="C91" s="219" t="s">
        <v>65</v>
      </c>
      <c r="D91" s="220" t="s">
        <v>100</v>
      </c>
      <c r="E91" s="221"/>
      <c r="F91" s="221"/>
      <c r="G91" s="221">
        <v>5820270</v>
      </c>
      <c r="H91" s="130">
        <f>SUM(E91:G91)</f>
        <v>5820270</v>
      </c>
      <c r="J91" s="38"/>
    </row>
    <row r="92" spans="1:10" s="4" customFormat="1" ht="15.75" thickBot="1" x14ac:dyDescent="0.3">
      <c r="A92" s="147"/>
      <c r="B92" s="223"/>
      <c r="C92" s="224"/>
      <c r="D92" s="225" t="s">
        <v>101</v>
      </c>
      <c r="E92" s="226">
        <f t="shared" ref="E92:G92" si="13">SUM(E84:E91)</f>
        <v>17289107</v>
      </c>
      <c r="F92" s="226">
        <f t="shared" si="13"/>
        <v>0</v>
      </c>
      <c r="G92" s="226">
        <f t="shared" si="13"/>
        <v>5820270</v>
      </c>
      <c r="H92" s="227">
        <f>SUM(H84:H91)</f>
        <v>23109377</v>
      </c>
      <c r="J92" s="56"/>
    </row>
    <row r="93" spans="1:10" s="4" customFormat="1" ht="8.25" customHeight="1" thickBot="1" x14ac:dyDescent="0.3">
      <c r="A93" s="94"/>
      <c r="B93" s="51"/>
      <c r="C93" s="72"/>
      <c r="D93" s="95"/>
      <c r="E93" s="96"/>
      <c r="F93" s="96"/>
      <c r="G93" s="96"/>
      <c r="H93" s="72"/>
    </row>
    <row r="94" spans="1:10" s="4" customFormat="1" ht="15.75" thickBot="1" x14ac:dyDescent="0.3">
      <c r="A94" s="94"/>
      <c r="B94" s="228" t="s">
        <v>102</v>
      </c>
      <c r="C94" s="229"/>
      <c r="D94" s="230"/>
      <c r="E94" s="231">
        <f>E70+E75+E80+E92</f>
        <v>17289107</v>
      </c>
      <c r="F94" s="231">
        <f t="shared" ref="F94:H94" si="14">F70+F75+F80+F92</f>
        <v>0</v>
      </c>
      <c r="G94" s="231">
        <f t="shared" si="14"/>
        <v>5820270</v>
      </c>
      <c r="H94" s="149">
        <f t="shared" si="14"/>
        <v>23109377</v>
      </c>
    </row>
    <row r="95" spans="1:10" s="4" customFormat="1" ht="10.5" customHeight="1" x14ac:dyDescent="0.25">
      <c r="A95" s="147"/>
      <c r="B95" s="27"/>
      <c r="C95" s="150"/>
      <c r="D95" s="150"/>
      <c r="E95" s="151"/>
      <c r="F95" s="151"/>
      <c r="G95" s="151"/>
      <c r="H95" s="151"/>
    </row>
    <row r="96" spans="1:10" s="4" customFormat="1" ht="15.75" x14ac:dyDescent="0.25">
      <c r="A96" s="232"/>
      <c r="B96" s="21" t="s">
        <v>103</v>
      </c>
      <c r="C96" s="233"/>
      <c r="D96" s="234"/>
      <c r="E96" s="235"/>
      <c r="F96" s="235"/>
      <c r="G96" s="235"/>
      <c r="H96" s="235"/>
    </row>
    <row r="97" spans="1:18" s="4" customFormat="1" ht="9.75" customHeight="1" x14ac:dyDescent="0.25">
      <c r="A97" s="147"/>
      <c r="B97" s="236"/>
      <c r="C97" s="146"/>
      <c r="D97" s="27"/>
      <c r="E97" s="96"/>
      <c r="F97" s="96"/>
      <c r="G97" s="96"/>
      <c r="H97" s="96"/>
    </row>
    <row r="98" spans="1:18" s="4" customFormat="1" ht="15.75" thickBot="1" x14ac:dyDescent="0.3">
      <c r="A98" s="94"/>
      <c r="B98" s="237" t="s">
        <v>104</v>
      </c>
      <c r="C98" s="238"/>
      <c r="D98" s="238"/>
      <c r="E98" s="151"/>
      <c r="F98" s="151"/>
      <c r="G98" s="151"/>
      <c r="H98" s="151"/>
    </row>
    <row r="99" spans="1:18" ht="15" x14ac:dyDescent="0.25">
      <c r="A99" s="31" t="s">
        <v>25</v>
      </c>
      <c r="B99" s="62" t="s">
        <v>14</v>
      </c>
      <c r="C99" s="239"/>
      <c r="D99" s="103" t="s">
        <v>105</v>
      </c>
      <c r="E99" s="64">
        <v>31500000</v>
      </c>
      <c r="F99" s="65"/>
      <c r="G99" s="64"/>
      <c r="H99" s="116">
        <f>SUM(E99:G99)</f>
        <v>31500000</v>
      </c>
      <c r="I99" s="240"/>
      <c r="J99" s="38"/>
    </row>
    <row r="100" spans="1:18" ht="15.75" thickBot="1" x14ac:dyDescent="0.3">
      <c r="A100" s="31" t="s">
        <v>25</v>
      </c>
      <c r="B100" s="62" t="s">
        <v>15</v>
      </c>
      <c r="C100" s="239"/>
      <c r="D100" s="241" t="s">
        <v>106</v>
      </c>
      <c r="E100" s="48">
        <v>1700000</v>
      </c>
      <c r="F100" s="49"/>
      <c r="G100" s="48"/>
      <c r="H100" s="242">
        <f>SUM(E100:G100)</f>
        <v>1700000</v>
      </c>
      <c r="J100" s="38"/>
    </row>
    <row r="101" spans="1:18" ht="15.75" thickBot="1" x14ac:dyDescent="0.3">
      <c r="A101" s="94"/>
      <c r="B101" s="236"/>
      <c r="C101" s="150"/>
      <c r="D101" s="243" t="s">
        <v>107</v>
      </c>
      <c r="E101" s="230">
        <f>SUM(E99:E100)</f>
        <v>33200000</v>
      </c>
      <c r="F101" s="230">
        <f t="shared" ref="F101:H101" si="15">SUM(F99:F100)</f>
        <v>0</v>
      </c>
      <c r="G101" s="230">
        <f t="shared" si="15"/>
        <v>0</v>
      </c>
      <c r="H101" s="149">
        <f t="shared" si="15"/>
        <v>33200000</v>
      </c>
      <c r="J101" s="144"/>
    </row>
    <row r="102" spans="1:18" s="245" customFormat="1" ht="15.75" thickBot="1" x14ac:dyDescent="0.3">
      <c r="A102" s="51"/>
      <c r="B102" s="236" t="s">
        <v>108</v>
      </c>
      <c r="C102" s="30"/>
      <c r="D102" s="30"/>
      <c r="E102" s="244"/>
      <c r="F102" s="244"/>
      <c r="G102" s="244"/>
      <c r="H102" s="30"/>
    </row>
    <row r="103" spans="1:18" ht="15" customHeight="1" x14ac:dyDescent="0.2">
      <c r="A103" s="31" t="s">
        <v>25</v>
      </c>
      <c r="B103" s="62" t="s">
        <v>14</v>
      </c>
      <c r="C103" s="246"/>
      <c r="D103" s="247" t="s">
        <v>109</v>
      </c>
      <c r="E103" s="64">
        <v>0</v>
      </c>
      <c r="F103" s="65"/>
      <c r="G103" s="64"/>
      <c r="H103" s="116">
        <v>0</v>
      </c>
    </row>
    <row r="104" spans="1:18" ht="15" x14ac:dyDescent="0.25">
      <c r="A104" s="31" t="s">
        <v>25</v>
      </c>
      <c r="B104" s="62" t="s">
        <v>15</v>
      </c>
      <c r="C104" s="246"/>
      <c r="D104" s="247" t="s">
        <v>110</v>
      </c>
      <c r="E104" s="248">
        <v>0</v>
      </c>
      <c r="F104" s="249"/>
      <c r="G104" s="248"/>
      <c r="H104" s="250">
        <v>0</v>
      </c>
      <c r="J104" s="18"/>
    </row>
    <row r="105" spans="1:18" ht="15" x14ac:dyDescent="0.25">
      <c r="A105" s="31" t="s">
        <v>25</v>
      </c>
      <c r="B105" s="62" t="s">
        <v>16</v>
      </c>
      <c r="C105" s="246"/>
      <c r="D105" s="247" t="s">
        <v>111</v>
      </c>
      <c r="E105" s="39">
        <v>21000000</v>
      </c>
      <c r="F105" s="251"/>
      <c r="G105" s="39">
        <v>-8451182</v>
      </c>
      <c r="H105" s="250">
        <f>SUM(E105:G105)</f>
        <v>12548818</v>
      </c>
      <c r="I105" s="18"/>
      <c r="J105" s="18"/>
      <c r="K105" s="19"/>
      <c r="L105" s="252"/>
      <c r="M105" s="19"/>
      <c r="N105" s="19"/>
      <c r="O105" s="19"/>
      <c r="P105" s="19"/>
      <c r="Q105" s="19"/>
      <c r="R105" s="19"/>
    </row>
    <row r="106" spans="1:18" ht="15.75" thickBot="1" x14ac:dyDescent="0.3">
      <c r="A106" s="31" t="s">
        <v>25</v>
      </c>
      <c r="B106" s="62" t="s">
        <v>17</v>
      </c>
      <c r="C106" s="246"/>
      <c r="D106" s="241" t="s">
        <v>112</v>
      </c>
      <c r="E106" s="48"/>
      <c r="F106" s="49"/>
      <c r="G106" s="48"/>
      <c r="H106" s="242"/>
      <c r="I106" s="18"/>
      <c r="J106" s="18"/>
      <c r="K106" s="19"/>
      <c r="L106" s="252"/>
      <c r="M106" s="19"/>
      <c r="N106" s="19"/>
      <c r="O106" s="19"/>
      <c r="P106" s="19"/>
      <c r="Q106" s="19"/>
      <c r="R106" s="19"/>
    </row>
    <row r="107" spans="1:18" ht="15.75" thickBot="1" x14ac:dyDescent="0.3">
      <c r="A107" s="94"/>
      <c r="B107" s="236"/>
      <c r="C107" s="150"/>
      <c r="D107" s="243" t="s">
        <v>113</v>
      </c>
      <c r="E107" s="230">
        <f>SUM(E103:E106)</f>
        <v>21000000</v>
      </c>
      <c r="F107" s="230">
        <f t="shared" ref="F107:H107" si="16">SUM(F103:F106)</f>
        <v>0</v>
      </c>
      <c r="G107" s="230">
        <f t="shared" si="16"/>
        <v>-8451182</v>
      </c>
      <c r="H107" s="149">
        <f t="shared" si="16"/>
        <v>12548818</v>
      </c>
      <c r="I107" s="18"/>
      <c r="J107" s="253"/>
      <c r="K107" s="19"/>
      <c r="L107" s="252"/>
      <c r="M107" s="19"/>
      <c r="N107" s="19"/>
      <c r="O107" s="19"/>
      <c r="P107" s="19"/>
      <c r="Q107" s="19"/>
      <c r="R107" s="19"/>
    </row>
    <row r="108" spans="1:18" s="66" customFormat="1" ht="15.75" thickBot="1" x14ac:dyDescent="0.3">
      <c r="A108" s="99"/>
      <c r="B108" s="27" t="s">
        <v>114</v>
      </c>
      <c r="C108" s="61"/>
      <c r="D108" s="61"/>
      <c r="E108" s="254"/>
      <c r="F108" s="254"/>
      <c r="G108" s="254"/>
      <c r="H108" s="254"/>
    </row>
    <row r="109" spans="1:18" x14ac:dyDescent="0.2">
      <c r="A109" s="31" t="s">
        <v>25</v>
      </c>
      <c r="B109" s="62" t="s">
        <v>14</v>
      </c>
      <c r="C109" s="246"/>
      <c r="D109" s="247" t="s">
        <v>115</v>
      </c>
      <c r="E109" s="64"/>
      <c r="F109" s="64"/>
      <c r="G109" s="64"/>
      <c r="H109" s="255"/>
    </row>
    <row r="110" spans="1:18" x14ac:dyDescent="0.2">
      <c r="A110" s="31" t="s">
        <v>25</v>
      </c>
      <c r="B110" s="62" t="s">
        <v>15</v>
      </c>
      <c r="C110" s="246"/>
      <c r="D110" s="103" t="s">
        <v>116</v>
      </c>
      <c r="E110" s="68"/>
      <c r="F110" s="68"/>
      <c r="G110" s="68"/>
      <c r="H110" s="256"/>
    </row>
    <row r="111" spans="1:18" x14ac:dyDescent="0.2">
      <c r="A111" s="31" t="s">
        <v>25</v>
      </c>
      <c r="B111" s="62" t="s">
        <v>16</v>
      </c>
      <c r="C111" s="246"/>
      <c r="D111" s="103" t="s">
        <v>117</v>
      </c>
      <c r="E111" s="68"/>
      <c r="F111" s="68"/>
      <c r="G111" s="68"/>
      <c r="H111" s="256"/>
    </row>
    <row r="112" spans="1:18" x14ac:dyDescent="0.2">
      <c r="A112" s="31" t="s">
        <v>25</v>
      </c>
      <c r="B112" s="62" t="s">
        <v>17</v>
      </c>
      <c r="C112" s="246"/>
      <c r="D112" s="103" t="s">
        <v>118</v>
      </c>
      <c r="E112" s="68"/>
      <c r="F112" s="68"/>
      <c r="G112" s="68"/>
      <c r="H112" s="256"/>
    </row>
    <row r="113" spans="1:10" x14ac:dyDescent="0.2">
      <c r="A113" s="31" t="s">
        <v>25</v>
      </c>
      <c r="B113" s="62" t="s">
        <v>18</v>
      </c>
      <c r="C113" s="246"/>
      <c r="D113" s="103" t="s">
        <v>119</v>
      </c>
      <c r="E113" s="68"/>
      <c r="F113" s="68"/>
      <c r="G113" s="68"/>
      <c r="H113" s="256"/>
    </row>
    <row r="114" spans="1:10" x14ac:dyDescent="0.2">
      <c r="A114" s="31" t="s">
        <v>25</v>
      </c>
      <c r="B114" s="62" t="s">
        <v>19</v>
      </c>
      <c r="C114" s="246"/>
      <c r="D114" s="103" t="s">
        <v>120</v>
      </c>
      <c r="E114" s="248"/>
      <c r="F114" s="248"/>
      <c r="G114" s="248"/>
      <c r="H114" s="250"/>
    </row>
    <row r="115" spans="1:10" ht="18" customHeight="1" x14ac:dyDescent="0.25">
      <c r="A115" s="31" t="s">
        <v>25</v>
      </c>
      <c r="B115" s="62" t="s">
        <v>20</v>
      </c>
      <c r="C115" s="257"/>
      <c r="D115" s="142" t="s">
        <v>121</v>
      </c>
      <c r="E115" s="248">
        <v>200000</v>
      </c>
      <c r="F115" s="248"/>
      <c r="G115" s="248"/>
      <c r="H115" s="250">
        <f>SUM(E115:G115)</f>
        <v>200000</v>
      </c>
      <c r="J115" s="18"/>
    </row>
    <row r="116" spans="1:10" ht="18" customHeight="1" x14ac:dyDescent="0.25">
      <c r="A116" s="31" t="s">
        <v>25</v>
      </c>
      <c r="B116" s="62" t="s">
        <v>21</v>
      </c>
      <c r="C116" s="246"/>
      <c r="D116" s="241" t="s">
        <v>122</v>
      </c>
      <c r="E116" s="258">
        <v>100000</v>
      </c>
      <c r="F116" s="258"/>
      <c r="G116" s="258"/>
      <c r="H116" s="250">
        <f t="shared" ref="H116:H117" si="17">SUM(E116:G116)</f>
        <v>100000</v>
      </c>
      <c r="J116" s="18"/>
    </row>
    <row r="117" spans="1:10" ht="18" customHeight="1" thickBot="1" x14ac:dyDescent="0.3">
      <c r="A117" s="31" t="s">
        <v>25</v>
      </c>
      <c r="B117" s="62" t="s">
        <v>68</v>
      </c>
      <c r="C117" s="239"/>
      <c r="D117" s="259" t="s">
        <v>123</v>
      </c>
      <c r="E117" s="48">
        <v>50000</v>
      </c>
      <c r="F117" s="48"/>
      <c r="G117" s="258"/>
      <c r="H117" s="250">
        <f t="shared" si="17"/>
        <v>50000</v>
      </c>
    </row>
    <row r="118" spans="1:10" ht="18" customHeight="1" thickBot="1" x14ac:dyDescent="0.3">
      <c r="A118" s="94"/>
      <c r="B118" s="245"/>
      <c r="C118" s="150"/>
      <c r="D118" s="243" t="s">
        <v>124</v>
      </c>
      <c r="E118" s="149">
        <f>SUM(E109:E117)</f>
        <v>350000</v>
      </c>
      <c r="F118" s="149">
        <f t="shared" ref="F118:H118" si="18">SUM(F109:F117)</f>
        <v>0</v>
      </c>
      <c r="G118" s="149">
        <f t="shared" si="18"/>
        <v>0</v>
      </c>
      <c r="H118" s="149">
        <f t="shared" si="18"/>
        <v>350000</v>
      </c>
      <c r="J118" s="144"/>
    </row>
    <row r="119" spans="1:10" s="245" customFormat="1" ht="9" customHeight="1" thickBot="1" x14ac:dyDescent="0.3">
      <c r="A119" s="51"/>
      <c r="C119" s="150"/>
      <c r="E119" s="30"/>
      <c r="F119" s="30"/>
      <c r="G119" s="30"/>
      <c r="H119" s="30"/>
    </row>
    <row r="120" spans="1:10" ht="15.75" thickBot="1" x14ac:dyDescent="0.3">
      <c r="A120" s="260"/>
      <c r="B120" s="228" t="s">
        <v>125</v>
      </c>
      <c r="C120" s="229"/>
      <c r="D120" s="230"/>
      <c r="E120" s="149">
        <f>+E101+E107+E118</f>
        <v>54550000</v>
      </c>
      <c r="F120" s="149">
        <f t="shared" ref="F120:H120" si="19">+F101+F107+F118</f>
        <v>0</v>
      </c>
      <c r="G120" s="149">
        <f t="shared" si="19"/>
        <v>-8451182</v>
      </c>
      <c r="H120" s="149">
        <f t="shared" si="19"/>
        <v>46098818</v>
      </c>
      <c r="I120" s="240"/>
    </row>
    <row r="121" spans="1:10" s="245" customFormat="1" ht="15" x14ac:dyDescent="0.25">
      <c r="A121" s="261"/>
      <c r="B121" s="27"/>
      <c r="C121" s="150"/>
      <c r="D121" s="150"/>
      <c r="E121" s="151"/>
      <c r="F121" s="151"/>
      <c r="G121" s="151"/>
      <c r="H121" s="151"/>
    </row>
    <row r="122" spans="1:10" s="245" customFormat="1" ht="15.75" x14ac:dyDescent="0.25">
      <c r="A122" s="154"/>
      <c r="B122" s="21" t="s">
        <v>126</v>
      </c>
      <c r="C122" s="262"/>
      <c r="D122" s="262"/>
      <c r="E122" s="263"/>
      <c r="F122" s="263"/>
      <c r="G122" s="263"/>
      <c r="H122" s="264"/>
    </row>
    <row r="123" spans="1:10" s="245" customFormat="1" ht="9" customHeight="1" thickBot="1" x14ac:dyDescent="0.3">
      <c r="A123" s="265"/>
      <c r="B123" s="27"/>
      <c r="C123" s="12"/>
      <c r="D123" s="12"/>
      <c r="E123" s="266"/>
      <c r="F123" s="266"/>
      <c r="G123" s="266"/>
      <c r="H123" s="244"/>
    </row>
    <row r="124" spans="1:10" ht="15" x14ac:dyDescent="0.25">
      <c r="A124" s="31" t="s">
        <v>25</v>
      </c>
      <c r="B124" s="267" t="s">
        <v>14</v>
      </c>
      <c r="C124" s="46"/>
      <c r="D124" s="268" t="s">
        <v>127</v>
      </c>
      <c r="E124" s="269"/>
      <c r="F124" s="270"/>
      <c r="G124" s="270"/>
      <c r="H124" s="271"/>
    </row>
    <row r="125" spans="1:10" ht="15" x14ac:dyDescent="0.25">
      <c r="A125" s="31" t="s">
        <v>25</v>
      </c>
      <c r="B125" s="46" t="s">
        <v>14</v>
      </c>
      <c r="C125" s="272" t="s">
        <v>55</v>
      </c>
      <c r="D125" s="273" t="s">
        <v>128</v>
      </c>
      <c r="E125" s="274"/>
      <c r="F125" s="275"/>
      <c r="G125" s="275"/>
      <c r="H125" s="276"/>
      <c r="J125" s="18"/>
    </row>
    <row r="126" spans="1:10" s="4" customFormat="1" ht="15" x14ac:dyDescent="0.25">
      <c r="A126" s="31" t="s">
        <v>25</v>
      </c>
      <c r="B126" s="46" t="s">
        <v>15</v>
      </c>
      <c r="C126" s="272" t="s">
        <v>65</v>
      </c>
      <c r="D126" s="277" t="s">
        <v>129</v>
      </c>
      <c r="E126" s="278">
        <v>1810500</v>
      </c>
      <c r="F126" s="279"/>
      <c r="G126" s="279"/>
      <c r="H126" s="280">
        <f>SUM(E126:G126)</f>
        <v>1810500</v>
      </c>
      <c r="J126" s="18"/>
    </row>
    <row r="127" spans="1:10" ht="15" x14ac:dyDescent="0.25">
      <c r="A127" s="31" t="s">
        <v>25</v>
      </c>
      <c r="B127" s="46" t="s">
        <v>16</v>
      </c>
      <c r="C127" s="272" t="s">
        <v>130</v>
      </c>
      <c r="D127" s="281" t="s">
        <v>131</v>
      </c>
      <c r="E127" s="278"/>
      <c r="F127" s="279"/>
      <c r="G127" s="279"/>
      <c r="H127" s="280"/>
      <c r="J127" s="18"/>
    </row>
    <row r="128" spans="1:10" ht="15" x14ac:dyDescent="0.25">
      <c r="A128" s="31" t="s">
        <v>25</v>
      </c>
      <c r="B128" s="46" t="s">
        <v>17</v>
      </c>
      <c r="C128" s="272" t="s">
        <v>57</v>
      </c>
      <c r="D128" s="282" t="s">
        <v>132</v>
      </c>
      <c r="E128" s="278"/>
      <c r="F128" s="279"/>
      <c r="G128" s="279"/>
      <c r="H128" s="280"/>
      <c r="J128" s="18"/>
    </row>
    <row r="129" spans="1:10" ht="15" x14ac:dyDescent="0.25">
      <c r="A129" s="31" t="s">
        <v>25</v>
      </c>
      <c r="B129" s="46" t="s">
        <v>18</v>
      </c>
      <c r="C129" s="272" t="s">
        <v>133</v>
      </c>
      <c r="D129" s="282" t="s">
        <v>134</v>
      </c>
      <c r="E129" s="278"/>
      <c r="F129" s="279"/>
      <c r="G129" s="279"/>
      <c r="H129" s="280"/>
      <c r="J129" s="18"/>
    </row>
    <row r="130" spans="1:10" ht="15" x14ac:dyDescent="0.25">
      <c r="A130" s="31" t="s">
        <v>25</v>
      </c>
      <c r="B130" s="46" t="s">
        <v>19</v>
      </c>
      <c r="C130" s="272" t="s">
        <v>135</v>
      </c>
      <c r="D130" s="282" t="s">
        <v>136</v>
      </c>
      <c r="E130" s="283"/>
      <c r="F130" s="279"/>
      <c r="G130" s="279"/>
      <c r="H130" s="280"/>
      <c r="J130" s="18"/>
    </row>
    <row r="131" spans="1:10" ht="15" x14ac:dyDescent="0.25">
      <c r="A131" s="31" t="s">
        <v>25</v>
      </c>
      <c r="B131" s="46" t="s">
        <v>20</v>
      </c>
      <c r="C131" s="284" t="s">
        <v>61</v>
      </c>
      <c r="D131" s="277" t="s">
        <v>137</v>
      </c>
      <c r="E131" s="278">
        <v>3660564</v>
      </c>
      <c r="F131" s="279"/>
      <c r="G131" s="279"/>
      <c r="H131" s="280">
        <f t="shared" ref="H131:H141" si="20">SUM(E131:G131)</f>
        <v>3660564</v>
      </c>
      <c r="J131" s="18"/>
    </row>
    <row r="132" spans="1:10" s="4" customFormat="1" ht="15" x14ac:dyDescent="0.25">
      <c r="A132" s="31" t="s">
        <v>25</v>
      </c>
      <c r="B132" s="46" t="s">
        <v>21</v>
      </c>
      <c r="C132" s="284" t="s">
        <v>138</v>
      </c>
      <c r="D132" s="277" t="s">
        <v>139</v>
      </c>
      <c r="E132" s="278">
        <v>3913094</v>
      </c>
      <c r="F132" s="279"/>
      <c r="G132" s="279">
        <v>3141</v>
      </c>
      <c r="H132" s="280">
        <f t="shared" si="20"/>
        <v>3916235</v>
      </c>
      <c r="J132" s="18"/>
    </row>
    <row r="133" spans="1:10" s="4" customFormat="1" ht="15" x14ac:dyDescent="0.25">
      <c r="A133" s="31" t="s">
        <v>25</v>
      </c>
      <c r="B133" s="46" t="s">
        <v>68</v>
      </c>
      <c r="C133" s="272" t="s">
        <v>140</v>
      </c>
      <c r="D133" s="282" t="s">
        <v>141</v>
      </c>
      <c r="E133" s="278"/>
      <c r="F133" s="279"/>
      <c r="G133" s="279"/>
      <c r="H133" s="280"/>
      <c r="J133" s="18"/>
    </row>
    <row r="134" spans="1:10" ht="15" x14ac:dyDescent="0.25">
      <c r="A134" s="31" t="s">
        <v>25</v>
      </c>
      <c r="B134" s="46" t="s">
        <v>70</v>
      </c>
      <c r="C134" s="284" t="s">
        <v>142</v>
      </c>
      <c r="D134" s="285" t="s">
        <v>143</v>
      </c>
      <c r="E134" s="278">
        <v>500000</v>
      </c>
      <c r="F134" s="279"/>
      <c r="G134" s="279"/>
      <c r="H134" s="280">
        <f t="shared" si="20"/>
        <v>500000</v>
      </c>
      <c r="J134" s="18"/>
    </row>
    <row r="135" spans="1:10" ht="15" x14ac:dyDescent="0.25">
      <c r="A135" s="31" t="s">
        <v>25</v>
      </c>
      <c r="B135" s="46" t="s">
        <v>72</v>
      </c>
      <c r="C135" s="272" t="s">
        <v>63</v>
      </c>
      <c r="D135" s="273" t="s">
        <v>144</v>
      </c>
      <c r="E135" s="278"/>
      <c r="F135" s="279"/>
      <c r="G135" s="279"/>
      <c r="H135" s="280"/>
      <c r="J135" s="18"/>
    </row>
    <row r="136" spans="1:10" ht="15" x14ac:dyDescent="0.25">
      <c r="A136" s="31" t="s">
        <v>25</v>
      </c>
      <c r="B136" s="46" t="s">
        <v>74</v>
      </c>
      <c r="C136" s="272" t="s">
        <v>145</v>
      </c>
      <c r="D136" s="286" t="s">
        <v>146</v>
      </c>
      <c r="E136" s="274"/>
      <c r="F136" s="275"/>
      <c r="G136" s="275"/>
      <c r="H136" s="280"/>
      <c r="J136" s="18"/>
    </row>
    <row r="137" spans="1:10" ht="15" x14ac:dyDescent="0.25">
      <c r="A137" s="31" t="s">
        <v>25</v>
      </c>
      <c r="B137" s="46" t="s">
        <v>147</v>
      </c>
      <c r="C137" s="272" t="s">
        <v>148</v>
      </c>
      <c r="D137" s="286" t="s">
        <v>149</v>
      </c>
      <c r="E137" s="274">
        <v>5607813</v>
      </c>
      <c r="F137" s="275"/>
      <c r="G137" s="275"/>
      <c r="H137" s="280">
        <f t="shared" si="20"/>
        <v>5607813</v>
      </c>
      <c r="J137" s="18"/>
    </row>
    <row r="138" spans="1:10" s="4" customFormat="1" ht="15" x14ac:dyDescent="0.25">
      <c r="A138" s="31" t="s">
        <v>25</v>
      </c>
      <c r="B138" s="46" t="s">
        <v>150</v>
      </c>
      <c r="C138" s="272" t="s">
        <v>151</v>
      </c>
      <c r="D138" s="287" t="s">
        <v>152</v>
      </c>
      <c r="E138" s="274"/>
      <c r="F138" s="275"/>
      <c r="G138" s="275"/>
      <c r="H138" s="280"/>
      <c r="J138" s="18"/>
    </row>
    <row r="139" spans="1:10" s="4" customFormat="1" ht="15" x14ac:dyDescent="0.25">
      <c r="A139" s="31" t="s">
        <v>25</v>
      </c>
      <c r="B139" s="46" t="s">
        <v>153</v>
      </c>
      <c r="C139" s="272" t="s">
        <v>154</v>
      </c>
      <c r="D139" s="287" t="s">
        <v>155</v>
      </c>
      <c r="E139" s="274"/>
      <c r="F139" s="275"/>
      <c r="G139" s="275"/>
      <c r="H139" s="280"/>
      <c r="J139" s="18"/>
    </row>
    <row r="140" spans="1:10" s="4" customFormat="1" ht="15" x14ac:dyDescent="0.25">
      <c r="A140" s="31" t="s">
        <v>25</v>
      </c>
      <c r="B140" s="46" t="s">
        <v>156</v>
      </c>
      <c r="C140" s="272" t="s">
        <v>157</v>
      </c>
      <c r="D140" s="288" t="s">
        <v>158</v>
      </c>
      <c r="E140" s="274">
        <v>1379724</v>
      </c>
      <c r="F140" s="279"/>
      <c r="G140" s="279"/>
      <c r="H140" s="280">
        <f t="shared" si="20"/>
        <v>1379724</v>
      </c>
      <c r="J140" s="18"/>
    </row>
    <row r="141" spans="1:10" s="4" customFormat="1" ht="15" x14ac:dyDescent="0.25">
      <c r="A141" s="31" t="s">
        <v>25</v>
      </c>
      <c r="B141" s="46" t="s">
        <v>159</v>
      </c>
      <c r="C141" s="272" t="s">
        <v>160</v>
      </c>
      <c r="D141" s="286" t="s">
        <v>161</v>
      </c>
      <c r="E141" s="274">
        <v>3219075</v>
      </c>
      <c r="F141" s="279"/>
      <c r="G141" s="279"/>
      <c r="H141" s="280">
        <f t="shared" si="20"/>
        <v>3219075</v>
      </c>
      <c r="J141" s="18"/>
    </row>
    <row r="142" spans="1:10" s="4" customFormat="1" ht="15" x14ac:dyDescent="0.25">
      <c r="A142" s="31" t="s">
        <v>25</v>
      </c>
      <c r="B142" s="46" t="s">
        <v>162</v>
      </c>
      <c r="C142" s="272" t="s">
        <v>163</v>
      </c>
      <c r="D142" s="282" t="s">
        <v>164</v>
      </c>
      <c r="E142" s="278"/>
      <c r="F142" s="275"/>
      <c r="G142" s="275"/>
      <c r="H142" s="280"/>
      <c r="J142" s="18"/>
    </row>
    <row r="143" spans="1:10" s="4" customFormat="1" ht="15" x14ac:dyDescent="0.25">
      <c r="A143" s="31" t="s">
        <v>25</v>
      </c>
      <c r="B143" s="46" t="s">
        <v>165</v>
      </c>
      <c r="C143" s="272" t="s">
        <v>166</v>
      </c>
      <c r="D143" s="282" t="s">
        <v>167</v>
      </c>
      <c r="E143" s="274"/>
      <c r="F143" s="275"/>
      <c r="G143" s="275"/>
      <c r="H143" s="280"/>
      <c r="J143" s="18"/>
    </row>
    <row r="144" spans="1:10" s="4" customFormat="1" ht="15" thickBot="1" x14ac:dyDescent="0.25">
      <c r="A144" s="31" t="s">
        <v>25</v>
      </c>
      <c r="B144" s="46" t="s">
        <v>168</v>
      </c>
      <c r="C144" s="272" t="s">
        <v>98</v>
      </c>
      <c r="D144" s="282" t="s">
        <v>169</v>
      </c>
      <c r="E144" s="289"/>
      <c r="F144" s="290"/>
      <c r="G144" s="290"/>
      <c r="H144" s="280"/>
    </row>
    <row r="145" spans="1:10" ht="15.75" thickBot="1" x14ac:dyDescent="0.3">
      <c r="A145" s="291"/>
      <c r="B145" s="292"/>
      <c r="C145" s="293"/>
      <c r="D145" s="294" t="s">
        <v>170</v>
      </c>
      <c r="E145" s="55">
        <f>SUM(E124:E144)</f>
        <v>20090770</v>
      </c>
      <c r="F145" s="55">
        <f t="shared" ref="F145:G145" si="21">SUM(F124:F144)</f>
        <v>0</v>
      </c>
      <c r="G145" s="55">
        <f t="shared" si="21"/>
        <v>3141</v>
      </c>
      <c r="H145" s="55">
        <f>SUM(H124:H144)</f>
        <v>20093911</v>
      </c>
      <c r="I145" s="240"/>
      <c r="J145" s="295"/>
    </row>
    <row r="146" spans="1:10" ht="15" thickBot="1" x14ac:dyDescent="0.25">
      <c r="A146" s="296"/>
      <c r="B146" s="29"/>
      <c r="C146" s="29"/>
      <c r="D146" s="29"/>
      <c r="E146" s="77"/>
      <c r="F146" s="77"/>
      <c r="G146" s="77"/>
      <c r="H146" s="297"/>
    </row>
    <row r="147" spans="1:10" ht="15" x14ac:dyDescent="0.25">
      <c r="A147" s="298"/>
      <c r="B147" s="158" t="s">
        <v>15</v>
      </c>
      <c r="C147" s="299"/>
      <c r="D147" s="300" t="s">
        <v>171</v>
      </c>
      <c r="E147" s="301"/>
      <c r="F147" s="301"/>
      <c r="G147" s="64"/>
      <c r="H147" s="302"/>
    </row>
    <row r="148" spans="1:10" ht="15" x14ac:dyDescent="0.25">
      <c r="A148" s="303" t="s">
        <v>171</v>
      </c>
      <c r="B148" s="304" t="s">
        <v>14</v>
      </c>
      <c r="C148" s="272" t="s">
        <v>148</v>
      </c>
      <c r="D148" s="305" t="s">
        <v>149</v>
      </c>
      <c r="E148" s="306">
        <v>1384003</v>
      </c>
      <c r="F148" s="307"/>
      <c r="G148" s="248"/>
      <c r="H148" s="70">
        <f>SUM(E148:G148)</f>
        <v>1384003</v>
      </c>
      <c r="J148" s="18"/>
    </row>
    <row r="149" spans="1:10" ht="15" x14ac:dyDescent="0.25">
      <c r="A149" s="303" t="s">
        <v>171</v>
      </c>
      <c r="B149" s="304" t="s">
        <v>15</v>
      </c>
      <c r="C149" s="308" t="s">
        <v>172</v>
      </c>
      <c r="D149" s="309" t="s">
        <v>173</v>
      </c>
      <c r="E149" s="307"/>
      <c r="F149" s="307"/>
      <c r="G149" s="248"/>
      <c r="H149" s="310"/>
      <c r="J149" s="18"/>
    </row>
    <row r="150" spans="1:10" ht="15" x14ac:dyDescent="0.25">
      <c r="A150" s="303" t="s">
        <v>171</v>
      </c>
      <c r="B150" s="304" t="s">
        <v>16</v>
      </c>
      <c r="C150" s="308" t="s">
        <v>154</v>
      </c>
      <c r="D150" s="309" t="s">
        <v>155</v>
      </c>
      <c r="E150" s="307">
        <v>656881</v>
      </c>
      <c r="F150" s="307"/>
      <c r="G150" s="248"/>
      <c r="H150" s="50">
        <f>SUM(E150:G150)</f>
        <v>656881</v>
      </c>
      <c r="J150" s="18"/>
    </row>
    <row r="151" spans="1:10" ht="15.75" thickBot="1" x14ac:dyDescent="0.3">
      <c r="A151" s="303" t="s">
        <v>171</v>
      </c>
      <c r="B151" s="304" t="s">
        <v>17</v>
      </c>
      <c r="C151" s="308" t="s">
        <v>174</v>
      </c>
      <c r="D151" s="311" t="s">
        <v>175</v>
      </c>
      <c r="E151" s="312"/>
      <c r="F151" s="313"/>
      <c r="G151" s="48"/>
      <c r="H151" s="314"/>
      <c r="J151" s="18"/>
    </row>
    <row r="152" spans="1:10" ht="15.75" thickBot="1" x14ac:dyDescent="0.3">
      <c r="A152" s="315"/>
      <c r="B152" s="316"/>
      <c r="C152" s="299"/>
      <c r="D152" s="230" t="s">
        <v>176</v>
      </c>
      <c r="E152" s="149">
        <f>SUM(E148:E151)</f>
        <v>2040884</v>
      </c>
      <c r="F152" s="149">
        <f t="shared" ref="F152:H152" si="22">SUM(F148:F151)</f>
        <v>0</v>
      </c>
      <c r="G152" s="149">
        <f t="shared" si="22"/>
        <v>0</v>
      </c>
      <c r="H152" s="149">
        <f t="shared" si="22"/>
        <v>2040884</v>
      </c>
      <c r="J152" s="295"/>
    </row>
    <row r="153" spans="1:10" s="4" customFormat="1" ht="15" thickBot="1" x14ac:dyDescent="0.25">
      <c r="A153" s="94"/>
      <c r="B153" s="245"/>
      <c r="C153" s="245"/>
      <c r="D153" s="245"/>
      <c r="E153" s="245"/>
      <c r="F153" s="245"/>
      <c r="G153" s="245"/>
      <c r="H153" s="30"/>
    </row>
    <row r="154" spans="1:10" ht="15.75" thickBot="1" x14ac:dyDescent="0.3">
      <c r="A154" s="315"/>
      <c r="B154" s="228" t="s">
        <v>177</v>
      </c>
      <c r="C154" s="229"/>
      <c r="D154" s="317"/>
      <c r="E154" s="231">
        <f>E145+E152</f>
        <v>22131654</v>
      </c>
      <c r="F154" s="231">
        <f t="shared" ref="F154:G154" si="23">F145+F152</f>
        <v>0</v>
      </c>
      <c r="G154" s="231">
        <f t="shared" si="23"/>
        <v>3141</v>
      </c>
      <c r="H154" s="149">
        <f>H145+H152</f>
        <v>22134795</v>
      </c>
      <c r="I154" s="240"/>
      <c r="J154" s="144"/>
    </row>
    <row r="155" spans="1:10" ht="15" x14ac:dyDescent="0.25">
      <c r="A155" s="315"/>
      <c r="B155" s="27"/>
      <c r="C155" s="150"/>
      <c r="D155" s="150"/>
      <c r="E155" s="151"/>
      <c r="F155" s="151"/>
      <c r="G155" s="151"/>
      <c r="H155" s="150"/>
    </row>
    <row r="156" spans="1:10" ht="18" customHeight="1" x14ac:dyDescent="0.25">
      <c r="A156" s="318"/>
      <c r="B156" s="319" t="s">
        <v>178</v>
      </c>
      <c r="C156" s="262"/>
      <c r="D156" s="262"/>
      <c r="E156" s="320"/>
      <c r="F156" s="320"/>
      <c r="G156" s="320"/>
      <c r="H156" s="321"/>
    </row>
    <row r="157" spans="1:10" ht="9" customHeight="1" thickBot="1" x14ac:dyDescent="0.3">
      <c r="A157" s="318"/>
      <c r="B157" s="154"/>
      <c r="C157" s="322"/>
      <c r="D157" s="322"/>
      <c r="E157" s="156"/>
      <c r="F157" s="156"/>
      <c r="G157" s="156"/>
      <c r="H157" s="155"/>
      <c r="J157" s="240"/>
    </row>
    <row r="158" spans="1:10" x14ac:dyDescent="0.2">
      <c r="A158" s="31" t="s">
        <v>25</v>
      </c>
      <c r="B158" s="323" t="s">
        <v>14</v>
      </c>
      <c r="C158" s="324"/>
      <c r="D158" s="103" t="s">
        <v>179</v>
      </c>
      <c r="E158" s="301"/>
      <c r="F158" s="64"/>
      <c r="G158" s="64"/>
      <c r="H158" s="64"/>
      <c r="J158" s="240"/>
    </row>
    <row r="159" spans="1:10" x14ac:dyDescent="0.2">
      <c r="A159" s="141" t="s">
        <v>25</v>
      </c>
      <c r="B159" s="323" t="s">
        <v>15</v>
      </c>
      <c r="C159" s="324"/>
      <c r="D159" s="103" t="s">
        <v>180</v>
      </c>
      <c r="E159" s="325">
        <v>0</v>
      </c>
      <c r="F159" s="326"/>
      <c r="G159" s="326"/>
      <c r="H159" s="248">
        <v>0</v>
      </c>
      <c r="J159" s="240"/>
    </row>
    <row r="160" spans="1:10" ht="15" x14ac:dyDescent="0.25">
      <c r="A160" s="141" t="s">
        <v>25</v>
      </c>
      <c r="B160" s="323" t="s">
        <v>16</v>
      </c>
      <c r="C160" s="324"/>
      <c r="D160" s="103" t="s">
        <v>181</v>
      </c>
      <c r="E160" s="325"/>
      <c r="F160" s="326"/>
      <c r="G160" s="326"/>
      <c r="H160" s="248"/>
      <c r="J160" s="18"/>
    </row>
    <row r="161" spans="1:10" x14ac:dyDescent="0.2">
      <c r="A161" s="141" t="s">
        <v>25</v>
      </c>
      <c r="B161" s="323" t="s">
        <v>17</v>
      </c>
      <c r="C161" s="324"/>
      <c r="D161" s="103" t="s">
        <v>182</v>
      </c>
      <c r="E161" s="325"/>
      <c r="F161" s="326"/>
      <c r="G161" s="326"/>
      <c r="H161" s="248"/>
    </row>
    <row r="162" spans="1:10" ht="15" thickBot="1" x14ac:dyDescent="0.25">
      <c r="A162" s="141" t="s">
        <v>25</v>
      </c>
      <c r="B162" s="323" t="s">
        <v>18</v>
      </c>
      <c r="C162" s="324"/>
      <c r="D162" s="247" t="s">
        <v>183</v>
      </c>
      <c r="E162" s="327"/>
      <c r="F162" s="328"/>
      <c r="G162" s="328"/>
      <c r="H162" s="48"/>
    </row>
    <row r="163" spans="1:10" ht="15.75" thickBot="1" x14ac:dyDescent="0.3">
      <c r="A163" s="94"/>
      <c r="B163" s="51"/>
      <c r="C163" s="150"/>
      <c r="D163" s="236"/>
      <c r="E163" s="150"/>
      <c r="F163" s="150"/>
      <c r="G163" s="150"/>
      <c r="H163" s="150"/>
    </row>
    <row r="164" spans="1:10" ht="15.75" thickBot="1" x14ac:dyDescent="0.3">
      <c r="A164" s="94"/>
      <c r="B164" s="228" t="s">
        <v>184</v>
      </c>
      <c r="C164" s="229"/>
      <c r="D164" s="317"/>
      <c r="E164" s="231">
        <f>SUM(E158:E162)</f>
        <v>0</v>
      </c>
      <c r="F164" s="231">
        <f t="shared" ref="F164:G164" si="24">SUM(F158:F162)</f>
        <v>0</v>
      </c>
      <c r="G164" s="231">
        <f t="shared" si="24"/>
        <v>0</v>
      </c>
      <c r="H164" s="149">
        <f>SUM(H158:H162)</f>
        <v>0</v>
      </c>
      <c r="J164" s="144"/>
    </row>
    <row r="165" spans="1:10" ht="15" x14ac:dyDescent="0.25">
      <c r="A165" s="94"/>
      <c r="B165" s="27"/>
      <c r="C165" s="150"/>
      <c r="D165" s="150"/>
      <c r="E165" s="151"/>
      <c r="F165" s="151"/>
      <c r="G165" s="151"/>
      <c r="H165" s="151"/>
    </row>
    <row r="166" spans="1:10" ht="15.75" x14ac:dyDescent="0.25">
      <c r="A166" s="232"/>
      <c r="B166" s="21" t="s">
        <v>185</v>
      </c>
      <c r="C166" s="233"/>
      <c r="D166" s="21"/>
      <c r="E166" s="235"/>
      <c r="F166" s="235"/>
      <c r="G166" s="235"/>
      <c r="H166" s="235"/>
    </row>
    <row r="167" spans="1:10" ht="9" customHeight="1" thickBot="1" x14ac:dyDescent="0.3">
      <c r="A167" s="147"/>
      <c r="B167" s="27"/>
      <c r="C167" s="146"/>
      <c r="D167" s="27"/>
      <c r="E167" s="96"/>
      <c r="F167" s="96"/>
      <c r="G167" s="96"/>
      <c r="H167" s="96"/>
    </row>
    <row r="168" spans="1:10" ht="15" x14ac:dyDescent="0.25">
      <c r="A168" s="31"/>
      <c r="B168" s="329" t="s">
        <v>186</v>
      </c>
      <c r="C168" s="330"/>
      <c r="D168" s="331"/>
      <c r="E168" s="64"/>
      <c r="F168" s="65"/>
      <c r="G168" s="64"/>
      <c r="H168" s="255"/>
    </row>
    <row r="169" spans="1:10" ht="15.75" thickBot="1" x14ac:dyDescent="0.3">
      <c r="A169" s="31" t="s">
        <v>25</v>
      </c>
      <c r="B169" s="62" t="s">
        <v>14</v>
      </c>
      <c r="C169" s="332"/>
      <c r="D169" s="333" t="s">
        <v>187</v>
      </c>
      <c r="E169" s="48">
        <v>0</v>
      </c>
      <c r="F169" s="49"/>
      <c r="G169" s="334"/>
      <c r="H169" s="335"/>
    </row>
    <row r="170" spans="1:10" ht="15.75" thickBot="1" x14ac:dyDescent="0.3">
      <c r="A170" s="31"/>
      <c r="B170" s="336"/>
      <c r="C170" s="337"/>
      <c r="D170" s="338" t="s">
        <v>188</v>
      </c>
      <c r="E170" s="149">
        <f>SUM(E169)</f>
        <v>0</v>
      </c>
      <c r="F170" s="149">
        <f t="shared" ref="F170" si="25">SUM(F169)</f>
        <v>0</v>
      </c>
      <c r="G170" s="149">
        <f>G169</f>
        <v>0</v>
      </c>
      <c r="H170" s="149">
        <f>H169</f>
        <v>0</v>
      </c>
    </row>
    <row r="171" spans="1:10" s="245" customFormat="1" ht="15.75" thickBot="1" x14ac:dyDescent="0.3">
      <c r="A171" s="51"/>
      <c r="B171" s="236" t="s">
        <v>189</v>
      </c>
      <c r="C171" s="339"/>
      <c r="E171" s="30"/>
      <c r="F171" s="30"/>
      <c r="G171" s="30"/>
      <c r="H171" s="244"/>
    </row>
    <row r="172" spans="1:10" x14ac:dyDescent="0.2">
      <c r="A172" s="31" t="s">
        <v>25</v>
      </c>
      <c r="B172" s="62" t="s">
        <v>14</v>
      </c>
      <c r="C172" s="340">
        <v>86010</v>
      </c>
      <c r="D172" s="341" t="s">
        <v>190</v>
      </c>
      <c r="E172" s="64">
        <v>0</v>
      </c>
      <c r="F172" s="65"/>
      <c r="G172" s="64"/>
      <c r="H172" s="255"/>
    </row>
    <row r="173" spans="1:10" ht="15.75" thickBot="1" x14ac:dyDescent="0.3">
      <c r="A173" s="31" t="s">
        <v>25</v>
      </c>
      <c r="B173" s="62" t="s">
        <v>15</v>
      </c>
      <c r="C173" s="342" t="s">
        <v>138</v>
      </c>
      <c r="D173" s="241" t="s">
        <v>191</v>
      </c>
      <c r="E173" s="71"/>
      <c r="F173" s="343"/>
      <c r="G173" s="71">
        <v>625500</v>
      </c>
      <c r="H173" s="344">
        <v>625500</v>
      </c>
      <c r="J173" s="18"/>
    </row>
    <row r="174" spans="1:10" ht="15.75" thickBot="1" x14ac:dyDescent="0.3">
      <c r="A174" s="31"/>
      <c r="B174" s="236"/>
      <c r="C174" s="337"/>
      <c r="D174" s="243" t="s">
        <v>192</v>
      </c>
      <c r="E174" s="149">
        <f t="shared" ref="E174:F174" si="26">SUM(E172:E173)</f>
        <v>0</v>
      </c>
      <c r="F174" s="149">
        <f t="shared" si="26"/>
        <v>0</v>
      </c>
      <c r="G174" s="149">
        <f>SUM(G172:G173)</f>
        <v>625500</v>
      </c>
      <c r="H174" s="149">
        <f>SUM(H172:H173)</f>
        <v>625500</v>
      </c>
      <c r="J174" s="295"/>
    </row>
    <row r="175" spans="1:10" ht="15" x14ac:dyDescent="0.25">
      <c r="A175" s="147"/>
      <c r="B175" s="27"/>
      <c r="C175" s="150"/>
      <c r="D175" s="150"/>
      <c r="E175" s="151"/>
      <c r="F175" s="151"/>
      <c r="G175" s="151"/>
      <c r="H175" s="151"/>
    </row>
    <row r="176" spans="1:10" ht="17.25" customHeight="1" x14ac:dyDescent="0.25">
      <c r="A176" s="232"/>
      <c r="B176" s="21" t="s">
        <v>193</v>
      </c>
      <c r="C176" s="233"/>
      <c r="D176" s="21"/>
      <c r="E176" s="235"/>
      <c r="F176" s="235"/>
      <c r="G176" s="235"/>
      <c r="H176" s="235"/>
    </row>
    <row r="177" spans="1:10" ht="6.75" customHeight="1" thickBot="1" x14ac:dyDescent="0.3">
      <c r="A177" s="147"/>
      <c r="B177" s="27"/>
      <c r="C177" s="146"/>
      <c r="D177" s="27"/>
      <c r="E177" s="96"/>
      <c r="F177" s="96"/>
      <c r="G177" s="96"/>
      <c r="H177" s="96"/>
    </row>
    <row r="178" spans="1:10" ht="15" x14ac:dyDescent="0.25">
      <c r="A178" s="31"/>
      <c r="B178" s="329" t="s">
        <v>194</v>
      </c>
      <c r="C178" s="330"/>
      <c r="D178" s="345"/>
      <c r="E178" s="346"/>
      <c r="F178" s="346"/>
      <c r="G178" s="346"/>
      <c r="H178" s="346"/>
    </row>
    <row r="179" spans="1:10" ht="15" x14ac:dyDescent="0.25">
      <c r="A179" s="141" t="s">
        <v>25</v>
      </c>
      <c r="B179" s="32" t="s">
        <v>14</v>
      </c>
      <c r="C179" s="347" t="s">
        <v>57</v>
      </c>
      <c r="D179" s="142" t="s">
        <v>195</v>
      </c>
      <c r="E179" s="39">
        <v>0</v>
      </c>
      <c r="F179" s="39"/>
      <c r="G179" s="39"/>
      <c r="H179" s="39">
        <v>0</v>
      </c>
      <c r="J179" s="18"/>
    </row>
    <row r="180" spans="1:10" ht="15.75" thickBot="1" x14ac:dyDescent="0.3">
      <c r="A180" s="141" t="s">
        <v>25</v>
      </c>
      <c r="B180" s="62" t="s">
        <v>15</v>
      </c>
      <c r="C180" s="337"/>
      <c r="D180" s="47"/>
      <c r="E180" s="48">
        <v>0</v>
      </c>
      <c r="F180" s="48"/>
      <c r="G180" s="48"/>
      <c r="H180" s="48"/>
      <c r="J180" s="18"/>
    </row>
    <row r="181" spans="1:10" ht="15.75" thickBot="1" x14ac:dyDescent="0.3">
      <c r="A181" s="31"/>
      <c r="B181" s="336"/>
      <c r="C181" s="337"/>
      <c r="D181" s="294" t="s">
        <v>196</v>
      </c>
      <c r="E181" s="348">
        <f>SUM(E179:E180)</f>
        <v>0</v>
      </c>
      <c r="F181" s="348">
        <f t="shared" ref="F181:H181" si="27">SUM(F179:F180)</f>
        <v>0</v>
      </c>
      <c r="G181" s="348">
        <f t="shared" si="27"/>
        <v>0</v>
      </c>
      <c r="H181" s="149">
        <f t="shared" si="27"/>
        <v>0</v>
      </c>
      <c r="J181" s="18"/>
    </row>
    <row r="182" spans="1:10" ht="15.75" thickBot="1" x14ac:dyDescent="0.3">
      <c r="A182" s="31"/>
      <c r="B182" s="329" t="s">
        <v>197</v>
      </c>
      <c r="C182" s="330"/>
      <c r="D182" s="349"/>
      <c r="E182" s="244"/>
      <c r="F182" s="244"/>
      <c r="G182" s="244"/>
      <c r="H182" s="244"/>
      <c r="I182" s="4"/>
      <c r="J182" s="18"/>
    </row>
    <row r="183" spans="1:10" ht="15" x14ac:dyDescent="0.25">
      <c r="A183" s="31" t="s">
        <v>25</v>
      </c>
      <c r="B183" s="62" t="s">
        <v>14</v>
      </c>
      <c r="C183" s="350" t="s">
        <v>57</v>
      </c>
      <c r="D183" s="351" t="s">
        <v>198</v>
      </c>
      <c r="E183" s="301"/>
      <c r="F183" s="64"/>
      <c r="G183" s="64"/>
      <c r="H183" s="116"/>
      <c r="I183" s="4"/>
      <c r="J183" s="18"/>
    </row>
    <row r="184" spans="1:10" ht="15.75" thickBot="1" x14ac:dyDescent="0.3">
      <c r="A184" s="31" t="s">
        <v>25</v>
      </c>
      <c r="B184" s="62" t="s">
        <v>15</v>
      </c>
      <c r="C184" s="347" t="s">
        <v>57</v>
      </c>
      <c r="D184" s="352" t="s">
        <v>199</v>
      </c>
      <c r="E184" s="313"/>
      <c r="F184" s="48"/>
      <c r="G184" s="48"/>
      <c r="H184" s="353"/>
      <c r="I184" s="4"/>
      <c r="J184" s="18"/>
    </row>
    <row r="185" spans="1:10" ht="15.75" thickBot="1" x14ac:dyDescent="0.3">
      <c r="A185" s="31"/>
      <c r="B185" s="236"/>
      <c r="C185" s="337"/>
      <c r="D185" s="294" t="s">
        <v>200</v>
      </c>
      <c r="E185" s="354">
        <f>SUM(E183:E184)</f>
        <v>0</v>
      </c>
      <c r="F185" s="354">
        <f t="shared" ref="F185:G185" si="28">SUM(F183:F184)</f>
        <v>0</v>
      </c>
      <c r="G185" s="354">
        <f t="shared" si="28"/>
        <v>0</v>
      </c>
      <c r="H185" s="149">
        <f>SUM(H183:H184)</f>
        <v>0</v>
      </c>
      <c r="I185" s="4"/>
      <c r="J185" s="295"/>
    </row>
    <row r="186" spans="1:10" ht="15.75" thickBot="1" x14ac:dyDescent="0.3">
      <c r="A186" s="31"/>
      <c r="B186" s="236"/>
      <c r="C186" s="339"/>
      <c r="D186" s="236"/>
      <c r="E186" s="30"/>
      <c r="F186" s="30"/>
      <c r="G186" s="30"/>
      <c r="H186" s="244"/>
      <c r="I186" s="4"/>
      <c r="J186" s="4"/>
    </row>
    <row r="187" spans="1:10" ht="15.75" thickBot="1" x14ac:dyDescent="0.3">
      <c r="A187" s="94"/>
      <c r="B187" s="51"/>
      <c r="C187" s="72"/>
      <c r="D187" s="73" t="s">
        <v>201</v>
      </c>
      <c r="E187" s="74">
        <f>SUM(E181,E185)</f>
        <v>0</v>
      </c>
      <c r="F187" s="74">
        <f t="shared" ref="F187:H187" si="29">SUM(F181,F185)</f>
        <v>0</v>
      </c>
      <c r="G187" s="74">
        <f t="shared" si="29"/>
        <v>0</v>
      </c>
      <c r="H187" s="75">
        <f t="shared" si="29"/>
        <v>0</v>
      </c>
      <c r="I187" s="4"/>
      <c r="J187" s="4"/>
    </row>
    <row r="188" spans="1:10" ht="15.75" thickBot="1" x14ac:dyDescent="0.3">
      <c r="A188" s="94"/>
      <c r="B188" s="51"/>
      <c r="C188" s="72"/>
      <c r="D188" s="95"/>
      <c r="E188" s="72"/>
      <c r="F188" s="72"/>
      <c r="G188" s="72"/>
      <c r="H188" s="72"/>
    </row>
    <row r="189" spans="1:10" ht="16.5" thickBot="1" x14ac:dyDescent="0.3">
      <c r="A189" s="355" t="s">
        <v>202</v>
      </c>
      <c r="B189" s="356"/>
      <c r="C189" s="356"/>
      <c r="D189" s="357"/>
      <c r="E189" s="358">
        <f>E59+E94+E120+E154+E164+E174+E187</f>
        <v>259757193</v>
      </c>
      <c r="F189" s="358">
        <f t="shared" ref="F189:H189" si="30">F59+F94+F120+F154+F164+F174+F187</f>
        <v>5533175</v>
      </c>
      <c r="G189" s="358">
        <f t="shared" si="30"/>
        <v>8803987</v>
      </c>
      <c r="H189" s="359">
        <f t="shared" si="30"/>
        <v>274094355</v>
      </c>
      <c r="J189" s="144"/>
    </row>
    <row r="190" spans="1:10" ht="15" x14ac:dyDescent="0.25">
      <c r="A190" s="360"/>
      <c r="B190" s="361"/>
      <c r="C190" s="362"/>
      <c r="D190" s="362"/>
      <c r="E190" s="151"/>
      <c r="F190" s="151"/>
      <c r="G190" s="151"/>
      <c r="H190" s="151"/>
    </row>
    <row r="191" spans="1:10" ht="15.75" x14ac:dyDescent="0.25">
      <c r="A191" s="363"/>
      <c r="B191" s="319" t="s">
        <v>203</v>
      </c>
      <c r="C191" s="364"/>
      <c r="D191" s="364"/>
      <c r="E191" s="152"/>
      <c r="F191" s="152"/>
      <c r="G191" s="152"/>
      <c r="H191" s="152"/>
    </row>
    <row r="192" spans="1:10" ht="15.75" x14ac:dyDescent="0.25">
      <c r="A192" s="363"/>
      <c r="B192" s="265" t="s">
        <v>204</v>
      </c>
      <c r="C192" s="95" t="s">
        <v>205</v>
      </c>
      <c r="D192" s="113"/>
      <c r="E192" s="151"/>
      <c r="F192" s="151"/>
      <c r="G192" s="151"/>
      <c r="H192" s="151"/>
    </row>
    <row r="193" spans="1:9" ht="16.5" thickBot="1" x14ac:dyDescent="0.3">
      <c r="A193" s="363"/>
      <c r="B193" s="265" t="s">
        <v>206</v>
      </c>
      <c r="C193" s="95"/>
      <c r="D193" s="113"/>
      <c r="E193" s="151"/>
      <c r="F193" s="151"/>
      <c r="G193" s="151"/>
      <c r="H193" s="151"/>
    </row>
    <row r="194" spans="1:9" ht="15" thickBot="1" x14ac:dyDescent="0.25">
      <c r="A194" s="141" t="s">
        <v>25</v>
      </c>
      <c r="B194" s="365" t="s">
        <v>14</v>
      </c>
      <c r="C194" s="366"/>
      <c r="D194" s="367" t="s">
        <v>207</v>
      </c>
      <c r="E194" s="368">
        <v>67437395</v>
      </c>
      <c r="F194" s="83">
        <v>0</v>
      </c>
      <c r="G194" s="83">
        <v>-2285890</v>
      </c>
      <c r="H194" s="369">
        <f>SUM(E194:G194)</f>
        <v>65151505</v>
      </c>
    </row>
    <row r="195" spans="1:9" ht="15" thickBot="1" x14ac:dyDescent="0.25">
      <c r="A195" s="370" t="s">
        <v>171</v>
      </c>
      <c r="B195" s="365" t="s">
        <v>15</v>
      </c>
      <c r="C195" s="371"/>
      <c r="D195" s="372" t="s">
        <v>207</v>
      </c>
      <c r="E195" s="373">
        <v>120821</v>
      </c>
      <c r="F195" s="374">
        <v>5533175</v>
      </c>
      <c r="G195" s="374"/>
      <c r="H195" s="140">
        <f>SUM(E195:G195)</f>
        <v>5653996</v>
      </c>
    </row>
    <row r="196" spans="1:9" ht="15.75" thickBot="1" x14ac:dyDescent="0.3">
      <c r="A196" s="375"/>
      <c r="B196" s="376"/>
      <c r="C196" s="377" t="s">
        <v>208</v>
      </c>
      <c r="D196" s="378"/>
      <c r="E196" s="379">
        <f>SUM(E194:E195)</f>
        <v>67558216</v>
      </c>
      <c r="F196" s="379">
        <f t="shared" ref="F196:G196" si="31">SUM(F194:F195)</f>
        <v>5533175</v>
      </c>
      <c r="G196" s="379">
        <f t="shared" si="31"/>
        <v>-2285890</v>
      </c>
      <c r="H196" s="87">
        <f>SUM(H194:H195)</f>
        <v>70805501</v>
      </c>
    </row>
    <row r="197" spans="1:9" s="245" customFormat="1" ht="15.75" thickBot="1" x14ac:dyDescent="0.3">
      <c r="A197" s="12"/>
      <c r="B197" s="265" t="s">
        <v>209</v>
      </c>
      <c r="C197" s="380"/>
      <c r="D197" s="381"/>
      <c r="E197" s="101"/>
      <c r="F197" s="101"/>
      <c r="G197" s="101"/>
      <c r="H197" s="101"/>
    </row>
    <row r="198" spans="1:9" x14ac:dyDescent="0.2">
      <c r="A198" s="141" t="s">
        <v>25</v>
      </c>
      <c r="B198" s="382" t="s">
        <v>14</v>
      </c>
      <c r="C198" s="366"/>
      <c r="D198" s="383" t="s">
        <v>210</v>
      </c>
      <c r="E198" s="35">
        <v>374959716</v>
      </c>
      <c r="F198" s="36">
        <f>'[1]9.mell'!E41-2285890</f>
        <v>42977015</v>
      </c>
      <c r="G198" s="35">
        <v>2285890</v>
      </c>
      <c r="H198" s="37">
        <f>SUM(E198:G198)</f>
        <v>420222621</v>
      </c>
      <c r="I198" s="240"/>
    </row>
    <row r="199" spans="1:9" ht="15" thickBot="1" x14ac:dyDescent="0.25">
      <c r="A199" s="370" t="s">
        <v>171</v>
      </c>
      <c r="B199" s="384" t="s">
        <v>15</v>
      </c>
      <c r="C199" s="371"/>
      <c r="D199" s="372" t="s">
        <v>210</v>
      </c>
      <c r="E199" s="373"/>
      <c r="F199" s="385"/>
      <c r="G199" s="373"/>
      <c r="H199" s="50"/>
    </row>
    <row r="200" spans="1:9" ht="15.75" thickBot="1" x14ac:dyDescent="0.3">
      <c r="A200" s="375"/>
      <c r="B200" s="386"/>
      <c r="C200" s="377" t="s">
        <v>211</v>
      </c>
      <c r="D200" s="378"/>
      <c r="E200" s="379">
        <f>SUM(E198:E199)</f>
        <v>374959716</v>
      </c>
      <c r="F200" s="379">
        <f t="shared" ref="F200:H200" si="32">SUM(F198:F199)</f>
        <v>42977015</v>
      </c>
      <c r="G200" s="379">
        <f t="shared" si="32"/>
        <v>2285890</v>
      </c>
      <c r="H200" s="87">
        <f t="shared" si="32"/>
        <v>420222621</v>
      </c>
    </row>
    <row r="201" spans="1:9" s="245" customFormat="1" ht="15.75" thickBot="1" x14ac:dyDescent="0.3">
      <c r="A201" s="12"/>
      <c r="B201" s="265" t="s">
        <v>212</v>
      </c>
      <c r="C201" s="380"/>
      <c r="D201" s="381"/>
      <c r="E201" s="387"/>
      <c r="F201" s="387"/>
      <c r="G201" s="387"/>
      <c r="H201" s="387"/>
    </row>
    <row r="202" spans="1:9" ht="15" thickBot="1" x14ac:dyDescent="0.25">
      <c r="A202" s="31" t="s">
        <v>25</v>
      </c>
      <c r="B202" s="382" t="s">
        <v>14</v>
      </c>
      <c r="C202" s="388"/>
      <c r="D202" s="367" t="s">
        <v>213</v>
      </c>
      <c r="E202" s="389">
        <v>5878370</v>
      </c>
      <c r="F202" s="35"/>
      <c r="G202" s="35"/>
      <c r="H202" s="35">
        <f>SUM(E202:G202)</f>
        <v>5878370</v>
      </c>
    </row>
    <row r="203" spans="1:9" ht="15.75" thickBot="1" x14ac:dyDescent="0.3">
      <c r="A203" s="375"/>
      <c r="B203" s="390"/>
      <c r="C203" s="377" t="s">
        <v>214</v>
      </c>
      <c r="D203" s="378"/>
      <c r="E203" s="391">
        <f>SUM(E202:E202)</f>
        <v>5878370</v>
      </c>
      <c r="F203" s="391">
        <f t="shared" ref="F203:H203" si="33">SUM(F202:F202)</f>
        <v>0</v>
      </c>
      <c r="G203" s="391">
        <f t="shared" si="33"/>
        <v>0</v>
      </c>
      <c r="H203" s="392">
        <f t="shared" si="33"/>
        <v>5878370</v>
      </c>
    </row>
    <row r="204" spans="1:9" ht="15.75" thickBot="1" x14ac:dyDescent="0.3">
      <c r="A204" s="393"/>
      <c r="B204" s="394" t="s">
        <v>215</v>
      </c>
      <c r="C204" s="395"/>
      <c r="D204" s="396"/>
      <c r="E204" s="397">
        <f>SUM(E196+E200+E202)</f>
        <v>448396302</v>
      </c>
      <c r="F204" s="397">
        <f t="shared" ref="F204:H204" si="34">SUM(F196+F200+F202)</f>
        <v>48510190</v>
      </c>
      <c r="G204" s="397">
        <f t="shared" si="34"/>
        <v>0</v>
      </c>
      <c r="H204" s="398">
        <f t="shared" si="34"/>
        <v>496906492</v>
      </c>
    </row>
    <row r="205" spans="1:9" ht="15" x14ac:dyDescent="0.25">
      <c r="A205" s="393"/>
      <c r="B205" s="381"/>
      <c r="C205" s="381"/>
      <c r="D205" s="399"/>
      <c r="E205" s="78"/>
      <c r="F205" s="78"/>
      <c r="G205" s="78"/>
      <c r="H205" s="400"/>
    </row>
    <row r="206" spans="1:9" ht="15.75" thickBot="1" x14ac:dyDescent="0.3">
      <c r="A206" s="31"/>
      <c r="B206" s="265" t="s">
        <v>216</v>
      </c>
      <c r="C206" s="95"/>
      <c r="D206" s="95"/>
      <c r="E206" s="151"/>
      <c r="F206" s="151"/>
      <c r="G206" s="151"/>
      <c r="H206" s="400"/>
    </row>
    <row r="207" spans="1:9" ht="15.75" thickBot="1" x14ac:dyDescent="0.3">
      <c r="A207" s="31" t="s">
        <v>25</v>
      </c>
      <c r="B207" s="323" t="s">
        <v>14</v>
      </c>
      <c r="C207" s="239"/>
      <c r="D207" s="401" t="s">
        <v>217</v>
      </c>
      <c r="E207" s="402"/>
      <c r="F207" s="403"/>
      <c r="G207" s="403">
        <v>291094</v>
      </c>
      <c r="H207" s="109">
        <f>SUM(E207:G207)</f>
        <v>291094</v>
      </c>
    </row>
    <row r="208" spans="1:9" ht="15.75" thickBot="1" x14ac:dyDescent="0.3">
      <c r="A208" s="31"/>
      <c r="B208" s="323"/>
      <c r="C208" s="316"/>
      <c r="D208" s="243" t="s">
        <v>218</v>
      </c>
      <c r="E208" s="231">
        <f>SUM(E207)</f>
        <v>0</v>
      </c>
      <c r="F208" s="231">
        <f t="shared" ref="F208:H208" si="35">SUM(F207)</f>
        <v>0</v>
      </c>
      <c r="G208" s="231">
        <f t="shared" si="35"/>
        <v>291094</v>
      </c>
      <c r="H208" s="231">
        <f t="shared" si="35"/>
        <v>291094</v>
      </c>
    </row>
    <row r="209" spans="1:13" ht="15" x14ac:dyDescent="0.25">
      <c r="A209" s="393"/>
      <c r="B209" s="381"/>
      <c r="C209" s="381"/>
      <c r="D209" s="399"/>
      <c r="E209" s="78"/>
      <c r="F209" s="78"/>
      <c r="G209" s="78"/>
      <c r="H209" s="400"/>
    </row>
    <row r="210" spans="1:13" ht="15.75" thickBot="1" x14ac:dyDescent="0.3">
      <c r="A210" s="31" t="s">
        <v>25</v>
      </c>
      <c r="B210" s="265" t="s">
        <v>219</v>
      </c>
      <c r="C210" s="95"/>
      <c r="D210" s="95"/>
      <c r="E210" s="151"/>
      <c r="F210" s="151"/>
      <c r="G210" s="151"/>
      <c r="H210" s="151"/>
    </row>
    <row r="211" spans="1:13" ht="15.75" thickBot="1" x14ac:dyDescent="0.3">
      <c r="A211" s="31"/>
      <c r="B211" s="323" t="s">
        <v>14</v>
      </c>
      <c r="C211" s="239"/>
      <c r="D211" s="401" t="s">
        <v>220</v>
      </c>
      <c r="E211" s="109">
        <v>0</v>
      </c>
      <c r="F211" s="110"/>
      <c r="G211" s="109"/>
      <c r="H211" s="404"/>
    </row>
    <row r="212" spans="1:13" ht="15.75" thickBot="1" x14ac:dyDescent="0.3">
      <c r="A212" s="31"/>
      <c r="B212" s="323"/>
      <c r="C212" s="239"/>
      <c r="D212" s="243" t="s">
        <v>221</v>
      </c>
      <c r="E212" s="149">
        <f>SUM(E211)</f>
        <v>0</v>
      </c>
      <c r="F212" s="149">
        <f t="shared" ref="F212:H212" si="36">SUM(F211)</f>
        <v>0</v>
      </c>
      <c r="G212" s="149">
        <f t="shared" si="36"/>
        <v>0</v>
      </c>
      <c r="H212" s="149">
        <f t="shared" si="36"/>
        <v>0</v>
      </c>
    </row>
    <row r="213" spans="1:13" ht="15" x14ac:dyDescent="0.25">
      <c r="A213" s="31"/>
      <c r="B213" s="261"/>
      <c r="C213" s="150"/>
      <c r="D213" s="236"/>
      <c r="E213" s="30"/>
      <c r="F213" s="30"/>
      <c r="G213" s="30"/>
      <c r="H213" s="244"/>
    </row>
    <row r="214" spans="1:13" ht="15.75" thickBot="1" x14ac:dyDescent="0.3">
      <c r="A214" s="31" t="s">
        <v>25</v>
      </c>
      <c r="B214" s="265" t="s">
        <v>222</v>
      </c>
      <c r="C214" s="405"/>
      <c r="D214" s="405"/>
      <c r="E214" s="387"/>
      <c r="F214" s="387"/>
      <c r="G214" s="387"/>
      <c r="H214" s="387"/>
      <c r="M214" s="245"/>
    </row>
    <row r="215" spans="1:13" ht="15.75" thickBot="1" x14ac:dyDescent="0.3">
      <c r="A215" s="31"/>
      <c r="B215" s="406" t="s">
        <v>14</v>
      </c>
      <c r="C215" s="407"/>
      <c r="D215" s="408" t="s">
        <v>223</v>
      </c>
      <c r="E215" s="368">
        <v>100000000</v>
      </c>
      <c r="F215" s="409"/>
      <c r="G215" s="368"/>
      <c r="H215" s="83">
        <f>SUM(E215:G215)</f>
        <v>100000000</v>
      </c>
      <c r="M215" s="245"/>
    </row>
    <row r="216" spans="1:13" ht="15.75" thickBot="1" x14ac:dyDescent="0.3">
      <c r="A216" s="31"/>
      <c r="B216" s="406"/>
      <c r="C216" s="410"/>
      <c r="D216" s="89" t="s">
        <v>224</v>
      </c>
      <c r="E216" s="87">
        <f>SUM(E215)</f>
        <v>100000000</v>
      </c>
      <c r="F216" s="87">
        <f t="shared" ref="F216:H216" si="37">SUM(F215)</f>
        <v>0</v>
      </c>
      <c r="G216" s="87">
        <f t="shared" si="37"/>
        <v>0</v>
      </c>
      <c r="H216" s="87">
        <f t="shared" si="37"/>
        <v>100000000</v>
      </c>
    </row>
    <row r="217" spans="1:13" ht="15.75" thickBot="1" x14ac:dyDescent="0.3">
      <c r="A217" s="31"/>
      <c r="B217" s="411"/>
      <c r="C217" s="101"/>
      <c r="D217" s="27"/>
      <c r="E217" s="88"/>
      <c r="F217" s="88"/>
      <c r="G217" s="88"/>
      <c r="H217" s="297"/>
    </row>
    <row r="218" spans="1:13" ht="15.75" thickBot="1" x14ac:dyDescent="0.3">
      <c r="A218" s="31"/>
      <c r="B218" s="412" t="s">
        <v>225</v>
      </c>
      <c r="C218" s="229"/>
      <c r="D218" s="413"/>
      <c r="E218" s="149">
        <f>+E204+E212+E216+E208</f>
        <v>548396302</v>
      </c>
      <c r="F218" s="149">
        <f t="shared" ref="F218:H218" si="38">+F204+F212+F216+F208</f>
        <v>48510190</v>
      </c>
      <c r="G218" s="149">
        <f t="shared" si="38"/>
        <v>291094</v>
      </c>
      <c r="H218" s="149">
        <f t="shared" si="38"/>
        <v>597197586</v>
      </c>
    </row>
    <row r="219" spans="1:13" ht="15" x14ac:dyDescent="0.25">
      <c r="A219" s="393"/>
      <c r="B219" s="381"/>
      <c r="C219" s="381"/>
      <c r="D219" s="399"/>
      <c r="E219" s="78"/>
      <c r="F219" s="78"/>
      <c r="G219" s="78"/>
      <c r="H219" s="400"/>
    </row>
    <row r="220" spans="1:13" ht="15.75" thickBot="1" x14ac:dyDescent="0.3">
      <c r="A220" s="31" t="s">
        <v>25</v>
      </c>
      <c r="B220" s="265" t="s">
        <v>226</v>
      </c>
      <c r="C220" s="95"/>
      <c r="D220" s="95"/>
      <c r="E220" s="150"/>
      <c r="F220" s="150"/>
      <c r="G220" s="150"/>
      <c r="H220" s="151"/>
    </row>
    <row r="221" spans="1:13" ht="15.75" thickBot="1" x14ac:dyDescent="0.3">
      <c r="A221" s="31"/>
      <c r="B221" s="323" t="s">
        <v>14</v>
      </c>
      <c r="C221" s="239"/>
      <c r="D221" s="414" t="s">
        <v>227</v>
      </c>
      <c r="E221" s="109">
        <v>0</v>
      </c>
      <c r="F221" s="109"/>
      <c r="G221" s="109"/>
      <c r="H221" s="201"/>
    </row>
    <row r="222" spans="1:13" ht="15.75" thickBot="1" x14ac:dyDescent="0.3">
      <c r="A222" s="31"/>
      <c r="B222" s="323"/>
      <c r="C222" s="239"/>
      <c r="D222" s="198" t="s">
        <v>228</v>
      </c>
      <c r="E222" s="348">
        <f>SUM(E221)</f>
        <v>0</v>
      </c>
      <c r="F222" s="348">
        <f t="shared" ref="F222:H222" si="39">SUM(F221)</f>
        <v>0</v>
      </c>
      <c r="G222" s="348">
        <f t="shared" si="39"/>
        <v>0</v>
      </c>
      <c r="H222" s="149">
        <f t="shared" si="39"/>
        <v>0</v>
      </c>
    </row>
    <row r="223" spans="1:13" ht="15.75" thickBot="1" x14ac:dyDescent="0.3">
      <c r="A223" s="94"/>
      <c r="B223" s="27"/>
      <c r="C223" s="150"/>
      <c r="D223" s="150"/>
      <c r="E223" s="150"/>
      <c r="F223" s="150"/>
      <c r="G223" s="150"/>
      <c r="H223" s="151"/>
    </row>
    <row r="224" spans="1:13" ht="16.5" thickBot="1" x14ac:dyDescent="0.3">
      <c r="A224" s="415" t="s">
        <v>229</v>
      </c>
      <c r="B224" s="416"/>
      <c r="C224" s="417"/>
      <c r="D224" s="418"/>
      <c r="E224" s="419">
        <f>+E218+E222</f>
        <v>548396302</v>
      </c>
      <c r="F224" s="419">
        <f t="shared" ref="F224:H224" si="40">+F218+F222</f>
        <v>48510190</v>
      </c>
      <c r="G224" s="419">
        <f t="shared" si="40"/>
        <v>291094</v>
      </c>
      <c r="H224" s="420">
        <f t="shared" si="40"/>
        <v>597197586</v>
      </c>
    </row>
    <row r="225" spans="1:8" ht="15.75" thickBot="1" x14ac:dyDescent="0.3">
      <c r="A225" s="421"/>
      <c r="B225" s="51"/>
      <c r="C225" s="27"/>
      <c r="D225" s="422"/>
      <c r="E225" s="423"/>
      <c r="F225" s="424"/>
      <c r="G225" s="424"/>
      <c r="H225" s="425"/>
    </row>
    <row r="226" spans="1:8" ht="17.25" thickBot="1" x14ac:dyDescent="0.3">
      <c r="A226" s="426" t="s">
        <v>230</v>
      </c>
      <c r="B226" s="427"/>
      <c r="C226" s="427"/>
      <c r="D226" s="428"/>
      <c r="E226" s="429">
        <f>SUM(E189,E224)</f>
        <v>808153495</v>
      </c>
      <c r="F226" s="429">
        <f t="shared" ref="F226:H226" si="41">SUM(F189,F224)</f>
        <v>54043365</v>
      </c>
      <c r="G226" s="429">
        <f t="shared" si="41"/>
        <v>9095081</v>
      </c>
      <c r="H226" s="430">
        <f t="shared" si="41"/>
        <v>871291941</v>
      </c>
    </row>
    <row r="229" spans="1:8" x14ac:dyDescent="0.2">
      <c r="H229" s="240"/>
    </row>
    <row r="230" spans="1:8" x14ac:dyDescent="0.2">
      <c r="H230" s="240"/>
    </row>
    <row r="231" spans="1:8" x14ac:dyDescent="0.2">
      <c r="H231" s="240"/>
    </row>
    <row r="232" spans="1:8" x14ac:dyDescent="0.2">
      <c r="H232" s="240"/>
    </row>
    <row r="233" spans="1:8" x14ac:dyDescent="0.2">
      <c r="H233" s="240"/>
    </row>
    <row r="234" spans="1:8" x14ac:dyDescent="0.2">
      <c r="H234" s="240"/>
    </row>
    <row r="235" spans="1:8" x14ac:dyDescent="0.2">
      <c r="H235" s="240"/>
    </row>
    <row r="236" spans="1:8" x14ac:dyDescent="0.2">
      <c r="H236" s="240"/>
    </row>
    <row r="237" spans="1:8" x14ac:dyDescent="0.2">
      <c r="H237" s="240"/>
    </row>
    <row r="238" spans="1:8" x14ac:dyDescent="0.2">
      <c r="H238" s="240"/>
    </row>
  </sheetData>
  <mergeCells count="14">
    <mergeCell ref="B26:D26"/>
    <mergeCell ref="B32:D32"/>
    <mergeCell ref="C68:D68"/>
    <mergeCell ref="A189:D189"/>
    <mergeCell ref="B204:D204"/>
    <mergeCell ref="A226:D226"/>
    <mergeCell ref="A1:H1"/>
    <mergeCell ref="A2:H2"/>
    <mergeCell ref="A3:H3"/>
    <mergeCell ref="A4:H4"/>
    <mergeCell ref="E5:E6"/>
    <mergeCell ref="F5:F6"/>
    <mergeCell ref="G5:G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2021-06-25T07:12:00Z</dcterms:created>
  <dcterms:modified xsi:type="dcterms:W3CDTF">2021-06-25T07:14:39Z</dcterms:modified>
</cp:coreProperties>
</file>