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 firstSheet="4" activeTab="4"/>
  </bookViews>
  <sheets>
    <sheet name="3.sz. melléklet" sheetId="3" state="hidden" r:id="rId1"/>
    <sheet name="7.sz.melléklet" sheetId="9" state="hidden" r:id="rId2"/>
    <sheet name="11.sz. melléklet" sheetId="16" state="hidden" r:id="rId3"/>
    <sheet name="12.sz.melléklet" sheetId="17" state="hidden" r:id="rId4"/>
    <sheet name="15. melléklet" sheetId="20" r:id="rId5"/>
  </sheets>
  <definedNames>
    <definedName name="_xlnm.Print_Area" localSheetId="4">'15. melléklet'!$A$1:$C$13</definedName>
  </definedNames>
  <calcPr calcId="124519"/>
</workbook>
</file>

<file path=xl/calcChain.xml><?xml version="1.0" encoding="utf-8"?>
<calcChain xmlns="http://schemas.openxmlformats.org/spreadsheetml/2006/main">
  <c r="B35" i="16"/>
  <c r="E24" i="3"/>
  <c r="D33" i="16" l="1"/>
  <c r="C34"/>
  <c r="D34" s="1"/>
  <c r="C32"/>
  <c r="C26"/>
  <c r="D26" s="1"/>
  <c r="C27"/>
  <c r="D27" s="1"/>
  <c r="C28"/>
  <c r="D28" s="1"/>
  <c r="C29"/>
  <c r="D29" s="1"/>
  <c r="C30"/>
  <c r="D30" s="1"/>
  <c r="C25"/>
  <c r="D25" s="1"/>
  <c r="C13"/>
  <c r="D13" s="1"/>
  <c r="C14"/>
  <c r="D14" s="1"/>
  <c r="C15"/>
  <c r="D15" s="1"/>
  <c r="C17"/>
  <c r="D17" s="1"/>
  <c r="C18"/>
  <c r="D18" s="1"/>
  <c r="C19"/>
  <c r="D19" s="1"/>
  <c r="C12"/>
  <c r="D12" s="1"/>
  <c r="B20"/>
  <c r="C20" s="1"/>
  <c r="D20" s="1"/>
  <c r="B16"/>
  <c r="C16" s="1"/>
  <c r="D16" s="1"/>
  <c r="M29" i="17"/>
  <c r="L29"/>
  <c r="K29"/>
  <c r="J29"/>
  <c r="I29"/>
  <c r="H29"/>
  <c r="G29"/>
  <c r="F29"/>
  <c r="E29"/>
  <c r="D29"/>
  <c r="C29"/>
  <c r="B29"/>
  <c r="N28"/>
  <c r="N27"/>
  <c r="N26"/>
  <c r="N25"/>
  <c r="N24"/>
  <c r="N23"/>
  <c r="N22"/>
  <c r="N21"/>
  <c r="N20"/>
  <c r="M16"/>
  <c r="L16"/>
  <c r="K16"/>
  <c r="J16"/>
  <c r="I16"/>
  <c r="H16"/>
  <c r="G16"/>
  <c r="F16"/>
  <c r="E16"/>
  <c r="D16"/>
  <c r="C16"/>
  <c r="B16"/>
  <c r="N15"/>
  <c r="N14"/>
  <c r="N13"/>
  <c r="N12"/>
  <c r="N11"/>
  <c r="N10"/>
  <c r="N9"/>
  <c r="B31" i="16"/>
  <c r="F40" i="9"/>
  <c r="F38"/>
  <c r="F35"/>
  <c r="F34"/>
  <c r="F33"/>
  <c r="F30"/>
  <c r="F29"/>
  <c r="F28"/>
  <c r="F10"/>
  <c r="E9"/>
  <c r="F9" s="1"/>
  <c r="F8"/>
  <c r="F6"/>
  <c r="E27" i="3"/>
  <c r="E15"/>
  <c r="E17" s="1"/>
  <c r="C35" i="16" l="1"/>
  <c r="D22"/>
  <c r="D35"/>
  <c r="N29" i="17"/>
  <c r="D31" i="16"/>
  <c r="B22"/>
  <c r="C31"/>
  <c r="N16" i="17"/>
  <c r="C22" i="16"/>
  <c r="E25" i="3"/>
  <c r="E28" s="1"/>
  <c r="B38" i="16" l="1"/>
  <c r="D38"/>
  <c r="C38"/>
</calcChain>
</file>

<file path=xl/sharedStrings.xml><?xml version="1.0" encoding="utf-8"?>
<sst xmlns="http://schemas.openxmlformats.org/spreadsheetml/2006/main" count="250" uniqueCount="188">
  <si>
    <t>Megnevezés</t>
  </si>
  <si>
    <t>Kiadások</t>
  </si>
  <si>
    <t>Személyi juttatások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</si>
  <si>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</si>
  <si>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</si>
  <si>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</si>
  <si>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</si>
  <si>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</si>
  <si>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</si>
  <si>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</si>
  <si>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</si>
  <si>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</si>
  <si>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</si>
  <si>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</si>
  <si>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Települési támogatás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</si>
  <si>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</si>
  <si>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</si>
  <si>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</si>
  <si>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Község gazdálkodás</t>
  </si>
  <si>
    <t>Működési célú támogatások államháztartáson belülről</t>
  </si>
  <si>
    <t>Önkormányzati jogalkotás</t>
  </si>
  <si>
    <t>Szociális étkeztetés</t>
  </si>
  <si>
    <t>III.</t>
  </si>
  <si>
    <t>IV.</t>
  </si>
  <si>
    <t>KIADÁSOK ÖSSZESEN</t>
  </si>
  <si>
    <t>Községi  Önkormányzat</t>
  </si>
  <si>
    <t>Lakosságszám  2014. I. 1-én: 629 fő</t>
  </si>
  <si>
    <t>Jogcím</t>
  </si>
  <si>
    <t>Mutató szám menyiségi egység</t>
  </si>
  <si>
    <t>Mutató</t>
  </si>
  <si>
    <t>Forint</t>
  </si>
  <si>
    <t>I.1.a</t>
  </si>
  <si>
    <t>Önkormányzati hivatal támogatása</t>
  </si>
  <si>
    <t>elismert létszám</t>
  </si>
  <si>
    <t>I.1.ba)</t>
  </si>
  <si>
    <t>fő</t>
  </si>
  <si>
    <t>I.1.b</t>
  </si>
  <si>
    <t>Település-üzemeltetéshez kapcsolódó feladat ellátás  beszámítás után</t>
  </si>
  <si>
    <t>Üdülőhelyi feladatok támogatása- beszámítás után</t>
  </si>
  <si>
    <t>I.1</t>
  </si>
  <si>
    <t>III.3.a.a</t>
  </si>
  <si>
    <t>III.3.c(2)</t>
  </si>
  <si>
    <t>III.3.d(2)</t>
  </si>
  <si>
    <t>Házi segítségnyújtás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</si>
  <si>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</si>
  <si>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</si>
  <si>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</si>
  <si>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ÖSSZES KÖLTSÉGVETÉSI TÁMOGATÁS</t>
  </si>
  <si>
    <t>Sor-szám</t>
  </si>
  <si>
    <t>Összesen:</t>
  </si>
  <si>
    <t>3. számú melléklet</t>
  </si>
  <si>
    <t>Községi Önkormányzat Demjén</t>
  </si>
  <si>
    <t>.</t>
  </si>
  <si>
    <t>Mutató szám</t>
  </si>
  <si>
    <t>Egyéb szolgáltatási díjak</t>
  </si>
  <si>
    <t>Fénymásolási díj A/3</t>
  </si>
  <si>
    <t>Ft/lap</t>
  </si>
  <si>
    <t>Fénymásolási díj A/4</t>
  </si>
  <si>
    <t>FAX használati díj</t>
  </si>
  <si>
    <t>Ft/oldal</t>
  </si>
  <si>
    <t>Hangoshíradó ( bemondási díj)</t>
  </si>
  <si>
    <t>Ft/ alkalom</t>
  </si>
  <si>
    <t>Honlapon vendégház hirdetési díj</t>
  </si>
  <si>
    <t>Ft/év</t>
  </si>
  <si>
    <t>Ford bérbeadás</t>
  </si>
  <si>
    <t>(km*APEH gázolaj ár* norma*/100) +( km*amortizáció 9 Ft )+( km*bérleti díj 15.-Ft)</t>
  </si>
  <si>
    <t>Bruttó ár</t>
  </si>
  <si>
    <t>Ingatlan bérleti díjak</t>
  </si>
  <si>
    <t>Széchenyi út 2 ( élelmiszer bolt)</t>
  </si>
  <si>
    <t>Ft/hó</t>
  </si>
  <si>
    <t>M</t>
  </si>
  <si>
    <t>Petőfi út 18 ( Hegyközség)</t>
  </si>
  <si>
    <t>Kossuth tér 1  ( posta hivatal)</t>
  </si>
  <si>
    <t>Petőfi u 18  gyógyszer szoba</t>
  </si>
  <si>
    <t>FT/hó</t>
  </si>
  <si>
    <t>Petőfi u 18 raktár helyiség  ( Vadásztársaság)</t>
  </si>
  <si>
    <t>Művelődési ház Petőfi u 18</t>
  </si>
  <si>
    <t>óra</t>
  </si>
  <si>
    <t>Terembérleti díjak ( önkormányzati hívatal tanácskozó terme, közösségi ház terme)</t>
  </si>
  <si>
    <t>alkalom</t>
  </si>
  <si>
    <t>Sírhely megváltás</t>
  </si>
  <si>
    <t>Egy személyes sírhely</t>
  </si>
  <si>
    <t>hely</t>
  </si>
  <si>
    <t>10.000</t>
  </si>
  <si>
    <t>Két személyes sírhely</t>
  </si>
  <si>
    <t>20.000</t>
  </si>
  <si>
    <t>Egy személye úrnahely</t>
  </si>
  <si>
    <t>5.000</t>
  </si>
  <si>
    <t>Két személyes urnahely</t>
  </si>
  <si>
    <t>7.500</t>
  </si>
  <si>
    <t>Szociális gondozás intézményi térítési díj</t>
  </si>
  <si>
    <t xml:space="preserve">0Ft-tól 28.500 Ft-ig </t>
  </si>
  <si>
    <t>gondozási nap</t>
  </si>
  <si>
    <t>ingyenes</t>
  </si>
  <si>
    <t>28.501-Ft-tól 24.750.-ft-ig</t>
  </si>
  <si>
    <t>42.751Ft-tól 85.500.-Ft-ig</t>
  </si>
  <si>
    <t>85.501Ft-tól</t>
  </si>
  <si>
    <t>Szociális étkezés intézményi térítési díj</t>
  </si>
  <si>
    <t>0 Ft-tól 28.500.-Ft-ig</t>
  </si>
  <si>
    <t>adag szám</t>
  </si>
  <si>
    <t>28.501-Ft-tól 42.750.-Ft-ig ( vásárolt élelmezés 68%-a)</t>
  </si>
  <si>
    <t>42.751 Ft-tól-85.500.-Ft-ig (vásárolt élelmezés 82%-a)</t>
  </si>
  <si>
    <t>85.501-Ft-tól ( vásárolt éelmezés 95%)</t>
  </si>
  <si>
    <t>Szociális étkezés ebéd kiszállítás</t>
  </si>
  <si>
    <t xml:space="preserve">Óvodai gyermek étkezetetés </t>
  </si>
  <si>
    <t>Óvodai gyermek étkezetetési díj</t>
  </si>
  <si>
    <t>adag/fő</t>
  </si>
  <si>
    <t>Szociális étkezési díj</t>
  </si>
  <si>
    <t>Dolgozói étkezési díj</t>
  </si>
  <si>
    <t>Áfa %</t>
  </si>
  <si>
    <t>Áfa összege</t>
  </si>
  <si>
    <t>Bruttó díj</t>
  </si>
  <si>
    <t>Adó alap</t>
  </si>
  <si>
    <t>7. számú melléklet</t>
  </si>
  <si>
    <t>Összesen</t>
  </si>
  <si>
    <t>Működési és fejlesztési célú bevételek és kiadások várható alakulása</t>
  </si>
  <si>
    <t>Működési bevételek összesen</t>
  </si>
  <si>
    <t>Felhalmozási célú bevételek</t>
  </si>
  <si>
    <t>BEVÉTELEK ÖSSZESEN</t>
  </si>
  <si>
    <t>Fejlesztési célú kiadása  összesen</t>
  </si>
  <si>
    <t xml:space="preserve">Demjén Község Önkormányzata </t>
  </si>
  <si>
    <t>Bevétel</t>
  </si>
  <si>
    <t>jan</t>
  </si>
  <si>
    <t>febr</t>
  </si>
  <si>
    <t>márc</t>
  </si>
  <si>
    <t>ápr.</t>
  </si>
  <si>
    <t>máj</t>
  </si>
  <si>
    <t>jun</t>
  </si>
  <si>
    <t>júl.</t>
  </si>
  <si>
    <t>aug.</t>
  </si>
  <si>
    <t>szept.</t>
  </si>
  <si>
    <t>okt.</t>
  </si>
  <si>
    <t>nov.</t>
  </si>
  <si>
    <t>dec.</t>
  </si>
  <si>
    <t>összesen</t>
  </si>
  <si>
    <t>Önkormányzatok működési támogatása</t>
  </si>
  <si>
    <t>Műküdési célú támogatások bevételei</t>
  </si>
  <si>
    <t>Kiadás</t>
  </si>
  <si>
    <t>Munkaadót terhelő járulékok és szociális hozzájárulási adó</t>
  </si>
  <si>
    <t>Ellátottak pénzbeli juttatásai</t>
  </si>
  <si>
    <t>Munkatörvénykönyve alapján jogviszony</t>
  </si>
  <si>
    <t>Közalkalmazotti joggviszony</t>
  </si>
  <si>
    <t>1fő</t>
  </si>
  <si>
    <t xml:space="preserve">Közfoglalkoztatott dolgozó átlagosan </t>
  </si>
  <si>
    <t>11. számú melléklet</t>
  </si>
  <si>
    <t xml:space="preserve"> 12.számú melléklet</t>
  </si>
  <si>
    <t>Egyéb felhalmozási célú kiadás</t>
  </si>
  <si>
    <t>Működési célra  átvett pénzeszközök</t>
  </si>
  <si>
    <t>Előző évi záró pénzkészlet</t>
  </si>
  <si>
    <t>A helyi Önkormányzatok működésének általános támogatása</t>
  </si>
  <si>
    <t>2016. évi díjak megállapítása</t>
  </si>
  <si>
    <t>Közterület használati díj ( mozgó árusok)</t>
  </si>
  <si>
    <t>Tartalék</t>
  </si>
  <si>
    <t>Beruházási kiadások</t>
  </si>
  <si>
    <t>2016. évi költségvetési támogatás</t>
  </si>
  <si>
    <t>3.sz . melléklet Demjén Község Önkormányzata Képviselő-testületének …./2016.(………...) önkormányzati rendeletéhez</t>
  </si>
  <si>
    <t>Zöldterület-gazdálkodással kapcsolatos feladatok ellátásának támogatása beszámítás után</t>
  </si>
  <si>
    <t>ha</t>
  </si>
  <si>
    <t>Közvilágítás fenntartásásnak támogatása beszámítás után</t>
  </si>
  <si>
    <t>km</t>
  </si>
  <si>
    <t>Köztemető fenntartással kapcsolatos feladatok támogatása beszámítás után</t>
  </si>
  <si>
    <t>m2</t>
  </si>
  <si>
    <t>Közutak fenntartásának támogatása beszámítás után</t>
  </si>
  <si>
    <t>Ft</t>
  </si>
  <si>
    <t>számított létszám</t>
  </si>
  <si>
    <t>Működési engedéllyel rendelkező család- és gyermekjóléti szolgálat</t>
  </si>
  <si>
    <t>III.5.a,</t>
  </si>
  <si>
    <t>a finanszírozás szempontjából elismert dolgozók bértámogatása</t>
  </si>
  <si>
    <t>III.5.b,</t>
  </si>
  <si>
    <t>gyermekétkeztetés üzemeltetési támogatása</t>
  </si>
  <si>
    <t>III.5.c,</t>
  </si>
  <si>
    <t>rászoruló gyermekek intézményen kívüli szünidei étkeztetésének támogatása</t>
  </si>
  <si>
    <t>A települési önkormányzatok kulturális feladatainak támogatása összesen</t>
  </si>
  <si>
    <t>11.sz . melléklet Demjén Község Önkormányzata Képviselő-testületének …./2016.(………...) önkormányzati rendeletéhez</t>
  </si>
  <si>
    <t>2016 -2018</t>
  </si>
  <si>
    <t>Működési kiadás összesen</t>
  </si>
  <si>
    <t>rendezésre váró tételek</t>
  </si>
  <si>
    <t>12.sz . melléklet Demjén Község Önkormányzata Képviselő-testületének …./2016.(………...) önkormányzati rendeletéhez</t>
  </si>
  <si>
    <t>főállású polgármester</t>
  </si>
  <si>
    <t>Pénzmaradvány</t>
  </si>
  <si>
    <t>Beruházás és felújítás</t>
  </si>
  <si>
    <t>7.sz . melléklet Demjén Község Önkormányzata Képviselő-testületének …./2016.(………...) önkormányzati rendeletéhez</t>
  </si>
  <si>
    <t>2 fő</t>
  </si>
  <si>
    <t>1 fő</t>
  </si>
  <si>
    <t>5 fő</t>
  </si>
  <si>
    <t>Közművelődés/ önkormányzat</t>
  </si>
  <si>
    <t>15.melléklet a 9/2018.(VI.4.) önkormányzati rendelethez</t>
  </si>
  <si>
    <t>Létszámkeret 2017.évben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</si>
</sst>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0" fillId="0" borderId="1" xfId="1" applyNumberFormat="1" applyFont="1" applyBorder="1"/>
    <xf numFmtId="164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2" borderId="1" xfId="0" applyFill="1" applyBorder="1"/>
    <xf numFmtId="43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64" fontId="2" fillId="2" borderId="1" xfId="1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164" fontId="0" fillId="4" borderId="1" xfId="1" applyNumberFormat="1" applyFont="1" applyFill="1" applyBorder="1"/>
    <xf numFmtId="0" fontId="4" fillId="4" borderId="1" xfId="0" applyFont="1" applyFill="1" applyBorder="1"/>
    <xf numFmtId="164" fontId="4" fillId="4" borderId="1" xfId="0" applyNumberFormat="1" applyFont="1" applyFill="1" applyBorder="1"/>
    <xf numFmtId="0" fontId="5" fillId="4" borderId="1" xfId="0" applyFont="1" applyFill="1" applyBorder="1"/>
    <xf numFmtId="164" fontId="5" fillId="4" borderId="1" xfId="0" applyNumberFormat="1" applyFont="1" applyFill="1" applyBorder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1" xfId="0" applyFont="1" applyBorder="1"/>
    <xf numFmtId="9" fontId="0" fillId="0" borderId="1" xfId="0" applyNumberFormat="1" applyBorder="1"/>
    <xf numFmtId="0" fontId="5" fillId="0" borderId="1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0" fontId="10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2" xfId="0" applyFont="1" applyBorder="1"/>
    <xf numFmtId="0" fontId="9" fillId="0" borderId="13" xfId="0" applyFont="1" applyFill="1" applyBorder="1" applyAlignment="1">
      <alignment horizontal="center"/>
    </xf>
    <xf numFmtId="0" fontId="7" fillId="0" borderId="3" xfId="0" applyFont="1" applyBorder="1"/>
    <xf numFmtId="3" fontId="8" fillId="0" borderId="1" xfId="0" applyNumberFormat="1" applyFont="1" applyBorder="1"/>
    <xf numFmtId="3" fontId="9" fillId="0" borderId="1" xfId="0" applyNumberFormat="1" applyFont="1" applyFill="1" applyBorder="1"/>
    <xf numFmtId="0" fontId="7" fillId="0" borderId="7" xfId="0" applyFont="1" applyBorder="1"/>
    <xf numFmtId="0" fontId="9" fillId="0" borderId="6" xfId="0" applyFont="1" applyFill="1" applyBorder="1"/>
    <xf numFmtId="3" fontId="8" fillId="0" borderId="14" xfId="0" applyNumberFormat="1" applyFont="1" applyBorder="1"/>
    <xf numFmtId="0" fontId="10" fillId="0" borderId="10" xfId="0" applyFont="1" applyFill="1" applyBorder="1"/>
    <xf numFmtId="3" fontId="9" fillId="0" borderId="13" xfId="0" applyNumberFormat="1" applyFont="1" applyBorder="1"/>
    <xf numFmtId="3" fontId="9" fillId="0" borderId="13" xfId="0" applyNumberFormat="1" applyFont="1" applyFill="1" applyBorder="1"/>
    <xf numFmtId="0" fontId="10" fillId="0" borderId="0" xfId="0" applyFont="1" applyFill="1" applyBorder="1"/>
    <xf numFmtId="0" fontId="8" fillId="0" borderId="0" xfId="0" applyFont="1" applyBorder="1"/>
    <xf numFmtId="3" fontId="9" fillId="0" borderId="0" xfId="0" applyNumberFormat="1" applyFont="1" applyBorder="1"/>
    <xf numFmtId="3" fontId="8" fillId="0" borderId="0" xfId="0" applyNumberFormat="1" applyFont="1"/>
    <xf numFmtId="0" fontId="8" fillId="0" borderId="15" xfId="0" applyFont="1" applyFill="1" applyBorder="1"/>
    <xf numFmtId="0" fontId="7" fillId="0" borderId="16" xfId="0" applyFont="1" applyBorder="1"/>
    <xf numFmtId="0" fontId="7" fillId="0" borderId="3" xfId="0" applyFont="1" applyBorder="1" applyAlignment="1">
      <alignment wrapText="1"/>
    </xf>
    <xf numFmtId="3" fontId="8" fillId="0" borderId="6" xfId="0" applyNumberFormat="1" applyFont="1" applyBorder="1"/>
    <xf numFmtId="3" fontId="9" fillId="0" borderId="14" xfId="0" applyNumberFormat="1" applyFont="1" applyBorder="1"/>
    <xf numFmtId="0" fontId="0" fillId="0" borderId="6" xfId="0" applyBorder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0" borderId="0" xfId="0" applyFill="1" applyBorder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3" fontId="0" fillId="0" borderId="1" xfId="0" applyNumberFormat="1" applyBorder="1"/>
    <xf numFmtId="3" fontId="2" fillId="0" borderId="0" xfId="0" applyNumberFormat="1" applyFont="1"/>
    <xf numFmtId="3" fontId="3" fillId="0" borderId="1" xfId="0" applyNumberFormat="1" applyFont="1" applyBorder="1"/>
    <xf numFmtId="3" fontId="0" fillId="0" borderId="1" xfId="1" applyNumberFormat="1" applyFont="1" applyBorder="1"/>
    <xf numFmtId="3" fontId="5" fillId="0" borderId="1" xfId="1" applyNumberFormat="1" applyFont="1" applyBorder="1"/>
    <xf numFmtId="3" fontId="3" fillId="0" borderId="1" xfId="1" applyNumberFormat="1" applyFont="1" applyBorder="1"/>
    <xf numFmtId="3" fontId="0" fillId="0" borderId="0" xfId="1" applyNumberFormat="1" applyFont="1"/>
    <xf numFmtId="3" fontId="1" fillId="0" borderId="1" xfId="1" applyNumberFormat="1" applyFont="1" applyBorder="1"/>
    <xf numFmtId="3" fontId="2" fillId="0" borderId="1" xfId="1" applyNumberFormat="1" applyFont="1" applyBorder="1"/>
    <xf numFmtId="0" fontId="10" fillId="0" borderId="20" xfId="0" applyFont="1" applyBorder="1"/>
    <xf numFmtId="0" fontId="7" fillId="0" borderId="1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I27" sqref="I27"/>
    </sheetView>
  </sheetViews>
  <sheetFormatPr defaultRowHeight="15"/>
  <cols>
    <col min="1" max="1" width="9" customWidth="1"/>
    <col min="2" max="2" width="41.140625" customWidth="1"/>
    <col min="3" max="3" width="12.140625" customWidth="1"/>
    <col min="4" max="4" width="11.42578125" customWidth="1"/>
    <col min="5" max="5" width="16.5703125" customWidth="1"/>
  </cols>
  <sheetData>
    <row r="1" spans="1:5" ht="30" customHeight="1">
      <c r="A1" s="88" t="s">
        <v>155</v>
      </c>
      <c r="B1" s="88"/>
      <c r="C1" s="88"/>
      <c r="D1" s="88"/>
      <c r="E1" s="88"/>
    </row>
    <row r="2" spans="1:5">
      <c r="A2" s="26"/>
      <c r="B2" s="26"/>
      <c r="C2" s="26"/>
      <c r="D2" s="26"/>
      <c r="E2" s="26"/>
    </row>
    <row r="4" spans="1:5">
      <c r="A4" s="84" t="s">
        <v>25</v>
      </c>
      <c r="B4" s="84"/>
      <c r="C4" s="84"/>
      <c r="D4" s="85" t="s">
        <v>50</v>
      </c>
      <c r="E4" s="85"/>
    </row>
    <row r="5" spans="1:5">
      <c r="A5" s="5" t="s">
        <v>5</v>
      </c>
      <c r="B5" s="5"/>
      <c r="C5" s="5"/>
    </row>
    <row r="7" spans="1:5">
      <c r="A7" s="86" t="s">
        <v>154</v>
      </c>
      <c r="B7" s="86"/>
      <c r="C7" s="86"/>
      <c r="D7" s="86"/>
      <c r="E7" s="86"/>
    </row>
    <row r="8" spans="1:5">
      <c r="A8" s="87" t="s">
        <v>26</v>
      </c>
      <c r="B8" s="87"/>
      <c r="C8" s="87"/>
      <c r="D8" s="87"/>
      <c r="E8" s="87"/>
    </row>
    <row r="9" spans="1:5" ht="50.25" customHeight="1">
      <c r="A9" s="27" t="s">
        <v>48</v>
      </c>
      <c r="B9" s="11" t="s">
        <v>27</v>
      </c>
      <c r="C9" s="27" t="s">
        <v>28</v>
      </c>
      <c r="D9" s="11" t="s">
        <v>29</v>
      </c>
      <c r="E9" s="11" t="s">
        <v>30</v>
      </c>
    </row>
    <row r="10" spans="1:5">
      <c r="A10" s="13" t="s">
        <v>31</v>
      </c>
      <c r="B10" s="67" t="s">
        <v>32</v>
      </c>
      <c r="C10" s="13" t="s">
        <v>33</v>
      </c>
      <c r="D10" s="13"/>
      <c r="E10" s="14">
        <v>0</v>
      </c>
    </row>
    <row r="11" spans="1:5" ht="48.75" customHeight="1">
      <c r="A11" s="1" t="s">
        <v>34</v>
      </c>
      <c r="B11" s="6" t="s">
        <v>156</v>
      </c>
      <c r="C11" s="1" t="s">
        <v>157</v>
      </c>
      <c r="D11" s="1"/>
      <c r="E11" s="3">
        <v>0</v>
      </c>
    </row>
    <row r="12" spans="1:5" ht="30">
      <c r="A12" s="1"/>
      <c r="B12" s="6" t="s">
        <v>158</v>
      </c>
      <c r="C12" s="1" t="s">
        <v>159</v>
      </c>
      <c r="D12" s="1"/>
      <c r="E12" s="3">
        <v>0</v>
      </c>
    </row>
    <row r="13" spans="1:5" ht="27" customHeight="1">
      <c r="A13" s="1"/>
      <c r="B13" s="15" t="s">
        <v>160</v>
      </c>
      <c r="C13" s="1" t="s">
        <v>161</v>
      </c>
      <c r="D13" s="1"/>
      <c r="E13" s="3">
        <v>0</v>
      </c>
    </row>
    <row r="14" spans="1:5" ht="30">
      <c r="A14" s="1"/>
      <c r="B14" s="6" t="s">
        <v>162</v>
      </c>
      <c r="C14" s="1" t="s">
        <v>159</v>
      </c>
      <c r="D14" s="1"/>
      <c r="E14" s="3">
        <v>0</v>
      </c>
    </row>
    <row r="15" spans="1:5" ht="30" customHeight="1">
      <c r="A15" s="16" t="s">
        <v>36</v>
      </c>
      <c r="B15" s="17" t="s">
        <v>37</v>
      </c>
      <c r="C15" s="16" t="s">
        <v>35</v>
      </c>
      <c r="D15" s="16"/>
      <c r="E15" s="18">
        <f>SUM(E11:E14)</f>
        <v>0</v>
      </c>
    </row>
    <row r="16" spans="1:5" ht="32.25" customHeight="1">
      <c r="A16" s="1"/>
      <c r="B16" s="6" t="s">
        <v>38</v>
      </c>
      <c r="C16" s="1" t="s">
        <v>163</v>
      </c>
      <c r="D16" s="1"/>
      <c r="E16" s="3">
        <v>13537590</v>
      </c>
    </row>
    <row r="17" spans="1:5" ht="27.75" customHeight="1">
      <c r="A17" s="19" t="s">
        <v>39</v>
      </c>
      <c r="B17" s="20" t="s">
        <v>149</v>
      </c>
      <c r="C17" s="19"/>
      <c r="D17" s="19"/>
      <c r="E17" s="21">
        <f>SUM(E15:E16)</f>
        <v>13537590</v>
      </c>
    </row>
    <row r="18" spans="1:5" ht="30">
      <c r="A18" s="1" t="s">
        <v>40</v>
      </c>
      <c r="B18" s="6" t="s">
        <v>165</v>
      </c>
      <c r="C18" s="6" t="s">
        <v>164</v>
      </c>
      <c r="D18" s="1"/>
      <c r="E18" s="3">
        <v>0</v>
      </c>
    </row>
    <row r="19" spans="1:5">
      <c r="A19" s="1" t="s">
        <v>41</v>
      </c>
      <c r="B19" s="6" t="s">
        <v>21</v>
      </c>
      <c r="C19" s="1" t="s">
        <v>35</v>
      </c>
      <c r="D19" s="1">
        <v>8</v>
      </c>
      <c r="E19" s="3">
        <v>442880</v>
      </c>
    </row>
    <row r="20" spans="1:5">
      <c r="A20" s="1" t="s">
        <v>42</v>
      </c>
      <c r="B20" s="6" t="s">
        <v>43</v>
      </c>
      <c r="C20" s="1" t="s">
        <v>35</v>
      </c>
      <c r="D20" s="1">
        <v>1</v>
      </c>
      <c r="E20" s="3">
        <v>145000</v>
      </c>
    </row>
    <row r="21" spans="1:5" ht="30">
      <c r="A21" s="1" t="s">
        <v>166</v>
      </c>
      <c r="B21" s="6" t="s">
        <v>167</v>
      </c>
      <c r="C21" s="1" t="s">
        <v>35</v>
      </c>
      <c r="D21" s="1">
        <v>0.8</v>
      </c>
      <c r="E21" s="3">
        <v>1305600</v>
      </c>
    </row>
    <row r="22" spans="1:5" ht="30">
      <c r="A22" s="1" t="s">
        <v>168</v>
      </c>
      <c r="B22" s="6" t="s">
        <v>169</v>
      </c>
      <c r="C22" s="1" t="s">
        <v>163</v>
      </c>
      <c r="D22" s="1"/>
      <c r="E22" s="3">
        <v>457976</v>
      </c>
    </row>
    <row r="23" spans="1:5" ht="30">
      <c r="A23" s="1" t="s">
        <v>170</v>
      </c>
      <c r="B23" s="6" t="s">
        <v>171</v>
      </c>
      <c r="C23" s="1" t="s">
        <v>163</v>
      </c>
      <c r="D23" s="1"/>
      <c r="E23" s="3">
        <v>140505</v>
      </c>
    </row>
    <row r="24" spans="1:5" ht="42.75" customHeight="1">
      <c r="A24" s="19" t="s">
        <v>22</v>
      </c>
      <c r="B24" s="20" t="s">
        <v>44</v>
      </c>
      <c r="C24" s="19"/>
      <c r="D24" s="19"/>
      <c r="E24" s="21">
        <f>SUM(E18:E23)</f>
        <v>2491961</v>
      </c>
    </row>
    <row r="25" spans="1:5">
      <c r="A25" s="22"/>
      <c r="B25" s="68" t="s">
        <v>45</v>
      </c>
      <c r="C25" s="22"/>
      <c r="D25" s="22"/>
      <c r="E25" s="23">
        <f>SUM(E17+E24)</f>
        <v>16029551</v>
      </c>
    </row>
    <row r="26" spans="1:5" ht="49.5" customHeight="1">
      <c r="A26" s="1" t="s">
        <v>23</v>
      </c>
      <c r="B26" s="6" t="s">
        <v>46</v>
      </c>
      <c r="C26" s="1"/>
      <c r="D26" s="1"/>
      <c r="E26" s="3">
        <v>1200000</v>
      </c>
    </row>
    <row r="27" spans="1:5" ht="32.25" customHeight="1">
      <c r="A27" s="2"/>
      <c r="B27" s="12" t="s">
        <v>172</v>
      </c>
      <c r="C27" s="2"/>
      <c r="D27" s="2"/>
      <c r="E27" s="4">
        <f>SUM(E26:E26)</f>
        <v>1200000</v>
      </c>
    </row>
    <row r="28" spans="1:5">
      <c r="A28" s="24"/>
      <c r="B28" s="69" t="s">
        <v>47</v>
      </c>
      <c r="C28" s="24"/>
      <c r="D28" s="24"/>
      <c r="E28" s="25">
        <f>SUM(E25+E27)</f>
        <v>17229551</v>
      </c>
    </row>
  </sheetData>
  <mergeCells count="5">
    <mergeCell ref="A4:C4"/>
    <mergeCell ref="D4:E4"/>
    <mergeCell ref="A7:E7"/>
    <mergeCell ref="A8:E8"/>
    <mergeCell ref="A1:E1"/>
  </mergeCells>
  <pageMargins left="0.38" right="0.1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sqref="A1:G1"/>
    </sheetView>
  </sheetViews>
  <sheetFormatPr defaultRowHeight="15"/>
  <cols>
    <col min="1" max="1" width="41" customWidth="1"/>
    <col min="2" max="2" width="19" customWidth="1"/>
    <col min="5" max="5" width="9.7109375" customWidth="1"/>
  </cols>
  <sheetData>
    <row r="1" spans="1:7" ht="31.5" customHeight="1">
      <c r="A1" s="88" t="s">
        <v>181</v>
      </c>
      <c r="B1" s="88"/>
      <c r="C1" s="88"/>
      <c r="D1" s="88"/>
      <c r="E1" s="88"/>
      <c r="F1" s="88"/>
      <c r="G1" s="88"/>
    </row>
    <row r="2" spans="1:7">
      <c r="A2" s="28" t="s">
        <v>51</v>
      </c>
      <c r="B2" s="29" t="s">
        <v>52</v>
      </c>
      <c r="C2" s="29"/>
      <c r="D2" s="29"/>
      <c r="E2" s="92" t="s">
        <v>113</v>
      </c>
      <c r="F2" s="92"/>
      <c r="G2" s="93"/>
    </row>
    <row r="3" spans="1:7">
      <c r="A3" s="89" t="s">
        <v>150</v>
      </c>
      <c r="B3" s="89"/>
      <c r="C3" s="89"/>
      <c r="D3" s="89"/>
      <c r="E3" s="89"/>
      <c r="F3" s="89"/>
      <c r="G3" s="1"/>
    </row>
    <row r="4" spans="1:7" ht="30">
      <c r="A4" s="1" t="s">
        <v>0</v>
      </c>
      <c r="B4" s="1" t="s">
        <v>53</v>
      </c>
      <c r="C4" s="1" t="s">
        <v>112</v>
      </c>
      <c r="D4" s="1" t="s">
        <v>109</v>
      </c>
      <c r="E4" s="6" t="s">
        <v>110</v>
      </c>
      <c r="F4" s="1" t="s">
        <v>111</v>
      </c>
      <c r="G4" s="1"/>
    </row>
    <row r="5" spans="1:7">
      <c r="A5" s="30" t="s">
        <v>54</v>
      </c>
      <c r="B5" s="1"/>
      <c r="C5" s="1"/>
      <c r="D5" s="1"/>
      <c r="E5" s="1"/>
      <c r="F5" s="1"/>
      <c r="G5" s="1"/>
    </row>
    <row r="6" spans="1:7">
      <c r="A6" s="1" t="s">
        <v>55</v>
      </c>
      <c r="B6" s="1" t="s">
        <v>56</v>
      </c>
      <c r="C6" s="1">
        <v>20</v>
      </c>
      <c r="D6" s="31">
        <v>0.27</v>
      </c>
      <c r="E6" s="1">
        <v>5</v>
      </c>
      <c r="F6" s="1">
        <f>SUM(C6+E6)</f>
        <v>25</v>
      </c>
      <c r="G6" s="1"/>
    </row>
    <row r="7" spans="1:7">
      <c r="A7" s="1" t="s">
        <v>57</v>
      </c>
      <c r="B7" s="1" t="s">
        <v>56</v>
      </c>
      <c r="C7" s="1">
        <v>40</v>
      </c>
      <c r="D7" s="31">
        <v>0.27</v>
      </c>
      <c r="E7" s="1">
        <v>11</v>
      </c>
      <c r="F7" s="1">
        <v>51</v>
      </c>
      <c r="G7" s="1"/>
    </row>
    <row r="8" spans="1:7">
      <c r="A8" s="9" t="s">
        <v>58</v>
      </c>
      <c r="B8" s="1" t="s">
        <v>59</v>
      </c>
      <c r="C8" s="1">
        <v>100</v>
      </c>
      <c r="D8" s="31">
        <v>0.27</v>
      </c>
      <c r="E8" s="1">
        <v>27</v>
      </c>
      <c r="F8" s="1">
        <f>SUM(C8+E8)</f>
        <v>127</v>
      </c>
      <c r="G8" s="1"/>
    </row>
    <row r="9" spans="1:7">
      <c r="A9" s="9" t="s">
        <v>60</v>
      </c>
      <c r="B9" s="1" t="s">
        <v>61</v>
      </c>
      <c r="C9" s="1">
        <v>100</v>
      </c>
      <c r="D9" s="31">
        <v>0.27</v>
      </c>
      <c r="E9" s="1">
        <f>SUM(C9*0.27)</f>
        <v>27</v>
      </c>
      <c r="F9" s="1">
        <f>SUM(C9+E9)</f>
        <v>127</v>
      </c>
      <c r="G9" s="1"/>
    </row>
    <row r="10" spans="1:7">
      <c r="A10" s="9" t="s">
        <v>62</v>
      </c>
      <c r="B10" s="1" t="s">
        <v>63</v>
      </c>
      <c r="C10" s="1">
        <v>5000</v>
      </c>
      <c r="D10" s="31">
        <v>0.27</v>
      </c>
      <c r="E10" s="1">
        <v>1350</v>
      </c>
      <c r="F10" s="1">
        <f>SUM(C10+E10)</f>
        <v>6350</v>
      </c>
      <c r="G10" s="1"/>
    </row>
    <row r="11" spans="1:7">
      <c r="A11" s="1" t="s">
        <v>64</v>
      </c>
      <c r="B11" s="90" t="s">
        <v>65</v>
      </c>
      <c r="C11" s="91"/>
      <c r="D11" s="1"/>
      <c r="E11" s="1"/>
      <c r="F11" s="1"/>
      <c r="G11" s="1" t="s">
        <v>66</v>
      </c>
    </row>
    <row r="12" spans="1:7">
      <c r="A12" s="30" t="s">
        <v>67</v>
      </c>
      <c r="B12" s="1"/>
      <c r="C12" s="1"/>
      <c r="D12" s="31"/>
      <c r="E12" s="1"/>
      <c r="F12" s="1"/>
      <c r="G12" s="1"/>
    </row>
    <row r="13" spans="1:7">
      <c r="A13" s="1" t="s">
        <v>68</v>
      </c>
      <c r="B13" s="1" t="s">
        <v>69</v>
      </c>
      <c r="C13" s="1">
        <v>20000</v>
      </c>
      <c r="D13" s="1" t="s">
        <v>70</v>
      </c>
      <c r="E13" s="1"/>
      <c r="F13" s="1">
        <v>20000</v>
      </c>
      <c r="G13" s="1"/>
    </row>
    <row r="14" spans="1:7">
      <c r="A14" s="19" t="s">
        <v>71</v>
      </c>
      <c r="B14" s="19" t="s">
        <v>69</v>
      </c>
      <c r="C14" s="19">
        <v>6600</v>
      </c>
      <c r="D14" s="19" t="s">
        <v>70</v>
      </c>
      <c r="E14" s="19"/>
      <c r="F14" s="19">
        <v>6600</v>
      </c>
      <c r="G14" s="19"/>
    </row>
    <row r="15" spans="1:7">
      <c r="A15" s="1" t="s">
        <v>72</v>
      </c>
      <c r="B15" s="1" t="s">
        <v>69</v>
      </c>
      <c r="C15" s="1">
        <v>10000</v>
      </c>
      <c r="D15" s="1" t="s">
        <v>70</v>
      </c>
      <c r="E15" s="1"/>
      <c r="F15" s="1">
        <v>5300</v>
      </c>
      <c r="G15" s="1"/>
    </row>
    <row r="16" spans="1:7">
      <c r="A16" s="1" t="s">
        <v>73</v>
      </c>
      <c r="B16" s="1" t="s">
        <v>74</v>
      </c>
      <c r="C16" s="1">
        <v>20000</v>
      </c>
      <c r="D16" s="1" t="s">
        <v>70</v>
      </c>
      <c r="E16" s="1"/>
      <c r="F16" s="1">
        <v>20000</v>
      </c>
      <c r="G16" s="1"/>
    </row>
    <row r="17" spans="1:7">
      <c r="A17" s="1" t="s">
        <v>75</v>
      </c>
      <c r="B17" s="1" t="s">
        <v>69</v>
      </c>
      <c r="C17" s="1"/>
      <c r="D17" s="1"/>
      <c r="E17" s="1"/>
      <c r="F17" s="1"/>
      <c r="G17" s="1"/>
    </row>
    <row r="18" spans="1:7">
      <c r="A18" s="1" t="s">
        <v>76</v>
      </c>
      <c r="B18" s="1" t="s">
        <v>77</v>
      </c>
      <c r="C18" s="1">
        <v>5000</v>
      </c>
      <c r="D18" s="1"/>
      <c r="E18" s="1"/>
      <c r="F18" s="1">
        <v>5000</v>
      </c>
      <c r="G18" s="1"/>
    </row>
    <row r="19" spans="1:7" ht="30">
      <c r="A19" s="6" t="s">
        <v>78</v>
      </c>
      <c r="B19" s="1" t="s">
        <v>61</v>
      </c>
      <c r="C19" s="1">
        <v>5000</v>
      </c>
      <c r="D19" s="1" t="s">
        <v>70</v>
      </c>
      <c r="E19" s="1"/>
      <c r="F19" s="1">
        <v>5000</v>
      </c>
      <c r="G19" s="1"/>
    </row>
    <row r="20" spans="1:7">
      <c r="A20" s="1" t="s">
        <v>151</v>
      </c>
      <c r="B20" s="1" t="s">
        <v>79</v>
      </c>
      <c r="C20" s="1">
        <v>1000</v>
      </c>
      <c r="D20" s="1" t="s">
        <v>70</v>
      </c>
      <c r="E20" s="1"/>
      <c r="F20" s="1">
        <v>1000</v>
      </c>
      <c r="G20" s="1"/>
    </row>
    <row r="21" spans="1:7">
      <c r="A21" s="30" t="s">
        <v>80</v>
      </c>
      <c r="B21" s="30"/>
      <c r="C21" s="30"/>
      <c r="D21" s="30"/>
      <c r="E21" s="30"/>
      <c r="F21" s="30"/>
      <c r="G21" s="30"/>
    </row>
    <row r="22" spans="1:7">
      <c r="A22" s="9" t="s">
        <v>81</v>
      </c>
      <c r="B22" s="9" t="s">
        <v>82</v>
      </c>
      <c r="C22" s="9" t="s">
        <v>83</v>
      </c>
      <c r="D22" s="9" t="s">
        <v>70</v>
      </c>
      <c r="E22" s="30"/>
      <c r="F22" s="30"/>
      <c r="G22" s="30"/>
    </row>
    <row r="23" spans="1:7">
      <c r="A23" s="1" t="s">
        <v>84</v>
      </c>
      <c r="B23" s="1" t="s">
        <v>82</v>
      </c>
      <c r="C23" s="1" t="s">
        <v>85</v>
      </c>
      <c r="D23" s="1" t="s">
        <v>70</v>
      </c>
      <c r="E23" s="30"/>
      <c r="F23" s="30"/>
      <c r="G23" s="30"/>
    </row>
    <row r="24" spans="1:7">
      <c r="A24" s="1" t="s">
        <v>86</v>
      </c>
      <c r="B24" s="1" t="s">
        <v>82</v>
      </c>
      <c r="C24" s="1" t="s">
        <v>87</v>
      </c>
      <c r="D24" s="1" t="s">
        <v>70</v>
      </c>
      <c r="E24" s="30"/>
      <c r="F24" s="30"/>
      <c r="G24" s="30"/>
    </row>
    <row r="25" spans="1:7">
      <c r="A25" s="1" t="s">
        <v>88</v>
      </c>
      <c r="B25" s="1" t="s">
        <v>82</v>
      </c>
      <c r="C25" s="1" t="s">
        <v>89</v>
      </c>
      <c r="D25" s="1" t="s">
        <v>70</v>
      </c>
      <c r="E25" s="30"/>
      <c r="F25" s="30"/>
      <c r="G25" s="30"/>
    </row>
    <row r="26" spans="1:7">
      <c r="A26" s="30" t="s">
        <v>90</v>
      </c>
      <c r="B26" s="30"/>
      <c r="C26" s="1"/>
      <c r="D26" s="1"/>
      <c r="E26" s="1"/>
      <c r="F26" s="1"/>
      <c r="G26" s="1"/>
    </row>
    <row r="27" spans="1:7">
      <c r="A27" s="1" t="s">
        <v>91</v>
      </c>
      <c r="B27" s="1" t="s">
        <v>92</v>
      </c>
      <c r="C27" s="1" t="s">
        <v>93</v>
      </c>
      <c r="D27" s="1"/>
      <c r="E27" s="1"/>
      <c r="F27" s="1"/>
      <c r="G27" s="1"/>
    </row>
    <row r="28" spans="1:7">
      <c r="A28" s="1" t="s">
        <v>94</v>
      </c>
      <c r="B28" s="1" t="s">
        <v>92</v>
      </c>
      <c r="C28" s="1">
        <v>455</v>
      </c>
      <c r="D28" s="1" t="s">
        <v>70</v>
      </c>
      <c r="E28" s="1"/>
      <c r="F28" s="1">
        <f>SUM(C28+E28)</f>
        <v>455</v>
      </c>
      <c r="G28" s="1"/>
    </row>
    <row r="29" spans="1:7">
      <c r="A29" s="1" t="s">
        <v>95</v>
      </c>
      <c r="B29" s="1" t="s">
        <v>92</v>
      </c>
      <c r="C29" s="1">
        <v>682</v>
      </c>
      <c r="D29" s="1" t="s">
        <v>70</v>
      </c>
      <c r="E29" s="1"/>
      <c r="F29" s="1">
        <f>SUM(C29+E29)</f>
        <v>682</v>
      </c>
      <c r="G29" s="1"/>
    </row>
    <row r="30" spans="1:7">
      <c r="A30" s="1" t="s">
        <v>96</v>
      </c>
      <c r="B30" s="1" t="s">
        <v>92</v>
      </c>
      <c r="C30" s="1">
        <v>910</v>
      </c>
      <c r="D30" s="1" t="s">
        <v>70</v>
      </c>
      <c r="E30" s="1"/>
      <c r="F30" s="1">
        <f>SUM(C30+E30)</f>
        <v>910</v>
      </c>
      <c r="G30" s="1"/>
    </row>
    <row r="31" spans="1:7">
      <c r="A31" s="30" t="s">
        <v>97</v>
      </c>
      <c r="B31" s="30"/>
      <c r="C31" s="1"/>
      <c r="D31" s="1"/>
      <c r="E31" s="1"/>
      <c r="F31" s="1"/>
      <c r="G31" s="1"/>
    </row>
    <row r="32" spans="1:7">
      <c r="A32" s="1" t="s">
        <v>98</v>
      </c>
      <c r="B32" s="1" t="s">
        <v>99</v>
      </c>
      <c r="C32" s="1" t="s">
        <v>93</v>
      </c>
      <c r="D32" s="1"/>
      <c r="E32" s="1"/>
      <c r="F32" s="1"/>
      <c r="G32" s="1"/>
    </row>
    <row r="33" spans="1:7" ht="30">
      <c r="A33" s="6" t="s">
        <v>100</v>
      </c>
      <c r="B33" s="1" t="s">
        <v>99</v>
      </c>
      <c r="C33" s="1">
        <v>274</v>
      </c>
      <c r="D33" s="1">
        <v>27</v>
      </c>
      <c r="E33" s="1">
        <v>69</v>
      </c>
      <c r="F33" s="1">
        <f>SUM(C33+E33)</f>
        <v>343</v>
      </c>
      <c r="G33" s="1"/>
    </row>
    <row r="34" spans="1:7" ht="30">
      <c r="A34" s="6" t="s">
        <v>101</v>
      </c>
      <c r="B34" s="1" t="s">
        <v>99</v>
      </c>
      <c r="C34" s="1">
        <v>329</v>
      </c>
      <c r="D34" s="1">
        <v>27</v>
      </c>
      <c r="E34" s="1">
        <v>83</v>
      </c>
      <c r="F34" s="1">
        <f>SUM(C34+E34)</f>
        <v>412</v>
      </c>
      <c r="G34" s="1"/>
    </row>
    <row r="35" spans="1:7">
      <c r="A35" s="1" t="s">
        <v>102</v>
      </c>
      <c r="B35" s="1" t="s">
        <v>99</v>
      </c>
      <c r="C35" s="1">
        <v>385</v>
      </c>
      <c r="D35" s="1">
        <v>27</v>
      </c>
      <c r="E35" s="1">
        <v>96</v>
      </c>
      <c r="F35" s="1">
        <f>SUM(C35+E35)</f>
        <v>481</v>
      </c>
      <c r="G35" s="1"/>
    </row>
    <row r="36" spans="1:7">
      <c r="A36" s="30" t="s">
        <v>103</v>
      </c>
      <c r="B36" s="1"/>
      <c r="C36" s="1"/>
      <c r="D36" s="1"/>
      <c r="E36" s="1"/>
      <c r="F36" s="1"/>
      <c r="G36" s="1"/>
    </row>
    <row r="37" spans="1:7">
      <c r="A37" s="30" t="s">
        <v>104</v>
      </c>
      <c r="B37" s="30"/>
      <c r="C37" s="30"/>
      <c r="D37" s="30"/>
      <c r="E37" s="30"/>
      <c r="F37" s="30"/>
      <c r="G37" s="30"/>
    </row>
    <row r="38" spans="1:7">
      <c r="A38" s="1" t="s">
        <v>105</v>
      </c>
      <c r="B38" s="1" t="s">
        <v>106</v>
      </c>
      <c r="C38" s="1">
        <v>380</v>
      </c>
      <c r="D38" s="1">
        <v>27</v>
      </c>
      <c r="E38" s="1">
        <v>103</v>
      </c>
      <c r="F38" s="1">
        <f>SUM(C38+E38)</f>
        <v>483</v>
      </c>
      <c r="G38" s="1"/>
    </row>
    <row r="39" spans="1:7">
      <c r="A39" s="1" t="s">
        <v>107</v>
      </c>
      <c r="B39" s="1"/>
      <c r="C39" s="1"/>
      <c r="D39" s="1"/>
      <c r="E39" s="1"/>
      <c r="F39" s="1"/>
      <c r="G39" s="1"/>
    </row>
    <row r="40" spans="1:7">
      <c r="A40" s="1" t="s">
        <v>108</v>
      </c>
      <c r="B40" s="1" t="s">
        <v>106</v>
      </c>
      <c r="C40" s="1">
        <v>445</v>
      </c>
      <c r="D40" s="1">
        <v>27</v>
      </c>
      <c r="E40" s="1">
        <v>120</v>
      </c>
      <c r="F40" s="1">
        <f>SUM(C40+E40)</f>
        <v>565</v>
      </c>
      <c r="G40" s="1"/>
    </row>
  </sheetData>
  <mergeCells count="4">
    <mergeCell ref="A3:F3"/>
    <mergeCell ref="B11:C11"/>
    <mergeCell ref="E2:G2"/>
    <mergeCell ref="A1:G1"/>
  </mergeCells>
  <pageMargins left="0.70866141732283472" right="0.70866141732283472" top="0.74803149606299213" bottom="0.74803149606299213" header="0.31496062992125984" footer="0.31496062992125984"/>
  <pageSetup paperSize="256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D38"/>
  <sheetViews>
    <sheetView topLeftCell="A5" workbookViewId="0">
      <selection activeCell="H31" sqref="H31"/>
    </sheetView>
  </sheetViews>
  <sheetFormatPr defaultRowHeight="15"/>
  <cols>
    <col min="1" max="1" width="35.140625" customWidth="1"/>
    <col min="2" max="2" width="13.42578125" style="66" customWidth="1"/>
    <col min="3" max="3" width="13" style="66" customWidth="1"/>
    <col min="4" max="4" width="12.28515625" style="66" customWidth="1"/>
  </cols>
  <sheetData>
    <row r="2" spans="1:4" ht="27" customHeight="1">
      <c r="A2" s="88" t="s">
        <v>173</v>
      </c>
      <c r="B2" s="88"/>
      <c r="C2" s="88"/>
      <c r="D2" s="88"/>
    </row>
    <row r="4" spans="1:4">
      <c r="A4" s="5" t="s">
        <v>4</v>
      </c>
      <c r="B4" s="71"/>
      <c r="C4" s="86" t="s">
        <v>144</v>
      </c>
      <c r="D4" s="86"/>
    </row>
    <row r="5" spans="1:4">
      <c r="A5" s="5" t="s">
        <v>5</v>
      </c>
      <c r="B5" s="71"/>
      <c r="C5" s="71"/>
      <c r="D5" s="71"/>
    </row>
    <row r="7" spans="1:4">
      <c r="A7" s="86" t="s">
        <v>115</v>
      </c>
      <c r="B7" s="86"/>
      <c r="C7" s="86"/>
      <c r="D7" s="86"/>
    </row>
    <row r="8" spans="1:4">
      <c r="A8" s="86" t="s">
        <v>174</v>
      </c>
      <c r="B8" s="86"/>
      <c r="C8" s="86"/>
      <c r="D8" s="86"/>
    </row>
    <row r="11" spans="1:4" ht="15.75">
      <c r="A11" s="7" t="s">
        <v>3</v>
      </c>
      <c r="B11" s="72">
        <v>2016</v>
      </c>
      <c r="C11" s="72">
        <v>2017</v>
      </c>
      <c r="D11" s="72">
        <v>2018</v>
      </c>
    </row>
    <row r="12" spans="1:4" ht="30.75" customHeight="1">
      <c r="A12" s="6" t="s">
        <v>19</v>
      </c>
      <c r="B12" s="73">
        <v>17230</v>
      </c>
      <c r="C12" s="73">
        <f>SUM(B12*1.05)</f>
        <v>18091.5</v>
      </c>
      <c r="D12" s="73">
        <f>SUM(C12*1.02)</f>
        <v>18453.330000000002</v>
      </c>
    </row>
    <row r="13" spans="1:4" ht="33" customHeight="1">
      <c r="A13" s="6" t="s">
        <v>10</v>
      </c>
      <c r="B13" s="73">
        <v>50723</v>
      </c>
      <c r="C13" s="73">
        <f t="shared" ref="C13:C20" si="0">SUM(B13*1.05)</f>
        <v>53259.15</v>
      </c>
      <c r="D13" s="73">
        <f t="shared" ref="D13:D20" si="1">SUM(C13*1.02)</f>
        <v>54324.333000000006</v>
      </c>
    </row>
    <row r="14" spans="1:4">
      <c r="A14" s="1" t="s">
        <v>11</v>
      </c>
      <c r="B14" s="73">
        <v>5574</v>
      </c>
      <c r="C14" s="73">
        <f t="shared" si="0"/>
        <v>5852.7</v>
      </c>
      <c r="D14" s="73">
        <f t="shared" si="1"/>
        <v>5969.7539999999999</v>
      </c>
    </row>
    <row r="15" spans="1:4">
      <c r="A15" s="1" t="s">
        <v>147</v>
      </c>
      <c r="B15" s="73">
        <v>2000</v>
      </c>
      <c r="C15" s="73">
        <f t="shared" si="0"/>
        <v>2100</v>
      </c>
      <c r="D15" s="73">
        <f t="shared" si="1"/>
        <v>2142</v>
      </c>
    </row>
    <row r="16" spans="1:4">
      <c r="A16" s="32" t="s">
        <v>116</v>
      </c>
      <c r="B16" s="74">
        <f>SUM(B12:B15)</f>
        <v>75527</v>
      </c>
      <c r="C16" s="73">
        <f t="shared" si="0"/>
        <v>79303.350000000006</v>
      </c>
      <c r="D16" s="73">
        <f t="shared" si="1"/>
        <v>80889.417000000001</v>
      </c>
    </row>
    <row r="17" spans="1:4" ht="33.75" customHeight="1">
      <c r="A17" s="6" t="s">
        <v>17</v>
      </c>
      <c r="B17" s="73"/>
      <c r="C17" s="73">
        <f t="shared" si="0"/>
        <v>0</v>
      </c>
      <c r="D17" s="73">
        <f t="shared" si="1"/>
        <v>0</v>
      </c>
    </row>
    <row r="18" spans="1:4">
      <c r="A18" s="1" t="s">
        <v>117</v>
      </c>
      <c r="B18" s="73">
        <v>472</v>
      </c>
      <c r="C18" s="73">
        <f t="shared" si="0"/>
        <v>495.6</v>
      </c>
      <c r="D18" s="73">
        <f t="shared" si="1"/>
        <v>505.51200000000006</v>
      </c>
    </row>
    <row r="19" spans="1:4">
      <c r="A19" s="1" t="s">
        <v>13</v>
      </c>
      <c r="B19" s="73">
        <v>250</v>
      </c>
      <c r="C19" s="73">
        <f t="shared" si="0"/>
        <v>262.5</v>
      </c>
      <c r="D19" s="73">
        <f t="shared" si="1"/>
        <v>267.75</v>
      </c>
    </row>
    <row r="20" spans="1:4">
      <c r="A20" s="32" t="s">
        <v>117</v>
      </c>
      <c r="B20" s="74">
        <f>SUM(B17:B19)</f>
        <v>722</v>
      </c>
      <c r="C20" s="73">
        <f t="shared" si="0"/>
        <v>758.1</v>
      </c>
      <c r="D20" s="73">
        <f t="shared" si="1"/>
        <v>773.26200000000006</v>
      </c>
    </row>
    <row r="21" spans="1:4">
      <c r="A21" s="1" t="s">
        <v>148</v>
      </c>
      <c r="B21" s="73">
        <v>67021</v>
      </c>
      <c r="C21" s="73">
        <v>40000</v>
      </c>
      <c r="D21" s="73">
        <v>35000</v>
      </c>
    </row>
    <row r="22" spans="1:4" ht="15.75">
      <c r="A22" s="7" t="s">
        <v>118</v>
      </c>
      <c r="B22" s="75">
        <f>SUM(B16+B20+B21)</f>
        <v>143270</v>
      </c>
      <c r="C22" s="75">
        <f t="shared" ref="C22:D22" si="2">SUM(C16+C20+C21)</f>
        <v>120061.45000000001</v>
      </c>
      <c r="D22" s="75">
        <f t="shared" si="2"/>
        <v>116662.679</v>
      </c>
    </row>
    <row r="23" spans="1:4">
      <c r="B23" s="76"/>
      <c r="C23" s="76"/>
      <c r="D23" s="76"/>
    </row>
    <row r="24" spans="1:4" ht="15.75">
      <c r="A24" s="7" t="s">
        <v>1</v>
      </c>
      <c r="B24" s="75">
        <v>2016</v>
      </c>
      <c r="C24" s="75">
        <v>2017</v>
      </c>
      <c r="D24" s="75">
        <v>2018</v>
      </c>
    </row>
    <row r="25" spans="1:4">
      <c r="A25" s="9" t="s">
        <v>2</v>
      </c>
      <c r="B25" s="73">
        <v>9010</v>
      </c>
      <c r="C25" s="73">
        <f>SUM(B25*1.05)</f>
        <v>9460.5</v>
      </c>
      <c r="D25" s="73">
        <f>SUM(C25*1.02)</f>
        <v>9649.7100000000009</v>
      </c>
    </row>
    <row r="26" spans="1:4" ht="30">
      <c r="A26" s="10" t="s">
        <v>8</v>
      </c>
      <c r="B26" s="73">
        <v>2440</v>
      </c>
      <c r="C26" s="73">
        <f t="shared" ref="C26:C30" si="3">SUM(B26*1.05)</f>
        <v>2562</v>
      </c>
      <c r="D26" s="73">
        <f t="shared" ref="D26:D30" si="4">SUM(C26*1.02)</f>
        <v>2613.2400000000002</v>
      </c>
    </row>
    <row r="27" spans="1:4">
      <c r="A27" s="9" t="s">
        <v>9</v>
      </c>
      <c r="B27" s="73">
        <v>17807</v>
      </c>
      <c r="C27" s="73">
        <f t="shared" si="3"/>
        <v>18697.350000000002</v>
      </c>
      <c r="D27" s="73">
        <f t="shared" si="4"/>
        <v>19071.297000000002</v>
      </c>
    </row>
    <row r="28" spans="1:4">
      <c r="A28" s="6" t="s">
        <v>14</v>
      </c>
      <c r="B28" s="73">
        <v>2457</v>
      </c>
      <c r="C28" s="73">
        <f t="shared" si="3"/>
        <v>2579.85</v>
      </c>
      <c r="D28" s="73">
        <f t="shared" si="4"/>
        <v>2631.4470000000001</v>
      </c>
    </row>
    <row r="29" spans="1:4" ht="27" customHeight="1">
      <c r="A29" s="6" t="s">
        <v>6</v>
      </c>
      <c r="B29" s="73">
        <v>7652</v>
      </c>
      <c r="C29" s="73">
        <f t="shared" si="3"/>
        <v>8034.6</v>
      </c>
      <c r="D29" s="73">
        <f t="shared" si="4"/>
        <v>8195.2920000000013</v>
      </c>
    </row>
    <row r="30" spans="1:4" ht="30.75" customHeight="1">
      <c r="A30" s="6" t="s">
        <v>15</v>
      </c>
      <c r="B30" s="73">
        <v>7240</v>
      </c>
      <c r="C30" s="73">
        <f t="shared" si="3"/>
        <v>7602</v>
      </c>
      <c r="D30" s="73">
        <f t="shared" si="4"/>
        <v>7754.04</v>
      </c>
    </row>
    <row r="31" spans="1:4" ht="30.75" customHeight="1">
      <c r="A31" s="12" t="s">
        <v>175</v>
      </c>
      <c r="B31" s="73">
        <f>SUM(B25:B30)</f>
        <v>46606</v>
      </c>
      <c r="C31" s="73">
        <f t="shared" ref="C31:D31" si="5">SUM(C25:C30)</f>
        <v>48936.3</v>
      </c>
      <c r="D31" s="73">
        <f t="shared" si="5"/>
        <v>49915.026000000005</v>
      </c>
    </row>
    <row r="32" spans="1:4">
      <c r="A32" s="6" t="s">
        <v>153</v>
      </c>
      <c r="B32" s="73">
        <v>30556</v>
      </c>
      <c r="C32" s="73">
        <f>SUM(B32*1.05)</f>
        <v>32083.800000000003</v>
      </c>
      <c r="D32" s="73">
        <v>12134</v>
      </c>
    </row>
    <row r="33" spans="1:4">
      <c r="A33" s="9" t="s">
        <v>7</v>
      </c>
      <c r="B33" s="77">
        <v>13335</v>
      </c>
      <c r="C33" s="73">
        <v>3056</v>
      </c>
      <c r="D33" s="73">
        <f t="shared" ref="D33:D34" si="6">SUM(C33*1.02)</f>
        <v>3117.12</v>
      </c>
    </row>
    <row r="34" spans="1:4">
      <c r="A34" s="1" t="s">
        <v>16</v>
      </c>
      <c r="B34" s="73">
        <v>3647</v>
      </c>
      <c r="C34" s="73">
        <f t="shared" ref="C34" si="7">SUM(B34*1.05)</f>
        <v>3829.3500000000004</v>
      </c>
      <c r="D34" s="73">
        <f t="shared" si="6"/>
        <v>3905.9370000000004</v>
      </c>
    </row>
    <row r="35" spans="1:4">
      <c r="A35" s="8" t="s">
        <v>119</v>
      </c>
      <c r="B35" s="78">
        <f>SUM(B32:B34)</f>
        <v>47538</v>
      </c>
      <c r="C35" s="78">
        <f t="shared" ref="C35:D35" si="8">SUM(C32:C34)</f>
        <v>38969.15</v>
      </c>
      <c r="D35" s="78">
        <f t="shared" si="8"/>
        <v>19157.057000000001</v>
      </c>
    </row>
    <row r="36" spans="1:4">
      <c r="A36" s="1" t="s">
        <v>152</v>
      </c>
      <c r="B36" s="73">
        <v>48442</v>
      </c>
      <c r="C36" s="73">
        <v>32156</v>
      </c>
      <c r="D36" s="73">
        <v>47591</v>
      </c>
    </row>
    <row r="37" spans="1:4">
      <c r="A37" s="1" t="s">
        <v>176</v>
      </c>
      <c r="B37" s="70">
        <v>684</v>
      </c>
      <c r="C37" s="70">
        <v>0</v>
      </c>
      <c r="D37" s="70">
        <v>0</v>
      </c>
    </row>
    <row r="38" spans="1:4" ht="15.75">
      <c r="A38" s="7" t="s">
        <v>24</v>
      </c>
      <c r="B38" s="75">
        <f>B31+B35+B36+B37</f>
        <v>143270</v>
      </c>
      <c r="C38" s="75">
        <f t="shared" ref="C38:D38" si="9">C31+C35+C36+C37</f>
        <v>120061.45000000001</v>
      </c>
      <c r="D38" s="75">
        <f t="shared" si="9"/>
        <v>116663.08300000001</v>
      </c>
    </row>
  </sheetData>
  <mergeCells count="4">
    <mergeCell ref="C4:D4"/>
    <mergeCell ref="A7:D7"/>
    <mergeCell ref="A8:D8"/>
    <mergeCell ref="A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N30"/>
  <sheetViews>
    <sheetView workbookViewId="0">
      <selection activeCell="D25" sqref="D25"/>
    </sheetView>
  </sheetViews>
  <sheetFormatPr defaultRowHeight="15"/>
  <cols>
    <col min="1" max="1" width="31.7109375" customWidth="1"/>
  </cols>
  <sheetData>
    <row r="2" spans="1:14" ht="15" customHeight="1">
      <c r="A2" s="88" t="s">
        <v>177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</row>
    <row r="4" spans="1:14">
      <c r="A4" s="33"/>
      <c r="B4" s="34"/>
      <c r="C4" s="34"/>
      <c r="D4" s="35" t="s">
        <v>120</v>
      </c>
      <c r="E4" s="35"/>
      <c r="F4" s="35"/>
      <c r="G4" s="35"/>
      <c r="H4" s="34"/>
      <c r="I4" s="34"/>
      <c r="J4" s="34"/>
      <c r="K4" s="34"/>
      <c r="L4" s="34"/>
      <c r="M4" s="34"/>
      <c r="N4" s="36"/>
    </row>
    <row r="5" spans="1:14">
      <c r="A5" s="33"/>
      <c r="B5" s="34"/>
      <c r="C5" s="34"/>
      <c r="D5" s="35">
        <v>2016</v>
      </c>
      <c r="E5" s="35"/>
      <c r="F5" s="35"/>
      <c r="G5" s="35"/>
      <c r="H5" s="34"/>
      <c r="I5" s="34"/>
      <c r="J5" s="34"/>
      <c r="K5" s="34"/>
      <c r="L5" s="34"/>
      <c r="M5" s="34"/>
      <c r="N5" s="36"/>
    </row>
    <row r="6" spans="1:14">
      <c r="A6" s="33"/>
      <c r="B6" s="94"/>
      <c r="C6" s="94"/>
      <c r="D6" s="94"/>
      <c r="E6" s="94"/>
      <c r="F6" s="94"/>
      <c r="G6" s="94"/>
      <c r="H6" s="34"/>
      <c r="I6" s="34"/>
      <c r="J6" s="34"/>
      <c r="K6" s="34"/>
      <c r="L6" s="34"/>
      <c r="M6" s="34"/>
      <c r="N6" s="36"/>
    </row>
    <row r="7" spans="1:14" ht="15.75" thickBot="1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7"/>
      <c r="M7" s="95" t="s">
        <v>145</v>
      </c>
      <c r="N7" s="95"/>
    </row>
    <row r="8" spans="1:14" ht="16.5" thickTop="1" thickBot="1">
      <c r="A8" s="38" t="s">
        <v>121</v>
      </c>
      <c r="B8" s="39" t="s">
        <v>122</v>
      </c>
      <c r="C8" s="40" t="s">
        <v>123</v>
      </c>
      <c r="D8" s="40" t="s">
        <v>124</v>
      </c>
      <c r="E8" s="40" t="s">
        <v>125</v>
      </c>
      <c r="F8" s="40" t="s">
        <v>126</v>
      </c>
      <c r="G8" s="41" t="s">
        <v>127</v>
      </c>
      <c r="H8" s="41" t="s">
        <v>128</v>
      </c>
      <c r="I8" s="41" t="s">
        <v>129</v>
      </c>
      <c r="J8" s="41" t="s">
        <v>130</v>
      </c>
      <c r="K8" s="41" t="s">
        <v>131</v>
      </c>
      <c r="L8" s="41" t="s">
        <v>132</v>
      </c>
      <c r="M8" s="41" t="s">
        <v>133</v>
      </c>
      <c r="N8" s="42" t="s">
        <v>134</v>
      </c>
    </row>
    <row r="9" spans="1:14" ht="15.75" thickTop="1">
      <c r="A9" s="43" t="s">
        <v>135</v>
      </c>
      <c r="B9" s="44">
        <v>2068</v>
      </c>
      <c r="C9" s="44">
        <v>1378</v>
      </c>
      <c r="D9" s="44">
        <v>1378</v>
      </c>
      <c r="E9" s="44">
        <v>1378</v>
      </c>
      <c r="F9" s="44">
        <v>1378</v>
      </c>
      <c r="G9" s="44">
        <v>1378</v>
      </c>
      <c r="H9" s="44">
        <v>1378</v>
      </c>
      <c r="I9" s="44">
        <v>1378</v>
      </c>
      <c r="J9" s="44">
        <v>1378</v>
      </c>
      <c r="K9" s="44">
        <v>1378</v>
      </c>
      <c r="L9" s="44">
        <v>1378</v>
      </c>
      <c r="M9" s="44">
        <v>1382</v>
      </c>
      <c r="N9" s="45">
        <f>SUM(B9:M9)</f>
        <v>17230</v>
      </c>
    </row>
    <row r="10" spans="1:14">
      <c r="A10" s="43" t="s">
        <v>136</v>
      </c>
      <c r="B10" s="44"/>
      <c r="C10" s="44"/>
      <c r="D10" s="44"/>
      <c r="E10" s="44"/>
      <c r="F10" s="44"/>
      <c r="G10" s="44"/>
      <c r="H10" s="44"/>
      <c r="I10" s="44">
        <v>1500</v>
      </c>
      <c r="J10" s="44"/>
      <c r="K10" s="44">
        <v>500</v>
      </c>
      <c r="L10" s="44"/>
      <c r="M10" s="44"/>
      <c r="N10" s="45">
        <f>SUM(B10:M10)</f>
        <v>2000</v>
      </c>
    </row>
    <row r="11" spans="1:14">
      <c r="A11" s="43" t="s">
        <v>10</v>
      </c>
      <c r="B11" s="44"/>
      <c r="C11" s="44"/>
      <c r="D11" s="44">
        <v>25362</v>
      </c>
      <c r="E11" s="44"/>
      <c r="F11" s="44"/>
      <c r="G11" s="44"/>
      <c r="H11" s="44"/>
      <c r="I11" s="44"/>
      <c r="J11" s="44">
        <v>25361</v>
      </c>
      <c r="K11" s="44"/>
      <c r="L11" s="44"/>
      <c r="M11" s="44"/>
      <c r="N11" s="45">
        <f t="shared" ref="N11:N12" si="0">SUM(B11:M11)</f>
        <v>50723</v>
      </c>
    </row>
    <row r="12" spans="1:14">
      <c r="A12" s="43" t="s">
        <v>11</v>
      </c>
      <c r="B12" s="59">
        <v>465</v>
      </c>
      <c r="C12" s="59">
        <v>465</v>
      </c>
      <c r="D12" s="59">
        <v>465</v>
      </c>
      <c r="E12" s="59">
        <v>465</v>
      </c>
      <c r="F12" s="59">
        <v>465</v>
      </c>
      <c r="G12" s="59">
        <v>465</v>
      </c>
      <c r="H12" s="59">
        <v>465</v>
      </c>
      <c r="I12" s="59">
        <v>465</v>
      </c>
      <c r="J12" s="59">
        <v>465</v>
      </c>
      <c r="K12" s="59">
        <v>465</v>
      </c>
      <c r="L12" s="59">
        <v>465</v>
      </c>
      <c r="M12" s="59">
        <v>459</v>
      </c>
      <c r="N12" s="45">
        <f t="shared" si="0"/>
        <v>5574</v>
      </c>
    </row>
    <row r="13" spans="1:14">
      <c r="A13" s="46" t="s">
        <v>12</v>
      </c>
      <c r="B13" s="59"/>
      <c r="C13" s="59"/>
      <c r="D13" s="59"/>
      <c r="E13" s="59"/>
      <c r="F13" s="59">
        <v>59</v>
      </c>
      <c r="G13" s="59">
        <v>59</v>
      </c>
      <c r="H13" s="59">
        <v>59</v>
      </c>
      <c r="I13" s="59">
        <v>59</v>
      </c>
      <c r="J13" s="59">
        <v>59</v>
      </c>
      <c r="K13" s="59">
        <v>59</v>
      </c>
      <c r="L13" s="59">
        <v>59</v>
      </c>
      <c r="M13" s="59">
        <v>59</v>
      </c>
      <c r="N13" s="47">
        <f>SUM(B13:M13)</f>
        <v>472</v>
      </c>
    </row>
    <row r="14" spans="1:14">
      <c r="A14" s="46" t="s">
        <v>13</v>
      </c>
      <c r="B14" s="59">
        <v>21</v>
      </c>
      <c r="C14" s="59">
        <v>21</v>
      </c>
      <c r="D14" s="59">
        <v>21</v>
      </c>
      <c r="E14" s="59">
        <v>21</v>
      </c>
      <c r="F14" s="59">
        <v>21</v>
      </c>
      <c r="G14" s="59">
        <v>21</v>
      </c>
      <c r="H14" s="59">
        <v>21</v>
      </c>
      <c r="I14" s="59">
        <v>21</v>
      </c>
      <c r="J14" s="59">
        <v>21</v>
      </c>
      <c r="K14" s="59">
        <v>21</v>
      </c>
      <c r="L14" s="59">
        <v>20</v>
      </c>
      <c r="M14" s="59">
        <v>20</v>
      </c>
      <c r="N14" s="47">
        <f>SUM(B14:M14)</f>
        <v>250</v>
      </c>
    </row>
    <row r="15" spans="1:14" ht="15.75" thickBot="1">
      <c r="A15" s="46" t="s">
        <v>179</v>
      </c>
      <c r="B15" s="48">
        <v>67021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7">
        <f>SUM(B15:M15)</f>
        <v>67021</v>
      </c>
    </row>
    <row r="16" spans="1:14" ht="16.5" thickTop="1" thickBot="1">
      <c r="A16" s="49" t="s">
        <v>114</v>
      </c>
      <c r="B16" s="50">
        <f t="shared" ref="B16:N16" si="1">SUM(B9:B15)</f>
        <v>69575</v>
      </c>
      <c r="C16" s="50">
        <f t="shared" si="1"/>
        <v>1864</v>
      </c>
      <c r="D16" s="50">
        <f t="shared" si="1"/>
        <v>27226</v>
      </c>
      <c r="E16" s="50">
        <f t="shared" si="1"/>
        <v>1864</v>
      </c>
      <c r="F16" s="50">
        <f t="shared" si="1"/>
        <v>1923</v>
      </c>
      <c r="G16" s="50">
        <f t="shared" si="1"/>
        <v>1923</v>
      </c>
      <c r="H16" s="50">
        <f t="shared" si="1"/>
        <v>1923</v>
      </c>
      <c r="I16" s="50">
        <f t="shared" si="1"/>
        <v>3423</v>
      </c>
      <c r="J16" s="50">
        <f t="shared" si="1"/>
        <v>27284</v>
      </c>
      <c r="K16" s="50">
        <f t="shared" si="1"/>
        <v>2423</v>
      </c>
      <c r="L16" s="50">
        <f t="shared" si="1"/>
        <v>1922</v>
      </c>
      <c r="M16" s="50">
        <f t="shared" si="1"/>
        <v>1920</v>
      </c>
      <c r="N16" s="51">
        <f t="shared" si="1"/>
        <v>143270</v>
      </c>
    </row>
    <row r="17" spans="1:14" ht="15.75" thickTop="1">
      <c r="A17" s="52"/>
      <c r="B17" s="53"/>
      <c r="C17" s="53"/>
      <c r="D17" s="54"/>
      <c r="E17" s="54"/>
      <c r="F17" s="54"/>
      <c r="G17" s="34"/>
      <c r="H17" s="34"/>
      <c r="I17" s="34"/>
      <c r="J17" s="34"/>
      <c r="K17" s="34"/>
      <c r="L17" s="34"/>
      <c r="M17" s="34"/>
      <c r="N17" s="36"/>
    </row>
    <row r="18" spans="1:14" ht="15.75" thickBot="1">
      <c r="A18" s="33"/>
      <c r="B18" s="34"/>
      <c r="C18" s="34"/>
      <c r="D18" s="34"/>
      <c r="E18" s="34"/>
      <c r="F18" s="34"/>
      <c r="G18" s="34"/>
      <c r="H18" s="34"/>
      <c r="I18" s="34"/>
      <c r="J18" s="55"/>
      <c r="K18" s="34"/>
      <c r="L18" s="34"/>
      <c r="M18" s="34"/>
      <c r="N18" s="36"/>
    </row>
    <row r="19" spans="1:14" ht="16.5" thickTop="1" thickBot="1">
      <c r="A19" s="38" t="s">
        <v>137</v>
      </c>
      <c r="B19" s="39" t="s">
        <v>122</v>
      </c>
      <c r="C19" s="40" t="s">
        <v>123</v>
      </c>
      <c r="D19" s="40" t="s">
        <v>124</v>
      </c>
      <c r="E19" s="40" t="s">
        <v>125</v>
      </c>
      <c r="F19" s="40" t="s">
        <v>126</v>
      </c>
      <c r="G19" s="41" t="s">
        <v>127</v>
      </c>
      <c r="H19" s="41" t="s">
        <v>128</v>
      </c>
      <c r="I19" s="41" t="s">
        <v>129</v>
      </c>
      <c r="J19" s="41" t="s">
        <v>130</v>
      </c>
      <c r="K19" s="41" t="s">
        <v>131</v>
      </c>
      <c r="L19" s="41" t="s">
        <v>132</v>
      </c>
      <c r="M19" s="41" t="s">
        <v>133</v>
      </c>
      <c r="N19" s="56" t="s">
        <v>134</v>
      </c>
    </row>
    <row r="20" spans="1:14" ht="15.75" thickTop="1">
      <c r="A20" s="57" t="s">
        <v>2</v>
      </c>
      <c r="B20" s="44">
        <v>751</v>
      </c>
      <c r="C20" s="44">
        <v>751</v>
      </c>
      <c r="D20" s="44">
        <v>751</v>
      </c>
      <c r="E20" s="44">
        <v>751</v>
      </c>
      <c r="F20" s="44">
        <v>751</v>
      </c>
      <c r="G20" s="44">
        <v>751</v>
      </c>
      <c r="H20" s="44">
        <v>751</v>
      </c>
      <c r="I20" s="44">
        <v>751</v>
      </c>
      <c r="J20" s="44">
        <v>751</v>
      </c>
      <c r="K20" s="44">
        <v>751</v>
      </c>
      <c r="L20" s="44">
        <v>751</v>
      </c>
      <c r="M20" s="44">
        <v>749</v>
      </c>
      <c r="N20" s="45">
        <f>SUM(B20:M20)</f>
        <v>9010</v>
      </c>
    </row>
    <row r="21" spans="1:14" ht="38.25" customHeight="1">
      <c r="A21" s="58" t="s">
        <v>138</v>
      </c>
      <c r="B21" s="44">
        <v>203</v>
      </c>
      <c r="C21" s="44">
        <v>203</v>
      </c>
      <c r="D21" s="44">
        <v>203</v>
      </c>
      <c r="E21" s="44">
        <v>203</v>
      </c>
      <c r="F21" s="44">
        <v>203</v>
      </c>
      <c r="G21" s="44">
        <v>203</v>
      </c>
      <c r="H21" s="44">
        <v>203</v>
      </c>
      <c r="I21" s="44">
        <v>203</v>
      </c>
      <c r="J21" s="44">
        <v>203</v>
      </c>
      <c r="K21" s="44">
        <v>203</v>
      </c>
      <c r="L21" s="44">
        <v>203</v>
      </c>
      <c r="M21" s="44">
        <v>207</v>
      </c>
      <c r="N21" s="45">
        <f>SUM(B21:M21)</f>
        <v>2440</v>
      </c>
    </row>
    <row r="22" spans="1:14">
      <c r="A22" s="58" t="s">
        <v>9</v>
      </c>
      <c r="B22" s="44">
        <v>1484</v>
      </c>
      <c r="C22" s="44">
        <v>1484</v>
      </c>
      <c r="D22" s="44">
        <v>1484</v>
      </c>
      <c r="E22" s="44">
        <v>1484</v>
      </c>
      <c r="F22" s="44">
        <v>1484</v>
      </c>
      <c r="G22" s="44">
        <v>1484</v>
      </c>
      <c r="H22" s="44">
        <v>1484</v>
      </c>
      <c r="I22" s="44">
        <v>1484</v>
      </c>
      <c r="J22" s="44">
        <v>1484</v>
      </c>
      <c r="K22" s="44">
        <v>1484</v>
      </c>
      <c r="L22" s="44">
        <v>1484</v>
      </c>
      <c r="M22" s="44">
        <v>1483</v>
      </c>
      <c r="N22" s="45">
        <f>SUM(B22:M22)</f>
        <v>17807</v>
      </c>
    </row>
    <row r="23" spans="1:14" ht="32.25" customHeight="1">
      <c r="A23" s="58" t="s">
        <v>6</v>
      </c>
      <c r="B23" s="44">
        <v>1322</v>
      </c>
      <c r="C23" s="44">
        <v>638</v>
      </c>
      <c r="D23" s="44">
        <v>638</v>
      </c>
      <c r="E23" s="44">
        <v>638</v>
      </c>
      <c r="F23" s="44">
        <v>638</v>
      </c>
      <c r="G23" s="44">
        <v>638</v>
      </c>
      <c r="H23" s="44">
        <v>638</v>
      </c>
      <c r="I23" s="44">
        <v>638</v>
      </c>
      <c r="J23" s="44">
        <v>638</v>
      </c>
      <c r="K23" s="44">
        <v>638</v>
      </c>
      <c r="L23" s="44">
        <v>638</v>
      </c>
      <c r="M23" s="44">
        <v>634</v>
      </c>
      <c r="N23" s="45">
        <f>SUM(B23:M23)</f>
        <v>8336</v>
      </c>
    </row>
    <row r="24" spans="1:14" ht="28.5" customHeight="1">
      <c r="A24" s="58" t="s">
        <v>15</v>
      </c>
      <c r="B24" s="44"/>
      <c r="C24" s="44"/>
      <c r="D24" s="44">
        <v>6313</v>
      </c>
      <c r="E24" s="44"/>
      <c r="F24" s="44"/>
      <c r="G24" s="44"/>
      <c r="H24" s="44"/>
      <c r="I24" s="44"/>
      <c r="J24" s="44">
        <v>927</v>
      </c>
      <c r="K24" s="44"/>
      <c r="L24" s="44"/>
      <c r="M24" s="44"/>
      <c r="N24" s="45">
        <f>SUM(B24:M24)</f>
        <v>7240</v>
      </c>
    </row>
    <row r="25" spans="1:14">
      <c r="A25" s="43" t="s">
        <v>139</v>
      </c>
      <c r="B25" s="44">
        <v>205</v>
      </c>
      <c r="C25" s="44">
        <v>205</v>
      </c>
      <c r="D25" s="44">
        <v>205</v>
      </c>
      <c r="E25" s="44">
        <v>205</v>
      </c>
      <c r="F25" s="44">
        <v>205</v>
      </c>
      <c r="G25" s="44">
        <v>205</v>
      </c>
      <c r="H25" s="44">
        <v>205</v>
      </c>
      <c r="I25" s="44">
        <v>205</v>
      </c>
      <c r="J25" s="44">
        <v>205</v>
      </c>
      <c r="K25" s="44">
        <v>205</v>
      </c>
      <c r="L25" s="44">
        <v>205</v>
      </c>
      <c r="M25" s="44">
        <v>202</v>
      </c>
      <c r="N25" s="45">
        <f t="shared" ref="N25:N28" si="2">SUM(B25:M25)</f>
        <v>2457</v>
      </c>
    </row>
    <row r="26" spans="1:14">
      <c r="A26" s="80" t="s">
        <v>180</v>
      </c>
      <c r="B26" s="44"/>
      <c r="C26" s="44"/>
      <c r="D26" s="44">
        <v>6220</v>
      </c>
      <c r="E26" s="44">
        <v>99</v>
      </c>
      <c r="F26" s="44">
        <v>1500</v>
      </c>
      <c r="G26" s="44"/>
      <c r="H26" s="44">
        <v>2159</v>
      </c>
      <c r="I26" s="44"/>
      <c r="J26" s="44">
        <v>31750</v>
      </c>
      <c r="K26" s="44">
        <v>1163</v>
      </c>
      <c r="L26" s="44"/>
      <c r="M26" s="44">
        <v>1000</v>
      </c>
      <c r="N26" s="45">
        <f t="shared" si="2"/>
        <v>43891</v>
      </c>
    </row>
    <row r="27" spans="1:14">
      <c r="A27" s="80" t="s">
        <v>146</v>
      </c>
      <c r="B27" s="59"/>
      <c r="C27" s="59"/>
      <c r="D27" s="59"/>
      <c r="E27" s="59">
        <v>3647</v>
      </c>
      <c r="F27" s="59"/>
      <c r="G27" s="59"/>
      <c r="H27" s="59"/>
      <c r="I27" s="59"/>
      <c r="J27" s="59"/>
      <c r="K27" s="59"/>
      <c r="L27" s="59"/>
      <c r="M27" s="59"/>
      <c r="N27" s="45">
        <f t="shared" si="2"/>
        <v>3647</v>
      </c>
    </row>
    <row r="28" spans="1:14">
      <c r="A28" s="80" t="s">
        <v>152</v>
      </c>
      <c r="B28" s="59">
        <v>48442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45">
        <f t="shared" si="2"/>
        <v>48442</v>
      </c>
    </row>
    <row r="29" spans="1:14" ht="15.75" thickBot="1">
      <c r="A29" s="79" t="s">
        <v>114</v>
      </c>
      <c r="B29" s="60">
        <f>SUM(B20:B28)</f>
        <v>52407</v>
      </c>
      <c r="C29" s="60">
        <f t="shared" ref="C29:M29" si="3">SUM(C20:C28)</f>
        <v>3281</v>
      </c>
      <c r="D29" s="60">
        <f t="shared" si="3"/>
        <v>15814</v>
      </c>
      <c r="E29" s="60">
        <f t="shared" si="3"/>
        <v>7027</v>
      </c>
      <c r="F29" s="60">
        <f t="shared" si="3"/>
        <v>4781</v>
      </c>
      <c r="G29" s="60">
        <f t="shared" si="3"/>
        <v>3281</v>
      </c>
      <c r="H29" s="60">
        <f t="shared" si="3"/>
        <v>5440</v>
      </c>
      <c r="I29" s="60">
        <f t="shared" si="3"/>
        <v>3281</v>
      </c>
      <c r="J29" s="60">
        <f t="shared" si="3"/>
        <v>35958</v>
      </c>
      <c r="K29" s="60">
        <f t="shared" si="3"/>
        <v>4444</v>
      </c>
      <c r="L29" s="60">
        <f t="shared" si="3"/>
        <v>3281</v>
      </c>
      <c r="M29" s="60">
        <f t="shared" si="3"/>
        <v>4275</v>
      </c>
      <c r="N29" s="60">
        <f>SUM(N20:N28)</f>
        <v>143270</v>
      </c>
    </row>
    <row r="30" spans="1:14" ht="15.75" thickTop="1">
      <c r="A30" s="33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6"/>
    </row>
  </sheetData>
  <mergeCells count="3">
    <mergeCell ref="B6:G6"/>
    <mergeCell ref="M7:N7"/>
    <mergeCell ref="A2:N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sheetViews>
    <sheetView tabSelected="1" view="pageBreakPreview" zoomScale="60" workbookViewId="0">
      <selection activeCell="B14" sqref="B14"/>
    </sheetView>
  </sheetViews>
  <sheetFormatPr defaultRowHeight="15"/>
  <cols>
    <col min="1" max="1" width="35.7109375" customWidth="1"/>
    <col min="2" max="2" width="32.7109375" customWidth="1"/>
    <col min="3" max="3" width="21.140625" customWidth="1"/>
  </cols>
  <sheetData>
    <row r="1" spans="1:4" ht="33" customHeight="1">
      <c r="A1" s="100" t="s">
        <v>186</v>
      </c>
      <c r="B1" s="100"/>
      <c r="C1" s="100"/>
      <c r="D1" s="99"/>
    </row>
    <row r="3" spans="1:4">
      <c r="A3" s="96" t="s">
        <v>187</v>
      </c>
      <c r="B3" s="97"/>
      <c r="C3" s="98"/>
    </row>
    <row r="5" spans="1:4" ht="36" customHeight="1">
      <c r="A5" s="1" t="s">
        <v>18</v>
      </c>
      <c r="B5" s="6" t="s">
        <v>140</v>
      </c>
      <c r="C5" s="1" t="s">
        <v>182</v>
      </c>
    </row>
    <row r="6" spans="1:4">
      <c r="A6" s="1" t="s">
        <v>43</v>
      </c>
      <c r="B6" s="1" t="s">
        <v>141</v>
      </c>
      <c r="C6" s="1" t="s">
        <v>142</v>
      </c>
    </row>
    <row r="7" spans="1:4">
      <c r="A7" s="61" t="s">
        <v>20</v>
      </c>
      <c r="B7" s="61" t="s">
        <v>178</v>
      </c>
      <c r="C7" s="61" t="s">
        <v>142</v>
      </c>
    </row>
    <row r="8" spans="1:4" ht="15.75" thickBot="1">
      <c r="A8" s="81" t="s">
        <v>185</v>
      </c>
      <c r="B8" s="82" t="s">
        <v>141</v>
      </c>
      <c r="C8" s="83" t="s">
        <v>183</v>
      </c>
    </row>
    <row r="9" spans="1:4" ht="15.75" thickBot="1">
      <c r="A9" s="62" t="s">
        <v>49</v>
      </c>
      <c r="B9" s="63"/>
      <c r="C9" s="64" t="s">
        <v>184</v>
      </c>
    </row>
    <row r="10" spans="1:4">
      <c r="A10" s="65" t="s">
        <v>143</v>
      </c>
      <c r="C10" s="65" t="s">
        <v>184</v>
      </c>
    </row>
  </sheetData>
  <mergeCells count="2">
    <mergeCell ref="A3:C3"/>
    <mergeCell ref="A1:C1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1</vt:i4>
      </vt:variant>
    </vt:vector>
  </HeadingPairs>
  <TitlesOfParts>
    <vt:vector size="6" baseType="lpstr">
      <vt:lpstr>3.sz. melléklet</vt:lpstr>
      <vt:lpstr>7.sz.melléklet</vt:lpstr>
      <vt:lpstr>11.sz. melléklet</vt:lpstr>
      <vt:lpstr>12.sz.melléklet</vt:lpstr>
      <vt:lpstr>15. melléklet</vt:lpstr>
      <vt:lpstr>'15. melléklet'!Nyomtatási_terület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2018-06-05T13:23:16Z</cp:lastPrinted>
  <dcterms:created xsi:type="dcterms:W3CDTF">2012-02-02T10:48:30Z</dcterms:created>
  <dcterms:modified xsi:type="dcterms:W3CDTF">2018-06-05T13:25:51Z</dcterms:modified>
</cp:coreProperties>
</file>