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0B9BA3D2-1498-4A2D-8535-720AF7D1F10D}" xr6:coauthVersionLast="46" xr6:coauthVersionMax="46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1. sz. melléklet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8" i="22" l="1"/>
  <c r="K56" i="22"/>
  <c r="K55" i="22"/>
  <c r="K53" i="22"/>
  <c r="K46" i="22"/>
  <c r="K47" i="22"/>
  <c r="K48" i="22"/>
  <c r="K49" i="22"/>
  <c r="K50" i="22"/>
  <c r="K45" i="22"/>
  <c r="K43" i="22"/>
  <c r="K42" i="22"/>
  <c r="K39" i="22"/>
  <c r="K40" i="22"/>
  <c r="K41" i="22" s="1"/>
  <c r="K38" i="22"/>
  <c r="K35" i="22"/>
  <c r="K34" i="22"/>
  <c r="K29" i="22"/>
  <c r="K30" i="22"/>
  <c r="K31" i="22"/>
  <c r="K27" i="22"/>
  <c r="K24" i="22"/>
  <c r="K22" i="22"/>
  <c r="K19" i="22"/>
  <c r="K16" i="22"/>
  <c r="K13" i="22"/>
  <c r="K14" i="22"/>
  <c r="K12" i="22"/>
  <c r="K10" i="22"/>
  <c r="K11" i="22" s="1"/>
  <c r="K9" i="22"/>
  <c r="I57" i="22"/>
  <c r="I54" i="22"/>
  <c r="I41" i="22"/>
  <c r="I20" i="22"/>
  <c r="I21" i="22" s="1"/>
  <c r="K20" i="22"/>
  <c r="E17" i="22"/>
  <c r="I17" i="22"/>
  <c r="K17" i="22"/>
  <c r="I11" i="22"/>
  <c r="I59" i="22" l="1"/>
  <c r="J59" i="22"/>
  <c r="K59" i="22"/>
  <c r="I52" i="22"/>
  <c r="J52" i="22"/>
  <c r="K52" i="22"/>
  <c r="I44" i="22"/>
  <c r="J44" i="22"/>
  <c r="K44" i="22"/>
  <c r="J36" i="22"/>
  <c r="K36" i="22"/>
  <c r="I36" i="22"/>
  <c r="C32" i="22"/>
  <c r="I25" i="22"/>
  <c r="J25" i="22"/>
  <c r="K25" i="22"/>
  <c r="I23" i="22"/>
  <c r="J23" i="22"/>
  <c r="J26" i="22" s="1"/>
  <c r="K23" i="22"/>
  <c r="I15" i="22"/>
  <c r="J15" i="22"/>
  <c r="K15" i="22"/>
  <c r="E58" i="22"/>
  <c r="E59" i="22" s="1"/>
  <c r="E56" i="22"/>
  <c r="E55" i="22"/>
  <c r="E46" i="22"/>
  <c r="E47" i="22"/>
  <c r="E48" i="22"/>
  <c r="E49" i="22"/>
  <c r="E50" i="22"/>
  <c r="E51" i="22"/>
  <c r="E45" i="22"/>
  <c r="E43" i="22"/>
  <c r="E39" i="22"/>
  <c r="E40" i="22"/>
  <c r="E41" i="22" s="1"/>
  <c r="E38" i="22"/>
  <c r="E35" i="22"/>
  <c r="E34" i="22"/>
  <c r="E31" i="22"/>
  <c r="E27" i="22"/>
  <c r="E19" i="22"/>
  <c r="E20" i="22" s="1"/>
  <c r="E9" i="22"/>
  <c r="E44" i="22" l="1"/>
  <c r="E52" i="22"/>
  <c r="E32" i="22"/>
  <c r="K26" i="22"/>
  <c r="I60" i="22"/>
  <c r="K21" i="22"/>
  <c r="I26" i="22"/>
  <c r="E12" i="22"/>
  <c r="E13" i="22"/>
  <c r="E14" i="22"/>
  <c r="E10" i="22"/>
  <c r="E11" i="22" s="1"/>
  <c r="C59" i="22"/>
  <c r="C57" i="22"/>
  <c r="C54" i="22"/>
  <c r="C52" i="22"/>
  <c r="C41" i="22"/>
  <c r="C36" i="22"/>
  <c r="C25" i="22"/>
  <c r="C23" i="22"/>
  <c r="C20" i="22"/>
  <c r="C17" i="22"/>
  <c r="C15" i="22"/>
  <c r="C11" i="22"/>
  <c r="J60" i="22" l="1"/>
  <c r="I18" i="22"/>
  <c r="C33" i="22"/>
  <c r="C21" i="22"/>
  <c r="C26" i="22"/>
  <c r="C44" i="22"/>
  <c r="C60" i="22" s="1"/>
  <c r="C18" i="22"/>
  <c r="D59" i="22"/>
  <c r="E57" i="22"/>
  <c r="E54" i="22"/>
  <c r="D52" i="22"/>
  <c r="D44" i="22"/>
  <c r="D36" i="22"/>
  <c r="E36" i="22" s="1"/>
  <c r="D33" i="22"/>
  <c r="D25" i="22"/>
  <c r="E25" i="22"/>
  <c r="E23" i="22"/>
  <c r="E15" i="22"/>
  <c r="I32" i="22" l="1"/>
  <c r="I33" i="22" s="1"/>
  <c r="E60" i="22"/>
  <c r="I37" i="22"/>
  <c r="K54" i="22"/>
  <c r="C37" i="22"/>
  <c r="E33" i="22"/>
  <c r="J32" i="22"/>
  <c r="J33" i="22" s="1"/>
  <c r="D60" i="22"/>
  <c r="E21" i="22"/>
  <c r="D26" i="22"/>
  <c r="E18" i="22"/>
  <c r="E26" i="22"/>
  <c r="K32" i="22" l="1"/>
  <c r="K33" i="22" s="1"/>
  <c r="E37" i="22"/>
  <c r="K57" i="22"/>
  <c r="K60" i="22" s="1"/>
  <c r="K18" i="22"/>
  <c r="J18" i="22"/>
  <c r="J37" i="22" s="1"/>
  <c r="D37" i="22"/>
  <c r="B35" i="16"/>
  <c r="E24" i="3"/>
  <c r="K37" i="22" l="1"/>
  <c r="D33" i="16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<sst xmlns="http://schemas.openxmlformats.org/spreadsheetml/2006/main" count="354" uniqueCount="286">
  <si>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</si>
  <si>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</si>
  <si>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</si>
  <si>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</si>
  <si>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</si>
  <si>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</si>
  <si>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</si>
  <si>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</si>
  <si>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</si>
  <si>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</si>
  <si>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</si>
  <si>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</si>
  <si>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</si>
  <si>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</si>
  <si>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</si>
  <si>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</si>
  <si>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</si>
  <si>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</si>
  <si>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</si>
  <si>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</si>
  <si>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</si>
  <si>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</si>
  <si>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</si>
  <si>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</si>
  <si>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</si>
  <si>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</si>
  <si>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</si>
  <si>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</si>
  <si>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</si>
  <si>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</si>
  <si>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</si>
  <si>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</si>
  <si>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</si>
  <si>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</si>
  <si>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</si>
  <si>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</si>
  <si>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</si>
  <si>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</si>
  <si>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</si>
  <si>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</si>
  <si>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</si>
  <si>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</si>
  <si>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</si>
  <si>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</si>
  <si>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</si>
  <si>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</si>
  <si>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</si>
  <si>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</si>
  <si>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</si>
  <si>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</si>
  <si>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</si>
  <si>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</si>
  <si>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</si>
  <si>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</si>
  <si>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</si>
  <si>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</si>
  <si>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</si>
  <si>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</si>
  <si>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</si>
  <si>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</si>
  <si>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</si>
  <si>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</si>
  <si>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</si>
  <si>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</si>
  <si>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</si>
  <si>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</si>
  <si>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</si>
  <si>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</si>
  <si>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</si>
  <si>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</si>
  <si>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</si>
  <si>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</si>
  <si>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</si>
  <si>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</si>
  <si>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</si>
  <si>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</si>
  <si>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</si>
  <si>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</si>
  <si>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</si>
  <si>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</si>
  <si>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</si>
  <si>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</si>
  <si>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</si>
  <si>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</si>
  <si>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</si>
  <si>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</si>
  <si>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</si>
  <si>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</si>
  <si>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</si>
  <si>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</si>
  <si>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</si>
  <si>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</si>
  <si>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</si>
  <si>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</si>
  <si>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</si>
  <si>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</si>
  <si>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</si>
  <si>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</si>
  <si>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</si>
  <si>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</si>
  <si>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</si>
  <si>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</si>
  <si>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</si>
  <si>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</si>
  <si>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</si>
  <si>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</si>
  <si>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</si>
  <si>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</si>
  <si>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</si>
  <si>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</si>
  <si>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</si>
  <si>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</si>
  <si>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</si>
  <si>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</si>
  <si>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</si>
  <si>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</si>
  <si>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</si>
  <si>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</si>
  <si>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</si>
  <si>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</si>
  <si>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</si>
  <si>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</si>
  <si>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</si>
  <si>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</si>
  <si>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</si>
  <si>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</si>
  <si>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</si>
  <si>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</si>
  <si>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</si>
  <si>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</si>
  <si>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</si>
  <si>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</si>
  <si>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</si>
  <si>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</si>
  <si>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</si>
  <si>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</si>
  <si>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</si>
  <si>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</si>
  <si>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</si>
  <si>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</si>
  <si>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</si>
  <si>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</si>
  <si>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</si>
  <si>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</si>
  <si>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</si>
  <si>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</si>
  <si>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</si>
  <si>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</si>
  <si>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</si>
  <si>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</si>
  <si>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</si>
  <si>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</si>
  <si>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</si>
  <si>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</si>
  <si>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</si>
  <si>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</si>
  <si>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</si>
  <si>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</si>
  <si>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</si>
  <si>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</si>
  <si>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</si>
  <si>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</si>
  <si>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</si>
  <si>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</si>
  <si>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</si>
  <si>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</si>
  <si>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</si>
  <si>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</si>
  <si>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</si>
  <si>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</si>
  <si>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</si>
  <si>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</si>
  <si>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</si>
  <si>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</si>
  <si>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</si>
  <si>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</si>
  <si>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</si>
  <si>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</si>
  <si>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</si>
  <si>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</si>
  <si>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</si>
  <si>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</si>
  <si>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</si>
  <si>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</si>
  <si>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</si>
  <si>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</si>
  <si>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</si>
  <si>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</si>
  <si>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</si>
  <si>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</si>
  <si>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</si>
  <si>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</si>
  <si>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</si>
  <si>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</si>
  <si>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</si>
  <si>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</si>
  <si>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</si>
  <si>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</si>
  <si>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</si>
  <si>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</si>
  <si>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</si>
  <si>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</si>
  <si>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</si>
  <si>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</si>
  <si>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</si>
  <si>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</si>
  <si>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</si>
  <si>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</si>
  <si>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</si>
  <si>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</si>
  <si>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</si>
  <si>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</si>
  <si>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</si>
  <si>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</si>
  <si>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</si>
  <si>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</si>
  <si>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</si>
  <si>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</si>
  <si>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</si>
  <si>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</si>
  <si>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</si>
  <si>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</si>
  <si>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</si>
  <si>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</si>
  <si>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</si>
  <si>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Gépek, berendezések, felszerelések, járművek</t>
  </si>
  <si>
    <t>Tárgyi időszak</t>
  </si>
  <si>
    <t xml:space="preserve">Előző időszak </t>
  </si>
  <si>
    <t>Módosítások</t>
  </si>
  <si>
    <t>Vagyonértékű jogok</t>
  </si>
  <si>
    <t>Szellemi termékek</t>
  </si>
  <si>
    <t>A.I.Immateriális javak</t>
  </si>
  <si>
    <t>Ingatlanok és kapcsolódó vagyoni értékűjogok</t>
  </si>
  <si>
    <t>Beruházások, felújítások</t>
  </si>
  <si>
    <t>A.II. Tárgyi eszközök</t>
  </si>
  <si>
    <t>Tartós részesedések- nem pénzügyi vállakozásban</t>
  </si>
  <si>
    <t>A.III. Befektetett pénzügyi eszközök</t>
  </si>
  <si>
    <t>Nemzeti vagyonba tartozó befektett eszközök</t>
  </si>
  <si>
    <t>Vásárolt készletek</t>
  </si>
  <si>
    <t>B.I Készletek</t>
  </si>
  <si>
    <t>B. Nemzeti vagyonba tartozó forgóeszközök</t>
  </si>
  <si>
    <t>Forintpénztár</t>
  </si>
  <si>
    <t>CII. Péntárak, csekkek, betétkönyvek</t>
  </si>
  <si>
    <t>Kincstáron kívüli forintszámlák</t>
  </si>
  <si>
    <t>CIII. Forintszámlák</t>
  </si>
  <si>
    <t>C. Pénzeszközök</t>
  </si>
  <si>
    <t>Más által beszedett bevételek elszámolása</t>
  </si>
  <si>
    <t>Forgótőke elszámolása</t>
  </si>
  <si>
    <t>D/I Költségvetési évben esedékes követlések</t>
  </si>
  <si>
    <t>D. Követelések</t>
  </si>
  <si>
    <t>E/1 Más előzetesen felszámított általános forgalmi adó</t>
  </si>
  <si>
    <t>EII/2 Más fizetendő általános forgalmi adó</t>
  </si>
  <si>
    <t>E. Egyéb sajátos elszámolások</t>
  </si>
  <si>
    <t>ESZKÖZÖK ÖSSZESEN</t>
  </si>
  <si>
    <t>Nemzeti vagyon induláskori értéke</t>
  </si>
  <si>
    <t>Nemzeti vagyon változásai</t>
  </si>
  <si>
    <t xml:space="preserve">Pénzeszközön kívüli egyéb eszközök induláskori értéke és változásai </t>
  </si>
  <si>
    <t>G. Egyéb eszközök induláskori értéke és változásai</t>
  </si>
  <si>
    <t>Felhalmozott eredmény</t>
  </si>
  <si>
    <t>Mérleg szerinti eredmény</t>
  </si>
  <si>
    <t>Saját tőke</t>
  </si>
  <si>
    <t>Költségveési évben esedékes kötelezettségek személyi juttatásokra</t>
  </si>
  <si>
    <t>Költségvetési évben esedékes kötelezettségek dolgi kiadásokra</t>
  </si>
  <si>
    <t>Költségvetési évben esedékes kötelezettségek beruházásokra</t>
  </si>
  <si>
    <t>Költségvetési évben esedékes kötelezttségek egyéb felhalmozási célú kiadásokra</t>
  </si>
  <si>
    <t>H.I. Költségvetési évben esedékes kötelezettségek</t>
  </si>
  <si>
    <t>Költségvetési évet követően esedékes kötelezettségek finanszírozási kiadásokra</t>
  </si>
  <si>
    <t>Költségvetési évet követően esedékes kötelezttségek</t>
  </si>
  <si>
    <t>Kapott előlegek</t>
  </si>
  <si>
    <t>Más szervezetet megillető bevételek elszámolása</t>
  </si>
  <si>
    <t>Kötelezttség jellegű sajátos elszámolások</t>
  </si>
  <si>
    <t>Költségek, ráfordítások passzív időbeli elhatárolások</t>
  </si>
  <si>
    <t xml:space="preserve">Passzív időbeli elhatárolások </t>
  </si>
  <si>
    <t>FORRÁSOK ÖSSZESEN</t>
  </si>
  <si>
    <t>Költségvetési évben esedékes kötelezettségek munkaadót terhelő járulékokra és szociális hozzájárulási adóra</t>
  </si>
  <si>
    <t>Költségvetési évben esedékes  kiadások egyéb működési kiadásokra</t>
  </si>
  <si>
    <t>adatok: forintban</t>
  </si>
  <si>
    <t>Vagyon mérleg</t>
  </si>
  <si>
    <t>Önkormányzat</t>
  </si>
  <si>
    <t>Demjéni Varázs Óvoda</t>
  </si>
  <si>
    <t>Költségvetési évben esedékes  kötelezettségek  ellátottasok pénzbeni juttatásaira</t>
  </si>
  <si>
    <t>DIII. Követelés jellegű sajátos elszámolásokelszámolások</t>
  </si>
  <si>
    <t>Adott előlegek-ebből foglalkoztatottnak adott előleg</t>
  </si>
  <si>
    <t>Folyósított megelőlgezett társadalombiztosítási és családtámogatási  ellátások elszámolása</t>
  </si>
  <si>
    <t>2020. éves beszámoló</t>
  </si>
  <si>
    <t xml:space="preserve">11. melléklet a 7/2021.(V.26.) önkormányzati rendelethez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</si>
</sst>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5" fontId="0" fillId="4" borderId="1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5" fillId="4" borderId="1" xfId="0" applyFont="1" applyFill="1" applyBorder="1"/>
    <xf numFmtId="165" fontId="5" fillId="4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5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165" fontId="2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5" fontId="5" fillId="4" borderId="1" xfId="1" applyNumberFormat="1" applyFont="1" applyFill="1" applyBorder="1"/>
    <xf numFmtId="0" fontId="2" fillId="3" borderId="1" xfId="0" applyFont="1" applyFill="1" applyBorder="1"/>
    <xf numFmtId="165" fontId="2" fillId="3" borderId="1" xfId="1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91" t="s">
        <v>199</v>
      </c>
      <c r="B1" s="91"/>
      <c r="C1" s="91"/>
      <c r="D1" s="91"/>
      <c r="E1" s="91"/>
    </row>
    <row r="2" spans="1:5" x14ac:dyDescent="0.25">
      <c r="A2" s="27"/>
      <c r="B2" s="27"/>
      <c r="C2" s="27"/>
      <c r="D2" s="27"/>
      <c r="E2" s="27"/>
    </row>
    <row r="4" spans="1:5" x14ac:dyDescent="0.25">
      <c r="A4" s="87" t="s">
        <v>23</v>
      </c>
      <c r="B4" s="87"/>
      <c r="C4" s="87"/>
      <c r="D4" s="88" t="s">
        <v>47</v>
      </c>
      <c r="E4" s="88"/>
    </row>
    <row r="5" spans="1:5" x14ac:dyDescent="0.25">
      <c r="A5" s="5" t="s">
        <v>5</v>
      </c>
      <c r="B5" s="5"/>
      <c r="C5" s="5"/>
    </row>
    <row r="7" spans="1:5" x14ac:dyDescent="0.25">
      <c r="A7" s="89" t="s">
        <v>198</v>
      </c>
      <c r="B7" s="89"/>
      <c r="C7" s="89"/>
      <c r="D7" s="89"/>
      <c r="E7" s="89"/>
    </row>
    <row r="8" spans="1:5" x14ac:dyDescent="0.25">
      <c r="A8" s="90" t="s">
        <v>24</v>
      </c>
      <c r="B8" s="90"/>
      <c r="C8" s="90"/>
      <c r="D8" s="90"/>
      <c r="E8" s="90"/>
    </row>
    <row r="9" spans="1:5" ht="50.25" customHeight="1" x14ac:dyDescent="0.25">
      <c r="A9" s="28" t="s">
        <v>46</v>
      </c>
      <c r="B9" s="12" t="s">
        <v>25</v>
      </c>
      <c r="C9" s="28" t="s">
        <v>26</v>
      </c>
      <c r="D9" s="12" t="s">
        <v>27</v>
      </c>
      <c r="E9" s="12" t="s">
        <v>28</v>
      </c>
    </row>
    <row r="10" spans="1:5" x14ac:dyDescent="0.25">
      <c r="A10" s="14" t="s">
        <v>29</v>
      </c>
      <c r="B10" s="65" t="s">
        <v>30</v>
      </c>
      <c r="C10" s="14" t="s">
        <v>31</v>
      </c>
      <c r="D10" s="14"/>
      <c r="E10" s="15">
        <v>0</v>
      </c>
    </row>
    <row r="11" spans="1:5" ht="48.75" customHeight="1" x14ac:dyDescent="0.25">
      <c r="A11" s="1" t="s">
        <v>32</v>
      </c>
      <c r="B11" s="6" t="s">
        <v>200</v>
      </c>
      <c r="C11" s="1" t="s">
        <v>201</v>
      </c>
      <c r="D11" s="1"/>
      <c r="E11" s="3">
        <v>0</v>
      </c>
    </row>
    <row r="12" spans="1:5" ht="30" x14ac:dyDescent="0.25">
      <c r="A12" s="1"/>
      <c r="B12" s="6" t="s">
        <v>202</v>
      </c>
      <c r="C12" s="1" t="s">
        <v>203</v>
      </c>
      <c r="D12" s="1"/>
      <c r="E12" s="3">
        <v>0</v>
      </c>
    </row>
    <row r="13" spans="1:5" ht="27" customHeight="1" x14ac:dyDescent="0.25">
      <c r="A13" s="1"/>
      <c r="B13" s="16" t="s">
        <v>204</v>
      </c>
      <c r="C13" s="1" t="s">
        <v>205</v>
      </c>
      <c r="D13" s="1"/>
      <c r="E13" s="3">
        <v>0</v>
      </c>
    </row>
    <row r="14" spans="1:5" ht="30" x14ac:dyDescent="0.25">
      <c r="A14" s="1"/>
      <c r="B14" s="6" t="s">
        <v>206</v>
      </c>
      <c r="C14" s="1" t="s">
        <v>203</v>
      </c>
      <c r="D14" s="1"/>
      <c r="E14" s="3">
        <v>0</v>
      </c>
    </row>
    <row r="15" spans="1:5" ht="30" customHeight="1" x14ac:dyDescent="0.25">
      <c r="A15" s="17" t="s">
        <v>34</v>
      </c>
      <c r="B15" s="18" t="s">
        <v>35</v>
      </c>
      <c r="C15" s="17" t="s">
        <v>33</v>
      </c>
      <c r="D15" s="17"/>
      <c r="E15" s="19">
        <f>SUM(E11:E14)</f>
        <v>0</v>
      </c>
    </row>
    <row r="16" spans="1:5" ht="32.25" customHeight="1" x14ac:dyDescent="0.25">
      <c r="A16" s="1"/>
      <c r="B16" s="6" t="s">
        <v>36</v>
      </c>
      <c r="C16" s="1" t="s">
        <v>207</v>
      </c>
      <c r="D16" s="1"/>
      <c r="E16" s="3">
        <v>13537590</v>
      </c>
    </row>
    <row r="17" spans="1:5" ht="27.75" customHeight="1" x14ac:dyDescent="0.25">
      <c r="A17" s="20" t="s">
        <v>37</v>
      </c>
      <c r="B17" s="21" t="s">
        <v>193</v>
      </c>
      <c r="C17" s="20"/>
      <c r="D17" s="20"/>
      <c r="E17" s="22">
        <f>SUM(E15:E16)</f>
        <v>13537590</v>
      </c>
    </row>
    <row r="18" spans="1:5" ht="30" x14ac:dyDescent="0.25">
      <c r="A18" s="1" t="s">
        <v>38</v>
      </c>
      <c r="B18" s="6" t="s">
        <v>209</v>
      </c>
      <c r="C18" s="6" t="s">
        <v>208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210</v>
      </c>
      <c r="B21" s="6" t="s">
        <v>211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212</v>
      </c>
      <c r="B22" s="6" t="s">
        <v>213</v>
      </c>
      <c r="C22" s="1" t="s">
        <v>207</v>
      </c>
      <c r="D22" s="1"/>
      <c r="E22" s="3">
        <v>457976</v>
      </c>
    </row>
    <row r="23" spans="1:5" ht="30" x14ac:dyDescent="0.25">
      <c r="A23" s="1" t="s">
        <v>214</v>
      </c>
      <c r="B23" s="6" t="s">
        <v>215</v>
      </c>
      <c r="C23" s="1" t="s">
        <v>207</v>
      </c>
      <c r="D23" s="1"/>
      <c r="E23" s="3">
        <v>140505</v>
      </c>
    </row>
    <row r="24" spans="1:5" ht="42.75" customHeight="1" x14ac:dyDescent="0.25">
      <c r="A24" s="20" t="s">
        <v>20</v>
      </c>
      <c r="B24" s="21" t="s">
        <v>42</v>
      </c>
      <c r="C24" s="20"/>
      <c r="D24" s="20"/>
      <c r="E24" s="22">
        <f>SUM(E18:E23)</f>
        <v>2491961</v>
      </c>
    </row>
    <row r="25" spans="1:5" x14ac:dyDescent="0.25">
      <c r="A25" s="23"/>
      <c r="B25" s="66" t="s">
        <v>43</v>
      </c>
      <c r="C25" s="23"/>
      <c r="D25" s="23"/>
      <c r="E25" s="24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3" t="s">
        <v>216</v>
      </c>
      <c r="C27" s="2"/>
      <c r="D27" s="2"/>
      <c r="E27" s="4">
        <f>SUM(E26:E26)</f>
        <v>1200000</v>
      </c>
    </row>
    <row r="28" spans="1:5" x14ac:dyDescent="0.25">
      <c r="A28" s="25"/>
      <c r="B28" s="67" t="s">
        <v>45</v>
      </c>
      <c r="C28" s="25"/>
      <c r="D28" s="25"/>
      <c r="E28" s="26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91" t="s">
        <v>224</v>
      </c>
      <c r="B1" s="91"/>
      <c r="C1" s="91"/>
      <c r="D1" s="91"/>
      <c r="E1" s="91"/>
      <c r="F1" s="91"/>
      <c r="G1" s="91"/>
    </row>
    <row r="2" spans="1:7" x14ac:dyDescent="0.25">
      <c r="A2" s="29" t="s">
        <v>62</v>
      </c>
      <c r="B2" s="30" t="s">
        <v>63</v>
      </c>
      <c r="C2" s="30"/>
      <c r="D2" s="30"/>
      <c r="E2" s="95" t="s">
        <v>124</v>
      </c>
      <c r="F2" s="95"/>
      <c r="G2" s="96"/>
    </row>
    <row r="3" spans="1:7" x14ac:dyDescent="0.25">
      <c r="A3" s="92" t="s">
        <v>194</v>
      </c>
      <c r="B3" s="92"/>
      <c r="C3" s="92"/>
      <c r="D3" s="92"/>
      <c r="E3" s="92"/>
      <c r="F3" s="92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1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 x14ac:dyDescent="0.25">
      <c r="A8" s="10" t="s">
        <v>69</v>
      </c>
      <c r="B8" s="1" t="s">
        <v>70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 x14ac:dyDescent="0.25">
      <c r="A9" s="10" t="s">
        <v>71</v>
      </c>
      <c r="B9" s="1" t="s">
        <v>72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10" t="s">
        <v>73</v>
      </c>
      <c r="B10" s="1" t="s">
        <v>74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93" t="s">
        <v>76</v>
      </c>
      <c r="C11" s="94"/>
      <c r="D11" s="1"/>
      <c r="E11" s="1"/>
      <c r="F11" s="1"/>
      <c r="G11" s="1" t="s">
        <v>77</v>
      </c>
    </row>
    <row r="12" spans="1:7" x14ac:dyDescent="0.25">
      <c r="A12" s="31" t="s">
        <v>78</v>
      </c>
      <c r="B12" s="1"/>
      <c r="C12" s="1"/>
      <c r="D12" s="32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20" t="s">
        <v>82</v>
      </c>
      <c r="B14" s="20" t="s">
        <v>80</v>
      </c>
      <c r="C14" s="20">
        <v>6600</v>
      </c>
      <c r="D14" s="20" t="s">
        <v>81</v>
      </c>
      <c r="E14" s="20"/>
      <c r="F14" s="20">
        <v>6600</v>
      </c>
      <c r="G14" s="20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195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1" t="s">
        <v>91</v>
      </c>
      <c r="B21" s="31"/>
      <c r="C21" s="31"/>
      <c r="D21" s="31"/>
      <c r="E21" s="31"/>
      <c r="F21" s="31"/>
      <c r="G21" s="31"/>
    </row>
    <row r="22" spans="1:7" x14ac:dyDescent="0.25">
      <c r="A22" s="10" t="s">
        <v>92</v>
      </c>
      <c r="B22" s="10" t="s">
        <v>93</v>
      </c>
      <c r="C22" s="10" t="s">
        <v>94</v>
      </c>
      <c r="D22" s="10" t="s">
        <v>81</v>
      </c>
      <c r="E22" s="31"/>
      <c r="F22" s="31"/>
      <c r="G22" s="31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1"/>
      <c r="F23" s="31"/>
      <c r="G23" s="31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1"/>
      <c r="F24" s="31"/>
      <c r="G24" s="31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1"/>
      <c r="F25" s="31"/>
      <c r="G25" s="31"/>
    </row>
    <row r="26" spans="1:7" x14ac:dyDescent="0.25">
      <c r="A26" s="31" t="s">
        <v>101</v>
      </c>
      <c r="B26" s="31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1" t="s">
        <v>108</v>
      </c>
      <c r="B31" s="31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1" t="s">
        <v>114</v>
      </c>
      <c r="B36" s="1"/>
      <c r="C36" s="1"/>
      <c r="D36" s="1"/>
      <c r="E36" s="1"/>
      <c r="F36" s="1"/>
      <c r="G36" s="1"/>
    </row>
    <row r="37" spans="1:7" x14ac:dyDescent="0.25">
      <c r="A37" s="31" t="s">
        <v>115</v>
      </c>
      <c r="B37" s="31"/>
      <c r="C37" s="31"/>
      <c r="D37" s="31"/>
      <c r="E37" s="31"/>
      <c r="F37" s="31"/>
      <c r="G37" s="31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4" customWidth="1"/>
    <col min="3" max="3" width="13" style="64" customWidth="1"/>
    <col min="4" max="4" width="12.28515625" style="64" customWidth="1"/>
  </cols>
  <sheetData>
    <row r="2" spans="1:4" ht="27" customHeight="1" x14ac:dyDescent="0.25">
      <c r="A2" s="91" t="s">
        <v>217</v>
      </c>
      <c r="B2" s="91"/>
      <c r="C2" s="91"/>
      <c r="D2" s="91"/>
    </row>
    <row r="4" spans="1:4" x14ac:dyDescent="0.25">
      <c r="A4" s="5" t="s">
        <v>4</v>
      </c>
      <c r="B4" s="69"/>
      <c r="C4" s="89" t="s">
        <v>160</v>
      </c>
      <c r="D4" s="89"/>
    </row>
    <row r="5" spans="1:4" x14ac:dyDescent="0.25">
      <c r="A5" s="5" t="s">
        <v>5</v>
      </c>
      <c r="B5" s="69"/>
      <c r="C5" s="69"/>
      <c r="D5" s="69"/>
    </row>
    <row r="7" spans="1:4" x14ac:dyDescent="0.25">
      <c r="A7" s="89" t="s">
        <v>134</v>
      </c>
      <c r="B7" s="89"/>
      <c r="C7" s="89"/>
      <c r="D7" s="89"/>
    </row>
    <row r="8" spans="1:4" x14ac:dyDescent="0.25">
      <c r="A8" s="89" t="s">
        <v>218</v>
      </c>
      <c r="B8" s="89"/>
      <c r="C8" s="89"/>
      <c r="D8" s="89"/>
    </row>
    <row r="11" spans="1:4" ht="15.75" x14ac:dyDescent="0.25">
      <c r="A11" s="8" t="s">
        <v>3</v>
      </c>
      <c r="B11" s="70">
        <v>2016</v>
      </c>
      <c r="C11" s="70">
        <v>2017</v>
      </c>
      <c r="D11" s="70">
        <v>2018</v>
      </c>
    </row>
    <row r="12" spans="1:4" ht="30.75" customHeight="1" x14ac:dyDescent="0.25">
      <c r="A12" s="6" t="s">
        <v>18</v>
      </c>
      <c r="B12" s="71">
        <v>17230</v>
      </c>
      <c r="C12" s="71">
        <f>SUM(B12*1.05)</f>
        <v>18091.5</v>
      </c>
      <c r="D12" s="71">
        <f>SUM(C12*1.02)</f>
        <v>18453.330000000002</v>
      </c>
    </row>
    <row r="13" spans="1:4" ht="33" customHeight="1" x14ac:dyDescent="0.25">
      <c r="A13" s="6" t="s">
        <v>10</v>
      </c>
      <c r="B13" s="71">
        <v>50723</v>
      </c>
      <c r="C13" s="71">
        <f t="shared" ref="C13:C20" si="0">SUM(B13*1.05)</f>
        <v>53259.15</v>
      </c>
      <c r="D13" s="71">
        <f t="shared" ref="D13:D20" si="1">SUM(C13*1.02)</f>
        <v>54324.333000000006</v>
      </c>
    </row>
    <row r="14" spans="1:4" x14ac:dyDescent="0.25">
      <c r="A14" s="1" t="s">
        <v>11</v>
      </c>
      <c r="B14" s="71">
        <v>5574</v>
      </c>
      <c r="C14" s="71">
        <f t="shared" si="0"/>
        <v>5852.7</v>
      </c>
      <c r="D14" s="71">
        <f t="shared" si="1"/>
        <v>5969.7539999999999</v>
      </c>
    </row>
    <row r="15" spans="1:4" x14ac:dyDescent="0.25">
      <c r="A15" s="1" t="s">
        <v>163</v>
      </c>
      <c r="B15" s="71">
        <v>2000</v>
      </c>
      <c r="C15" s="71">
        <f t="shared" si="0"/>
        <v>2100</v>
      </c>
      <c r="D15" s="71">
        <f t="shared" si="1"/>
        <v>2142</v>
      </c>
    </row>
    <row r="16" spans="1:4" x14ac:dyDescent="0.25">
      <c r="A16" s="33" t="s">
        <v>135</v>
      </c>
      <c r="B16" s="72">
        <f>SUM(B12:B15)</f>
        <v>75527</v>
      </c>
      <c r="C16" s="71">
        <f t="shared" si="0"/>
        <v>79303.350000000006</v>
      </c>
      <c r="D16" s="71">
        <f t="shared" si="1"/>
        <v>80889.417000000001</v>
      </c>
    </row>
    <row r="17" spans="1:4" ht="33.75" customHeight="1" x14ac:dyDescent="0.25">
      <c r="A17" s="6" t="s">
        <v>17</v>
      </c>
      <c r="B17" s="71"/>
      <c r="C17" s="71">
        <f t="shared" si="0"/>
        <v>0</v>
      </c>
      <c r="D17" s="71">
        <f t="shared" si="1"/>
        <v>0</v>
      </c>
    </row>
    <row r="18" spans="1:4" x14ac:dyDescent="0.25">
      <c r="A18" s="1" t="s">
        <v>136</v>
      </c>
      <c r="B18" s="71">
        <v>472</v>
      </c>
      <c r="C18" s="71">
        <f t="shared" si="0"/>
        <v>495.6</v>
      </c>
      <c r="D18" s="71">
        <f t="shared" si="1"/>
        <v>505.51200000000006</v>
      </c>
    </row>
    <row r="19" spans="1:4" x14ac:dyDescent="0.25">
      <c r="A19" s="1" t="s">
        <v>13</v>
      </c>
      <c r="B19" s="71">
        <v>250</v>
      </c>
      <c r="C19" s="71">
        <f t="shared" si="0"/>
        <v>262.5</v>
      </c>
      <c r="D19" s="71">
        <f t="shared" si="1"/>
        <v>267.75</v>
      </c>
    </row>
    <row r="20" spans="1:4" x14ac:dyDescent="0.25">
      <c r="A20" s="33" t="s">
        <v>136</v>
      </c>
      <c r="B20" s="72">
        <f>SUM(B17:B19)</f>
        <v>722</v>
      </c>
      <c r="C20" s="71">
        <f t="shared" si="0"/>
        <v>758.1</v>
      </c>
      <c r="D20" s="71">
        <f t="shared" si="1"/>
        <v>773.26200000000006</v>
      </c>
    </row>
    <row r="21" spans="1:4" x14ac:dyDescent="0.25">
      <c r="A21" s="1" t="s">
        <v>164</v>
      </c>
      <c r="B21" s="71">
        <v>67021</v>
      </c>
      <c r="C21" s="71">
        <v>40000</v>
      </c>
      <c r="D21" s="71">
        <v>35000</v>
      </c>
    </row>
    <row r="22" spans="1:4" ht="15.75" x14ac:dyDescent="0.25">
      <c r="A22" s="8" t="s">
        <v>137</v>
      </c>
      <c r="B22" s="73">
        <f>SUM(B16+B20+B21)</f>
        <v>143270</v>
      </c>
      <c r="C22" s="73">
        <f t="shared" ref="C22:D22" si="2">SUM(C16+C20+C21)</f>
        <v>120061.45000000001</v>
      </c>
      <c r="D22" s="73">
        <f t="shared" si="2"/>
        <v>116662.679</v>
      </c>
    </row>
    <row r="23" spans="1:4" x14ac:dyDescent="0.25">
      <c r="B23" s="74"/>
      <c r="C23" s="74"/>
      <c r="D23" s="74"/>
    </row>
    <row r="24" spans="1:4" ht="15.75" x14ac:dyDescent="0.25">
      <c r="A24" s="8" t="s">
        <v>1</v>
      </c>
      <c r="B24" s="73">
        <v>2016</v>
      </c>
      <c r="C24" s="73">
        <v>2017</v>
      </c>
      <c r="D24" s="73">
        <v>2018</v>
      </c>
    </row>
    <row r="25" spans="1:4" x14ac:dyDescent="0.25">
      <c r="A25" s="10" t="s">
        <v>2</v>
      </c>
      <c r="B25" s="71">
        <v>9010</v>
      </c>
      <c r="C25" s="71">
        <f>SUM(B25*1.05)</f>
        <v>9460.5</v>
      </c>
      <c r="D25" s="71">
        <f>SUM(C25*1.02)</f>
        <v>9649.7100000000009</v>
      </c>
    </row>
    <row r="26" spans="1:4" ht="30" x14ac:dyDescent="0.25">
      <c r="A26" s="11" t="s">
        <v>8</v>
      </c>
      <c r="B26" s="71">
        <v>2440</v>
      </c>
      <c r="C26" s="71">
        <f t="shared" ref="C26:C30" si="3">SUM(B26*1.05)</f>
        <v>2562</v>
      </c>
      <c r="D26" s="71">
        <f t="shared" ref="D26:D30" si="4">SUM(C26*1.02)</f>
        <v>2613.2400000000002</v>
      </c>
    </row>
    <row r="27" spans="1:4" x14ac:dyDescent="0.25">
      <c r="A27" s="10" t="s">
        <v>9</v>
      </c>
      <c r="B27" s="71">
        <v>17807</v>
      </c>
      <c r="C27" s="71">
        <f t="shared" si="3"/>
        <v>18697.350000000002</v>
      </c>
      <c r="D27" s="71">
        <f t="shared" si="4"/>
        <v>19071.297000000002</v>
      </c>
    </row>
    <row r="28" spans="1:4" x14ac:dyDescent="0.25">
      <c r="A28" s="6" t="s">
        <v>14</v>
      </c>
      <c r="B28" s="71">
        <v>2457</v>
      </c>
      <c r="C28" s="71">
        <f t="shared" si="3"/>
        <v>2579.85</v>
      </c>
      <c r="D28" s="71">
        <f t="shared" si="4"/>
        <v>2631.4470000000001</v>
      </c>
    </row>
    <row r="29" spans="1:4" ht="27" customHeight="1" x14ac:dyDescent="0.25">
      <c r="A29" s="6" t="s">
        <v>6</v>
      </c>
      <c r="B29" s="71">
        <v>7652</v>
      </c>
      <c r="C29" s="71">
        <f t="shared" si="3"/>
        <v>8034.6</v>
      </c>
      <c r="D29" s="71">
        <f t="shared" si="4"/>
        <v>8195.2920000000013</v>
      </c>
    </row>
    <row r="30" spans="1:4" ht="30.75" customHeight="1" x14ac:dyDescent="0.25">
      <c r="A30" s="6" t="s">
        <v>15</v>
      </c>
      <c r="B30" s="71">
        <v>7240</v>
      </c>
      <c r="C30" s="71">
        <f t="shared" si="3"/>
        <v>7602</v>
      </c>
      <c r="D30" s="71">
        <f t="shared" si="4"/>
        <v>7754.04</v>
      </c>
    </row>
    <row r="31" spans="1:4" ht="30.75" customHeight="1" x14ac:dyDescent="0.25">
      <c r="A31" s="13" t="s">
        <v>219</v>
      </c>
      <c r="B31" s="71">
        <f>SUM(B25:B30)</f>
        <v>46606</v>
      </c>
      <c r="C31" s="71">
        <f t="shared" ref="C31:D31" si="5">SUM(C25:C30)</f>
        <v>48936.3</v>
      </c>
      <c r="D31" s="71">
        <f t="shared" si="5"/>
        <v>49915.026000000005</v>
      </c>
    </row>
    <row r="32" spans="1:4" x14ac:dyDescent="0.25">
      <c r="A32" s="6" t="s">
        <v>197</v>
      </c>
      <c r="B32" s="71">
        <v>30556</v>
      </c>
      <c r="C32" s="71">
        <f>SUM(B32*1.05)</f>
        <v>32083.800000000003</v>
      </c>
      <c r="D32" s="71">
        <v>12134</v>
      </c>
    </row>
    <row r="33" spans="1:4" x14ac:dyDescent="0.25">
      <c r="A33" s="10" t="s">
        <v>7</v>
      </c>
      <c r="B33" s="75">
        <v>13335</v>
      </c>
      <c r="C33" s="71">
        <v>3056</v>
      </c>
      <c r="D33" s="71">
        <f t="shared" ref="D33:D34" si="6">SUM(C33*1.02)</f>
        <v>3117.12</v>
      </c>
    </row>
    <row r="34" spans="1:4" x14ac:dyDescent="0.25">
      <c r="A34" s="1" t="s">
        <v>16</v>
      </c>
      <c r="B34" s="71">
        <v>3647</v>
      </c>
      <c r="C34" s="71">
        <f t="shared" ref="C34" si="7">SUM(B34*1.05)</f>
        <v>3829.3500000000004</v>
      </c>
      <c r="D34" s="71">
        <f t="shared" si="6"/>
        <v>3905.9370000000004</v>
      </c>
    </row>
    <row r="35" spans="1:4" x14ac:dyDescent="0.25">
      <c r="A35" s="9" t="s">
        <v>138</v>
      </c>
      <c r="B35" s="76">
        <f>SUM(B32:B34)</f>
        <v>47538</v>
      </c>
      <c r="C35" s="76">
        <f t="shared" ref="C35:D35" si="8">SUM(C32:C34)</f>
        <v>38969.15</v>
      </c>
      <c r="D35" s="76">
        <f t="shared" si="8"/>
        <v>19157.057000000001</v>
      </c>
    </row>
    <row r="36" spans="1:4" x14ac:dyDescent="0.25">
      <c r="A36" s="1" t="s">
        <v>196</v>
      </c>
      <c r="B36" s="71">
        <v>48442</v>
      </c>
      <c r="C36" s="71">
        <v>32156</v>
      </c>
      <c r="D36" s="71">
        <v>47591</v>
      </c>
    </row>
    <row r="37" spans="1:4" x14ac:dyDescent="0.25">
      <c r="A37" s="1" t="s">
        <v>220</v>
      </c>
      <c r="B37" s="68">
        <v>684</v>
      </c>
      <c r="C37" s="68">
        <v>0</v>
      </c>
      <c r="D37" s="68">
        <v>0</v>
      </c>
    </row>
    <row r="38" spans="1:4" ht="15.75" x14ac:dyDescent="0.25">
      <c r="A38" s="8" t="s">
        <v>22</v>
      </c>
      <c r="B38" s="73">
        <f>B31+B35+B36+B37</f>
        <v>143270</v>
      </c>
      <c r="C38" s="73">
        <f t="shared" ref="C38:D38" si="9">C31+C35+C36+C37</f>
        <v>120061.45000000001</v>
      </c>
      <c r="D38" s="73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91" t="s">
        <v>221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4" spans="1:14" x14ac:dyDescent="0.25">
      <c r="A4" s="35"/>
      <c r="B4" s="36"/>
      <c r="C4" s="36"/>
      <c r="D4" s="37" t="s">
        <v>139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 x14ac:dyDescent="0.25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 x14ac:dyDescent="0.25">
      <c r="A6" s="35"/>
      <c r="B6" s="97"/>
      <c r="C6" s="97"/>
      <c r="D6" s="97"/>
      <c r="E6" s="97"/>
      <c r="F6" s="97"/>
      <c r="G6" s="97"/>
      <c r="H6" s="36"/>
      <c r="I6" s="36"/>
      <c r="J6" s="36"/>
      <c r="K6" s="36"/>
      <c r="L6" s="36"/>
      <c r="M6" s="36"/>
      <c r="N6" s="38"/>
    </row>
    <row r="7" spans="1:14" ht="15.75" thickBot="1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8" t="s">
        <v>161</v>
      </c>
      <c r="N7" s="98"/>
    </row>
    <row r="8" spans="1:14" ht="16.5" thickTop="1" thickBot="1" x14ac:dyDescent="0.3">
      <c r="A8" s="40" t="s">
        <v>140</v>
      </c>
      <c r="B8" s="41" t="s">
        <v>141</v>
      </c>
      <c r="C8" s="42" t="s">
        <v>142</v>
      </c>
      <c r="D8" s="42" t="s">
        <v>143</v>
      </c>
      <c r="E8" s="42" t="s">
        <v>144</v>
      </c>
      <c r="F8" s="42" t="s">
        <v>145</v>
      </c>
      <c r="G8" s="43" t="s">
        <v>146</v>
      </c>
      <c r="H8" s="43" t="s">
        <v>147</v>
      </c>
      <c r="I8" s="43" t="s">
        <v>148</v>
      </c>
      <c r="J8" s="43" t="s">
        <v>149</v>
      </c>
      <c r="K8" s="43" t="s">
        <v>150</v>
      </c>
      <c r="L8" s="43" t="s">
        <v>151</v>
      </c>
      <c r="M8" s="43" t="s">
        <v>152</v>
      </c>
      <c r="N8" s="44" t="s">
        <v>153</v>
      </c>
    </row>
    <row r="9" spans="1:14" ht="15.75" thickTop="1" x14ac:dyDescent="0.25">
      <c r="A9" s="45" t="s">
        <v>154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 x14ac:dyDescent="0.25">
      <c r="A10" s="45" t="s">
        <v>155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 x14ac:dyDescent="0.25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 x14ac:dyDescent="0.25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 x14ac:dyDescent="0.25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 x14ac:dyDescent="0.25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 x14ac:dyDescent="0.3">
      <c r="A15" s="48" t="s">
        <v>222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 x14ac:dyDescent="0.3">
      <c r="A16" s="51" t="s">
        <v>125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 x14ac:dyDescent="0.25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 x14ac:dyDescent="0.3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 x14ac:dyDescent="0.3">
      <c r="A19" s="40" t="s">
        <v>156</v>
      </c>
      <c r="B19" s="41" t="s">
        <v>141</v>
      </c>
      <c r="C19" s="42" t="s">
        <v>142</v>
      </c>
      <c r="D19" s="42" t="s">
        <v>143</v>
      </c>
      <c r="E19" s="42" t="s">
        <v>144</v>
      </c>
      <c r="F19" s="42" t="s">
        <v>145</v>
      </c>
      <c r="G19" s="43" t="s">
        <v>146</v>
      </c>
      <c r="H19" s="43" t="s">
        <v>147</v>
      </c>
      <c r="I19" s="43" t="s">
        <v>148</v>
      </c>
      <c r="J19" s="43" t="s">
        <v>149</v>
      </c>
      <c r="K19" s="43" t="s">
        <v>150</v>
      </c>
      <c r="L19" s="43" t="s">
        <v>151</v>
      </c>
      <c r="M19" s="43" t="s">
        <v>152</v>
      </c>
      <c r="N19" s="58" t="s">
        <v>153</v>
      </c>
    </row>
    <row r="20" spans="1:14" ht="15.75" thickTop="1" x14ac:dyDescent="0.25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 x14ac:dyDescent="0.25">
      <c r="A21" s="60" t="s">
        <v>157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 x14ac:dyDescent="0.25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 x14ac:dyDescent="0.25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 x14ac:dyDescent="0.25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 x14ac:dyDescent="0.25">
      <c r="A25" s="45" t="s">
        <v>158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 x14ac:dyDescent="0.25">
      <c r="A26" s="78" t="s">
        <v>223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 x14ac:dyDescent="0.25">
      <c r="A27" s="78" t="s">
        <v>162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 x14ac:dyDescent="0.25">
      <c r="A28" s="78" t="s">
        <v>196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 x14ac:dyDescent="0.3">
      <c r="A29" s="77" t="s">
        <v>125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 x14ac:dyDescent="0.2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tabSelected="1" workbookViewId="0">
      <selection sqref="A1:K1"/>
    </sheetView>
  </sheetViews>
  <sheetFormatPr defaultRowHeight="15" x14ac:dyDescent="0.25"/>
  <cols>
    <col min="2" max="2" width="47" customWidth="1"/>
    <col min="3" max="3" width="15.140625" customWidth="1"/>
    <col min="4" max="4" width="12.5703125" customWidth="1"/>
    <col min="5" max="5" width="14.5703125" customWidth="1"/>
    <col min="6" max="6" width="14.28515625" customWidth="1"/>
    <col min="7" max="7" width="18.7109375" customWidth="1"/>
    <col min="8" max="8" width="14.42578125" customWidth="1"/>
    <col min="9" max="9" width="18" customWidth="1"/>
    <col min="10" max="10" width="18.42578125" customWidth="1"/>
    <col min="11" max="11" width="14.5703125" customWidth="1"/>
  </cols>
  <sheetData>
    <row r="1" spans="1:11" x14ac:dyDescent="0.25">
      <c r="A1" s="100" t="s">
        <v>285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x14ac:dyDescent="0.25">
      <c r="A2" s="87" t="s">
        <v>4</v>
      </c>
      <c r="B2" s="87"/>
      <c r="C2" s="84"/>
      <c r="D2" s="84"/>
      <c r="E2" s="84"/>
      <c r="F2" s="84"/>
      <c r="G2" s="84"/>
      <c r="H2" s="84"/>
      <c r="I2" s="84"/>
    </row>
    <row r="3" spans="1:11" x14ac:dyDescent="0.25">
      <c r="A3" s="83" t="s">
        <v>5</v>
      </c>
      <c r="B3" s="84"/>
      <c r="C3" s="84"/>
      <c r="D3" s="84"/>
      <c r="E3" s="84"/>
      <c r="F3" s="84"/>
      <c r="G3" s="84"/>
      <c r="H3" s="84"/>
      <c r="I3" s="84"/>
    </row>
    <row r="4" spans="1:11" x14ac:dyDescent="0.25">
      <c r="A4" s="100" t="s">
        <v>276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1" x14ac:dyDescent="0.25">
      <c r="A5" s="89" t="s">
        <v>277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x14ac:dyDescent="0.25">
      <c r="A6" s="90" t="s">
        <v>284</v>
      </c>
      <c r="B6" s="90"/>
      <c r="C6" s="90"/>
      <c r="D6" s="90"/>
      <c r="E6" s="90"/>
      <c r="F6" s="90"/>
      <c r="G6" s="90"/>
      <c r="H6" s="90"/>
      <c r="I6" s="90"/>
      <c r="J6" s="90"/>
      <c r="K6" s="90"/>
    </row>
    <row r="7" spans="1:11" ht="24" customHeight="1" x14ac:dyDescent="0.25">
      <c r="A7" s="99"/>
      <c r="B7" s="99"/>
      <c r="C7" s="99" t="s">
        <v>227</v>
      </c>
      <c r="D7" s="99"/>
      <c r="E7" s="99"/>
      <c r="F7" s="99" t="s">
        <v>228</v>
      </c>
      <c r="G7" s="99"/>
      <c r="H7" s="99"/>
      <c r="I7" s="99" t="s">
        <v>226</v>
      </c>
      <c r="J7" s="99"/>
      <c r="K7" s="99"/>
    </row>
    <row r="8" spans="1:11" ht="45" x14ac:dyDescent="0.25">
      <c r="A8" s="2" t="s">
        <v>159</v>
      </c>
      <c r="B8" s="2" t="s">
        <v>0</v>
      </c>
      <c r="C8" s="2" t="s">
        <v>278</v>
      </c>
      <c r="D8" s="13" t="s">
        <v>279</v>
      </c>
      <c r="E8" s="2" t="s">
        <v>125</v>
      </c>
      <c r="F8" s="2" t="s">
        <v>278</v>
      </c>
      <c r="G8" s="13" t="s">
        <v>279</v>
      </c>
      <c r="H8" s="2" t="s">
        <v>125</v>
      </c>
      <c r="I8" s="2" t="s">
        <v>278</v>
      </c>
      <c r="J8" s="13" t="s">
        <v>279</v>
      </c>
      <c r="K8" s="2" t="s">
        <v>125</v>
      </c>
    </row>
    <row r="9" spans="1:11" x14ac:dyDescent="0.25">
      <c r="A9" s="1" t="s">
        <v>48</v>
      </c>
      <c r="B9" s="1" t="s">
        <v>229</v>
      </c>
      <c r="C9" s="3">
        <v>6572225</v>
      </c>
      <c r="D9" s="12"/>
      <c r="E9" s="85">
        <f>SUM(C9:D9)</f>
        <v>6572225</v>
      </c>
      <c r="F9" s="86"/>
      <c r="G9" s="86"/>
      <c r="H9" s="86"/>
      <c r="I9" s="3">
        <v>6553017</v>
      </c>
      <c r="J9" s="3"/>
      <c r="K9" s="3">
        <f>SUM(I9:J9)</f>
        <v>6553017</v>
      </c>
    </row>
    <row r="10" spans="1:11" x14ac:dyDescent="0.25">
      <c r="A10" s="1" t="s">
        <v>49</v>
      </c>
      <c r="B10" s="1" t="s">
        <v>230</v>
      </c>
      <c r="C10" s="3">
        <v>920926</v>
      </c>
      <c r="D10" s="3"/>
      <c r="E10" s="3">
        <f>SUM(C10:D10)</f>
        <v>920926</v>
      </c>
      <c r="F10" s="3"/>
      <c r="G10" s="3"/>
      <c r="H10" s="3"/>
      <c r="I10" s="3">
        <v>613190</v>
      </c>
      <c r="J10" s="3"/>
      <c r="K10" s="3">
        <f>SUM(I10:J10)</f>
        <v>613190</v>
      </c>
    </row>
    <row r="11" spans="1:11" x14ac:dyDescent="0.25">
      <c r="A11" s="4" t="s">
        <v>50</v>
      </c>
      <c r="B11" s="4" t="s">
        <v>231</v>
      </c>
      <c r="C11" s="4">
        <f>SUM(C9:C10)</f>
        <v>7493151</v>
      </c>
      <c r="D11" s="4"/>
      <c r="E11" s="4">
        <f t="shared" ref="E11:K11" si="0">SUM(E9:E10)</f>
        <v>7493151</v>
      </c>
      <c r="F11" s="4"/>
      <c r="G11" s="4"/>
      <c r="H11" s="4"/>
      <c r="I11" s="4">
        <f t="shared" si="0"/>
        <v>7166207</v>
      </c>
      <c r="J11" s="4"/>
      <c r="K11" s="4">
        <f t="shared" si="0"/>
        <v>7166207</v>
      </c>
    </row>
    <row r="12" spans="1:11" x14ac:dyDescent="0.25">
      <c r="A12" s="1" t="s">
        <v>51</v>
      </c>
      <c r="B12" s="1" t="s">
        <v>232</v>
      </c>
      <c r="C12" s="7">
        <v>830105182</v>
      </c>
      <c r="D12" s="3"/>
      <c r="E12" s="7">
        <f t="shared" ref="E12:E14" si="1">SUM(C12:D12)</f>
        <v>830105182</v>
      </c>
      <c r="F12" s="3"/>
      <c r="G12" s="3"/>
      <c r="H12" s="3"/>
      <c r="I12" s="3">
        <v>747206158</v>
      </c>
      <c r="J12" s="3">
        <v>485273</v>
      </c>
      <c r="K12" s="3">
        <f>SUM(I12:J12)</f>
        <v>747691431</v>
      </c>
    </row>
    <row r="13" spans="1:11" x14ac:dyDescent="0.25">
      <c r="A13" s="1" t="s">
        <v>52</v>
      </c>
      <c r="B13" s="1" t="s">
        <v>225</v>
      </c>
      <c r="C13" s="7">
        <v>22033321</v>
      </c>
      <c r="D13" s="3"/>
      <c r="E13" s="7">
        <f t="shared" si="1"/>
        <v>22033321</v>
      </c>
      <c r="F13" s="3"/>
      <c r="G13" s="3"/>
      <c r="H13" s="3"/>
      <c r="I13" s="3">
        <v>24907924</v>
      </c>
      <c r="J13" s="3"/>
      <c r="K13" s="3">
        <f t="shared" ref="K13:K14" si="2">SUM(I13:J13)</f>
        <v>24907924</v>
      </c>
    </row>
    <row r="14" spans="1:11" x14ac:dyDescent="0.25">
      <c r="A14" s="1" t="s">
        <v>53</v>
      </c>
      <c r="B14" s="1" t="s">
        <v>233</v>
      </c>
      <c r="C14" s="7">
        <v>4115746</v>
      </c>
      <c r="D14" s="3"/>
      <c r="E14" s="7">
        <f t="shared" si="1"/>
        <v>4115746</v>
      </c>
      <c r="F14" s="3"/>
      <c r="G14" s="3"/>
      <c r="H14" s="3"/>
      <c r="I14" s="3">
        <v>5733768</v>
      </c>
      <c r="J14" s="3"/>
      <c r="K14" s="3">
        <f t="shared" si="2"/>
        <v>5733768</v>
      </c>
    </row>
    <row r="15" spans="1:11" x14ac:dyDescent="0.25">
      <c r="A15" s="2" t="s">
        <v>54</v>
      </c>
      <c r="B15" s="2" t="s">
        <v>234</v>
      </c>
      <c r="C15" s="4">
        <f t="shared" ref="C15" si="3">SUM(C12:C14)</f>
        <v>856254249</v>
      </c>
      <c r="D15" s="4"/>
      <c r="E15" s="4">
        <f t="shared" ref="E15:K15" si="4">SUM(E12:E14)</f>
        <v>856254249</v>
      </c>
      <c r="F15" s="4"/>
      <c r="G15" s="4"/>
      <c r="H15" s="4"/>
      <c r="I15" s="4">
        <f t="shared" si="4"/>
        <v>777847850</v>
      </c>
      <c r="J15" s="4">
        <f t="shared" si="4"/>
        <v>485273</v>
      </c>
      <c r="K15" s="4">
        <f t="shared" si="4"/>
        <v>778333123</v>
      </c>
    </row>
    <row r="16" spans="1:11" x14ac:dyDescent="0.25">
      <c r="A16" s="1" t="s">
        <v>55</v>
      </c>
      <c r="B16" s="6" t="s">
        <v>235</v>
      </c>
      <c r="C16" s="7">
        <v>1049000</v>
      </c>
      <c r="D16" s="3"/>
      <c r="E16" s="7">
        <v>1049000</v>
      </c>
      <c r="F16" s="3"/>
      <c r="G16" s="3"/>
      <c r="H16" s="3"/>
      <c r="I16" s="3">
        <v>1049000</v>
      </c>
      <c r="J16" s="3"/>
      <c r="K16" s="3">
        <f>SUM(I16:J16)</f>
        <v>1049000</v>
      </c>
    </row>
    <row r="17" spans="1:11" x14ac:dyDescent="0.25">
      <c r="A17" s="2" t="s">
        <v>56</v>
      </c>
      <c r="B17" s="2" t="s">
        <v>236</v>
      </c>
      <c r="C17" s="4">
        <f t="shared" ref="C17:K17" si="5">SUM(C16)</f>
        <v>1049000</v>
      </c>
      <c r="D17" s="4"/>
      <c r="E17" s="4">
        <f t="shared" si="5"/>
        <v>1049000</v>
      </c>
      <c r="F17" s="4"/>
      <c r="G17" s="4"/>
      <c r="H17" s="4"/>
      <c r="I17" s="4">
        <f t="shared" si="5"/>
        <v>1049000</v>
      </c>
      <c r="J17" s="4"/>
      <c r="K17" s="4">
        <f t="shared" si="5"/>
        <v>1049000</v>
      </c>
    </row>
    <row r="18" spans="1:11" x14ac:dyDescent="0.25">
      <c r="A18" s="25" t="s">
        <v>57</v>
      </c>
      <c r="B18" s="25" t="s">
        <v>237</v>
      </c>
      <c r="C18" s="79">
        <f t="shared" ref="C18" si="6">SUM(C17,C15,C11)</f>
        <v>864796400</v>
      </c>
      <c r="D18" s="79"/>
      <c r="E18" s="79">
        <f t="shared" ref="E18:K18" si="7">SUM(E17,E15,E11)</f>
        <v>864796400</v>
      </c>
      <c r="F18" s="79"/>
      <c r="G18" s="79"/>
      <c r="H18" s="79"/>
      <c r="I18" s="79">
        <f t="shared" si="7"/>
        <v>786063057</v>
      </c>
      <c r="J18" s="79">
        <f t="shared" si="7"/>
        <v>485273</v>
      </c>
      <c r="K18" s="79">
        <f t="shared" si="7"/>
        <v>786548330</v>
      </c>
    </row>
    <row r="19" spans="1:11" x14ac:dyDescent="0.25">
      <c r="A19" s="1" t="s">
        <v>58</v>
      </c>
      <c r="B19" s="1" t="s">
        <v>238</v>
      </c>
      <c r="C19" s="7">
        <v>971246</v>
      </c>
      <c r="D19" s="3"/>
      <c r="E19" s="7">
        <f>SUM(C19:D19)</f>
        <v>971246</v>
      </c>
      <c r="F19" s="3"/>
      <c r="G19" s="3"/>
      <c r="H19" s="3"/>
      <c r="I19" s="3">
        <v>1270989</v>
      </c>
      <c r="J19" s="3"/>
      <c r="K19" s="3">
        <f>SUM(I19:J19)</f>
        <v>1270989</v>
      </c>
    </row>
    <row r="20" spans="1:11" x14ac:dyDescent="0.25">
      <c r="A20" s="2" t="s">
        <v>59</v>
      </c>
      <c r="B20" s="2" t="s">
        <v>239</v>
      </c>
      <c r="C20" s="4">
        <f t="shared" ref="C20:K20" si="8">SUM(C19)</f>
        <v>971246</v>
      </c>
      <c r="D20" s="4"/>
      <c r="E20" s="4">
        <f t="shared" si="8"/>
        <v>971246</v>
      </c>
      <c r="F20" s="4"/>
      <c r="G20" s="4"/>
      <c r="H20" s="4"/>
      <c r="I20" s="4">
        <f t="shared" si="8"/>
        <v>1270989</v>
      </c>
      <c r="J20" s="4"/>
      <c r="K20" s="4">
        <f t="shared" si="8"/>
        <v>1270989</v>
      </c>
    </row>
    <row r="21" spans="1:11" x14ac:dyDescent="0.25">
      <c r="A21" s="25" t="s">
        <v>60</v>
      </c>
      <c r="B21" s="25" t="s">
        <v>240</v>
      </c>
      <c r="C21" s="79">
        <f t="shared" ref="C21" si="9">SUM(C20)</f>
        <v>971246</v>
      </c>
      <c r="D21" s="79"/>
      <c r="E21" s="79">
        <f>SUM(C21:D21)</f>
        <v>971246</v>
      </c>
      <c r="F21" s="79"/>
      <c r="G21" s="79"/>
      <c r="H21" s="79"/>
      <c r="I21" s="79">
        <f>SUM(I20)</f>
        <v>1270989</v>
      </c>
      <c r="J21" s="79"/>
      <c r="K21" s="79">
        <f t="shared" ref="K21" si="10">SUM(I21:J21)</f>
        <v>1270989</v>
      </c>
    </row>
    <row r="22" spans="1:11" x14ac:dyDescent="0.25">
      <c r="A22" s="1" t="s">
        <v>61</v>
      </c>
      <c r="B22" s="1" t="s">
        <v>241</v>
      </c>
      <c r="C22" s="7">
        <v>107520</v>
      </c>
      <c r="D22" s="3"/>
      <c r="E22" s="7">
        <v>107520</v>
      </c>
      <c r="F22" s="3"/>
      <c r="G22" s="3"/>
      <c r="H22" s="3"/>
      <c r="I22" s="3">
        <v>75120</v>
      </c>
      <c r="J22" s="3">
        <v>23270</v>
      </c>
      <c r="K22" s="3">
        <f>SUM(I22:J22)</f>
        <v>98390</v>
      </c>
    </row>
    <row r="23" spans="1:11" x14ac:dyDescent="0.25">
      <c r="A23" s="2" t="s">
        <v>126</v>
      </c>
      <c r="B23" s="2" t="s">
        <v>242</v>
      </c>
      <c r="C23" s="4">
        <f t="shared" ref="C23" si="11">SUM(C22)</f>
        <v>107520</v>
      </c>
      <c r="D23" s="4"/>
      <c r="E23" s="4">
        <f t="shared" ref="E23:K23" si="12">SUM(E22)</f>
        <v>107520</v>
      </c>
      <c r="F23" s="4"/>
      <c r="G23" s="4"/>
      <c r="H23" s="4"/>
      <c r="I23" s="4">
        <f t="shared" si="12"/>
        <v>75120</v>
      </c>
      <c r="J23" s="4">
        <f t="shared" si="12"/>
        <v>23270</v>
      </c>
      <c r="K23" s="4">
        <f t="shared" si="12"/>
        <v>98390</v>
      </c>
    </row>
    <row r="24" spans="1:11" x14ac:dyDescent="0.25">
      <c r="A24" s="1" t="s">
        <v>127</v>
      </c>
      <c r="B24" s="1" t="s">
        <v>243</v>
      </c>
      <c r="C24" s="7">
        <v>46298489</v>
      </c>
      <c r="D24" s="3">
        <v>86476</v>
      </c>
      <c r="E24" s="7">
        <v>46298489</v>
      </c>
      <c r="F24" s="3"/>
      <c r="G24" s="3"/>
      <c r="H24" s="3"/>
      <c r="I24" s="3">
        <v>114016489</v>
      </c>
      <c r="J24" s="3">
        <v>3108</v>
      </c>
      <c r="K24" s="3">
        <f>SUM(I24:J24)</f>
        <v>114019597</v>
      </c>
    </row>
    <row r="25" spans="1:11" x14ac:dyDescent="0.25">
      <c r="A25" s="2" t="s">
        <v>128</v>
      </c>
      <c r="B25" s="2" t="s">
        <v>244</v>
      </c>
      <c r="C25" s="4">
        <f t="shared" ref="C25" si="13">SUM(C24)</f>
        <v>46298489</v>
      </c>
      <c r="D25" s="4">
        <f t="shared" ref="D25:K25" si="14">SUM(D24)</f>
        <v>86476</v>
      </c>
      <c r="E25" s="4">
        <f t="shared" si="14"/>
        <v>46298489</v>
      </c>
      <c r="F25" s="4"/>
      <c r="G25" s="4"/>
      <c r="H25" s="4"/>
      <c r="I25" s="4">
        <f t="shared" si="14"/>
        <v>114016489</v>
      </c>
      <c r="J25" s="4">
        <f t="shared" si="14"/>
        <v>3108</v>
      </c>
      <c r="K25" s="4">
        <f t="shared" si="14"/>
        <v>114019597</v>
      </c>
    </row>
    <row r="26" spans="1:11" x14ac:dyDescent="0.25">
      <c r="A26" s="25" t="s">
        <v>129</v>
      </c>
      <c r="B26" s="25" t="s">
        <v>245</v>
      </c>
      <c r="C26" s="79">
        <f t="shared" ref="C26" si="15">SUM(C25,C23)</f>
        <v>46406009</v>
      </c>
      <c r="D26" s="79">
        <f t="shared" ref="D26:K26" si="16">SUM(D25,D23)</f>
        <v>86476</v>
      </c>
      <c r="E26" s="79">
        <f t="shared" si="16"/>
        <v>46406009</v>
      </c>
      <c r="F26" s="79"/>
      <c r="G26" s="79"/>
      <c r="H26" s="79"/>
      <c r="I26" s="79">
        <f t="shared" si="16"/>
        <v>114091609</v>
      </c>
      <c r="J26" s="79">
        <f t="shared" si="16"/>
        <v>26378</v>
      </c>
      <c r="K26" s="79">
        <f t="shared" si="16"/>
        <v>114117987</v>
      </c>
    </row>
    <row r="27" spans="1:11" x14ac:dyDescent="0.25">
      <c r="A27" s="2" t="s">
        <v>130</v>
      </c>
      <c r="B27" s="2" t="s">
        <v>248</v>
      </c>
      <c r="C27" s="4">
        <v>7008777</v>
      </c>
      <c r="D27" s="4">
        <v>4558</v>
      </c>
      <c r="E27" s="4">
        <f>SUM(C27:D27)</f>
        <v>7013335</v>
      </c>
      <c r="F27" s="3"/>
      <c r="G27" s="3"/>
      <c r="H27" s="3"/>
      <c r="I27" s="3">
        <v>9985957</v>
      </c>
      <c r="J27" s="3">
        <v>11398</v>
      </c>
      <c r="K27" s="3">
        <f>SUM(I27:J27)</f>
        <v>9997355</v>
      </c>
    </row>
    <row r="28" spans="1:11" x14ac:dyDescent="0.25">
      <c r="A28" s="1" t="s">
        <v>131</v>
      </c>
      <c r="B28" s="1" t="s">
        <v>246</v>
      </c>
      <c r="C28" s="7"/>
      <c r="D28" s="3"/>
      <c r="E28" s="4"/>
      <c r="F28" s="4"/>
      <c r="G28" s="4"/>
      <c r="H28" s="4"/>
      <c r="I28" s="4"/>
      <c r="J28" s="4"/>
      <c r="K28" s="3"/>
    </row>
    <row r="29" spans="1:11" ht="30" x14ac:dyDescent="0.25">
      <c r="A29" s="1"/>
      <c r="B29" s="6" t="s">
        <v>282</v>
      </c>
      <c r="C29" s="7"/>
      <c r="D29" s="3"/>
      <c r="E29" s="4"/>
      <c r="F29" s="4"/>
      <c r="G29" s="4"/>
      <c r="H29" s="4"/>
      <c r="I29" s="7">
        <v>291647</v>
      </c>
      <c r="J29" s="7">
        <v>521124</v>
      </c>
      <c r="K29" s="3">
        <f t="shared" ref="K29:K31" si="17">SUM(I29:J29)</f>
        <v>812771</v>
      </c>
    </row>
    <row r="30" spans="1:11" ht="30" x14ac:dyDescent="0.25">
      <c r="A30" s="1"/>
      <c r="B30" s="6" t="s">
        <v>283</v>
      </c>
      <c r="C30" s="7"/>
      <c r="D30" s="3"/>
      <c r="E30" s="4"/>
      <c r="F30" s="4"/>
      <c r="G30" s="4"/>
      <c r="H30" s="4"/>
      <c r="I30" s="7">
        <v>61197</v>
      </c>
      <c r="J30" s="7">
        <v>10049</v>
      </c>
      <c r="K30" s="3">
        <f t="shared" si="17"/>
        <v>71246</v>
      </c>
    </row>
    <row r="31" spans="1:11" x14ac:dyDescent="0.25">
      <c r="A31" s="1" t="s">
        <v>132</v>
      </c>
      <c r="B31" s="1" t="s">
        <v>247</v>
      </c>
      <c r="C31" s="7">
        <v>25000</v>
      </c>
      <c r="D31" s="3"/>
      <c r="E31" s="4">
        <f t="shared" ref="E31" si="18">SUM(C31:D31)</f>
        <v>25000</v>
      </c>
      <c r="F31" s="3"/>
      <c r="G31" s="3"/>
      <c r="H31" s="3"/>
      <c r="I31" s="3">
        <v>25000</v>
      </c>
      <c r="J31" s="3"/>
      <c r="K31" s="3">
        <f t="shared" si="17"/>
        <v>25000</v>
      </c>
    </row>
    <row r="32" spans="1:11" ht="30" x14ac:dyDescent="0.25">
      <c r="A32" s="2" t="s">
        <v>133</v>
      </c>
      <c r="B32" s="13" t="s">
        <v>281</v>
      </c>
      <c r="C32" s="4">
        <f>SUM(C28:C31)</f>
        <v>25000</v>
      </c>
      <c r="D32" s="4"/>
      <c r="E32" s="4">
        <f t="shared" ref="E32:K32" si="19">SUM(E28:E31)</f>
        <v>25000</v>
      </c>
      <c r="F32" s="4"/>
      <c r="G32" s="4"/>
      <c r="H32" s="4"/>
      <c r="I32" s="4">
        <f t="shared" si="19"/>
        <v>377844</v>
      </c>
      <c r="J32" s="4">
        <f t="shared" si="19"/>
        <v>531173</v>
      </c>
      <c r="K32" s="4">
        <f t="shared" si="19"/>
        <v>909017</v>
      </c>
    </row>
    <row r="33" spans="1:11" x14ac:dyDescent="0.25">
      <c r="A33" s="25" t="s">
        <v>165</v>
      </c>
      <c r="B33" s="25" t="s">
        <v>249</v>
      </c>
      <c r="C33" s="79">
        <f t="shared" ref="C33:K33" si="20">SUM(C27+C32)</f>
        <v>7033777</v>
      </c>
      <c r="D33" s="79">
        <f t="shared" si="20"/>
        <v>4558</v>
      </c>
      <c r="E33" s="79">
        <f t="shared" si="20"/>
        <v>7038335</v>
      </c>
      <c r="F33" s="79"/>
      <c r="G33" s="79"/>
      <c r="H33" s="79"/>
      <c r="I33" s="79">
        <f t="shared" si="20"/>
        <v>10363801</v>
      </c>
      <c r="J33" s="79">
        <f t="shared" si="20"/>
        <v>542571</v>
      </c>
      <c r="K33" s="79">
        <f t="shared" si="20"/>
        <v>10906372</v>
      </c>
    </row>
    <row r="34" spans="1:11" ht="30" x14ac:dyDescent="0.25">
      <c r="A34" s="1" t="s">
        <v>166</v>
      </c>
      <c r="B34" s="6" t="s">
        <v>250</v>
      </c>
      <c r="C34" s="7">
        <v>47530383</v>
      </c>
      <c r="D34" s="3">
        <v>263044</v>
      </c>
      <c r="E34" s="7">
        <f>SUM(C34:D34)</f>
        <v>47793427</v>
      </c>
      <c r="F34" s="3"/>
      <c r="G34" s="3"/>
      <c r="H34" s="3"/>
      <c r="I34" s="3">
        <v>61143600</v>
      </c>
      <c r="J34" s="3">
        <v>988654</v>
      </c>
      <c r="K34" s="3">
        <f>SUM(I34:J34)</f>
        <v>62132254</v>
      </c>
    </row>
    <row r="35" spans="1:11" x14ac:dyDescent="0.25">
      <c r="A35" s="1" t="s">
        <v>167</v>
      </c>
      <c r="B35" s="1" t="s">
        <v>251</v>
      </c>
      <c r="C35" s="7">
        <v>19664514</v>
      </c>
      <c r="D35" s="3"/>
      <c r="E35" s="7">
        <f>SUM(C35:D35)</f>
        <v>19664514</v>
      </c>
      <c r="F35" s="3"/>
      <c r="G35" s="3"/>
      <c r="H35" s="3"/>
      <c r="I35" s="3">
        <v>19025509</v>
      </c>
      <c r="J35" s="3"/>
      <c r="K35" s="3">
        <f>SUM(I35:J35)</f>
        <v>19025509</v>
      </c>
    </row>
    <row r="36" spans="1:11" x14ac:dyDescent="0.25">
      <c r="A36" s="25" t="s">
        <v>168</v>
      </c>
      <c r="B36" s="25" t="s">
        <v>252</v>
      </c>
      <c r="C36" s="79">
        <f t="shared" ref="C36" si="21">SUM(C34:C35)</f>
        <v>67194897</v>
      </c>
      <c r="D36" s="79">
        <f t="shared" ref="D36" si="22">SUM(D34:D35)</f>
        <v>263044</v>
      </c>
      <c r="E36" s="79">
        <f>SUM(C36:D36)</f>
        <v>67457941</v>
      </c>
      <c r="F36" s="79"/>
      <c r="G36" s="79"/>
      <c r="H36" s="79"/>
      <c r="I36" s="79">
        <f>SUM(I34:I35)</f>
        <v>80169109</v>
      </c>
      <c r="J36" s="79">
        <f t="shared" ref="J36:K36" si="23">SUM(J34:J35)</f>
        <v>988654</v>
      </c>
      <c r="K36" s="79">
        <f t="shared" si="23"/>
        <v>81157763</v>
      </c>
    </row>
    <row r="37" spans="1:11" x14ac:dyDescent="0.25">
      <c r="A37" s="80" t="s">
        <v>169</v>
      </c>
      <c r="B37" s="80" t="s">
        <v>253</v>
      </c>
      <c r="C37" s="81">
        <f>SUM(C18+C21+C26+C33+C36)</f>
        <v>986402329</v>
      </c>
      <c r="D37" s="81">
        <f>SUM(D18+D21+D26+D33+D36)</f>
        <v>354078</v>
      </c>
      <c r="E37" s="81">
        <f t="shared" ref="E37:K37" si="24">SUM(E18+E21+E26+E33+E36)</f>
        <v>986669931</v>
      </c>
      <c r="F37" s="81"/>
      <c r="G37" s="81"/>
      <c r="H37" s="81"/>
      <c r="I37" s="81">
        <f t="shared" si="24"/>
        <v>991958565</v>
      </c>
      <c r="J37" s="81">
        <f t="shared" si="24"/>
        <v>2042876</v>
      </c>
      <c r="K37" s="81">
        <f t="shared" si="24"/>
        <v>994001441</v>
      </c>
    </row>
    <row r="38" spans="1:11" x14ac:dyDescent="0.25">
      <c r="A38" s="2" t="s">
        <v>170</v>
      </c>
      <c r="B38" s="2" t="s">
        <v>254</v>
      </c>
      <c r="C38" s="4">
        <v>687680045</v>
      </c>
      <c r="D38" s="4"/>
      <c r="E38" s="4">
        <f>SUM(C38:D38)</f>
        <v>687680045</v>
      </c>
      <c r="F38" s="3"/>
      <c r="G38" s="3"/>
      <c r="H38" s="3"/>
      <c r="I38" s="3">
        <v>687680045</v>
      </c>
      <c r="J38" s="3"/>
      <c r="K38" s="3">
        <f>SUM(I38:J38)</f>
        <v>687680045</v>
      </c>
    </row>
    <row r="39" spans="1:11" x14ac:dyDescent="0.25">
      <c r="A39" s="2" t="s">
        <v>171</v>
      </c>
      <c r="B39" s="2" t="s">
        <v>255</v>
      </c>
      <c r="C39" s="4">
        <v>48186878</v>
      </c>
      <c r="D39" s="4"/>
      <c r="E39" s="4">
        <f t="shared" ref="E39:E40" si="25">SUM(C39:D39)</f>
        <v>48186878</v>
      </c>
      <c r="F39" s="3"/>
      <c r="G39" s="3"/>
      <c r="H39" s="3"/>
      <c r="I39" s="3">
        <v>48186878</v>
      </c>
      <c r="J39" s="3"/>
      <c r="K39" s="3">
        <f t="shared" ref="K39:K40" si="26">SUM(I39:J39)</f>
        <v>48186878</v>
      </c>
    </row>
    <row r="40" spans="1:11" ht="30" x14ac:dyDescent="0.25">
      <c r="A40" s="1" t="s">
        <v>172</v>
      </c>
      <c r="B40" s="6" t="s">
        <v>256</v>
      </c>
      <c r="C40" s="7">
        <v>23023449</v>
      </c>
      <c r="D40" s="3"/>
      <c r="E40" s="4">
        <f t="shared" si="25"/>
        <v>23023449</v>
      </c>
      <c r="F40" s="3"/>
      <c r="G40" s="3"/>
      <c r="H40" s="3"/>
      <c r="I40" s="3">
        <v>23023449</v>
      </c>
      <c r="J40" s="3"/>
      <c r="K40" s="3">
        <f t="shared" si="26"/>
        <v>23023449</v>
      </c>
    </row>
    <row r="41" spans="1:11" x14ac:dyDescent="0.25">
      <c r="A41" s="2" t="s">
        <v>173</v>
      </c>
      <c r="B41" s="13" t="s">
        <v>257</v>
      </c>
      <c r="C41" s="4">
        <f t="shared" ref="C41:K41" si="27">SUM(C40)</f>
        <v>23023449</v>
      </c>
      <c r="D41" s="4"/>
      <c r="E41" s="4">
        <f t="shared" si="27"/>
        <v>23023449</v>
      </c>
      <c r="F41" s="4"/>
      <c r="G41" s="4"/>
      <c r="H41" s="4"/>
      <c r="I41" s="4">
        <f t="shared" si="27"/>
        <v>23023449</v>
      </c>
      <c r="J41" s="4"/>
      <c r="K41" s="4">
        <f t="shared" si="27"/>
        <v>23023449</v>
      </c>
    </row>
    <row r="42" spans="1:11" x14ac:dyDescent="0.25">
      <c r="A42" s="2" t="s">
        <v>174</v>
      </c>
      <c r="B42" s="2" t="s">
        <v>258</v>
      </c>
      <c r="C42" s="4">
        <v>131964581</v>
      </c>
      <c r="D42" s="4"/>
      <c r="E42" s="4">
        <v>131964581</v>
      </c>
      <c r="F42" s="4"/>
      <c r="G42" s="4"/>
      <c r="H42" s="4"/>
      <c r="I42" s="4">
        <v>218371645</v>
      </c>
      <c r="J42" s="4">
        <v>-1234131</v>
      </c>
      <c r="K42" s="4">
        <f>SUM(I42:J42)</f>
        <v>217137514</v>
      </c>
    </row>
    <row r="43" spans="1:11" x14ac:dyDescent="0.25">
      <c r="A43" s="2" t="s">
        <v>175</v>
      </c>
      <c r="B43" s="2" t="s">
        <v>259</v>
      </c>
      <c r="C43" s="4">
        <v>86407064</v>
      </c>
      <c r="D43" s="4">
        <v>-1234131</v>
      </c>
      <c r="E43" s="4">
        <f>SUM(C43:D43)</f>
        <v>85172933</v>
      </c>
      <c r="F43" s="3"/>
      <c r="G43" s="3"/>
      <c r="H43" s="3"/>
      <c r="I43" s="3">
        <v>-5556604</v>
      </c>
      <c r="J43" s="3">
        <v>725956</v>
      </c>
      <c r="K43" s="4">
        <f>SUM(I43:J43)</f>
        <v>-4830648</v>
      </c>
    </row>
    <row r="44" spans="1:11" x14ac:dyDescent="0.25">
      <c r="A44" s="25" t="s">
        <v>176</v>
      </c>
      <c r="B44" s="25" t="s">
        <v>260</v>
      </c>
      <c r="C44" s="79">
        <f t="shared" ref="C44" si="28">SUM(C38+C39+C41+C42+C43)</f>
        <v>977262017</v>
      </c>
      <c r="D44" s="79">
        <f t="shared" ref="D44:K44" si="29">SUM(D38+D39+D41+D42+D43)</f>
        <v>-1234131</v>
      </c>
      <c r="E44" s="79">
        <f t="shared" si="29"/>
        <v>976027886</v>
      </c>
      <c r="F44" s="79"/>
      <c r="G44" s="79"/>
      <c r="H44" s="79"/>
      <c r="I44" s="79">
        <f t="shared" si="29"/>
        <v>971705413</v>
      </c>
      <c r="J44" s="79">
        <f t="shared" si="29"/>
        <v>-508175</v>
      </c>
      <c r="K44" s="79">
        <f t="shared" si="29"/>
        <v>971197238</v>
      </c>
    </row>
    <row r="45" spans="1:11" ht="30" x14ac:dyDescent="0.25">
      <c r="A45" s="10" t="s">
        <v>177</v>
      </c>
      <c r="B45" s="6" t="s">
        <v>261</v>
      </c>
      <c r="C45" s="7">
        <v>550</v>
      </c>
      <c r="D45" s="3"/>
      <c r="E45" s="7">
        <f>SUM(C45:D45)</f>
        <v>550</v>
      </c>
      <c r="F45" s="3"/>
      <c r="G45" s="3"/>
      <c r="H45" s="3"/>
      <c r="I45" s="3">
        <v>1764355</v>
      </c>
      <c r="J45" s="3">
        <v>228951</v>
      </c>
      <c r="K45" s="3">
        <f>SUM(I45:J45)</f>
        <v>1993306</v>
      </c>
    </row>
    <row r="46" spans="1:11" ht="45" x14ac:dyDescent="0.25">
      <c r="A46" s="10" t="s">
        <v>178</v>
      </c>
      <c r="B46" s="6" t="s">
        <v>274</v>
      </c>
      <c r="C46" s="7">
        <v>10840</v>
      </c>
      <c r="D46" s="3"/>
      <c r="E46" s="7">
        <f t="shared" ref="E46:E51" si="30">SUM(C46:D46)</f>
        <v>10840</v>
      </c>
      <c r="F46" s="3"/>
      <c r="G46" s="3"/>
      <c r="H46" s="3"/>
      <c r="I46" s="3">
        <v>303148</v>
      </c>
      <c r="J46" s="3"/>
      <c r="K46" s="3">
        <f t="shared" ref="K46:K50" si="31">SUM(I46:J46)</f>
        <v>303148</v>
      </c>
    </row>
    <row r="47" spans="1:11" ht="30" x14ac:dyDescent="0.25">
      <c r="A47" s="10" t="s">
        <v>179</v>
      </c>
      <c r="B47" s="6" t="s">
        <v>262</v>
      </c>
      <c r="C47" s="7">
        <v>1561402</v>
      </c>
      <c r="D47" s="3">
        <v>218511</v>
      </c>
      <c r="E47" s="7">
        <f t="shared" si="30"/>
        <v>1779913</v>
      </c>
      <c r="F47" s="3"/>
      <c r="G47" s="3"/>
      <c r="H47" s="3"/>
      <c r="I47" s="3">
        <v>1627520</v>
      </c>
      <c r="J47" s="3"/>
      <c r="K47" s="3">
        <f t="shared" si="31"/>
        <v>1627520</v>
      </c>
    </row>
    <row r="48" spans="1:11" ht="30" x14ac:dyDescent="0.25">
      <c r="A48" s="10" t="s">
        <v>180</v>
      </c>
      <c r="B48" s="6" t="s">
        <v>280</v>
      </c>
      <c r="C48" s="7">
        <v>332615</v>
      </c>
      <c r="D48" s="3"/>
      <c r="E48" s="7">
        <f t="shared" si="30"/>
        <v>332615</v>
      </c>
      <c r="F48" s="3"/>
      <c r="G48" s="3"/>
      <c r="H48" s="3"/>
      <c r="I48" s="3">
        <v>351005</v>
      </c>
      <c r="J48" s="3"/>
      <c r="K48" s="3">
        <f t="shared" si="31"/>
        <v>351005</v>
      </c>
    </row>
    <row r="49" spans="1:11" ht="30" x14ac:dyDescent="0.25">
      <c r="A49" s="10" t="s">
        <v>181</v>
      </c>
      <c r="B49" s="6" t="s">
        <v>275</v>
      </c>
      <c r="C49" s="7">
        <v>3137564</v>
      </c>
      <c r="D49" s="3"/>
      <c r="E49" s="7">
        <f t="shared" si="30"/>
        <v>3137564</v>
      </c>
      <c r="F49" s="3"/>
      <c r="G49" s="3"/>
      <c r="H49" s="3"/>
      <c r="I49" s="3">
        <v>3137564</v>
      </c>
      <c r="J49" s="3"/>
      <c r="K49" s="3">
        <f t="shared" si="31"/>
        <v>3137564</v>
      </c>
    </row>
    <row r="50" spans="1:11" ht="30" x14ac:dyDescent="0.25">
      <c r="A50" s="10" t="s">
        <v>182</v>
      </c>
      <c r="B50" s="6" t="s">
        <v>263</v>
      </c>
      <c r="C50" s="7">
        <v>411180</v>
      </c>
      <c r="D50" s="3"/>
      <c r="E50" s="7">
        <f t="shared" si="30"/>
        <v>411180</v>
      </c>
      <c r="F50" s="3"/>
      <c r="G50" s="3"/>
      <c r="H50" s="3"/>
      <c r="I50" s="3">
        <v>411180</v>
      </c>
      <c r="J50" s="3"/>
      <c r="K50" s="3">
        <f t="shared" si="31"/>
        <v>411180</v>
      </c>
    </row>
    <row r="51" spans="1:11" ht="30" x14ac:dyDescent="0.25">
      <c r="A51" s="10" t="s">
        <v>183</v>
      </c>
      <c r="B51" s="6" t="s">
        <v>264</v>
      </c>
      <c r="C51" s="7">
        <v>0</v>
      </c>
      <c r="D51" s="3"/>
      <c r="E51" s="7">
        <f t="shared" si="30"/>
        <v>0</v>
      </c>
      <c r="F51" s="3"/>
      <c r="G51" s="3"/>
      <c r="H51" s="3"/>
      <c r="I51" s="3"/>
      <c r="J51" s="3"/>
      <c r="K51" s="3"/>
    </row>
    <row r="52" spans="1:11" x14ac:dyDescent="0.25">
      <c r="A52" s="10" t="s">
        <v>184</v>
      </c>
      <c r="B52" s="67" t="s">
        <v>265</v>
      </c>
      <c r="C52" s="79">
        <f t="shared" ref="C52" si="32">SUM(C45:C51)</f>
        <v>5454151</v>
      </c>
      <c r="D52" s="79">
        <f t="shared" ref="D52:K52" si="33">SUM(D45:D51)</f>
        <v>218511</v>
      </c>
      <c r="E52" s="79">
        <f t="shared" si="33"/>
        <v>5672662</v>
      </c>
      <c r="F52" s="79"/>
      <c r="G52" s="79"/>
      <c r="H52" s="79"/>
      <c r="I52" s="79">
        <f t="shared" si="33"/>
        <v>7594772</v>
      </c>
      <c r="J52" s="79">
        <f t="shared" si="33"/>
        <v>228951</v>
      </c>
      <c r="K52" s="79">
        <f t="shared" si="33"/>
        <v>7823723</v>
      </c>
    </row>
    <row r="53" spans="1:11" ht="30" x14ac:dyDescent="0.25">
      <c r="A53" s="10" t="s">
        <v>185</v>
      </c>
      <c r="B53" s="6" t="s">
        <v>266</v>
      </c>
      <c r="C53" s="7">
        <v>978952</v>
      </c>
      <c r="D53" s="3"/>
      <c r="E53" s="7">
        <v>978952</v>
      </c>
      <c r="F53" s="3"/>
      <c r="G53" s="3"/>
      <c r="H53" s="3"/>
      <c r="I53" s="3">
        <v>1520292</v>
      </c>
      <c r="J53" s="3"/>
      <c r="K53" s="3">
        <f>SUM(I53:J53)</f>
        <v>1520292</v>
      </c>
    </row>
    <row r="54" spans="1:11" ht="30" x14ac:dyDescent="0.25">
      <c r="A54" s="10" t="s">
        <v>186</v>
      </c>
      <c r="B54" s="67" t="s">
        <v>267</v>
      </c>
      <c r="C54" s="79">
        <f t="shared" ref="C54" si="34">SUM(C53)</f>
        <v>978952</v>
      </c>
      <c r="D54" s="79"/>
      <c r="E54" s="79">
        <f>SUM(C54:D54)</f>
        <v>978952</v>
      </c>
      <c r="F54" s="79"/>
      <c r="G54" s="79"/>
      <c r="H54" s="79"/>
      <c r="I54" s="79">
        <f>SUM(I53)</f>
        <v>1520292</v>
      </c>
      <c r="J54" s="79"/>
      <c r="K54" s="79">
        <f t="shared" ref="K54" si="35">SUM(I54:J54)</f>
        <v>1520292</v>
      </c>
    </row>
    <row r="55" spans="1:11" x14ac:dyDescent="0.25">
      <c r="A55" s="10" t="s">
        <v>187</v>
      </c>
      <c r="B55" s="6" t="s">
        <v>268</v>
      </c>
      <c r="C55" s="7">
        <v>933653</v>
      </c>
      <c r="D55" s="3"/>
      <c r="E55" s="7">
        <f>SUM(C55:D55)</f>
        <v>933653</v>
      </c>
      <c r="F55" s="3"/>
      <c r="G55" s="3"/>
      <c r="H55" s="3"/>
      <c r="I55" s="3">
        <v>8708990</v>
      </c>
      <c r="J55" s="3"/>
      <c r="K55" s="3">
        <f>SUM(I55:J55)</f>
        <v>8708990</v>
      </c>
    </row>
    <row r="56" spans="1:11" x14ac:dyDescent="0.25">
      <c r="A56" s="10" t="s">
        <v>188</v>
      </c>
      <c r="B56" s="11" t="s">
        <v>269</v>
      </c>
      <c r="C56" s="7">
        <v>159916</v>
      </c>
      <c r="D56" s="7"/>
      <c r="E56" s="7">
        <f>SUM(C56:D56)</f>
        <v>159916</v>
      </c>
      <c r="F56" s="3"/>
      <c r="G56" s="3"/>
      <c r="H56" s="3"/>
      <c r="I56" s="3">
        <v>91391</v>
      </c>
      <c r="J56" s="3"/>
      <c r="K56" s="3">
        <f>SUM(I56:J56)</f>
        <v>91391</v>
      </c>
    </row>
    <row r="57" spans="1:11" x14ac:dyDescent="0.25">
      <c r="A57" s="10" t="s">
        <v>189</v>
      </c>
      <c r="B57" s="67" t="s">
        <v>270</v>
      </c>
      <c r="C57" s="79">
        <f t="shared" ref="C57" si="36">SUM(C55:C56)</f>
        <v>1093569</v>
      </c>
      <c r="D57" s="79"/>
      <c r="E57" s="79">
        <f>SUM(C57:D57)</f>
        <v>1093569</v>
      </c>
      <c r="F57" s="79"/>
      <c r="G57" s="79"/>
      <c r="H57" s="79"/>
      <c r="I57" s="79">
        <f>SUM(I55:I56)</f>
        <v>8800381</v>
      </c>
      <c r="J57" s="79"/>
      <c r="K57" s="79">
        <f t="shared" ref="K57" si="37">SUM(I57:J57)</f>
        <v>8800381</v>
      </c>
    </row>
    <row r="58" spans="1:11" ht="30" x14ac:dyDescent="0.25">
      <c r="A58" s="10" t="s">
        <v>190</v>
      </c>
      <c r="B58" s="11" t="s">
        <v>271</v>
      </c>
      <c r="C58" s="7">
        <v>1613640</v>
      </c>
      <c r="D58" s="3">
        <v>1369698</v>
      </c>
      <c r="E58" s="7">
        <f>SUM(C58:D58)</f>
        <v>2983338</v>
      </c>
      <c r="F58" s="3"/>
      <c r="G58" s="3"/>
      <c r="H58" s="3"/>
      <c r="I58" s="3">
        <v>2337707</v>
      </c>
      <c r="J58" s="3">
        <v>2322100</v>
      </c>
      <c r="K58" s="3">
        <f>SUM(I58:J58)</f>
        <v>4659807</v>
      </c>
    </row>
    <row r="59" spans="1:11" x14ac:dyDescent="0.25">
      <c r="A59" s="10" t="s">
        <v>191</v>
      </c>
      <c r="B59" s="67" t="s">
        <v>272</v>
      </c>
      <c r="C59" s="79">
        <f t="shared" ref="C59" si="38">SUM(C58)</f>
        <v>1613640</v>
      </c>
      <c r="D59" s="79">
        <f t="shared" ref="D59:K59" si="39">SUM(D58)</f>
        <v>1369698</v>
      </c>
      <c r="E59" s="79">
        <f t="shared" si="39"/>
        <v>2983338</v>
      </c>
      <c r="F59" s="79"/>
      <c r="G59" s="79"/>
      <c r="H59" s="79"/>
      <c r="I59" s="79">
        <f t="shared" si="39"/>
        <v>2337707</v>
      </c>
      <c r="J59" s="79">
        <f t="shared" si="39"/>
        <v>2322100</v>
      </c>
      <c r="K59" s="79">
        <f t="shared" si="39"/>
        <v>4659807</v>
      </c>
    </row>
    <row r="60" spans="1:11" x14ac:dyDescent="0.25">
      <c r="A60" s="10" t="s">
        <v>192</v>
      </c>
      <c r="B60" s="82" t="s">
        <v>273</v>
      </c>
      <c r="C60" s="81">
        <f>SUM(C44+C52+C54+C57+C59)</f>
        <v>986402329</v>
      </c>
      <c r="D60" s="81">
        <f>SUM(D44+D52+D54+D57+D59)</f>
        <v>354078</v>
      </c>
      <c r="E60" s="81">
        <f t="shared" ref="E60:K60" si="40">SUM(E44+E52+E54+E57+E59)</f>
        <v>986756407</v>
      </c>
      <c r="F60" s="81"/>
      <c r="G60" s="81"/>
      <c r="H60" s="81"/>
      <c r="I60" s="81">
        <f t="shared" si="40"/>
        <v>991958565</v>
      </c>
      <c r="J60" s="81">
        <f t="shared" si="40"/>
        <v>2042876</v>
      </c>
      <c r="K60" s="81">
        <f t="shared" si="40"/>
        <v>994001441</v>
      </c>
    </row>
    <row r="61" spans="1:11" x14ac:dyDescent="0.25">
      <c r="C61" s="34"/>
      <c r="D61" s="34"/>
      <c r="E61" s="63"/>
    </row>
    <row r="62" spans="1:11" x14ac:dyDescent="0.25">
      <c r="C62" s="34"/>
      <c r="D62" s="34"/>
      <c r="E62" s="63"/>
    </row>
    <row r="63" spans="1:11" x14ac:dyDescent="0.25">
      <c r="C63" s="34"/>
      <c r="D63" s="34"/>
      <c r="E63" s="63"/>
    </row>
    <row r="64" spans="1:11" x14ac:dyDescent="0.25">
      <c r="C64" s="34"/>
      <c r="D64" s="34"/>
      <c r="E64" s="63"/>
    </row>
    <row r="65" spans="3:5" x14ac:dyDescent="0.25">
      <c r="C65" s="34"/>
      <c r="D65" s="34"/>
      <c r="E65" s="63"/>
    </row>
    <row r="66" spans="3:5" x14ac:dyDescent="0.25">
      <c r="C66" s="34"/>
      <c r="D66" s="34"/>
      <c r="E66" s="63"/>
    </row>
    <row r="67" spans="3:5" x14ac:dyDescent="0.25">
      <c r="C67" s="34"/>
      <c r="D67" s="34"/>
      <c r="E67" s="63"/>
    </row>
    <row r="68" spans="3:5" x14ac:dyDescent="0.25">
      <c r="C68" s="34"/>
      <c r="D68" s="34"/>
      <c r="E68" s="63"/>
    </row>
    <row r="69" spans="3:5" x14ac:dyDescent="0.25">
      <c r="C69" s="34"/>
      <c r="D69" s="34"/>
      <c r="E69" s="63"/>
    </row>
    <row r="70" spans="3:5" x14ac:dyDescent="0.25">
      <c r="C70" s="34"/>
      <c r="D70" s="34"/>
      <c r="E70" s="63"/>
    </row>
  </sheetData>
  <mergeCells count="9">
    <mergeCell ref="A1:K1"/>
    <mergeCell ref="I7:K7"/>
    <mergeCell ref="A7:B7"/>
    <mergeCell ref="A2:B2"/>
    <mergeCell ref="C7:E7"/>
    <mergeCell ref="F7:H7"/>
    <mergeCell ref="A5:K5"/>
    <mergeCell ref="A6:K6"/>
    <mergeCell ref="A4:K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11. 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2021-05-26T13:34:29Z</cp:lastPrinted>
  <dcterms:created xsi:type="dcterms:W3CDTF">2012-02-02T10:48:30Z</dcterms:created>
  <dcterms:modified xsi:type="dcterms:W3CDTF">2021-05-26T13:34:36Z</dcterms:modified>
</cp:coreProperties>
</file>