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9EC92499-D841-4A8A-AE1B-A39A1579304A}" xr6:coauthVersionLast="46" xr6:coauthVersionMax="46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2.sz. melléklet" sheetId="2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23" l="1"/>
  <c r="K28" i="23"/>
  <c r="K27" i="23"/>
  <c r="K24" i="23"/>
  <c r="K25" i="23"/>
  <c r="K23" i="23"/>
  <c r="K26" i="23" s="1"/>
  <c r="K19" i="23"/>
  <c r="K20" i="23"/>
  <c r="K21" i="23"/>
  <c r="K18" i="23"/>
  <c r="K14" i="23"/>
  <c r="K15" i="23"/>
  <c r="K16" i="23"/>
  <c r="K13" i="23"/>
  <c r="K17" i="23" s="1"/>
  <c r="K10" i="23"/>
  <c r="K11" i="23"/>
  <c r="K12" i="23" s="1"/>
  <c r="K9" i="23"/>
  <c r="J22" i="23"/>
  <c r="K35" i="23"/>
  <c r="K32" i="23"/>
  <c r="I32" i="23"/>
  <c r="I35" i="23" s="1"/>
  <c r="J26" i="23"/>
  <c r="I26" i="23"/>
  <c r="I22" i="23"/>
  <c r="J17" i="23"/>
  <c r="I17" i="23"/>
  <c r="J12" i="23"/>
  <c r="I12" i="23"/>
  <c r="I29" i="23" s="1"/>
  <c r="I36" i="23" s="1"/>
  <c r="E33" i="23"/>
  <c r="E31" i="23"/>
  <c r="E30" i="23"/>
  <c r="E24" i="23"/>
  <c r="E25" i="23"/>
  <c r="E23" i="23"/>
  <c r="E19" i="23"/>
  <c r="E20" i="23"/>
  <c r="E21" i="23"/>
  <c r="E18" i="23"/>
  <c r="E14" i="23"/>
  <c r="E15" i="23"/>
  <c r="E16" i="23"/>
  <c r="E13" i="23"/>
  <c r="E10" i="23"/>
  <c r="E9" i="23"/>
  <c r="K22" i="23" l="1"/>
  <c r="E26" i="23"/>
  <c r="E32" i="23"/>
  <c r="E35" i="23" s="1"/>
  <c r="E12" i="23"/>
  <c r="E29" i="23" s="1"/>
  <c r="K29" i="23"/>
  <c r="K36" i="23" s="1"/>
  <c r="J29" i="23"/>
  <c r="J36" i="23" s="1"/>
  <c r="E22" i="23"/>
  <c r="E17" i="23"/>
  <c r="D22" i="23"/>
  <c r="E36" i="23" l="1"/>
  <c r="C34" i="23"/>
  <c r="C32" i="23"/>
  <c r="C35" i="23" s="1"/>
  <c r="D26" i="23"/>
  <c r="C26" i="23"/>
  <c r="C22" i="23"/>
  <c r="D17" i="23"/>
  <c r="C17" i="23"/>
  <c r="D12" i="23"/>
  <c r="C12" i="23"/>
  <c r="E34" i="23" l="1"/>
  <c r="D29" i="23"/>
  <c r="D36" i="23" s="1"/>
  <c r="C29" i="23"/>
  <c r="C36" i="23" s="1"/>
  <c r="B35" i="16" l="1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<sst xmlns="http://schemas.openxmlformats.org/spreadsheetml/2006/main" count="308" uniqueCount="239">
  <si>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</si>
  <si>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</si>
  <si>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</si>
  <si>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</si>
  <si>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</si>
  <si>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</si>
  <si>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</si>
  <si>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</si>
  <si>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</si>
  <si>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</si>
  <si>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</si>
  <si>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</si>
  <si>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</si>
  <si>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</si>
  <si>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</si>
  <si>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</si>
  <si>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</si>
  <si>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</si>
  <si>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</si>
  <si>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</si>
  <si>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</si>
  <si>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</si>
  <si>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</si>
  <si>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</si>
  <si>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</si>
  <si>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</si>
  <si>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</si>
  <si>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</si>
  <si>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</si>
  <si>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</si>
  <si>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</si>
  <si>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</si>
  <si>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</si>
  <si>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</si>
  <si>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</si>
  <si>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</si>
  <si>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</si>
  <si>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</si>
  <si>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</si>
  <si>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</si>
  <si>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</si>
  <si>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</si>
  <si>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</si>
  <si>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</si>
  <si>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</si>
  <si>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</si>
  <si>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</si>
  <si>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</si>
  <si>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</si>
  <si>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</si>
  <si>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</si>
  <si>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</si>
  <si>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</si>
  <si>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</si>
  <si>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</si>
  <si>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</si>
  <si>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</si>
  <si>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</si>
  <si>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</si>
  <si>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</si>
  <si>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</si>
  <si>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</si>
  <si>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</si>
  <si>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</si>
  <si>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</si>
  <si>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</si>
  <si>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</si>
  <si>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</si>
  <si>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</si>
  <si>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</si>
  <si>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</si>
  <si>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</si>
  <si>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</si>
  <si>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</si>
  <si>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</si>
  <si>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</si>
  <si>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</si>
  <si>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</si>
  <si>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</si>
  <si>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</si>
  <si>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</si>
  <si>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</si>
  <si>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</si>
  <si>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</si>
  <si>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</si>
  <si>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</si>
  <si>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</si>
  <si>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</si>
  <si>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</si>
  <si>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</si>
  <si>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</si>
  <si>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</si>
  <si>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</si>
  <si>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</si>
  <si>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</si>
  <si>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</si>
  <si>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</si>
  <si>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</si>
  <si>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</si>
  <si>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</si>
  <si>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</si>
  <si>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</si>
  <si>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</si>
  <si>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</si>
  <si>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</si>
  <si>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</si>
  <si>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</si>
  <si>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</si>
  <si>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</si>
  <si>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</si>
  <si>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</si>
  <si>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</si>
  <si>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</si>
  <si>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</si>
  <si>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</si>
  <si>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</si>
  <si>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</si>
  <si>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</si>
  <si>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</si>
  <si>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</si>
  <si>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</si>
  <si>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</si>
  <si>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</si>
  <si>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</si>
  <si>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</si>
  <si>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</si>
  <si>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</si>
  <si>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</si>
  <si>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</si>
  <si>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</si>
  <si>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</si>
  <si>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</si>
  <si>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</si>
  <si>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</si>
  <si>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</si>
  <si>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</si>
  <si>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</si>
  <si>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</si>
  <si>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</si>
  <si>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</si>
  <si>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</si>
  <si>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</si>
  <si>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</si>
  <si>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</si>
  <si>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</si>
  <si>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</si>
  <si>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</si>
  <si>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</si>
  <si>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</si>
  <si>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</si>
  <si>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</si>
  <si>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</si>
  <si>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</si>
  <si>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</si>
  <si>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</si>
  <si>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</si>
  <si>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</si>
  <si>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</si>
  <si>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</si>
  <si>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</si>
  <si>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</si>
  <si>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</si>
  <si>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23.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</si>
  <si>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</si>
  <si>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</si>
  <si>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</si>
  <si>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</si>
  <si>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</si>
  <si>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</si>
  <si>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</si>
  <si>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</si>
  <si>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</si>
  <si>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</si>
  <si>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</si>
  <si>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</si>
  <si>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</si>
  <si>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</si>
  <si>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</si>
  <si>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</si>
  <si>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</si>
  <si>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</si>
  <si>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</si>
  <si>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</si>
  <si>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</si>
  <si>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</si>
  <si>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</si>
  <si>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</si>
  <si>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</si>
  <si>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</si>
  <si>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</si>
  <si>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</si>
  <si>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</si>
  <si>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</si>
  <si>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</si>
  <si>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</si>
  <si>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</si>
  <si>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</si>
  <si>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</si>
  <si>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</si>
  <si>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</si>
  <si>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</si>
  <si>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</si>
  <si>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</si>
  <si>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</si>
  <si>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Előző időszak</t>
  </si>
  <si>
    <t>Tárgyi időszak</t>
  </si>
  <si>
    <t>Eredménykimutatás</t>
  </si>
  <si>
    <t>Közhatalmi eredmény szemléletű bevételek</t>
  </si>
  <si>
    <t>Eszközök és szolgáltatások értékesítése nettó eredményszemléletű bevétele</t>
  </si>
  <si>
    <t>Tevékenység  egyéb eredményszemléletű bevétele</t>
  </si>
  <si>
    <t>Tevékenység eredményszemléletű bevétele</t>
  </si>
  <si>
    <t>Központi működési célú támogatások eredményszemléletű bevétele</t>
  </si>
  <si>
    <t>Egyéb működési célú támogatások eredményszemléletű bevétele</t>
  </si>
  <si>
    <t>Felhalmozási célú eredményszemléletű bevétele</t>
  </si>
  <si>
    <t>Különféle egyéb eredményszemléletű bevétele</t>
  </si>
  <si>
    <t>Egyéb eredményszemléletű bevételek</t>
  </si>
  <si>
    <t>Anyagköltség</t>
  </si>
  <si>
    <t>Igénybe vett szolgáltatások értéke</t>
  </si>
  <si>
    <t>Eladott áruk beszerzési értéke</t>
  </si>
  <si>
    <t>Eladott ( közvetített )szolgáltatások ellenértéke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</si>
  <si>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</si>
  <si>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</si>
  <si>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</si>
  <si>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</si>
  <si>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</si>
  <si>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</si>
  <si>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</si>
  <si>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 eredménye</t>
  </si>
  <si>
    <t>Egyéb kapott (járó) kamatok és kamatjellegű  eredményszemléletű bevételek</t>
  </si>
  <si>
    <t>Pénzügyi műveletek egyéb eredményszemléletű bevételei</t>
  </si>
  <si>
    <t>Pénzügyi műveletek egyéb ráfordításai</t>
  </si>
  <si>
    <t>Pénzügyi műveeltek ráfordításai</t>
  </si>
  <si>
    <t>Pénzügyi műveletek eredménye</t>
  </si>
  <si>
    <t>MÉRLEG SZERINTI EREDMÉNY</t>
  </si>
  <si>
    <t>Módosítások (+,-)</t>
  </si>
  <si>
    <t>Önkormányzat</t>
  </si>
  <si>
    <t>Demjéni Varázs Óvoda</t>
  </si>
  <si>
    <t>2020. éves beszámoló</t>
  </si>
  <si>
    <t>12. melléklet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</si>
</sst>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5" fontId="0" fillId="3" borderId="1" xfId="1" applyNumberFormat="1" applyFont="1" applyFill="1" applyBorder="1"/>
    <xf numFmtId="0" fontId="4" fillId="3" borderId="1" xfId="0" applyFont="1" applyFill="1" applyBorder="1"/>
    <xf numFmtId="165" fontId="4" fillId="3" borderId="1" xfId="0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5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5" fontId="2" fillId="0" borderId="1" xfId="1" applyNumberFormat="1" applyFont="1" applyBorder="1" applyAlignment="1">
      <alignment wrapText="1"/>
    </xf>
    <xf numFmtId="165" fontId="5" fillId="3" borderId="1" xfId="1" applyNumberFormat="1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5" t="s">
        <v>177</v>
      </c>
      <c r="B1" s="85"/>
      <c r="C1" s="85"/>
      <c r="D1" s="85"/>
      <c r="E1" s="85"/>
    </row>
    <row r="2" spans="1:5" x14ac:dyDescent="0.25">
      <c r="A2" s="26"/>
      <c r="B2" s="26"/>
      <c r="C2" s="26"/>
      <c r="D2" s="26"/>
      <c r="E2" s="26"/>
    </row>
    <row r="4" spans="1:5" x14ac:dyDescent="0.25">
      <c r="A4" s="81" t="s">
        <v>23</v>
      </c>
      <c r="B4" s="81"/>
      <c r="C4" s="81"/>
      <c r="D4" s="82" t="s">
        <v>47</v>
      </c>
      <c r="E4" s="82"/>
    </row>
    <row r="5" spans="1:5" x14ac:dyDescent="0.25">
      <c r="A5" s="5" t="s">
        <v>5</v>
      </c>
      <c r="B5" s="5"/>
      <c r="C5" s="5"/>
    </row>
    <row r="7" spans="1:5" x14ac:dyDescent="0.25">
      <c r="A7" s="83" t="s">
        <v>176</v>
      </c>
      <c r="B7" s="83"/>
      <c r="C7" s="83"/>
      <c r="D7" s="83"/>
      <c r="E7" s="83"/>
    </row>
    <row r="8" spans="1:5" x14ac:dyDescent="0.25">
      <c r="A8" s="84" t="s">
        <v>24</v>
      </c>
      <c r="B8" s="84"/>
      <c r="C8" s="84"/>
      <c r="D8" s="84"/>
      <c r="E8" s="84"/>
    </row>
    <row r="9" spans="1:5" ht="50.25" customHeight="1" x14ac:dyDescent="0.25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 x14ac:dyDescent="0.25">
      <c r="A10" s="13" t="s">
        <v>29</v>
      </c>
      <c r="B10" s="64" t="s">
        <v>30</v>
      </c>
      <c r="C10" s="13" t="s">
        <v>31</v>
      </c>
      <c r="D10" s="13"/>
      <c r="E10" s="14">
        <v>0</v>
      </c>
    </row>
    <row r="11" spans="1:5" ht="48.75" customHeight="1" x14ac:dyDescent="0.25">
      <c r="A11" s="1" t="s">
        <v>32</v>
      </c>
      <c r="B11" s="6" t="s">
        <v>178</v>
      </c>
      <c r="C11" s="1" t="s">
        <v>179</v>
      </c>
      <c r="D11" s="1"/>
      <c r="E11" s="3">
        <v>0</v>
      </c>
    </row>
    <row r="12" spans="1:5" ht="30" x14ac:dyDescent="0.25">
      <c r="A12" s="1"/>
      <c r="B12" s="6" t="s">
        <v>180</v>
      </c>
      <c r="C12" s="1" t="s">
        <v>181</v>
      </c>
      <c r="D12" s="1"/>
      <c r="E12" s="3">
        <v>0</v>
      </c>
    </row>
    <row r="13" spans="1:5" ht="27" customHeight="1" x14ac:dyDescent="0.25">
      <c r="A13" s="1"/>
      <c r="B13" s="15" t="s">
        <v>182</v>
      </c>
      <c r="C13" s="1" t="s">
        <v>183</v>
      </c>
      <c r="D13" s="1"/>
      <c r="E13" s="3">
        <v>0</v>
      </c>
    </row>
    <row r="14" spans="1:5" ht="30" x14ac:dyDescent="0.25">
      <c r="A14" s="1"/>
      <c r="B14" s="6" t="s">
        <v>184</v>
      </c>
      <c r="C14" s="1" t="s">
        <v>181</v>
      </c>
      <c r="D14" s="1"/>
      <c r="E14" s="3">
        <v>0</v>
      </c>
    </row>
    <row r="15" spans="1:5" ht="30" customHeight="1" x14ac:dyDescent="0.25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 x14ac:dyDescent="0.25">
      <c r="A16" s="1"/>
      <c r="B16" s="6" t="s">
        <v>36</v>
      </c>
      <c r="C16" s="1" t="s">
        <v>185</v>
      </c>
      <c r="D16" s="1"/>
      <c r="E16" s="3">
        <v>13537590</v>
      </c>
    </row>
    <row r="17" spans="1:5" ht="27.75" customHeight="1" x14ac:dyDescent="0.25">
      <c r="A17" s="19" t="s">
        <v>37</v>
      </c>
      <c r="B17" s="20" t="s">
        <v>171</v>
      </c>
      <c r="C17" s="19"/>
      <c r="D17" s="19"/>
      <c r="E17" s="21">
        <f>SUM(E15:E16)</f>
        <v>13537590</v>
      </c>
    </row>
    <row r="18" spans="1:5" ht="30" x14ac:dyDescent="0.25">
      <c r="A18" s="1" t="s">
        <v>38</v>
      </c>
      <c r="B18" s="6" t="s">
        <v>187</v>
      </c>
      <c r="C18" s="6" t="s">
        <v>186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188</v>
      </c>
      <c r="B21" s="6" t="s">
        <v>189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190</v>
      </c>
      <c r="B22" s="6" t="s">
        <v>191</v>
      </c>
      <c r="C22" s="1" t="s">
        <v>185</v>
      </c>
      <c r="D22" s="1"/>
      <c r="E22" s="3">
        <v>457976</v>
      </c>
    </row>
    <row r="23" spans="1:5" ht="30" x14ac:dyDescent="0.25">
      <c r="A23" s="1" t="s">
        <v>192</v>
      </c>
      <c r="B23" s="6" t="s">
        <v>193</v>
      </c>
      <c r="C23" s="1" t="s">
        <v>185</v>
      </c>
      <c r="D23" s="1"/>
      <c r="E23" s="3">
        <v>140505</v>
      </c>
    </row>
    <row r="24" spans="1:5" ht="42.75" customHeight="1" x14ac:dyDescent="0.25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 x14ac:dyDescent="0.25">
      <c r="A25" s="22"/>
      <c r="B25" s="65" t="s">
        <v>43</v>
      </c>
      <c r="C25" s="22"/>
      <c r="D25" s="22"/>
      <c r="E25" s="23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2" t="s">
        <v>194</v>
      </c>
      <c r="C27" s="2"/>
      <c r="D27" s="2"/>
      <c r="E27" s="4">
        <f>SUM(E26:E26)</f>
        <v>1200000</v>
      </c>
    </row>
    <row r="28" spans="1:5" x14ac:dyDescent="0.25">
      <c r="A28" s="24"/>
      <c r="B28" s="66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5" t="s">
        <v>202</v>
      </c>
      <c r="B1" s="85"/>
      <c r="C1" s="85"/>
      <c r="D1" s="85"/>
      <c r="E1" s="85"/>
      <c r="F1" s="85"/>
      <c r="G1" s="85"/>
    </row>
    <row r="2" spans="1:7" x14ac:dyDescent="0.25">
      <c r="A2" s="29" t="s">
        <v>62</v>
      </c>
      <c r="B2" s="30" t="s">
        <v>63</v>
      </c>
      <c r="C2" s="30"/>
      <c r="D2" s="30"/>
      <c r="E2" s="89" t="s">
        <v>124</v>
      </c>
      <c r="F2" s="89"/>
      <c r="G2" s="90"/>
    </row>
    <row r="3" spans="1:7" x14ac:dyDescent="0.25">
      <c r="A3" s="86" t="s">
        <v>172</v>
      </c>
      <c r="B3" s="86"/>
      <c r="C3" s="86"/>
      <c r="D3" s="86"/>
      <c r="E3" s="86"/>
      <c r="F3" s="86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1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 x14ac:dyDescent="0.25">
      <c r="A8" s="9" t="s">
        <v>69</v>
      </c>
      <c r="B8" s="1" t="s">
        <v>70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 x14ac:dyDescent="0.25">
      <c r="A9" s="9" t="s">
        <v>71</v>
      </c>
      <c r="B9" s="1" t="s">
        <v>72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9" t="s">
        <v>73</v>
      </c>
      <c r="B10" s="1" t="s">
        <v>74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87" t="s">
        <v>76</v>
      </c>
      <c r="C11" s="88"/>
      <c r="D11" s="1"/>
      <c r="E11" s="1"/>
      <c r="F11" s="1"/>
      <c r="G11" s="1" t="s">
        <v>77</v>
      </c>
    </row>
    <row r="12" spans="1:7" x14ac:dyDescent="0.25">
      <c r="A12" s="31" t="s">
        <v>78</v>
      </c>
      <c r="B12" s="1"/>
      <c r="C12" s="1"/>
      <c r="D12" s="32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173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1" t="s">
        <v>91</v>
      </c>
      <c r="B21" s="31"/>
      <c r="C21" s="31"/>
      <c r="D21" s="31"/>
      <c r="E21" s="31"/>
      <c r="F21" s="31"/>
      <c r="G21" s="31"/>
    </row>
    <row r="22" spans="1:7" x14ac:dyDescent="0.25">
      <c r="A22" s="9" t="s">
        <v>92</v>
      </c>
      <c r="B22" s="9" t="s">
        <v>93</v>
      </c>
      <c r="C22" s="9" t="s">
        <v>94</v>
      </c>
      <c r="D22" s="9" t="s">
        <v>81</v>
      </c>
      <c r="E22" s="31"/>
      <c r="F22" s="31"/>
      <c r="G22" s="31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1"/>
      <c r="F23" s="31"/>
      <c r="G23" s="31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1"/>
      <c r="F24" s="31"/>
      <c r="G24" s="31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1"/>
      <c r="F25" s="31"/>
      <c r="G25" s="31"/>
    </row>
    <row r="26" spans="1:7" x14ac:dyDescent="0.25">
      <c r="A26" s="31" t="s">
        <v>101</v>
      </c>
      <c r="B26" s="31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1" t="s">
        <v>108</v>
      </c>
      <c r="B31" s="31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1" t="s">
        <v>114</v>
      </c>
      <c r="B36" s="1"/>
      <c r="C36" s="1"/>
      <c r="D36" s="1"/>
      <c r="E36" s="1"/>
      <c r="F36" s="1"/>
      <c r="G36" s="1"/>
    </row>
    <row r="37" spans="1:7" x14ac:dyDescent="0.25">
      <c r="A37" s="31" t="s">
        <v>115</v>
      </c>
      <c r="B37" s="31"/>
      <c r="C37" s="31"/>
      <c r="D37" s="31"/>
      <c r="E37" s="31"/>
      <c r="F37" s="31"/>
      <c r="G37" s="31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3" customWidth="1"/>
    <col min="3" max="3" width="13" style="63" customWidth="1"/>
    <col min="4" max="4" width="12.28515625" style="63" customWidth="1"/>
  </cols>
  <sheetData>
    <row r="2" spans="1:4" ht="27" customHeight="1" x14ac:dyDescent="0.25">
      <c r="A2" s="85" t="s">
        <v>195</v>
      </c>
      <c r="B2" s="85"/>
      <c r="C2" s="85"/>
      <c r="D2" s="85"/>
    </row>
    <row r="4" spans="1:4" x14ac:dyDescent="0.25">
      <c r="A4" s="5" t="s">
        <v>4</v>
      </c>
      <c r="B4" s="68"/>
      <c r="C4" s="83" t="s">
        <v>160</v>
      </c>
      <c r="D4" s="83"/>
    </row>
    <row r="5" spans="1:4" x14ac:dyDescent="0.25">
      <c r="A5" s="5" t="s">
        <v>5</v>
      </c>
      <c r="B5" s="68"/>
      <c r="C5" s="68"/>
      <c r="D5" s="68"/>
    </row>
    <row r="7" spans="1:4" x14ac:dyDescent="0.25">
      <c r="A7" s="83" t="s">
        <v>134</v>
      </c>
      <c r="B7" s="83"/>
      <c r="C7" s="83"/>
      <c r="D7" s="83"/>
    </row>
    <row r="8" spans="1:4" x14ac:dyDescent="0.25">
      <c r="A8" s="83" t="s">
        <v>196</v>
      </c>
      <c r="B8" s="83"/>
      <c r="C8" s="83"/>
      <c r="D8" s="83"/>
    </row>
    <row r="11" spans="1:4" ht="15.75" x14ac:dyDescent="0.25">
      <c r="A11" s="7" t="s">
        <v>3</v>
      </c>
      <c r="B11" s="69">
        <v>2016</v>
      </c>
      <c r="C11" s="69">
        <v>2017</v>
      </c>
      <c r="D11" s="69">
        <v>2018</v>
      </c>
    </row>
    <row r="12" spans="1:4" ht="30.75" customHeight="1" x14ac:dyDescent="0.25">
      <c r="A12" s="6" t="s">
        <v>18</v>
      </c>
      <c r="B12" s="70">
        <v>17230</v>
      </c>
      <c r="C12" s="70">
        <f>SUM(B12*1.05)</f>
        <v>18091.5</v>
      </c>
      <c r="D12" s="70">
        <f>SUM(C12*1.02)</f>
        <v>18453.330000000002</v>
      </c>
    </row>
    <row r="13" spans="1:4" ht="33" customHeight="1" x14ac:dyDescent="0.25">
      <c r="A13" s="6" t="s">
        <v>10</v>
      </c>
      <c r="B13" s="70">
        <v>50723</v>
      </c>
      <c r="C13" s="70">
        <f t="shared" ref="C13:C20" si="0">SUM(B13*1.05)</f>
        <v>53259.15</v>
      </c>
      <c r="D13" s="70">
        <f t="shared" ref="D13:D20" si="1">SUM(C13*1.02)</f>
        <v>54324.333000000006</v>
      </c>
    </row>
    <row r="14" spans="1:4" x14ac:dyDescent="0.25">
      <c r="A14" s="1" t="s">
        <v>11</v>
      </c>
      <c r="B14" s="70">
        <v>5574</v>
      </c>
      <c r="C14" s="70">
        <f t="shared" si="0"/>
        <v>5852.7</v>
      </c>
      <c r="D14" s="70">
        <f t="shared" si="1"/>
        <v>5969.7539999999999</v>
      </c>
    </row>
    <row r="15" spans="1:4" x14ac:dyDescent="0.25">
      <c r="A15" s="1" t="s">
        <v>164</v>
      </c>
      <c r="B15" s="70">
        <v>2000</v>
      </c>
      <c r="C15" s="70">
        <f t="shared" si="0"/>
        <v>2100</v>
      </c>
      <c r="D15" s="70">
        <f t="shared" si="1"/>
        <v>2142</v>
      </c>
    </row>
    <row r="16" spans="1:4" x14ac:dyDescent="0.25">
      <c r="A16" s="33" t="s">
        <v>135</v>
      </c>
      <c r="B16" s="71">
        <f>SUM(B12:B15)</f>
        <v>75527</v>
      </c>
      <c r="C16" s="70">
        <f t="shared" si="0"/>
        <v>79303.350000000006</v>
      </c>
      <c r="D16" s="70">
        <f t="shared" si="1"/>
        <v>80889.417000000001</v>
      </c>
    </row>
    <row r="17" spans="1:4" ht="33.75" customHeight="1" x14ac:dyDescent="0.25">
      <c r="A17" s="6" t="s">
        <v>17</v>
      </c>
      <c r="B17" s="70"/>
      <c r="C17" s="70">
        <f t="shared" si="0"/>
        <v>0</v>
      </c>
      <c r="D17" s="70">
        <f t="shared" si="1"/>
        <v>0</v>
      </c>
    </row>
    <row r="18" spans="1:4" x14ac:dyDescent="0.25">
      <c r="A18" s="1" t="s">
        <v>136</v>
      </c>
      <c r="B18" s="70">
        <v>472</v>
      </c>
      <c r="C18" s="70">
        <f t="shared" si="0"/>
        <v>495.6</v>
      </c>
      <c r="D18" s="70">
        <f t="shared" si="1"/>
        <v>505.51200000000006</v>
      </c>
    </row>
    <row r="19" spans="1:4" x14ac:dyDescent="0.25">
      <c r="A19" s="1" t="s">
        <v>13</v>
      </c>
      <c r="B19" s="70">
        <v>250</v>
      </c>
      <c r="C19" s="70">
        <f t="shared" si="0"/>
        <v>262.5</v>
      </c>
      <c r="D19" s="70">
        <f t="shared" si="1"/>
        <v>267.75</v>
      </c>
    </row>
    <row r="20" spans="1:4" x14ac:dyDescent="0.25">
      <c r="A20" s="33" t="s">
        <v>136</v>
      </c>
      <c r="B20" s="71">
        <f>SUM(B17:B19)</f>
        <v>722</v>
      </c>
      <c r="C20" s="70">
        <f t="shared" si="0"/>
        <v>758.1</v>
      </c>
      <c r="D20" s="70">
        <f t="shared" si="1"/>
        <v>773.26200000000006</v>
      </c>
    </row>
    <row r="21" spans="1:4" x14ac:dyDescent="0.25">
      <c r="A21" s="1" t="s">
        <v>165</v>
      </c>
      <c r="B21" s="70">
        <v>67021</v>
      </c>
      <c r="C21" s="70">
        <v>40000</v>
      </c>
      <c r="D21" s="70">
        <v>35000</v>
      </c>
    </row>
    <row r="22" spans="1:4" ht="15.75" x14ac:dyDescent="0.25">
      <c r="A22" s="7" t="s">
        <v>137</v>
      </c>
      <c r="B22" s="72">
        <f>SUM(B16+B20+B21)</f>
        <v>143270</v>
      </c>
      <c r="C22" s="72">
        <f t="shared" ref="C22:D22" si="2">SUM(C16+C20+C21)</f>
        <v>120061.45000000001</v>
      </c>
      <c r="D22" s="72">
        <f t="shared" si="2"/>
        <v>116662.679</v>
      </c>
    </row>
    <row r="23" spans="1:4" x14ac:dyDescent="0.25">
      <c r="B23" s="73"/>
      <c r="C23" s="73"/>
      <c r="D23" s="73"/>
    </row>
    <row r="24" spans="1:4" ht="15.75" x14ac:dyDescent="0.25">
      <c r="A24" s="7" t="s">
        <v>1</v>
      </c>
      <c r="B24" s="72">
        <v>2016</v>
      </c>
      <c r="C24" s="72">
        <v>2017</v>
      </c>
      <c r="D24" s="72">
        <v>2018</v>
      </c>
    </row>
    <row r="25" spans="1:4" x14ac:dyDescent="0.25">
      <c r="A25" s="9" t="s">
        <v>2</v>
      </c>
      <c r="B25" s="70">
        <v>9010</v>
      </c>
      <c r="C25" s="70">
        <f>SUM(B25*1.05)</f>
        <v>9460.5</v>
      </c>
      <c r="D25" s="70">
        <f>SUM(C25*1.02)</f>
        <v>9649.7100000000009</v>
      </c>
    </row>
    <row r="26" spans="1:4" ht="30" x14ac:dyDescent="0.25">
      <c r="A26" s="10" t="s">
        <v>8</v>
      </c>
      <c r="B26" s="70">
        <v>2440</v>
      </c>
      <c r="C26" s="70">
        <f t="shared" ref="C26:C30" si="3">SUM(B26*1.05)</f>
        <v>2562</v>
      </c>
      <c r="D26" s="70">
        <f t="shared" ref="D26:D30" si="4">SUM(C26*1.02)</f>
        <v>2613.2400000000002</v>
      </c>
    </row>
    <row r="27" spans="1:4" x14ac:dyDescent="0.25">
      <c r="A27" s="9" t="s">
        <v>9</v>
      </c>
      <c r="B27" s="70">
        <v>17807</v>
      </c>
      <c r="C27" s="70">
        <f t="shared" si="3"/>
        <v>18697.350000000002</v>
      </c>
      <c r="D27" s="70">
        <f t="shared" si="4"/>
        <v>19071.297000000002</v>
      </c>
    </row>
    <row r="28" spans="1:4" x14ac:dyDescent="0.25">
      <c r="A28" s="6" t="s">
        <v>14</v>
      </c>
      <c r="B28" s="70">
        <v>2457</v>
      </c>
      <c r="C28" s="70">
        <f t="shared" si="3"/>
        <v>2579.85</v>
      </c>
      <c r="D28" s="70">
        <f t="shared" si="4"/>
        <v>2631.4470000000001</v>
      </c>
    </row>
    <row r="29" spans="1:4" ht="27" customHeight="1" x14ac:dyDescent="0.25">
      <c r="A29" s="6" t="s">
        <v>6</v>
      </c>
      <c r="B29" s="70">
        <v>7652</v>
      </c>
      <c r="C29" s="70">
        <f t="shared" si="3"/>
        <v>8034.6</v>
      </c>
      <c r="D29" s="70">
        <f t="shared" si="4"/>
        <v>8195.2920000000013</v>
      </c>
    </row>
    <row r="30" spans="1:4" ht="30.75" customHeight="1" x14ac:dyDescent="0.25">
      <c r="A30" s="6" t="s">
        <v>15</v>
      </c>
      <c r="B30" s="70">
        <v>7240</v>
      </c>
      <c r="C30" s="70">
        <f t="shared" si="3"/>
        <v>7602</v>
      </c>
      <c r="D30" s="70">
        <f t="shared" si="4"/>
        <v>7754.04</v>
      </c>
    </row>
    <row r="31" spans="1:4" ht="30.75" customHeight="1" x14ac:dyDescent="0.25">
      <c r="A31" s="12" t="s">
        <v>197</v>
      </c>
      <c r="B31" s="70">
        <f>SUM(B25:B30)</f>
        <v>46606</v>
      </c>
      <c r="C31" s="70">
        <f t="shared" ref="C31:D31" si="5">SUM(C25:C30)</f>
        <v>48936.3</v>
      </c>
      <c r="D31" s="70">
        <f t="shared" si="5"/>
        <v>49915.026000000005</v>
      </c>
    </row>
    <row r="32" spans="1:4" x14ac:dyDescent="0.25">
      <c r="A32" s="6" t="s">
        <v>175</v>
      </c>
      <c r="B32" s="70">
        <v>30556</v>
      </c>
      <c r="C32" s="70">
        <f>SUM(B32*1.05)</f>
        <v>32083.800000000003</v>
      </c>
      <c r="D32" s="70">
        <v>12134</v>
      </c>
    </row>
    <row r="33" spans="1:4" x14ac:dyDescent="0.25">
      <c r="A33" s="9" t="s">
        <v>7</v>
      </c>
      <c r="B33" s="74">
        <v>13335</v>
      </c>
      <c r="C33" s="70">
        <v>3056</v>
      </c>
      <c r="D33" s="70">
        <f t="shared" ref="D33:D34" si="6">SUM(C33*1.02)</f>
        <v>3117.12</v>
      </c>
    </row>
    <row r="34" spans="1:4" x14ac:dyDescent="0.25">
      <c r="A34" s="1" t="s">
        <v>16</v>
      </c>
      <c r="B34" s="70">
        <v>3647</v>
      </c>
      <c r="C34" s="70">
        <f t="shared" ref="C34" si="7">SUM(B34*1.05)</f>
        <v>3829.3500000000004</v>
      </c>
      <c r="D34" s="70">
        <f t="shared" si="6"/>
        <v>3905.9370000000004</v>
      </c>
    </row>
    <row r="35" spans="1:4" x14ac:dyDescent="0.25">
      <c r="A35" s="8" t="s">
        <v>138</v>
      </c>
      <c r="B35" s="75">
        <f>SUM(B32:B34)</f>
        <v>47538</v>
      </c>
      <c r="C35" s="75">
        <f t="shared" ref="C35:D35" si="8">SUM(C32:C34)</f>
        <v>38969.15</v>
      </c>
      <c r="D35" s="75">
        <f t="shared" si="8"/>
        <v>19157.057000000001</v>
      </c>
    </row>
    <row r="36" spans="1:4" x14ac:dyDescent="0.25">
      <c r="A36" s="1" t="s">
        <v>174</v>
      </c>
      <c r="B36" s="70">
        <v>48442</v>
      </c>
      <c r="C36" s="70">
        <v>32156</v>
      </c>
      <c r="D36" s="70">
        <v>47591</v>
      </c>
    </row>
    <row r="37" spans="1:4" x14ac:dyDescent="0.25">
      <c r="A37" s="1" t="s">
        <v>198</v>
      </c>
      <c r="B37" s="67">
        <v>684</v>
      </c>
      <c r="C37" s="67">
        <v>0</v>
      </c>
      <c r="D37" s="67">
        <v>0</v>
      </c>
    </row>
    <row r="38" spans="1:4" ht="15.75" x14ac:dyDescent="0.25">
      <c r="A38" s="7" t="s">
        <v>22</v>
      </c>
      <c r="B38" s="72">
        <f>B31+B35+B36+B37</f>
        <v>143270</v>
      </c>
      <c r="C38" s="72">
        <f t="shared" ref="C38:D38" si="9">C31+C35+C36+C37</f>
        <v>120061.45000000001</v>
      </c>
      <c r="D38" s="72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5" t="s">
        <v>199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 x14ac:dyDescent="0.25">
      <c r="A4" s="35"/>
      <c r="B4" s="36"/>
      <c r="C4" s="36"/>
      <c r="D4" s="37" t="s">
        <v>139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 x14ac:dyDescent="0.25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 x14ac:dyDescent="0.25">
      <c r="A6" s="35"/>
      <c r="B6" s="91"/>
      <c r="C6" s="91"/>
      <c r="D6" s="91"/>
      <c r="E6" s="91"/>
      <c r="F6" s="91"/>
      <c r="G6" s="91"/>
      <c r="H6" s="36"/>
      <c r="I6" s="36"/>
      <c r="J6" s="36"/>
      <c r="K6" s="36"/>
      <c r="L6" s="36"/>
      <c r="M6" s="36"/>
      <c r="N6" s="38"/>
    </row>
    <row r="7" spans="1:14" ht="15.75" thickBot="1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2" t="s">
        <v>161</v>
      </c>
      <c r="N7" s="92"/>
    </row>
    <row r="8" spans="1:14" ht="16.5" thickTop="1" thickBot="1" x14ac:dyDescent="0.3">
      <c r="A8" s="40" t="s">
        <v>140</v>
      </c>
      <c r="B8" s="41" t="s">
        <v>141</v>
      </c>
      <c r="C8" s="42" t="s">
        <v>142</v>
      </c>
      <c r="D8" s="42" t="s">
        <v>143</v>
      </c>
      <c r="E8" s="42" t="s">
        <v>144</v>
      </c>
      <c r="F8" s="42" t="s">
        <v>145</v>
      </c>
      <c r="G8" s="43" t="s">
        <v>146</v>
      </c>
      <c r="H8" s="43" t="s">
        <v>147</v>
      </c>
      <c r="I8" s="43" t="s">
        <v>148</v>
      </c>
      <c r="J8" s="43" t="s">
        <v>149</v>
      </c>
      <c r="K8" s="43" t="s">
        <v>150</v>
      </c>
      <c r="L8" s="43" t="s">
        <v>151</v>
      </c>
      <c r="M8" s="43" t="s">
        <v>152</v>
      </c>
      <c r="N8" s="44" t="s">
        <v>153</v>
      </c>
    </row>
    <row r="9" spans="1:14" ht="15.75" thickTop="1" x14ac:dyDescent="0.25">
      <c r="A9" s="45" t="s">
        <v>154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 x14ac:dyDescent="0.25">
      <c r="A10" s="45" t="s">
        <v>155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 x14ac:dyDescent="0.25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 x14ac:dyDescent="0.25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 x14ac:dyDescent="0.25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 x14ac:dyDescent="0.25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 x14ac:dyDescent="0.3">
      <c r="A15" s="48" t="s">
        <v>200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 x14ac:dyDescent="0.3">
      <c r="A16" s="51" t="s">
        <v>125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 x14ac:dyDescent="0.25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 x14ac:dyDescent="0.3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 x14ac:dyDescent="0.3">
      <c r="A19" s="40" t="s">
        <v>156</v>
      </c>
      <c r="B19" s="41" t="s">
        <v>141</v>
      </c>
      <c r="C19" s="42" t="s">
        <v>142</v>
      </c>
      <c r="D19" s="42" t="s">
        <v>143</v>
      </c>
      <c r="E19" s="42" t="s">
        <v>144</v>
      </c>
      <c r="F19" s="42" t="s">
        <v>145</v>
      </c>
      <c r="G19" s="43" t="s">
        <v>146</v>
      </c>
      <c r="H19" s="43" t="s">
        <v>147</v>
      </c>
      <c r="I19" s="43" t="s">
        <v>148</v>
      </c>
      <c r="J19" s="43" t="s">
        <v>149</v>
      </c>
      <c r="K19" s="43" t="s">
        <v>150</v>
      </c>
      <c r="L19" s="43" t="s">
        <v>151</v>
      </c>
      <c r="M19" s="43" t="s">
        <v>152</v>
      </c>
      <c r="N19" s="58" t="s">
        <v>153</v>
      </c>
    </row>
    <row r="20" spans="1:14" ht="15.75" thickTop="1" x14ac:dyDescent="0.25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 x14ac:dyDescent="0.25">
      <c r="A21" s="60" t="s">
        <v>157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 x14ac:dyDescent="0.25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 x14ac:dyDescent="0.25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 x14ac:dyDescent="0.25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 x14ac:dyDescent="0.25">
      <c r="A25" s="45" t="s">
        <v>158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 x14ac:dyDescent="0.25">
      <c r="A26" s="77" t="s">
        <v>201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 x14ac:dyDescent="0.25">
      <c r="A27" s="77" t="s">
        <v>163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 x14ac:dyDescent="0.25">
      <c r="A28" s="77" t="s">
        <v>174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 x14ac:dyDescent="0.3">
      <c r="A29" s="76" t="s">
        <v>125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 x14ac:dyDescent="0.2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1"/>
  <sheetViews>
    <sheetView tabSelected="1" workbookViewId="0">
      <selection activeCell="O6" sqref="O6"/>
    </sheetView>
  </sheetViews>
  <sheetFormatPr defaultRowHeight="15" x14ac:dyDescent="0.25"/>
  <cols>
    <col min="2" max="2" width="40.28515625" customWidth="1"/>
    <col min="3" max="3" width="14.7109375" customWidth="1"/>
    <col min="4" max="4" width="14.28515625" customWidth="1"/>
    <col min="5" max="5" width="14.7109375" customWidth="1"/>
    <col min="6" max="6" width="14.42578125" customWidth="1"/>
    <col min="7" max="7" width="13.5703125" customWidth="1"/>
    <col min="8" max="8" width="13.7109375" customWidth="1"/>
    <col min="9" max="9" width="14.7109375" customWidth="1"/>
    <col min="10" max="10" width="13.5703125" customWidth="1"/>
    <col min="11" max="11" width="15.140625" customWidth="1"/>
  </cols>
  <sheetData>
    <row r="1" spans="1:11" x14ac:dyDescent="0.25">
      <c r="A1" s="93" t="s">
        <v>238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x14ac:dyDescent="0.25">
      <c r="A2" s="81" t="s">
        <v>4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x14ac:dyDescent="0.25">
      <c r="A3" s="80" t="s">
        <v>5</v>
      </c>
      <c r="B3" s="80"/>
      <c r="C3" s="80"/>
      <c r="D3" s="80"/>
      <c r="E3" s="80"/>
      <c r="F3" s="80"/>
      <c r="G3" s="80"/>
      <c r="H3" s="80"/>
      <c r="I3" s="80"/>
    </row>
    <row r="4" spans="1:11" x14ac:dyDescent="0.25">
      <c r="A4" s="93" t="s">
        <v>203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x14ac:dyDescent="0.25">
      <c r="A5" s="94" t="s">
        <v>206</v>
      </c>
      <c r="B5" s="94"/>
      <c r="C5" s="94"/>
      <c r="D5" s="94"/>
      <c r="E5" s="94"/>
      <c r="F5" s="94"/>
      <c r="G5" s="94"/>
      <c r="H5" s="94"/>
      <c r="I5" s="94"/>
      <c r="J5" s="94"/>
      <c r="K5" s="94"/>
    </row>
    <row r="6" spans="1:11" x14ac:dyDescent="0.25">
      <c r="A6" s="84" t="s">
        <v>237</v>
      </c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5">
      <c r="A7" s="95"/>
      <c r="B7" s="96"/>
      <c r="C7" s="95" t="s">
        <v>204</v>
      </c>
      <c r="D7" s="97"/>
      <c r="E7" s="96"/>
      <c r="F7" s="95" t="s">
        <v>234</v>
      </c>
      <c r="G7" s="97"/>
      <c r="H7" s="96"/>
      <c r="I7" s="95" t="s">
        <v>205</v>
      </c>
      <c r="J7" s="97"/>
      <c r="K7" s="96"/>
    </row>
    <row r="8" spans="1:11" ht="30" x14ac:dyDescent="0.25">
      <c r="A8" s="12" t="s">
        <v>159</v>
      </c>
      <c r="B8" s="12" t="s">
        <v>0</v>
      </c>
      <c r="C8" s="12" t="s">
        <v>235</v>
      </c>
      <c r="D8" s="27" t="s">
        <v>236</v>
      </c>
      <c r="E8" s="12" t="s">
        <v>125</v>
      </c>
      <c r="F8" s="12" t="s">
        <v>235</v>
      </c>
      <c r="G8" s="27" t="s">
        <v>236</v>
      </c>
      <c r="H8" s="12" t="s">
        <v>125</v>
      </c>
      <c r="I8" s="12" t="s">
        <v>235</v>
      </c>
      <c r="J8" s="27" t="s">
        <v>236</v>
      </c>
      <c r="K8" s="12" t="s">
        <v>125</v>
      </c>
    </row>
    <row r="9" spans="1:11" ht="30" x14ac:dyDescent="0.25">
      <c r="A9" s="6" t="s">
        <v>48</v>
      </c>
      <c r="B9" s="6" t="s">
        <v>207</v>
      </c>
      <c r="C9" s="28">
        <v>105106137</v>
      </c>
      <c r="D9" s="28"/>
      <c r="E9" s="28">
        <f>SUM(C9:D9)</f>
        <v>105106137</v>
      </c>
      <c r="F9" s="3"/>
      <c r="G9" s="3"/>
      <c r="H9" s="3"/>
      <c r="I9" s="3">
        <v>104684058</v>
      </c>
      <c r="J9" s="3"/>
      <c r="K9" s="3">
        <f>SUM(I9:J9)</f>
        <v>104684058</v>
      </c>
    </row>
    <row r="10" spans="1:11" ht="30" x14ac:dyDescent="0.25">
      <c r="A10" s="6" t="s">
        <v>49</v>
      </c>
      <c r="B10" s="6" t="s">
        <v>208</v>
      </c>
      <c r="C10" s="28">
        <v>6716442</v>
      </c>
      <c r="D10" s="28">
        <v>33789</v>
      </c>
      <c r="E10" s="28">
        <f t="shared" ref="E10" si="0">SUM(C10:D10)</f>
        <v>6750231</v>
      </c>
      <c r="F10" s="3"/>
      <c r="G10" s="3"/>
      <c r="H10" s="3"/>
      <c r="I10" s="3">
        <v>2906831</v>
      </c>
      <c r="J10" s="3">
        <v>69118</v>
      </c>
      <c r="K10" s="3">
        <f t="shared" ref="K10:K11" si="1">SUM(I10:J10)</f>
        <v>2975949</v>
      </c>
    </row>
    <row r="11" spans="1:11" ht="30" x14ac:dyDescent="0.25">
      <c r="A11" s="6" t="s">
        <v>50</v>
      </c>
      <c r="B11" s="6" t="s">
        <v>209</v>
      </c>
      <c r="C11" s="28"/>
      <c r="D11" s="28"/>
      <c r="E11" s="28"/>
      <c r="F11" s="3"/>
      <c r="G11" s="3"/>
      <c r="H11" s="3"/>
      <c r="I11" s="3">
        <v>21756</v>
      </c>
      <c r="J11" s="3"/>
      <c r="K11" s="3">
        <f t="shared" si="1"/>
        <v>21756</v>
      </c>
    </row>
    <row r="12" spans="1:11" ht="30" x14ac:dyDescent="0.25">
      <c r="A12" s="12" t="s">
        <v>51</v>
      </c>
      <c r="B12" s="12" t="s">
        <v>210</v>
      </c>
      <c r="C12" s="78">
        <f>SUM(C9:C11)</f>
        <v>111822579</v>
      </c>
      <c r="D12" s="78">
        <f t="shared" ref="D12:E12" si="2">SUM(D9:D11)</f>
        <v>33789</v>
      </c>
      <c r="E12" s="78">
        <f t="shared" si="2"/>
        <v>111856368</v>
      </c>
      <c r="F12" s="4"/>
      <c r="G12" s="4"/>
      <c r="H12" s="4"/>
      <c r="I12" s="4">
        <f>SUM(I9:I11)</f>
        <v>107612645</v>
      </c>
      <c r="J12" s="4">
        <f t="shared" ref="J12:K12" si="3">SUM(J9:J11)</f>
        <v>69118</v>
      </c>
      <c r="K12" s="4">
        <f t="shared" si="3"/>
        <v>107681763</v>
      </c>
    </row>
    <row r="13" spans="1:11" ht="30" x14ac:dyDescent="0.25">
      <c r="A13" s="6" t="s">
        <v>52</v>
      </c>
      <c r="B13" s="6" t="s">
        <v>211</v>
      </c>
      <c r="C13" s="28">
        <v>14921017</v>
      </c>
      <c r="D13" s="28">
        <v>7764720</v>
      </c>
      <c r="E13" s="28">
        <f>SUM(C13:D13)</f>
        <v>22685737</v>
      </c>
      <c r="F13" s="3"/>
      <c r="G13" s="3"/>
      <c r="H13" s="3"/>
      <c r="I13" s="3">
        <v>34847374</v>
      </c>
      <c r="J13" s="3">
        <v>23776304</v>
      </c>
      <c r="K13" s="3">
        <f>SUM(I13:J13)</f>
        <v>58623678</v>
      </c>
    </row>
    <row r="14" spans="1:11" ht="30" x14ac:dyDescent="0.25">
      <c r="A14" s="6" t="s">
        <v>53</v>
      </c>
      <c r="B14" s="6" t="s">
        <v>212</v>
      </c>
      <c r="C14" s="28">
        <v>14664991</v>
      </c>
      <c r="D14" s="28">
        <v>1500000</v>
      </c>
      <c r="E14" s="28">
        <f t="shared" ref="E14:E16" si="4">SUM(C14:D14)</f>
        <v>16164991</v>
      </c>
      <c r="F14" s="3"/>
      <c r="G14" s="3"/>
      <c r="H14" s="3"/>
      <c r="I14" s="3">
        <v>14211600</v>
      </c>
      <c r="J14" s="3"/>
      <c r="K14" s="3">
        <f t="shared" ref="K14:K16" si="5">SUM(I14:J14)</f>
        <v>14211600</v>
      </c>
    </row>
    <row r="15" spans="1:11" ht="30" x14ac:dyDescent="0.25">
      <c r="A15" s="6" t="s">
        <v>54</v>
      </c>
      <c r="B15" s="6" t="s">
        <v>213</v>
      </c>
      <c r="C15" s="28">
        <v>39964892</v>
      </c>
      <c r="D15" s="28"/>
      <c r="E15" s="28">
        <f t="shared" si="4"/>
        <v>39964892</v>
      </c>
      <c r="F15" s="3"/>
      <c r="G15" s="3"/>
      <c r="H15" s="3"/>
      <c r="I15" s="3">
        <v>73874952</v>
      </c>
      <c r="J15" s="3"/>
      <c r="K15" s="3">
        <f t="shared" si="5"/>
        <v>73874952</v>
      </c>
    </row>
    <row r="16" spans="1:11" ht="30" x14ac:dyDescent="0.25">
      <c r="A16" s="6" t="s">
        <v>55</v>
      </c>
      <c r="B16" s="6" t="s">
        <v>214</v>
      </c>
      <c r="C16" s="28">
        <v>143201</v>
      </c>
      <c r="D16" s="28"/>
      <c r="E16" s="28">
        <f t="shared" si="4"/>
        <v>143201</v>
      </c>
      <c r="F16" s="3"/>
      <c r="G16" s="3"/>
      <c r="H16" s="3"/>
      <c r="I16" s="3">
        <v>411202</v>
      </c>
      <c r="J16" s="3"/>
      <c r="K16" s="3">
        <f t="shared" si="5"/>
        <v>411202</v>
      </c>
    </row>
    <row r="17" spans="1:11" x14ac:dyDescent="0.25">
      <c r="A17" s="12" t="s">
        <v>56</v>
      </c>
      <c r="B17" s="12" t="s">
        <v>215</v>
      </c>
      <c r="C17" s="78">
        <f>SUM(C13:C16)</f>
        <v>69694101</v>
      </c>
      <c r="D17" s="78">
        <f t="shared" ref="D17:E17" si="6">SUM(D13:D16)</f>
        <v>9264720</v>
      </c>
      <c r="E17" s="78">
        <f t="shared" si="6"/>
        <v>78958821</v>
      </c>
      <c r="F17" s="3"/>
      <c r="G17" s="3"/>
      <c r="H17" s="3"/>
      <c r="I17" s="4">
        <f>SUM(I13:I16)</f>
        <v>123345128</v>
      </c>
      <c r="J17" s="4">
        <f t="shared" ref="J17:K17" si="7">SUM(J13:J16)</f>
        <v>23776304</v>
      </c>
      <c r="K17" s="4">
        <f t="shared" si="7"/>
        <v>147121432</v>
      </c>
    </row>
    <row r="18" spans="1:11" x14ac:dyDescent="0.25">
      <c r="A18" s="6" t="s">
        <v>57</v>
      </c>
      <c r="B18" s="6" t="s">
        <v>216</v>
      </c>
      <c r="C18" s="28">
        <v>4254439</v>
      </c>
      <c r="D18" s="28">
        <v>310633</v>
      </c>
      <c r="E18" s="28">
        <f>SUM(C18:D18)</f>
        <v>4565072</v>
      </c>
      <c r="F18" s="3"/>
      <c r="G18" s="3"/>
      <c r="H18" s="3"/>
      <c r="I18" s="3">
        <v>4456018</v>
      </c>
      <c r="J18" s="3">
        <v>479426</v>
      </c>
      <c r="K18" s="3">
        <f>SUM(I18:J18)</f>
        <v>4935444</v>
      </c>
    </row>
    <row r="19" spans="1:11" x14ac:dyDescent="0.25">
      <c r="A19" s="6" t="s">
        <v>58</v>
      </c>
      <c r="B19" s="6" t="s">
        <v>217</v>
      </c>
      <c r="C19" s="28">
        <v>32309809</v>
      </c>
      <c r="D19" s="28">
        <v>1135677</v>
      </c>
      <c r="E19" s="28">
        <f t="shared" ref="E19:E21" si="8">SUM(C19:D19)</f>
        <v>33445486</v>
      </c>
      <c r="F19" s="3"/>
      <c r="G19" s="3"/>
      <c r="H19" s="3"/>
      <c r="I19" s="3">
        <v>31535542</v>
      </c>
      <c r="J19" s="3">
        <v>2466446</v>
      </c>
      <c r="K19" s="3">
        <f t="shared" ref="K19:K21" si="9">SUM(I19:J19)</f>
        <v>34001988</v>
      </c>
    </row>
    <row r="20" spans="1:11" x14ac:dyDescent="0.25">
      <c r="A20" s="6" t="s">
        <v>59</v>
      </c>
      <c r="B20" s="6" t="s">
        <v>218</v>
      </c>
      <c r="C20" s="28">
        <v>0</v>
      </c>
      <c r="D20" s="28"/>
      <c r="E20" s="28">
        <f t="shared" si="8"/>
        <v>0</v>
      </c>
      <c r="F20" s="3"/>
      <c r="G20" s="3"/>
      <c r="H20" s="3"/>
      <c r="I20" s="3"/>
      <c r="J20" s="3"/>
      <c r="K20" s="3">
        <f t="shared" si="9"/>
        <v>0</v>
      </c>
    </row>
    <row r="21" spans="1:11" ht="30" x14ac:dyDescent="0.25">
      <c r="A21" s="6" t="s">
        <v>60</v>
      </c>
      <c r="B21" s="6" t="s">
        <v>219</v>
      </c>
      <c r="C21" s="28">
        <v>243237</v>
      </c>
      <c r="D21" s="28"/>
      <c r="E21" s="28">
        <f t="shared" si="8"/>
        <v>243237</v>
      </c>
      <c r="F21" s="3"/>
      <c r="G21" s="3"/>
      <c r="H21" s="3"/>
      <c r="I21" s="3">
        <v>421243</v>
      </c>
      <c r="J21" s="3"/>
      <c r="K21" s="3">
        <f t="shared" si="9"/>
        <v>421243</v>
      </c>
    </row>
    <row r="22" spans="1:11" x14ac:dyDescent="0.25">
      <c r="A22" s="12" t="s">
        <v>61</v>
      </c>
      <c r="B22" s="12" t="s">
        <v>220</v>
      </c>
      <c r="C22" s="78">
        <f>SUM(C18:C21)</f>
        <v>36807485</v>
      </c>
      <c r="D22" s="78">
        <f t="shared" ref="D22:E22" si="10">SUM(D18:D21)</f>
        <v>1446310</v>
      </c>
      <c r="E22" s="78">
        <f t="shared" si="10"/>
        <v>38253795</v>
      </c>
      <c r="F22" s="4"/>
      <c r="G22" s="4"/>
      <c r="H22" s="4"/>
      <c r="I22" s="4">
        <f>SUM(I18:I21)</f>
        <v>36412803</v>
      </c>
      <c r="J22" s="4">
        <f t="shared" ref="J22:K22" si="11">SUM(J18:J21)</f>
        <v>2945872</v>
      </c>
      <c r="K22" s="4">
        <f t="shared" si="11"/>
        <v>39358675</v>
      </c>
    </row>
    <row r="23" spans="1:11" x14ac:dyDescent="0.25">
      <c r="A23" s="6" t="s">
        <v>126</v>
      </c>
      <c r="B23" s="6" t="s">
        <v>221</v>
      </c>
      <c r="C23" s="28">
        <v>10898844</v>
      </c>
      <c r="D23" s="28">
        <v>7365635</v>
      </c>
      <c r="E23" s="28">
        <f>SUM(C23:D23)</f>
        <v>18264479</v>
      </c>
      <c r="F23" s="3"/>
      <c r="G23" s="3"/>
      <c r="H23" s="3"/>
      <c r="I23" s="3">
        <v>13227620</v>
      </c>
      <c r="J23" s="3">
        <v>16262121</v>
      </c>
      <c r="K23" s="3">
        <f>SUM(I23:J23)</f>
        <v>29489741</v>
      </c>
    </row>
    <row r="24" spans="1:11" x14ac:dyDescent="0.25">
      <c r="A24" s="6" t="s">
        <v>127</v>
      </c>
      <c r="B24" s="6" t="s">
        <v>222</v>
      </c>
      <c r="C24" s="28">
        <v>5530963</v>
      </c>
      <c r="D24" s="28">
        <v>349012</v>
      </c>
      <c r="E24" s="28">
        <f t="shared" ref="E24:E25" si="12">SUM(C24:D24)</f>
        <v>5879975</v>
      </c>
      <c r="F24" s="3"/>
      <c r="G24" s="3"/>
      <c r="H24" s="3"/>
      <c r="I24" s="3">
        <v>8234022</v>
      </c>
      <c r="J24" s="3">
        <v>1084587</v>
      </c>
      <c r="K24" s="3">
        <f t="shared" ref="K24:K25" si="13">SUM(I24:J24)</f>
        <v>9318609</v>
      </c>
    </row>
    <row r="25" spans="1:11" x14ac:dyDescent="0.25">
      <c r="A25" s="6" t="s">
        <v>128</v>
      </c>
      <c r="B25" s="6" t="s">
        <v>223</v>
      </c>
      <c r="C25" s="28">
        <v>2961004</v>
      </c>
      <c r="D25" s="28">
        <v>1371683</v>
      </c>
      <c r="E25" s="28">
        <f t="shared" si="12"/>
        <v>4332687</v>
      </c>
      <c r="F25" s="3"/>
      <c r="G25" s="3"/>
      <c r="H25" s="3"/>
      <c r="I25" s="3">
        <v>3048918</v>
      </c>
      <c r="J25" s="3">
        <v>2826885</v>
      </c>
      <c r="K25" s="3">
        <f t="shared" si="13"/>
        <v>5875803</v>
      </c>
    </row>
    <row r="26" spans="1:11" x14ac:dyDescent="0.25">
      <c r="A26" s="12" t="s">
        <v>129</v>
      </c>
      <c r="B26" s="12" t="s">
        <v>224</v>
      </c>
      <c r="C26" s="78">
        <f>SUM(C23:C25)</f>
        <v>19390811</v>
      </c>
      <c r="D26" s="78">
        <f t="shared" ref="D26:E26" si="14">SUM(D23:D25)</f>
        <v>9086330</v>
      </c>
      <c r="E26" s="78">
        <f t="shared" si="14"/>
        <v>28477141</v>
      </c>
      <c r="F26" s="4"/>
      <c r="G26" s="4"/>
      <c r="H26" s="4"/>
      <c r="I26" s="4">
        <f>SUM(I23:I25)</f>
        <v>24510560</v>
      </c>
      <c r="J26" s="4">
        <f t="shared" ref="J26:K26" si="15">SUM(J23:J25)</f>
        <v>20173593</v>
      </c>
      <c r="K26" s="4">
        <f t="shared" si="15"/>
        <v>44684153</v>
      </c>
    </row>
    <row r="27" spans="1:11" x14ac:dyDescent="0.25">
      <c r="A27" s="12" t="s">
        <v>130</v>
      </c>
      <c r="B27" s="12" t="s">
        <v>225</v>
      </c>
      <c r="C27" s="78">
        <v>14257607</v>
      </c>
      <c r="D27" s="78"/>
      <c r="E27" s="78">
        <v>14257607</v>
      </c>
      <c r="F27" s="3"/>
      <c r="G27" s="3"/>
      <c r="H27" s="3"/>
      <c r="I27" s="3">
        <v>129510131</v>
      </c>
      <c r="J27" s="3"/>
      <c r="K27" s="3">
        <f>SUM(I27:J27)</f>
        <v>129510131</v>
      </c>
    </row>
    <row r="28" spans="1:11" x14ac:dyDescent="0.25">
      <c r="A28" s="12" t="s">
        <v>131</v>
      </c>
      <c r="B28" s="12" t="s">
        <v>226</v>
      </c>
      <c r="C28" s="78">
        <v>25896732</v>
      </c>
      <c r="D28" s="78"/>
      <c r="E28" s="78">
        <v>25896732</v>
      </c>
      <c r="F28" s="3"/>
      <c r="G28" s="3"/>
      <c r="H28" s="3"/>
      <c r="I28" s="3">
        <v>46084189</v>
      </c>
      <c r="J28" s="3">
        <v>1</v>
      </c>
      <c r="K28" s="3">
        <f>SUM(I28:J28)</f>
        <v>46084190</v>
      </c>
    </row>
    <row r="29" spans="1:11" x14ac:dyDescent="0.25">
      <c r="A29" s="66" t="s">
        <v>132</v>
      </c>
      <c r="B29" s="66" t="s">
        <v>227</v>
      </c>
      <c r="C29" s="79">
        <f>SUM(C12+C17-C22-C26-C27-C28)</f>
        <v>85164045</v>
      </c>
      <c r="D29" s="79">
        <f t="shared" ref="D29:K29" si="16">SUM(D12+D17-D22-D26-D27-D28)</f>
        <v>-1234131</v>
      </c>
      <c r="E29" s="79">
        <f t="shared" si="16"/>
        <v>83929914</v>
      </c>
      <c r="F29" s="79"/>
      <c r="G29" s="79"/>
      <c r="H29" s="79"/>
      <c r="I29" s="79">
        <f t="shared" si="16"/>
        <v>-5559910</v>
      </c>
      <c r="J29" s="79">
        <f t="shared" si="16"/>
        <v>725956</v>
      </c>
      <c r="K29" s="79">
        <f t="shared" si="16"/>
        <v>-4833954</v>
      </c>
    </row>
    <row r="30" spans="1:11" ht="45" x14ac:dyDescent="0.25">
      <c r="A30" s="10" t="s">
        <v>133</v>
      </c>
      <c r="B30" s="6" t="s">
        <v>228</v>
      </c>
      <c r="C30" s="28">
        <v>1243019</v>
      </c>
      <c r="D30" s="28"/>
      <c r="E30" s="28">
        <f>SUM(C30:D30)</f>
        <v>1243019</v>
      </c>
      <c r="F30" s="3"/>
      <c r="G30" s="3"/>
      <c r="H30" s="3"/>
      <c r="I30" s="3">
        <v>3306</v>
      </c>
      <c r="J30" s="3"/>
      <c r="K30" s="3">
        <f>SUM(I30:J30)</f>
        <v>3306</v>
      </c>
    </row>
    <row r="31" spans="1:11" ht="30" x14ac:dyDescent="0.25">
      <c r="A31" s="10" t="s">
        <v>162</v>
      </c>
      <c r="B31" s="6" t="s">
        <v>229</v>
      </c>
      <c r="C31" s="28">
        <v>0</v>
      </c>
      <c r="D31" s="28"/>
      <c r="E31" s="28">
        <f>SUM(C31:D31)</f>
        <v>0</v>
      </c>
      <c r="F31" s="3"/>
      <c r="G31" s="3"/>
      <c r="H31" s="3"/>
      <c r="I31" s="3"/>
      <c r="J31" s="3"/>
      <c r="K31" s="3"/>
    </row>
    <row r="32" spans="1:11" ht="30" x14ac:dyDescent="0.25">
      <c r="A32" s="12" t="s">
        <v>166</v>
      </c>
      <c r="B32" s="12" t="s">
        <v>229</v>
      </c>
      <c r="C32" s="78">
        <f>SUM(C30:C31)</f>
        <v>1243019</v>
      </c>
      <c r="D32" s="78"/>
      <c r="E32" s="78">
        <f t="shared" ref="E32:K32" si="17">SUM(E30:E31)</f>
        <v>1243019</v>
      </c>
      <c r="F32" s="78"/>
      <c r="G32" s="78"/>
      <c r="H32" s="78"/>
      <c r="I32" s="78">
        <f t="shared" si="17"/>
        <v>3306</v>
      </c>
      <c r="J32" s="78"/>
      <c r="K32" s="78">
        <f t="shared" si="17"/>
        <v>3306</v>
      </c>
    </row>
    <row r="33" spans="1:11" x14ac:dyDescent="0.25">
      <c r="A33" s="6" t="s">
        <v>167</v>
      </c>
      <c r="B33" s="6" t="s">
        <v>230</v>
      </c>
      <c r="C33" s="28">
        <v>0</v>
      </c>
      <c r="D33" s="28"/>
      <c r="E33" s="28">
        <f>SUM(C33:D33)</f>
        <v>0</v>
      </c>
      <c r="F33" s="3"/>
      <c r="G33" s="3"/>
      <c r="H33" s="3"/>
      <c r="I33" s="3"/>
      <c r="J33" s="3"/>
      <c r="K33" s="3"/>
    </row>
    <row r="34" spans="1:11" x14ac:dyDescent="0.25">
      <c r="A34" s="12" t="s">
        <v>168</v>
      </c>
      <c r="B34" s="12" t="s">
        <v>231</v>
      </c>
      <c r="C34" s="78">
        <f>SUM(C33)</f>
        <v>0</v>
      </c>
      <c r="D34" s="78"/>
      <c r="E34" s="28">
        <f>SUM(C34:D34)</f>
        <v>0</v>
      </c>
      <c r="F34" s="3"/>
      <c r="G34" s="3"/>
      <c r="H34" s="3"/>
      <c r="I34" s="3"/>
      <c r="J34" s="3"/>
      <c r="K34" s="3"/>
    </row>
    <row r="35" spans="1:11" x14ac:dyDescent="0.25">
      <c r="A35" s="66" t="s">
        <v>169</v>
      </c>
      <c r="B35" s="66" t="s">
        <v>232</v>
      </c>
      <c r="C35" s="79">
        <f>SUM(C32-C33)</f>
        <v>1243019</v>
      </c>
      <c r="D35" s="79"/>
      <c r="E35" s="79">
        <f t="shared" ref="E35:K35" si="18">SUM(E32-E33)</f>
        <v>1243019</v>
      </c>
      <c r="F35" s="79"/>
      <c r="G35" s="79"/>
      <c r="H35" s="79"/>
      <c r="I35" s="79">
        <f t="shared" si="18"/>
        <v>3306</v>
      </c>
      <c r="J35" s="79"/>
      <c r="K35" s="79">
        <f t="shared" si="18"/>
        <v>3306</v>
      </c>
    </row>
    <row r="36" spans="1:11" x14ac:dyDescent="0.25">
      <c r="A36" s="12" t="s">
        <v>170</v>
      </c>
      <c r="B36" s="12" t="s">
        <v>233</v>
      </c>
      <c r="C36" s="78">
        <f>SUM(C29+C35)</f>
        <v>86407064</v>
      </c>
      <c r="D36" s="78">
        <f t="shared" ref="D36:K36" si="19">SUM(D29+D35)</f>
        <v>-1234131</v>
      </c>
      <c r="E36" s="78">
        <f t="shared" si="19"/>
        <v>85172933</v>
      </c>
      <c r="F36" s="78"/>
      <c r="G36" s="78"/>
      <c r="H36" s="78"/>
      <c r="I36" s="78">
        <f t="shared" si="19"/>
        <v>-5556604</v>
      </c>
      <c r="J36" s="78">
        <f t="shared" si="19"/>
        <v>725956</v>
      </c>
      <c r="K36" s="78">
        <f t="shared" si="19"/>
        <v>-4830648</v>
      </c>
    </row>
    <row r="37" spans="1:11" x14ac:dyDescent="0.25">
      <c r="C37" s="34"/>
      <c r="D37" s="34"/>
      <c r="E37" s="34"/>
    </row>
    <row r="38" spans="1:11" x14ac:dyDescent="0.25">
      <c r="C38" s="34"/>
      <c r="D38" s="34"/>
      <c r="E38" s="34"/>
    </row>
    <row r="39" spans="1:11" x14ac:dyDescent="0.25">
      <c r="C39" s="34"/>
      <c r="D39" s="34"/>
      <c r="E39" s="34"/>
    </row>
    <row r="40" spans="1:11" x14ac:dyDescent="0.25">
      <c r="C40" s="34"/>
      <c r="D40" s="34"/>
      <c r="E40" s="34"/>
    </row>
    <row r="41" spans="1:11" x14ac:dyDescent="0.25">
      <c r="C41" s="34"/>
      <c r="D41" s="34"/>
      <c r="E41" s="34"/>
    </row>
  </sheetData>
  <mergeCells count="9">
    <mergeCell ref="A1:K1"/>
    <mergeCell ref="A2:K2"/>
    <mergeCell ref="A4:K4"/>
    <mergeCell ref="A5:K5"/>
    <mergeCell ref="A7:B7"/>
    <mergeCell ref="C7:E7"/>
    <mergeCell ref="F7:H7"/>
    <mergeCell ref="I7:K7"/>
    <mergeCell ref="A6:K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12.sz.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2021-05-26T13:35:23Z</cp:lastPrinted>
  <dcterms:created xsi:type="dcterms:W3CDTF">2012-02-02T10:48:30Z</dcterms:created>
  <dcterms:modified xsi:type="dcterms:W3CDTF">2021-05-26T13:35:25Z</dcterms:modified>
</cp:coreProperties>
</file>