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új mappa\dátum 2021\03.09\2021\Bazsi\02.24\Bazsi előirányzat módosítás\"/>
    </mc:Choice>
  </mc:AlternateContent>
  <xr:revisionPtr revIDLastSave="0" documentId="13_ncr:1_{CE9D4265-5ED1-427C-AC9E-479BDC16289D}" xr6:coauthVersionLast="46" xr6:coauthVersionMax="46" xr10:uidLastSave="{00000000-0000-0000-0000-000000000000}"/>
  <bookViews>
    <workbookView xWindow="-120" yWindow="-120" windowWidth="21840" windowHeight="13140" firstSheet="6" activeTab="12" xr2:uid="{00000000-000D-0000-FFFF-FFFF00000000}"/>
  </bookViews>
  <sheets>
    <sheet name="2.melléklet " sheetId="1" r:id="rId1"/>
    <sheet name="3.melléklet" sheetId="4" r:id="rId2"/>
    <sheet name="4.melléklet" sheetId="9" r:id="rId3"/>
    <sheet name="5.melléklet" sheetId="5" r:id="rId4"/>
    <sheet name="6.melléklet" sheetId="6" r:id="rId5"/>
    <sheet name="8.melléklet" sheetId="8" r:id="rId6"/>
    <sheet name="7.melléklet" sheetId="2" r:id="rId7"/>
    <sheet name="9.melléklet" sheetId="7" r:id="rId8"/>
    <sheet name="10.melléklet" sheetId="3" r:id="rId9"/>
    <sheet name="11.melléklet" sheetId="10" r:id="rId10"/>
    <sheet name="12. melléklet" sheetId="11" r:id="rId11"/>
    <sheet name="14.melléklet" sheetId="13" r:id="rId12"/>
    <sheet name="gördülő" sheetId="1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1" l="1"/>
  <c r="F35" i="11"/>
  <c r="J24" i="11"/>
  <c r="G73" i="3"/>
  <c r="T78" i="8"/>
  <c r="R74" i="8"/>
  <c r="E74" i="8"/>
  <c r="D74" i="8"/>
  <c r="T29" i="8"/>
  <c r="T27" i="8"/>
  <c r="T16" i="8"/>
  <c r="Q25" i="8"/>
  <c r="T14" i="8"/>
  <c r="T12" i="8"/>
  <c r="T21" i="8"/>
  <c r="T20" i="8"/>
  <c r="T19" i="8"/>
  <c r="L32" i="8"/>
  <c r="F32" i="8"/>
  <c r="C25" i="8"/>
  <c r="O17" i="2"/>
  <c r="O27" i="2"/>
  <c r="G48" i="6"/>
  <c r="H42" i="9"/>
  <c r="E27" i="4"/>
  <c r="N30" i="13"/>
  <c r="N29" i="13"/>
  <c r="D16" i="11"/>
  <c r="J16" i="11" s="1"/>
  <c r="J35" i="11" s="1"/>
  <c r="N17" i="10"/>
  <c r="N33" i="10" s="1"/>
  <c r="N20" i="10"/>
  <c r="H17" i="10"/>
  <c r="H33" i="10" s="1"/>
  <c r="D35" i="11" l="1"/>
  <c r="N35" i="13"/>
  <c r="N32" i="13"/>
  <c r="J32" i="11"/>
  <c r="J33" i="11"/>
  <c r="I33" i="11"/>
  <c r="J31" i="11"/>
  <c r="I31" i="11"/>
  <c r="J30" i="11"/>
  <c r="J29" i="11" s="1"/>
  <c r="I30" i="11"/>
  <c r="J21" i="11"/>
  <c r="I21" i="11"/>
  <c r="J20" i="11"/>
  <c r="I20" i="11"/>
  <c r="J19" i="11"/>
  <c r="I19" i="11"/>
  <c r="J18" i="11"/>
  <c r="I18" i="11"/>
  <c r="J13" i="11"/>
  <c r="I13" i="11"/>
  <c r="G50" i="3"/>
  <c r="G29" i="7"/>
  <c r="L25" i="8"/>
  <c r="G32" i="8"/>
  <c r="G25" i="8"/>
  <c r="O32" i="2"/>
  <c r="N32" i="2"/>
  <c r="O31" i="2"/>
  <c r="N31" i="2"/>
  <c r="O30" i="2"/>
  <c r="N30" i="2"/>
  <c r="O29" i="2"/>
  <c r="N29" i="2"/>
  <c r="O28" i="2"/>
  <c r="N28" i="2"/>
  <c r="O26" i="2"/>
  <c r="N26" i="2"/>
  <c r="O25" i="2"/>
  <c r="N25" i="2"/>
  <c r="O24" i="2"/>
  <c r="N24" i="2"/>
  <c r="O23" i="2"/>
  <c r="N23" i="2"/>
  <c r="O22" i="2"/>
  <c r="N22" i="2"/>
  <c r="O21" i="2"/>
  <c r="N21" i="2"/>
  <c r="O20" i="2"/>
  <c r="N20" i="2"/>
  <c r="O19" i="2"/>
  <c r="N19" i="2"/>
  <c r="O18" i="2"/>
  <c r="N18" i="2"/>
  <c r="O16" i="2"/>
  <c r="N16" i="2"/>
  <c r="O15" i="2"/>
  <c r="N15" i="2"/>
  <c r="N33" i="2" s="1"/>
  <c r="M33" i="2"/>
  <c r="K33" i="2"/>
  <c r="I33" i="2"/>
  <c r="G33" i="2"/>
  <c r="H52" i="5"/>
  <c r="H14" i="5"/>
  <c r="H28" i="5" s="1"/>
  <c r="M27" i="4"/>
  <c r="K27" i="4"/>
  <c r="I27" i="4"/>
  <c r="G27" i="4"/>
  <c r="D33" i="1"/>
  <c r="E47" i="1"/>
  <c r="E41" i="1"/>
  <c r="E33" i="1"/>
  <c r="E50" i="1" s="1"/>
  <c r="E22" i="1"/>
  <c r="E49" i="1" s="1"/>
  <c r="O33" i="2" l="1"/>
  <c r="C30" i="16"/>
  <c r="C20" i="16"/>
  <c r="F53" i="16" l="1"/>
  <c r="E53" i="16"/>
  <c r="D53" i="16"/>
  <c r="C53" i="16"/>
  <c r="F48" i="16"/>
  <c r="E48" i="16"/>
  <c r="D48" i="16"/>
  <c r="C48" i="16"/>
  <c r="F43" i="16"/>
  <c r="F50" i="16" s="1"/>
  <c r="F55" i="16" s="1"/>
  <c r="E43" i="16"/>
  <c r="E50" i="16" s="1"/>
  <c r="E55" i="16" s="1"/>
  <c r="D43" i="16"/>
  <c r="D50" i="16" s="1"/>
  <c r="D55" i="16" s="1"/>
  <c r="C43" i="16"/>
  <c r="C50" i="16" s="1"/>
  <c r="C55" i="16" s="1"/>
  <c r="F30" i="16"/>
  <c r="E30" i="16"/>
  <c r="D30" i="16"/>
  <c r="F24" i="16"/>
  <c r="E24" i="16"/>
  <c r="D24" i="16"/>
  <c r="C24" i="16"/>
  <c r="C26" i="16" s="1"/>
  <c r="F20" i="16"/>
  <c r="F26" i="16" s="1"/>
  <c r="F32" i="16" s="1"/>
  <c r="E20" i="16"/>
  <c r="E26" i="16" s="1"/>
  <c r="E32" i="16" s="1"/>
  <c r="D20" i="16"/>
  <c r="D26" i="16" s="1"/>
  <c r="D32" i="16" s="1"/>
  <c r="C32" i="16"/>
  <c r="T79" i="8" l="1"/>
  <c r="T77" i="8"/>
  <c r="T76" i="8"/>
  <c r="T75" i="8"/>
  <c r="S74" i="8"/>
  <c r="Q74" i="8"/>
  <c r="P74" i="8"/>
  <c r="O74" i="8"/>
  <c r="N74" i="8"/>
  <c r="M74" i="8"/>
  <c r="L74" i="8"/>
  <c r="K74" i="8"/>
  <c r="J74" i="8"/>
  <c r="I74" i="8"/>
  <c r="H74" i="8"/>
  <c r="G74" i="8"/>
  <c r="F74" i="8"/>
  <c r="C74" i="8"/>
  <c r="T73" i="8"/>
  <c r="T72" i="8"/>
  <c r="T71" i="8"/>
  <c r="T70" i="8"/>
  <c r="T69" i="8"/>
  <c r="T68" i="8"/>
  <c r="T67" i="8"/>
  <c r="T66" i="8"/>
  <c r="T65" i="8"/>
  <c r="T64" i="8"/>
  <c r="T63" i="8"/>
  <c r="T62" i="8"/>
  <c r="S61" i="8"/>
  <c r="Q61" i="8"/>
  <c r="P61" i="8"/>
  <c r="O61" i="8"/>
  <c r="N61" i="8"/>
  <c r="M61" i="8"/>
  <c r="L61" i="8"/>
  <c r="K61" i="8"/>
  <c r="J61" i="8"/>
  <c r="I61" i="8"/>
  <c r="H61" i="8"/>
  <c r="G61" i="8"/>
  <c r="F61" i="8"/>
  <c r="D61" i="8"/>
  <c r="C61" i="8"/>
  <c r="T60" i="8"/>
  <c r="T59" i="8"/>
  <c r="T58" i="8"/>
  <c r="S57" i="8"/>
  <c r="Q57" i="8"/>
  <c r="P57" i="8"/>
  <c r="O57" i="8"/>
  <c r="N57" i="8"/>
  <c r="M57" i="8"/>
  <c r="L57" i="8"/>
  <c r="K57" i="8"/>
  <c r="J57" i="8"/>
  <c r="I57" i="8"/>
  <c r="H57" i="8"/>
  <c r="H80" i="8" s="1"/>
  <c r="G57" i="8"/>
  <c r="F57" i="8"/>
  <c r="D57" i="8"/>
  <c r="C57" i="8"/>
  <c r="T56" i="8"/>
  <c r="T55" i="8"/>
  <c r="T54" i="8"/>
  <c r="T53" i="8"/>
  <c r="T52" i="8"/>
  <c r="T51" i="8"/>
  <c r="T50" i="8"/>
  <c r="T49" i="8"/>
  <c r="C80" i="8" l="1"/>
  <c r="T57" i="8"/>
  <c r="T61" i="8"/>
  <c r="T74" i="8"/>
  <c r="D80" i="8"/>
  <c r="G80" i="8"/>
  <c r="I80" i="8"/>
  <c r="K80" i="8"/>
  <c r="M80" i="8"/>
  <c r="O80" i="8"/>
  <c r="Q80" i="8"/>
  <c r="F80" i="8"/>
  <c r="J80" i="8"/>
  <c r="L80" i="8"/>
  <c r="N80" i="8"/>
  <c r="P80" i="8"/>
  <c r="S80" i="8"/>
  <c r="T80" i="8" l="1"/>
  <c r="M39" i="13"/>
  <c r="L39" i="13"/>
  <c r="K39" i="13"/>
  <c r="J39" i="13"/>
  <c r="I39" i="13"/>
  <c r="H39" i="13"/>
  <c r="G39" i="13"/>
  <c r="F39" i="13"/>
  <c r="E39" i="13"/>
  <c r="D39" i="13"/>
  <c r="C39" i="13"/>
  <c r="B39" i="13"/>
  <c r="N37" i="13"/>
  <c r="N36" i="13"/>
  <c r="N33" i="13"/>
  <c r="N31" i="13"/>
  <c r="N28" i="13"/>
  <c r="N27" i="13"/>
  <c r="M22" i="13"/>
  <c r="L22" i="13"/>
  <c r="K22" i="13"/>
  <c r="J22" i="13"/>
  <c r="I22" i="13"/>
  <c r="H22" i="13"/>
  <c r="G22" i="13"/>
  <c r="F22" i="13"/>
  <c r="E22" i="13"/>
  <c r="D22" i="13"/>
  <c r="C22" i="13"/>
  <c r="B22" i="13"/>
  <c r="N21" i="13"/>
  <c r="N20" i="13"/>
  <c r="N19" i="13"/>
  <c r="N18" i="13"/>
  <c r="N17" i="13"/>
  <c r="N16" i="13"/>
  <c r="N15" i="13"/>
  <c r="N14" i="13"/>
  <c r="N13" i="13"/>
  <c r="N12" i="13"/>
  <c r="N39" i="13" l="1"/>
  <c r="N22" i="13"/>
  <c r="D32" i="8"/>
  <c r="H32" i="8"/>
  <c r="I32" i="8"/>
  <c r="J32" i="8"/>
  <c r="K32" i="8"/>
  <c r="N32" i="8"/>
  <c r="O32" i="8"/>
  <c r="P32" i="8"/>
  <c r="S32" i="8"/>
  <c r="C32" i="8"/>
  <c r="D25" i="8"/>
  <c r="H25" i="8"/>
  <c r="I25" i="8"/>
  <c r="J25" i="8"/>
  <c r="K25" i="8"/>
  <c r="N25" i="8"/>
  <c r="O25" i="8"/>
  <c r="P25" i="8"/>
  <c r="S25" i="8"/>
  <c r="F26" i="3"/>
  <c r="F23" i="3"/>
  <c r="F29" i="7"/>
  <c r="G52" i="5"/>
  <c r="T32" i="8" l="1"/>
  <c r="T23" i="8"/>
  <c r="T25" i="8" s="1"/>
  <c r="T26" i="8"/>
  <c r="T28" i="8"/>
  <c r="T30" i="8"/>
  <c r="T31" i="8"/>
  <c r="D41" i="1" l="1"/>
  <c r="D50" i="1"/>
  <c r="G25" i="9" l="1"/>
  <c r="G34" i="9"/>
  <c r="F29" i="3" l="1"/>
  <c r="F27" i="4" l="1"/>
  <c r="D27" i="4"/>
  <c r="G14" i="5"/>
  <c r="G28" i="5"/>
  <c r="G13" i="9"/>
  <c r="F14" i="3" l="1"/>
  <c r="G42" i="9"/>
</calcChain>
</file>

<file path=xl/sharedStrings.xml><?xml version="1.0" encoding="utf-8"?>
<sst xmlns="http://schemas.openxmlformats.org/spreadsheetml/2006/main" count="681" uniqueCount="392">
  <si>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</si>
  <si>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</si>
  <si>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</si>
  <si>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</si>
  <si>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</si>
  <si>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</si>
  <si>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</si>
  <si>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</si>
  <si>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</si>
  <si>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</si>
  <si>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</si>
  <si>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</si>
  <si>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</si>
  <si>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</si>
  <si>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</si>
  <si>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</si>
  <si>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</si>
  <si>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</si>
  <si>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</si>
  <si>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</si>
  <si>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</si>
  <si>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</si>
  <si>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</si>
  <si>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</si>
  <si>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</si>
  <si>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</si>
  <si>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</si>
  <si>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</si>
  <si>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</si>
  <si>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</si>
  <si>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</si>
  <si>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</si>
  <si>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</si>
  <si>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</si>
  <si>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</si>
  <si>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</si>
  <si>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</si>
  <si>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</si>
  <si>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</si>
  <si>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</si>
  <si>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</si>
  <si>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</si>
  <si>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</si>
  <si>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</si>
  <si>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</si>
  <si>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</si>
  <si>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</si>
  <si>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</si>
  <si>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</si>
  <si>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</si>
  <si>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</si>
  <si>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</si>
  <si>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</si>
  <si>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</si>
  <si>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DOLOGI KIADÁSOK Ö.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</si>
  <si>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</si>
  <si>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</si>
  <si>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</si>
  <si>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</si>
  <si>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</si>
  <si>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</si>
  <si>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</si>
  <si>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</si>
  <si>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</si>
  <si>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</si>
  <si>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</si>
  <si>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</si>
  <si>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</si>
  <si>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</si>
  <si>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</si>
  <si>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</si>
  <si>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</si>
  <si>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</si>
  <si>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</si>
  <si>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</si>
  <si>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</si>
  <si>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</si>
  <si>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</si>
  <si>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Összesen</t>
  </si>
  <si>
    <t>Intézményi bevételek</t>
  </si>
  <si>
    <t>Közhatalmi bevételek</t>
  </si>
  <si>
    <t>Költségvetési támogatás</t>
  </si>
  <si>
    <t>Pénzeszköz átvétel</t>
  </si>
  <si>
    <t>Pénzeszköz átvétel felhalm.</t>
  </si>
  <si>
    <t>Tárgyi eszköz értékesítés</t>
  </si>
  <si>
    <t>Személyi juttatások</t>
  </si>
  <si>
    <t>Munkaadókat terhelő járulék</t>
  </si>
  <si>
    <t>Speciális célú támogatások</t>
  </si>
  <si>
    <t>Pénzeszközátadás, egyéb tám.</t>
  </si>
  <si>
    <t>Felhalmozási célú kiadások</t>
  </si>
  <si>
    <t>Kötelezettségek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</si>
  <si>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</si>
  <si>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</si>
  <si>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</si>
  <si>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</si>
  <si>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</si>
  <si>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</si>
  <si>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</si>
  <si>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</si>
  <si>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</si>
  <si>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</si>
  <si>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</si>
  <si>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</si>
  <si>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</si>
  <si>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</si>
  <si>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</si>
  <si>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múz.kiál.tev.</t>
  </si>
  <si>
    <t>közműv.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</si>
  <si>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</si>
  <si>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</si>
  <si>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</si>
  <si>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</si>
  <si>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</si>
  <si>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</si>
  <si>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</si>
  <si>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</si>
  <si>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</si>
  <si>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</si>
  <si>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</si>
  <si>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</si>
  <si>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</si>
  <si>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</si>
  <si>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</si>
  <si>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</si>
  <si>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</si>
  <si>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</si>
  <si>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</si>
  <si>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</si>
  <si>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</si>
  <si>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</si>
  <si>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</si>
  <si>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</si>
  <si>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</si>
  <si>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</si>
  <si>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</si>
  <si>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</si>
  <si>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</si>
  <si>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</si>
  <si>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</si>
  <si>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</si>
  <si>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Alapilletmény</t>
  </si>
  <si>
    <t>Ajándékutalvány</t>
  </si>
  <si>
    <t>igazg.tev.</t>
  </si>
  <si>
    <t>EHO</t>
  </si>
  <si>
    <t>SZJA</t>
  </si>
  <si>
    <t>Munkaruha</t>
  </si>
  <si>
    <t>Irodaszer, nyomtatvány</t>
  </si>
  <si>
    <t>Könyv, folyóirat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</si>
  <si>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</si>
  <si>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</si>
  <si>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</si>
  <si>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</si>
  <si>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</si>
  <si>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</si>
  <si>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Karbantartás, kisjavítás</t>
  </si>
  <si>
    <t>Egyéb szolgáltatás</t>
  </si>
  <si>
    <t>Egyéb dologi kiadás</t>
  </si>
  <si>
    <t>Szakmai tev. segítő szolg.</t>
  </si>
  <si>
    <t>szoc.étkez.</t>
  </si>
  <si>
    <t>falugond.sz.</t>
  </si>
  <si>
    <t>I.Önkorm.</t>
  </si>
  <si>
    <t>Települési támogatás</t>
  </si>
  <si>
    <t>tartalék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</si>
  <si>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</si>
  <si>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</si>
  <si>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</si>
  <si>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</si>
  <si>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</si>
  <si>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</si>
  <si>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</si>
  <si>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</si>
  <si>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</si>
  <si>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</si>
  <si>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</si>
  <si>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Pénzeszk.átvétel</t>
  </si>
  <si>
    <t>Beruházás</t>
  </si>
  <si>
    <t>Felújítás</t>
  </si>
  <si>
    <t>Pénzeszk. átadás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</si>
  <si>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</si>
  <si>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</si>
  <si>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</si>
  <si>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</si>
  <si>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</si>
  <si>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</si>
  <si>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</si>
  <si>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SZEMÉLYI JUTTATÁSOK, MUNKAADÓT TERHELŐ JÁRULÉKOK ÉS DOLOGI KIADÁSOK</t>
  </si>
  <si>
    <t>ELLÁTOTTAK PÉNZBENI JUTTATÁSAI</t>
  </si>
  <si>
    <t>TÁMOGATÁSÉRTÉKŰ MŰKÖDÉSI KIADÁSOK</t>
  </si>
  <si>
    <t>ELŐIRÁNYZAT FELHASZNÁLÁSI ÜTEMTERV</t>
  </si>
  <si>
    <t>Pm. költségátalány</t>
  </si>
  <si>
    <t>Előző évi pénzmaradv. felhalm.</t>
  </si>
  <si>
    <t>Áh-on belüli megelől. visszafiz.</t>
  </si>
  <si>
    <t>Támogatásértékű működési bevétel</t>
  </si>
  <si>
    <t>Egyéb szoc. pénzbeli és term. ellátás</t>
  </si>
  <si>
    <t>107060</t>
  </si>
  <si>
    <t>Közvetített szolg. áh-on kívülről</t>
  </si>
  <si>
    <t>köztemető fenntartásának támogatása</t>
  </si>
  <si>
    <t>Közalapítvány, Bazsi</t>
  </si>
  <si>
    <t>Megbízási díj</t>
  </si>
  <si>
    <t>041237</t>
  </si>
  <si>
    <t>közfogl. mintap.</t>
  </si>
  <si>
    <t>-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</si>
  <si>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</si>
  <si>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</si>
  <si>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</si>
  <si>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</si>
  <si>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</si>
  <si>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</si>
  <si>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</si>
  <si>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</si>
  <si>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</si>
  <si>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</si>
  <si>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</si>
  <si>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Cafeteria</t>
  </si>
  <si>
    <t>közvilágítás</t>
  </si>
  <si>
    <t>hulladék kez.</t>
  </si>
  <si>
    <t>könyvtári tev.</t>
  </si>
  <si>
    <t>50000 Ft/fő/év</t>
  </si>
  <si>
    <t>Felhalm.célú pénzeszközátadás</t>
  </si>
  <si>
    <t>BEVÉTELEK</t>
  </si>
  <si>
    <t>KIADÁSOK</t>
  </si>
  <si>
    <t>Szochoa.</t>
  </si>
  <si>
    <t>m.adót terh. járulék</t>
  </si>
  <si>
    <t>018030</t>
  </si>
  <si>
    <t>Támogatási célú finanszírozási műveletek</t>
  </si>
  <si>
    <t>041233</t>
  </si>
  <si>
    <t>Védőnői szolgálat</t>
  </si>
  <si>
    <t>Sümeg Önkormányzat</t>
  </si>
  <si>
    <t>Támogatási célú finansz. műv.</t>
  </si>
  <si>
    <t>018030 Tám. finansz. műv.</t>
  </si>
  <si>
    <t>Polgármesteri illetmény támogatása</t>
  </si>
  <si>
    <t>8fő</t>
  </si>
  <si>
    <t>Gógánfai KÖH</t>
  </si>
  <si>
    <t>Közös Hiv.</t>
  </si>
  <si>
    <t>közfogl.</t>
  </si>
  <si>
    <t>Közfogl.</t>
  </si>
  <si>
    <t>Hosszabb távú foglalkoztatás</t>
  </si>
  <si>
    <t>LEADER rendezvény</t>
  </si>
  <si>
    <t>1756Ft/fő</t>
  </si>
  <si>
    <t>013350 Önk.vagyonnal gazd</t>
  </si>
  <si>
    <t>LEADER közösségi szolg.tér</t>
  </si>
  <si>
    <t>LEADER pihenőhely</t>
  </si>
  <si>
    <t>DRV szivattyú jav.</t>
  </si>
  <si>
    <t>DRV eszk.haszn.díj</t>
  </si>
  <si>
    <t>LEADER közösségi színt.</t>
  </si>
  <si>
    <t>Szoc.felad</t>
  </si>
  <si>
    <t>szoc.felad.</t>
  </si>
  <si>
    <t>Huzamos idejű közfogl.</t>
  </si>
  <si>
    <t>Egyéb szoc.pénzbeli és term.e.</t>
  </si>
  <si>
    <t xml:space="preserve">                 BEVÉTELI ÉS KIADÁSI ELŐIRÁNYZATAINAK KERETSZÁMAI</t>
  </si>
  <si>
    <t>adatok forintban</t>
  </si>
  <si>
    <t>2020. évi előirányzat</t>
  </si>
  <si>
    <t>2021. évi előirányzat</t>
  </si>
  <si>
    <t>2022. évi előirányzat</t>
  </si>
  <si>
    <t>Működési bevételek összesen</t>
  </si>
  <si>
    <t>Felhalmozási bevételek összesen</t>
  </si>
  <si>
    <t>1. Személyi juttatások</t>
  </si>
  <si>
    <t>3. Dologi kiadások</t>
  </si>
  <si>
    <t>4. Ellátottak pénzbeli juttatásai</t>
  </si>
  <si>
    <t>Működési kiadások összesen</t>
  </si>
  <si>
    <t>1. Beruházások</t>
  </si>
  <si>
    <t>2. Felújítások</t>
  </si>
  <si>
    <t>Felhalmozási kiadások összesen</t>
  </si>
  <si>
    <t>KIADÁSI ELŐIRÁNYZAT ÖSSZESEN</t>
  </si>
  <si>
    <t>3668Ft/fő</t>
  </si>
  <si>
    <t>97Ft/fő</t>
  </si>
  <si>
    <t>437Ft/fő</t>
  </si>
  <si>
    <t>135Ft/fő</t>
  </si>
  <si>
    <t>1243Ft/fő</t>
  </si>
  <si>
    <t>800Ft/fő</t>
  </si>
  <si>
    <t>BAZSALMA</t>
  </si>
  <si>
    <t>045160 Közutak,hidak üzemelt.</t>
  </si>
  <si>
    <t>Magyar falu (utak felújít.)</t>
  </si>
  <si>
    <t>Közüzemi díjak</t>
  </si>
  <si>
    <t>Önk.funkcióra nem sorolt bev.</t>
  </si>
  <si>
    <t>Hosszabb távú foglalkozt.</t>
  </si>
  <si>
    <t>424Ft/fő</t>
  </si>
  <si>
    <t>Magyar falu (járda felúj.)</t>
  </si>
  <si>
    <t>(járda önerő)</t>
  </si>
  <si>
    <t>Játszótér</t>
  </si>
  <si>
    <t>082091 Közművelődés</t>
  </si>
  <si>
    <t>konyha kialakít</t>
  </si>
  <si>
    <t>eszköz beszerzés</t>
  </si>
  <si>
    <t>041237 Közfogl.mintapr.</t>
  </si>
  <si>
    <t>Homlokzatfelújítás támogat.</t>
  </si>
  <si>
    <t>pénzmaradvány</t>
  </si>
  <si>
    <t xml:space="preserve">1. Önkormányzatok működési </t>
  </si>
  <si>
    <t xml:space="preserve">    támogatásai</t>
  </si>
  <si>
    <t>2. Működési célú támog. ÁH-n belül</t>
  </si>
  <si>
    <t>3. Közhatalmi bevételek</t>
  </si>
  <si>
    <t>4. Működési bevételek</t>
  </si>
  <si>
    <t>5. elszámolásból származó bevétel</t>
  </si>
  <si>
    <t>1. Felhalmozási célú átvett  pénz</t>
  </si>
  <si>
    <t>2. Ingatlan értékesítés</t>
  </si>
  <si>
    <t>KÖLTSÉGVETÉSI BEVÉTELEK</t>
  </si>
  <si>
    <t>1. Maradvány igénybevétele</t>
  </si>
  <si>
    <t>2. ÁHT megelőlegezés</t>
  </si>
  <si>
    <t>FINANSZÍROZÁSI BEVÉTELEK</t>
  </si>
  <si>
    <t>BEVÉTELI ELŐIRÁNYZAT ÖSSZESEN</t>
  </si>
  <si>
    <t>2. Munkaadókat terhelő járulékok,SZOCHO</t>
  </si>
  <si>
    <t>5.Előző évi elszámolás kiadásai</t>
  </si>
  <si>
    <t>6.Működési célú támogatás Áh- belül</t>
  </si>
  <si>
    <t>7. Működési célú támogatás Áh-n kívül</t>
  </si>
  <si>
    <t>8. Tartalékok</t>
  </si>
  <si>
    <t>KÖLTSÉGVETÉSI KIADÁSOK</t>
  </si>
  <si>
    <t>1. Áh-n belüli megelőlegezés visszafizetése</t>
  </si>
  <si>
    <t>FINANSZÍROZÁSI KIADÁSOK</t>
  </si>
  <si>
    <t>2023. évi előirányzat</t>
  </si>
  <si>
    <t>3. Felnalmozás célú pénzeszk.átadás</t>
  </si>
  <si>
    <t>"2. melléklet Bazsi Község Önkormányzat Képviselő-testületének  2/2020. (III.11.) önkormányzati rendelethez"</t>
  </si>
  <si>
    <t>eredeti előirányzat</t>
  </si>
  <si>
    <t>módosított előirányzat</t>
  </si>
  <si>
    <t>Elszámolásból származó bevétel</t>
  </si>
  <si>
    <t>Előző évi elszámolás kiadása</t>
  </si>
  <si>
    <t>mód. előirányzat</t>
  </si>
  <si>
    <t>"3. melléklet Bazsi Község Önkormányzat Képviselő-testületének 2/2020.(III.11.) önkormányzati rendelethez"</t>
  </si>
  <si>
    <t>"4. melléklet Bazsi Község Önkormányzat Képviselő-testületének 2/2020(III.11.) önkormányzati rendelethez"</t>
  </si>
  <si>
    <t xml:space="preserve">módosított </t>
  </si>
  <si>
    <t>egyéb működési bevétel</t>
  </si>
  <si>
    <t>Bérleti díj</t>
  </si>
  <si>
    <t>"5. melléklet Bazsi Község Önkormányzat Képviselő-testületének  2/2020.(III.11) önkormányzati rendelethez"</t>
  </si>
  <si>
    <t>módosított</t>
  </si>
  <si>
    <t>Támogatás célú finanzírozási műveletek</t>
  </si>
  <si>
    <t>Működési célú támogatások bevétele</t>
  </si>
  <si>
    <t>"6. melléklet Bazsi Község Önkormányzat Képviselő-testületének 2/2020.  (III.11.) önkormányzati rendelethez"</t>
  </si>
  <si>
    <t>eredeti</t>
  </si>
  <si>
    <t>"7. melléklet Bazsi Község Önkormányzat Képviselő-testületének 2/2020.(III.11.) önkormányzati rendelethez"</t>
  </si>
  <si>
    <t>074040</t>
  </si>
  <si>
    <t>Fertőző megbetegedések megel.</t>
  </si>
  <si>
    <t>"8. melléklet Bazsi Község Önkormányzat Képviselő-testületének  2/2020.(III.11.) önkormányzati rendelethez"</t>
  </si>
  <si>
    <t>Béren kívüli juttatás</t>
  </si>
  <si>
    <t>fertőző meg.</t>
  </si>
  <si>
    <t>"9. melléklet Bazsi Község Önkormányzat Képviselő-testületének  2/2020.(III.11.) önkormányzati rendelethez"</t>
  </si>
  <si>
    <t>"10.melléklet Bazsi Község Önkormányzat Képviselő-testületének  2/2020.(III.11.) önkormányzati rendelethez"</t>
  </si>
  <si>
    <t>Elk.áll.pénzalapnak műk.célú pénzeszk.átadás</t>
  </si>
  <si>
    <t>"11. melléklet Bazsi Község Önkormányzat Képviselő-testületének 2/2020.(III.11.) önkormányzati rendelethez"</t>
  </si>
  <si>
    <t>mód.ei.</t>
  </si>
  <si>
    <t>mód.ei</t>
  </si>
  <si>
    <t>"12. melléklet Bazsi Község Önkormányzat Képviselő-testületének 2/2020.(III.11.) önkormányzati rendelethez"</t>
  </si>
  <si>
    <t>Gáztisztító rekonstrukciós pály.önrész</t>
  </si>
  <si>
    <t>"14. melléklet Bazsi Község Önkormányzata Képviselő-testületének 2/2020.(III.11.) önkormányzati rendelethez"</t>
  </si>
  <si>
    <t>Áht belüli megelőlegezés</t>
  </si>
  <si>
    <t>Elszámolásból szárm. bevétel</t>
  </si>
  <si>
    <t>Előző évi elsz. kiadás</t>
  </si>
  <si>
    <t>"15.melléklet Bazsi Község Önkormányzat Képviselő-testületének 2/2020. (III.11.)  önkormányzati rendeletéhez</t>
  </si>
  <si>
    <t xml:space="preserve">         2020. ÉVI KÖLTSÉGVETÉSI ÉVET KÖVETŐ HÁROM ÉV TERVEZETT</t>
  </si>
  <si>
    <t>Magyar Falu karos szárzúzó</t>
  </si>
  <si>
    <t>Település rendezési eszközök</t>
  </si>
  <si>
    <t>013350</t>
  </si>
  <si>
    <t>Önk.vagyonnal v. gazd.</t>
  </si>
  <si>
    <t>Egyéb működési bevétel</t>
  </si>
  <si>
    <t>Szolgáltatások ellenértéke</t>
  </si>
  <si>
    <t>közv.szolg.ellenért.</t>
  </si>
  <si>
    <t>önk.vagyon üzem., konc-ból szárm.bev.</t>
  </si>
  <si>
    <t>közv.szolg.ellenért,.</t>
  </si>
  <si>
    <t>Önk.vagyonnal való gazd.</t>
  </si>
  <si>
    <t>Szoc.ágazati pótlék</t>
  </si>
  <si>
    <t>Gyermekétkeztetési feladatok tám. (szünidei étk.)</t>
  </si>
  <si>
    <t>Szociális tűzifa támogatás</t>
  </si>
  <si>
    <t>Lakossági víz- és csatornaszolg. tám..</t>
  </si>
  <si>
    <t>Önk vagyonnal való gazd.</t>
  </si>
  <si>
    <t>104037</t>
  </si>
  <si>
    <t>Int.kívüli gyerm.étk.</t>
  </si>
  <si>
    <t>Közv. szolg. áh-on kív.</t>
  </si>
  <si>
    <t>Egyéb személyi jutt.</t>
  </si>
  <si>
    <t>Választott tiszt. jutt.</t>
  </si>
  <si>
    <t>Személyi juttatás</t>
  </si>
  <si>
    <t>M.adót terh.jár.</t>
  </si>
  <si>
    <t>Hajtó és kenőany.</t>
  </si>
  <si>
    <t>Szállítási szolg.</t>
  </si>
  <si>
    <t>Ö.v.gazd.</t>
  </si>
  <si>
    <t>gyerm.étk.</t>
  </si>
  <si>
    <t>Bérleti és lízing díj</t>
  </si>
  <si>
    <t>Város és községgazdálkodás</t>
  </si>
  <si>
    <t>Lakossági víz- és csatornaszolgáltatás</t>
  </si>
  <si>
    <t>Magyar Falu Faluház felújítás</t>
  </si>
  <si>
    <t>Magyar Falu utak felújítás</t>
  </si>
  <si>
    <t>Magyar Falu tám.visszafiz. (orv.eszk.)</t>
  </si>
  <si>
    <t>Magyar Falu tám.visszafiz.(utak felújítás)</t>
  </si>
  <si>
    <t>1. melléklet Bazsi Község Önkormányzat Képviselő-testületének  2/2021. (II.28.) önkormányzati rendelethez</t>
  </si>
  <si>
    <t>2. melléklet Bazsi Község Önkormányzat Képviselő-testületének  2/2021. (II.28.) önkormányzati rendelethez</t>
  </si>
  <si>
    <t>3. melléklet Bazsi Község Önkormányzat Képviselő-testületének  2/2021. (II.28.) önkormányzati rendelethez</t>
  </si>
  <si>
    <t>4. melléklet Bazsi Község Önkormányzat Képviselő-testületének  2/2021. (II.28.) önkormányzati rendelethez</t>
  </si>
  <si>
    <t>5. melléklet Bazsi Község Önkormányzat Képviselő-testületének 2/2021. (II.28.) önkormányzati rendelethez</t>
  </si>
  <si>
    <t>7. melléklet Bazsi Község Önkormányzat Képviselő-testületének  2/2021. (II.28.) önkormányzati rendelethez</t>
  </si>
  <si>
    <t>6. melléklet Bazsi Község Önkormányzat Képviselő-testületének 2/2021. (II.28.) önkormányzati rendelethez</t>
  </si>
  <si>
    <t>8. melléklet Bazsi Község Önkormányzat Képviselő-testületének  2/2021. (II.28.) önkormányzati rendelethez</t>
  </si>
  <si>
    <t>9.melléklet Bazsi Község Önkormányzat Képviselő-testületének  2/2021. (II.28.) önkormányzati rendelethez</t>
  </si>
  <si>
    <t>10. melléklet Bazsi Község Önkormányzat Képviselő-testületének 2/2021. (II.28.) önkormányzati rendelethez</t>
  </si>
  <si>
    <t>11. melléklet Bazsi Község Önkormányzat Képviselő-testületének 2/2021. (II.28.) önkormányzati rendelethez</t>
  </si>
  <si>
    <t>12. melléklet Bazsi Község Önkormányzata Képviselő-testületének 2/2021. (II.28.) önkormányzati rendelethez</t>
  </si>
  <si>
    <t>13.melléklet Bazsi Község Önkormányzat Képviselő-testületének 2/2021. (II.28.) 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</si>
</sst>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_-* #,##0.00\ _F_t_-;\-* #,##0.00\ _F_t_-;_-* &quot;-&quot;??\ _F_t_-;_-@_-"/>
    <numFmt numFmtId="165" formatCode="_-* #,##0\ _F_t_-;\-* #,##0\ _F_t_-;_-* &quot;-&quot;??\ _F_t_-;_-@_-"/>
  </numFmts>
  <fonts count="4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color indexed="8"/>
      <name val="Garamond"/>
      <family val="1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sz val="10"/>
      <color indexed="8"/>
      <name val="Garamond"/>
      <family val="1"/>
      <charset val="238"/>
    </font>
    <font>
      <b/>
      <sz val="10"/>
      <color indexed="8"/>
      <name val="Garamond"/>
      <family val="1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 CE"/>
      <charset val="238"/>
    </font>
    <font>
      <b/>
      <sz val="9"/>
      <color rgb="FFFF0000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sz val="8"/>
      <color theme="1"/>
      <name val="Arial CE"/>
      <family val="2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9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42" xfId="0" applyFont="1" applyBorder="1"/>
    <xf numFmtId="0" fontId="2" fillId="0" borderId="16" xfId="0" applyFont="1" applyBorder="1"/>
    <xf numFmtId="0" fontId="0" fillId="0" borderId="43" xfId="0" applyBorder="1"/>
    <xf numFmtId="0" fontId="10" fillId="0" borderId="2" xfId="0" applyFont="1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10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51" xfId="0" applyBorder="1"/>
    <xf numFmtId="0" fontId="0" fillId="0" borderId="22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6" fillId="0" borderId="49" xfId="0" applyFont="1" applyBorder="1"/>
    <xf numFmtId="0" fontId="10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6" fillId="0" borderId="13" xfId="0" applyFont="1" applyBorder="1"/>
    <xf numFmtId="0" fontId="16" fillId="0" borderId="63" xfId="0" applyFont="1" applyBorder="1"/>
    <xf numFmtId="0" fontId="16" fillId="0" borderId="2" xfId="0" applyFont="1" applyBorder="1"/>
    <xf numFmtId="0" fontId="16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17" fillId="0" borderId="2" xfId="0" applyFont="1" applyBorder="1"/>
    <xf numFmtId="0" fontId="17" fillId="0" borderId="12" xfId="0" applyFont="1" applyBorder="1"/>
    <xf numFmtId="0" fontId="17" fillId="0" borderId="63" xfId="0" applyFont="1" applyBorder="1"/>
    <xf numFmtId="0" fontId="0" fillId="0" borderId="65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1" xfId="0" applyFont="1" applyBorder="1"/>
    <xf numFmtId="0" fontId="2" fillId="0" borderId="12" xfId="0" applyFont="1" applyBorder="1"/>
    <xf numFmtId="0" fontId="0" fillId="0" borderId="67" xfId="0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0" fillId="0" borderId="68" xfId="0" applyBorder="1"/>
    <xf numFmtId="0" fontId="17" fillId="0" borderId="68" xfId="0" applyFont="1" applyBorder="1"/>
    <xf numFmtId="0" fontId="4" fillId="0" borderId="2" xfId="0" applyFont="1" applyBorder="1"/>
    <xf numFmtId="0" fontId="2" fillId="0" borderId="68" xfId="0" applyFont="1" applyBorder="1"/>
    <xf numFmtId="0" fontId="0" fillId="0" borderId="70" xfId="0" applyBorder="1"/>
    <xf numFmtId="0" fontId="4" fillId="0" borderId="68" xfId="0" applyFont="1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4" fillId="0" borderId="58" xfId="0" applyFont="1" applyBorder="1"/>
    <xf numFmtId="0" fontId="14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54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1" fillId="0" borderId="51" xfId="0" applyFont="1" applyBorder="1"/>
    <xf numFmtId="0" fontId="2" fillId="0" borderId="46" xfId="0" applyFont="1" applyBorder="1"/>
    <xf numFmtId="0" fontId="0" fillId="0" borderId="50" xfId="0" applyBorder="1"/>
    <xf numFmtId="0" fontId="0" fillId="0" borderId="66" xfId="0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4" fillId="0" borderId="48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0" fontId="16" fillId="0" borderId="3" xfId="0" applyFont="1" applyBorder="1"/>
    <xf numFmtId="0" fontId="0" fillId="0" borderId="3" xfId="0" applyBorder="1"/>
    <xf numFmtId="0" fontId="20" fillId="0" borderId="2" xfId="0" applyFont="1" applyBorder="1"/>
    <xf numFmtId="9" fontId="20" fillId="0" borderId="2" xfId="0" applyNumberFormat="1" applyFont="1" applyBorder="1"/>
    <xf numFmtId="0" fontId="1" fillId="0" borderId="2" xfId="0" applyFont="1" applyBorder="1"/>
    <xf numFmtId="0" fontId="21" fillId="0" borderId="2" xfId="0" applyFont="1" applyBorder="1"/>
    <xf numFmtId="0" fontId="21" fillId="0" borderId="63" xfId="0" applyFont="1" applyBorder="1"/>
    <xf numFmtId="0" fontId="1" fillId="0" borderId="63" xfId="0" applyFont="1" applyBorder="1"/>
    <xf numFmtId="0" fontId="2" fillId="0" borderId="26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9" fillId="0" borderId="24" xfId="0" applyFont="1" applyBorder="1"/>
    <xf numFmtId="0" fontId="4" fillId="0" borderId="3" xfId="0" applyFont="1" applyBorder="1"/>
    <xf numFmtId="0" fontId="17" fillId="0" borderId="11" xfId="0" applyFont="1" applyBorder="1"/>
    <xf numFmtId="0" fontId="4" fillId="0" borderId="12" xfId="0" applyFont="1" applyBorder="1"/>
    <xf numFmtId="0" fontId="4" fillId="0" borderId="11" xfId="0" applyFont="1" applyBorder="1"/>
    <xf numFmtId="0" fontId="11" fillId="0" borderId="2" xfId="0" applyFont="1" applyBorder="1"/>
    <xf numFmtId="0" fontId="14" fillId="0" borderId="68" xfId="0" applyFont="1" applyBorder="1"/>
    <xf numFmtId="0" fontId="7" fillId="0" borderId="2" xfId="0" applyFont="1" applyBorder="1"/>
    <xf numFmtId="0" fontId="14" fillId="0" borderId="0" xfId="0" applyFont="1"/>
    <xf numFmtId="0" fontId="14" fillId="0" borderId="15" xfId="0" applyFont="1" applyBorder="1"/>
    <xf numFmtId="0" fontId="14" fillId="0" borderId="11" xfId="0" applyFont="1" applyBorder="1"/>
    <xf numFmtId="0" fontId="0" fillId="0" borderId="46" xfId="0" applyBorder="1"/>
    <xf numFmtId="0" fontId="0" fillId="0" borderId="33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49" xfId="0" applyBorder="1"/>
    <xf numFmtId="0" fontId="0" fillId="0" borderId="72" xfId="0" applyBorder="1"/>
    <xf numFmtId="0" fontId="2" fillId="0" borderId="78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79" xfId="0" applyBorder="1"/>
    <xf numFmtId="0" fontId="0" fillId="0" borderId="78" xfId="0" applyBorder="1"/>
    <xf numFmtId="0" fontId="0" fillId="0" borderId="71" xfId="0" applyBorder="1"/>
    <xf numFmtId="0" fontId="16" fillId="0" borderId="80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1" fillId="0" borderId="44" xfId="0" applyFont="1" applyBorder="1" applyAlignment="1">
      <alignment horizontal="left"/>
    </xf>
    <xf numFmtId="0" fontId="19" fillId="0" borderId="63" xfId="0" applyFont="1" applyBorder="1" applyAlignment="1">
      <alignment horizontal="left"/>
    </xf>
    <xf numFmtId="0" fontId="19" fillId="0" borderId="3" xfId="0" applyFont="1" applyBorder="1"/>
    <xf numFmtId="0" fontId="19" fillId="0" borderId="64" xfId="0" applyFont="1" applyBorder="1" applyAlignment="1">
      <alignment horizontal="left"/>
    </xf>
    <xf numFmtId="0" fontId="0" fillId="0" borderId="80" xfId="0" applyBorder="1"/>
    <xf numFmtId="0" fontId="19" fillId="0" borderId="44" xfId="0" applyFont="1" applyBorder="1" applyAlignment="1">
      <alignment horizontal="left"/>
    </xf>
    <xf numFmtId="0" fontId="19" fillId="0" borderId="66" xfId="0" applyFont="1" applyBorder="1"/>
    <xf numFmtId="0" fontId="0" fillId="0" borderId="61" xfId="0" applyBorder="1" applyAlignment="1">
      <alignment horizontal="left"/>
    </xf>
    <xf numFmtId="0" fontId="0" fillId="0" borderId="0" xfId="0" applyAlignment="1">
      <alignment horizontal="right"/>
    </xf>
    <xf numFmtId="0" fontId="2" fillId="0" borderId="81" xfId="0" applyFont="1" applyBorder="1" applyAlignment="1">
      <alignment horizontal="left"/>
    </xf>
    <xf numFmtId="0" fontId="2" fillId="0" borderId="82" xfId="0" applyFont="1" applyBorder="1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165" fontId="2" fillId="0" borderId="0" xfId="1" applyNumberFormat="1" applyFont="1"/>
    <xf numFmtId="165" fontId="19" fillId="0" borderId="0" xfId="1" applyNumberFormat="1" applyFont="1"/>
    <xf numFmtId="165" fontId="18" fillId="0" borderId="0" xfId="1" applyNumberFormat="1" applyFont="1" applyAlignment="1">
      <alignment horizontal="right"/>
    </xf>
    <xf numFmtId="165" fontId="0" fillId="0" borderId="0" xfId="1" applyNumberFormat="1" applyFont="1"/>
    <xf numFmtId="165" fontId="7" fillId="0" borderId="0" xfId="1" applyNumberFormat="1" applyFont="1"/>
    <xf numFmtId="165" fontId="10" fillId="0" borderId="0" xfId="1" applyNumberFormat="1" applyFont="1"/>
    <xf numFmtId="0" fontId="23" fillId="0" borderId="0" xfId="0" applyFont="1"/>
    <xf numFmtId="0" fontId="23" fillId="0" borderId="2" xfId="0" applyFont="1" applyBorder="1"/>
    <xf numFmtId="0" fontId="4" fillId="0" borderId="63" xfId="0" applyFont="1" applyBorder="1"/>
    <xf numFmtId="0" fontId="24" fillId="0" borderId="0" xfId="0" applyFont="1"/>
    <xf numFmtId="0" fontId="5" fillId="0" borderId="0" xfId="0" applyFont="1"/>
    <xf numFmtId="0" fontId="6" fillId="0" borderId="0" xfId="0" applyFont="1"/>
    <xf numFmtId="0" fontId="12" fillId="0" borderId="41" xfId="0" applyFont="1" applyBorder="1" applyAlignment="1">
      <alignment horizontal="center"/>
    </xf>
    <xf numFmtId="49" fontId="6" fillId="0" borderId="63" xfId="0" applyNumberFormat="1" applyFont="1" applyBorder="1" applyAlignment="1">
      <alignment horizontal="left"/>
    </xf>
    <xf numFmtId="0" fontId="21" fillId="0" borderId="3" xfId="0" applyFont="1" applyBorder="1"/>
    <xf numFmtId="0" fontId="0" fillId="0" borderId="2" xfId="0" applyBorder="1" applyAlignment="1">
      <alignment horizontal="left"/>
    </xf>
    <xf numFmtId="0" fontId="25" fillId="0" borderId="0" xfId="0" applyFont="1"/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3" fillId="0" borderId="0" xfId="0" applyFont="1"/>
    <xf numFmtId="0" fontId="2" fillId="0" borderId="63" xfId="0" applyFont="1" applyBorder="1"/>
    <xf numFmtId="0" fontId="2" fillId="0" borderId="0" xfId="0" applyFont="1" applyAlignment="1">
      <alignment horizontal="center"/>
    </xf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2" fillId="0" borderId="41" xfId="0" applyNumberFormat="1" applyFont="1" applyBorder="1"/>
    <xf numFmtId="49" fontId="17" fillId="0" borderId="2" xfId="0" applyNumberFormat="1" applyFont="1" applyBorder="1"/>
    <xf numFmtId="3" fontId="4" fillId="0" borderId="37" xfId="0" applyNumberFormat="1" applyFont="1" applyBorder="1"/>
    <xf numFmtId="3" fontId="0" fillId="0" borderId="38" xfId="0" applyNumberFormat="1" applyBorder="1"/>
    <xf numFmtId="3" fontId="7" fillId="0" borderId="37" xfId="0" applyNumberFormat="1" applyFont="1" applyBorder="1"/>
    <xf numFmtId="0" fontId="4" fillId="0" borderId="6" xfId="0" applyFont="1" applyBorder="1"/>
    <xf numFmtId="165" fontId="2" fillId="0" borderId="19" xfId="1" applyNumberFormat="1" applyFont="1" applyBorder="1" applyAlignment="1">
      <alignment horizontal="center"/>
    </xf>
    <xf numFmtId="165" fontId="4" fillId="0" borderId="21" xfId="1" applyNumberFormat="1" applyFont="1" applyBorder="1" applyAlignment="1">
      <alignment horizontal="right" vertical="center"/>
    </xf>
    <xf numFmtId="165" fontId="4" fillId="0" borderId="13" xfId="1" applyNumberFormat="1" applyFont="1" applyBorder="1" applyAlignment="1">
      <alignment horizontal="right" vertical="center"/>
    </xf>
    <xf numFmtId="165" fontId="1" fillId="0" borderId="13" xfId="1" applyNumberFormat="1" applyBorder="1" applyAlignment="1">
      <alignment horizontal="right" vertical="center"/>
    </xf>
    <xf numFmtId="165" fontId="4" fillId="0" borderId="20" xfId="1" applyNumberFormat="1" applyFont="1" applyBorder="1" applyAlignment="1">
      <alignment horizontal="right" vertical="center"/>
    </xf>
    <xf numFmtId="165" fontId="1" fillId="0" borderId="20" xfId="1" applyNumberFormat="1" applyBorder="1" applyAlignment="1">
      <alignment horizontal="right" vertical="center"/>
    </xf>
    <xf numFmtId="165" fontId="4" fillId="0" borderId="18" xfId="1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5" xfId="0" applyBorder="1"/>
    <xf numFmtId="0" fontId="2" fillId="0" borderId="86" xfId="0" applyFont="1" applyBorder="1"/>
    <xf numFmtId="0" fontId="0" fillId="0" borderId="87" xfId="0" applyBorder="1"/>
    <xf numFmtId="0" fontId="0" fillId="0" borderId="42" xfId="0" applyBorder="1"/>
    <xf numFmtId="0" fontId="0" fillId="0" borderId="86" xfId="0" applyBorder="1"/>
    <xf numFmtId="0" fontId="6" fillId="0" borderId="79" xfId="0" applyFont="1" applyBorder="1"/>
    <xf numFmtId="0" fontId="10" fillId="0" borderId="85" xfId="0" applyFont="1" applyBorder="1"/>
    <xf numFmtId="0" fontId="17" fillId="0" borderId="13" xfId="0" applyFont="1" applyBorder="1" applyAlignment="1">
      <alignment horizontal="left"/>
    </xf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8" fillId="0" borderId="63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56" xfId="0" applyBorder="1"/>
    <xf numFmtId="0" fontId="2" fillId="0" borderId="0" xfId="0" applyFont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4" fillId="0" borderId="12" xfId="0" applyFont="1" applyBorder="1"/>
    <xf numFmtId="0" fontId="23" fillId="0" borderId="63" xfId="0" applyFont="1" applyBorder="1"/>
    <xf numFmtId="0" fontId="23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8" fillId="0" borderId="53" xfId="0" applyNumberFormat="1" applyFont="1" applyBorder="1" applyAlignment="1">
      <alignment horizontal="right"/>
    </xf>
    <xf numFmtId="3" fontId="8" fillId="0" borderId="54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40" xfId="0" applyNumberFormat="1" applyFont="1" applyBorder="1" applyAlignment="1">
      <alignment horizontal="right"/>
    </xf>
    <xf numFmtId="3" fontId="5" fillId="0" borderId="33" xfId="0" applyNumberFormat="1" applyFont="1" applyBorder="1"/>
    <xf numFmtId="3" fontId="8" fillId="0" borderId="46" xfId="0" applyNumberFormat="1" applyFont="1" applyBorder="1"/>
    <xf numFmtId="0" fontId="0" fillId="0" borderId="55" xfId="0" applyBorder="1"/>
    <xf numFmtId="0" fontId="10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0" fontId="8" fillId="0" borderId="0" xfId="0" applyFont="1"/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8" fillId="0" borderId="15" xfId="0" applyFont="1" applyBorder="1"/>
    <xf numFmtId="0" fontId="14" fillId="0" borderId="60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63" xfId="0" applyNumberFormat="1" applyFont="1" applyBorder="1"/>
    <xf numFmtId="3" fontId="5" fillId="0" borderId="64" xfId="0" applyNumberFormat="1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3" fontId="5" fillId="0" borderId="55" xfId="0" applyNumberFormat="1" applyFont="1" applyBorder="1"/>
    <xf numFmtId="0" fontId="26" fillId="0" borderId="12" xfId="0" applyFont="1" applyBorder="1"/>
    <xf numFmtId="0" fontId="21" fillId="0" borderId="61" xfId="0" applyFont="1" applyBorder="1"/>
    <xf numFmtId="0" fontId="21" fillId="0" borderId="0" xfId="0" applyFont="1"/>
    <xf numFmtId="0" fontId="21" fillId="0" borderId="65" xfId="0" applyFont="1" applyBorder="1"/>
    <xf numFmtId="0" fontId="14" fillId="0" borderId="8" xfId="0" applyFont="1" applyBorder="1"/>
    <xf numFmtId="49" fontId="10" fillId="0" borderId="48" xfId="0" applyNumberFormat="1" applyFont="1" applyBorder="1" applyAlignment="1">
      <alignment horizontal="center"/>
    </xf>
    <xf numFmtId="49" fontId="10" fillId="0" borderId="59" xfId="0" applyNumberFormat="1" applyFont="1" applyBorder="1" applyAlignment="1">
      <alignment horizontal="center"/>
    </xf>
    <xf numFmtId="49" fontId="10" fillId="0" borderId="79" xfId="0" applyNumberFormat="1" applyFont="1" applyBorder="1" applyAlignment="1">
      <alignment horizontal="center"/>
    </xf>
    <xf numFmtId="0" fontId="14" fillId="0" borderId="61" xfId="0" applyFont="1" applyBorder="1"/>
    <xf numFmtId="0" fontId="11" fillId="0" borderId="63" xfId="0" applyFont="1" applyBorder="1"/>
    <xf numFmtId="0" fontId="14" fillId="0" borderId="55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22" fillId="0" borderId="60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49" fontId="22" fillId="0" borderId="27" xfId="0" applyNumberFormat="1" applyFont="1" applyBorder="1" applyAlignment="1">
      <alignment horizontal="center"/>
    </xf>
    <xf numFmtId="0" fontId="22" fillId="0" borderId="85" xfId="0" applyFont="1" applyBorder="1" applyAlignment="1">
      <alignment horizontal="center"/>
    </xf>
    <xf numFmtId="0" fontId="14" fillId="0" borderId="55" xfId="0" applyFont="1" applyBorder="1"/>
    <xf numFmtId="0" fontId="14" fillId="0" borderId="25" xfId="0" applyFont="1" applyBorder="1"/>
    <xf numFmtId="0" fontId="0" fillId="0" borderId="37" xfId="0" applyBorder="1" applyAlignment="1">
      <alignment horizontal="left"/>
    </xf>
    <xf numFmtId="0" fontId="4" fillId="0" borderId="5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0" fillId="0" borderId="40" xfId="0" applyBorder="1" applyAlignment="1">
      <alignment horizontal="left"/>
    </xf>
    <xf numFmtId="0" fontId="16" fillId="0" borderId="37" xfId="0" applyFont="1" applyBorder="1" applyAlignment="1">
      <alignment horizontal="left"/>
    </xf>
    <xf numFmtId="3" fontId="2" fillId="0" borderId="35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13" fillId="0" borderId="27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10" fillId="0" borderId="60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10" fillId="0" borderId="29" xfId="0" applyFont="1" applyBorder="1" applyAlignment="1">
      <alignment horizontal="center"/>
    </xf>
    <xf numFmtId="3" fontId="17" fillId="0" borderId="5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4" fillId="0" borderId="2" xfId="0" applyNumberFormat="1" applyFont="1" applyBorder="1"/>
    <xf numFmtId="3" fontId="0" fillId="0" borderId="0" xfId="0" applyNumberFormat="1"/>
    <xf numFmtId="0" fontId="5" fillId="0" borderId="7" xfId="0" applyFont="1" applyBorder="1" applyAlignment="1">
      <alignment horizontal="left"/>
    </xf>
    <xf numFmtId="0" fontId="27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7" fillId="0" borderId="77" xfId="0" applyNumberFormat="1" applyFont="1" applyBorder="1" applyAlignment="1">
      <alignment horizontal="right"/>
    </xf>
    <xf numFmtId="3" fontId="27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27" fillId="0" borderId="46" xfId="0" applyNumberFormat="1" applyFont="1" applyBorder="1" applyAlignment="1">
      <alignment horizontal="right"/>
    </xf>
    <xf numFmtId="3" fontId="11" fillId="0" borderId="29" xfId="0" applyNumberFormat="1" applyFont="1" applyBorder="1" applyAlignment="1">
      <alignment horizontal="right"/>
    </xf>
    <xf numFmtId="3" fontId="11" fillId="0" borderId="29" xfId="0" applyNumberFormat="1" applyFont="1" applyBorder="1"/>
    <xf numFmtId="3" fontId="11" fillId="0" borderId="10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22" xfId="0" applyNumberFormat="1" applyFont="1" applyBorder="1"/>
    <xf numFmtId="3" fontId="11" fillId="0" borderId="23" xfId="0" applyNumberFormat="1" applyFont="1" applyBorder="1"/>
    <xf numFmtId="3" fontId="11" fillId="0" borderId="35" xfId="0" applyNumberFormat="1" applyFont="1" applyBorder="1" applyAlignment="1">
      <alignment horizontal="right"/>
    </xf>
    <xf numFmtId="3" fontId="11" fillId="0" borderId="35" xfId="0" applyNumberFormat="1" applyFont="1" applyBorder="1"/>
    <xf numFmtId="3" fontId="11" fillId="0" borderId="36" xfId="0" applyNumberFormat="1" applyFont="1" applyBorder="1"/>
    <xf numFmtId="3" fontId="27" fillId="0" borderId="5" xfId="0" applyNumberFormat="1" applyFont="1" applyBorder="1" applyAlignment="1">
      <alignment horizontal="right"/>
    </xf>
    <xf numFmtId="3" fontId="27" fillId="0" borderId="5" xfId="0" applyNumberFormat="1" applyFont="1" applyBorder="1"/>
    <xf numFmtId="3" fontId="11" fillId="0" borderId="5" xfId="0" applyNumberFormat="1" applyFont="1" applyBorder="1" applyAlignment="1">
      <alignment horizontal="right"/>
    </xf>
    <xf numFmtId="3" fontId="11" fillId="0" borderId="11" xfId="0" applyNumberFormat="1" applyFont="1" applyBorder="1"/>
    <xf numFmtId="3" fontId="7" fillId="0" borderId="77" xfId="0" applyNumberFormat="1" applyFont="1" applyBorder="1"/>
    <xf numFmtId="3" fontId="7" fillId="0" borderId="46" xfId="0" applyNumberFormat="1" applyFont="1" applyBorder="1"/>
    <xf numFmtId="3" fontId="11" fillId="0" borderId="5" xfId="0" applyNumberFormat="1" applyFont="1" applyBorder="1"/>
    <xf numFmtId="3" fontId="11" fillId="0" borderId="67" xfId="0" applyNumberFormat="1" applyFont="1" applyBorder="1" applyAlignment="1">
      <alignment horizontal="right"/>
    </xf>
    <xf numFmtId="3" fontId="11" fillId="0" borderId="67" xfId="0" applyNumberFormat="1" applyFont="1" applyBorder="1"/>
    <xf numFmtId="3" fontId="11" fillId="0" borderId="54" xfId="0" applyNumberFormat="1" applyFont="1" applyBorder="1"/>
    <xf numFmtId="3" fontId="7" fillId="0" borderId="83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79" xfId="0" applyNumberFormat="1" applyFont="1" applyBorder="1"/>
    <xf numFmtId="3" fontId="5" fillId="0" borderId="78" xfId="0" applyNumberFormat="1" applyFont="1" applyBorder="1"/>
    <xf numFmtId="3" fontId="5" fillId="0" borderId="71" xfId="0" applyNumberFormat="1" applyFont="1" applyBorder="1"/>
    <xf numFmtId="3" fontId="18" fillId="0" borderId="77" xfId="0" applyNumberFormat="1" applyFont="1" applyBorder="1" applyAlignment="1">
      <alignment horizontal="right"/>
    </xf>
    <xf numFmtId="3" fontId="18" fillId="0" borderId="77" xfId="0" applyNumberFormat="1" applyFont="1" applyBorder="1"/>
    <xf numFmtId="3" fontId="18" fillId="0" borderId="46" xfId="0" applyNumberFormat="1" applyFont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10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5" fillId="0" borderId="36" xfId="0" applyNumberFormat="1" applyFont="1" applyBorder="1"/>
    <xf numFmtId="3" fontId="18" fillId="0" borderId="5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3" xfId="0" applyNumberFormat="1" applyFont="1" applyBorder="1" applyAlignment="1">
      <alignment horizontal="right"/>
    </xf>
    <xf numFmtId="3" fontId="18" fillId="0" borderId="84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4" fillId="0" borderId="48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30" fillId="0" borderId="5" xfId="0" applyFont="1" applyBorder="1"/>
    <xf numFmtId="0" fontId="31" fillId="0" borderId="5" xfId="0" applyFont="1" applyBorder="1" applyAlignment="1">
      <alignment horizontal="center"/>
    </xf>
    <xf numFmtId="0" fontId="31" fillId="0" borderId="5" xfId="0" applyFont="1" applyBorder="1"/>
    <xf numFmtId="3" fontId="30" fillId="0" borderId="5" xfId="0" applyNumberFormat="1" applyFont="1" applyBorder="1"/>
    <xf numFmtId="3" fontId="31" fillId="0" borderId="5" xfId="0" applyNumberFormat="1" applyFont="1" applyBorder="1"/>
    <xf numFmtId="0" fontId="18" fillId="0" borderId="64" xfId="0" applyFont="1" applyBorder="1"/>
    <xf numFmtId="0" fontId="18" fillId="0" borderId="6" xfId="0" applyFont="1" applyBorder="1"/>
    <xf numFmtId="0" fontId="18" fillId="0" borderId="51" xfId="0" applyFont="1" applyBorder="1"/>
    <xf numFmtId="0" fontId="0" fillId="0" borderId="20" xfId="0" applyBorder="1"/>
    <xf numFmtId="165" fontId="4" fillId="0" borderId="20" xfId="1" applyNumberFormat="1" applyFont="1" applyBorder="1" applyAlignment="1">
      <alignment vertical="center"/>
    </xf>
    <xf numFmtId="0" fontId="32" fillId="0" borderId="2" xfId="0" applyFont="1" applyBorder="1"/>
    <xf numFmtId="0" fontId="11" fillId="0" borderId="12" xfId="0" applyFont="1" applyBorder="1"/>
    <xf numFmtId="0" fontId="11" fillId="0" borderId="61" xfId="0" applyFont="1" applyBorder="1"/>
    <xf numFmtId="0" fontId="11" fillId="0" borderId="0" xfId="0" applyFont="1"/>
    <xf numFmtId="3" fontId="5" fillId="0" borderId="68" xfId="0" applyNumberFormat="1" applyFont="1" applyBorder="1"/>
    <xf numFmtId="3" fontId="5" fillId="0" borderId="13" xfId="0" applyNumberFormat="1" applyFont="1" applyBorder="1"/>
    <xf numFmtId="3" fontId="8" fillId="0" borderId="5" xfId="0" applyNumberFormat="1" applyFont="1" applyBorder="1"/>
    <xf numFmtId="0" fontId="10" fillId="0" borderId="16" xfId="0" applyFont="1" applyBorder="1"/>
    <xf numFmtId="3" fontId="5" fillId="0" borderId="62" xfId="0" applyNumberFormat="1" applyFont="1" applyBorder="1"/>
    <xf numFmtId="3" fontId="5" fillId="0" borderId="1" xfId="0" applyNumberFormat="1" applyFont="1" applyBorder="1"/>
    <xf numFmtId="3" fontId="5" fillId="0" borderId="21" xfId="0" applyNumberFormat="1" applyFont="1" applyBorder="1"/>
    <xf numFmtId="3" fontId="5" fillId="0" borderId="70" xfId="0" applyNumberFormat="1" applyFont="1" applyBorder="1"/>
    <xf numFmtId="3" fontId="8" fillId="0" borderId="8" xfId="0" applyNumberFormat="1" applyFont="1" applyBorder="1"/>
    <xf numFmtId="3" fontId="5" fillId="0" borderId="69" xfId="0" applyNumberFormat="1" applyFont="1" applyBorder="1"/>
    <xf numFmtId="0" fontId="5" fillId="0" borderId="44" xfId="0" applyFont="1" applyBorder="1"/>
    <xf numFmtId="0" fontId="5" fillId="0" borderId="4" xfId="0" applyFont="1" applyBorder="1"/>
    <xf numFmtId="0" fontId="8" fillId="0" borderId="6" xfId="0" applyFont="1" applyBorder="1"/>
    <xf numFmtId="3" fontId="32" fillId="0" borderId="35" xfId="0" applyNumberFormat="1" applyFont="1" applyBorder="1"/>
    <xf numFmtId="3" fontId="0" fillId="0" borderId="0" xfId="0" applyNumberFormat="1" applyAlignment="1">
      <alignment horizontal="right"/>
    </xf>
    <xf numFmtId="3" fontId="6" fillId="0" borderId="0" xfId="0" applyNumberFormat="1" applyFont="1"/>
    <xf numFmtId="3" fontId="4" fillId="0" borderId="0" xfId="0" applyNumberFormat="1" applyFont="1"/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89" xfId="0" applyNumberFormat="1" applyFont="1" applyBorder="1" applyAlignment="1">
      <alignment horizontal="right"/>
    </xf>
    <xf numFmtId="0" fontId="33" fillId="0" borderId="0" xfId="0" applyFont="1"/>
    <xf numFmtId="0" fontId="31" fillId="0" borderId="6" xfId="0" applyFont="1" applyBorder="1"/>
    <xf numFmtId="3" fontId="31" fillId="0" borderId="6" xfId="0" applyNumberFormat="1" applyFont="1" applyBorder="1"/>
    <xf numFmtId="0" fontId="31" fillId="0" borderId="4" xfId="0" applyFont="1" applyBorder="1"/>
    <xf numFmtId="3" fontId="31" fillId="0" borderId="4" xfId="0" applyNumberFormat="1" applyFont="1" applyBorder="1"/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4" fillId="0" borderId="63" xfId="0" applyFont="1" applyBorder="1"/>
    <xf numFmtId="49" fontId="27" fillId="0" borderId="15" xfId="0" applyNumberFormat="1" applyFont="1" applyBorder="1" applyAlignment="1">
      <alignment horizontal="left"/>
    </xf>
    <xf numFmtId="3" fontId="0" fillId="0" borderId="62" xfId="0" applyNumberForma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5" fillId="0" borderId="62" xfId="0" applyNumberFormat="1" applyFont="1" applyBorder="1" applyAlignment="1">
      <alignment horizontal="right"/>
    </xf>
    <xf numFmtId="4" fontId="0" fillId="0" borderId="0" xfId="0" applyNumberFormat="1"/>
    <xf numFmtId="3" fontId="0" fillId="0" borderId="12" xfId="0" applyNumberFormat="1" applyBorder="1" applyAlignment="1">
      <alignment horizontal="center"/>
    </xf>
    <xf numFmtId="3" fontId="20" fillId="0" borderId="5" xfId="0" applyNumberFormat="1" applyFon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3" fontId="0" fillId="0" borderId="35" xfId="0" applyNumberFormat="1" applyBorder="1"/>
    <xf numFmtId="0" fontId="4" fillId="0" borderId="5" xfId="0" applyFont="1" applyBorder="1"/>
    <xf numFmtId="0" fontId="35" fillId="0" borderId="2" xfId="0" applyFont="1" applyBorder="1"/>
    <xf numFmtId="3" fontId="18" fillId="0" borderId="0" xfId="0" applyNumberFormat="1" applyFont="1" applyBorder="1" applyAlignment="1">
      <alignment horizontal="right"/>
    </xf>
    <xf numFmtId="0" fontId="0" fillId="0" borderId="0" xfId="0" applyBorder="1"/>
    <xf numFmtId="3" fontId="0" fillId="0" borderId="53" xfId="0" applyNumberFormat="1" applyBorder="1" applyAlignment="1">
      <alignment horizontal="right"/>
    </xf>
    <xf numFmtId="3" fontId="0" fillId="0" borderId="5" xfId="0" applyNumberFormat="1" applyFont="1" applyBorder="1"/>
    <xf numFmtId="3" fontId="5" fillId="0" borderId="39" xfId="0" applyNumberFormat="1" applyFont="1" applyBorder="1"/>
    <xf numFmtId="3" fontId="5" fillId="0" borderId="32" xfId="0" applyNumberFormat="1" applyFont="1" applyBorder="1"/>
    <xf numFmtId="3" fontId="8" fillId="0" borderId="61" xfId="0" applyNumberFormat="1" applyFont="1" applyBorder="1"/>
    <xf numFmtId="0" fontId="4" fillId="0" borderId="0" xfId="0" applyFont="1" applyBorder="1"/>
    <xf numFmtId="3" fontId="36" fillId="0" borderId="11" xfId="0" applyNumberFormat="1" applyFont="1" applyBorder="1"/>
    <xf numFmtId="0" fontId="37" fillId="0" borderId="2" xfId="0" applyFont="1" applyBorder="1"/>
    <xf numFmtId="3" fontId="38" fillId="0" borderId="5" xfId="0" applyNumberFormat="1" applyFont="1" applyBorder="1"/>
    <xf numFmtId="3" fontId="37" fillId="0" borderId="37" xfId="0" applyNumberFormat="1" applyFont="1" applyBorder="1" applyAlignment="1">
      <alignment horizontal="right"/>
    </xf>
    <xf numFmtId="0" fontId="37" fillId="0" borderId="63" xfId="0" applyFont="1" applyBorder="1"/>
    <xf numFmtId="0" fontId="39" fillId="0" borderId="63" xfId="0" applyFont="1" applyBorder="1" applyAlignment="1">
      <alignment horizontal="left"/>
    </xf>
    <xf numFmtId="3" fontId="40" fillId="0" borderId="5" xfId="0" applyNumberFormat="1" applyFont="1" applyBorder="1"/>
    <xf numFmtId="3" fontId="41" fillId="0" borderId="5" xfId="0" applyNumberFormat="1" applyFont="1" applyBorder="1"/>
    <xf numFmtId="3" fontId="42" fillId="0" borderId="5" xfId="0" applyNumberFormat="1" applyFont="1" applyBorder="1"/>
    <xf numFmtId="0" fontId="11" fillId="0" borderId="6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9" fillId="0" borderId="80" xfId="0" applyFont="1" applyBorder="1"/>
    <xf numFmtId="3" fontId="5" fillId="0" borderId="77" xfId="0" applyNumberFormat="1" applyFont="1" applyBorder="1" applyAlignment="1">
      <alignment horizontal="right"/>
    </xf>
    <xf numFmtId="3" fontId="8" fillId="0" borderId="77" xfId="0" applyNumberFormat="1" applyFont="1" applyBorder="1" applyAlignment="1"/>
    <xf numFmtId="3" fontId="43" fillId="0" borderId="5" xfId="0" applyNumberFormat="1" applyFont="1" applyBorder="1" applyAlignment="1">
      <alignment horizontal="right"/>
    </xf>
    <xf numFmtId="3" fontId="2" fillId="0" borderId="39" xfId="0" applyNumberFormat="1" applyFont="1" applyBorder="1" applyAlignment="1">
      <alignment horizontal="right"/>
    </xf>
    <xf numFmtId="3" fontId="2" fillId="0" borderId="40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15" xfId="0" applyFont="1" applyBorder="1" applyAlignment="1">
      <alignment horizontal="center"/>
    </xf>
    <xf numFmtId="0" fontId="8" fillId="0" borderId="38" xfId="0" applyFont="1" applyBorder="1" applyAlignment="1">
      <alignment horizontal="center" wrapText="1"/>
    </xf>
    <xf numFmtId="3" fontId="0" fillId="0" borderId="6" xfId="0" applyNumberForma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 wrapText="1"/>
    </xf>
    <xf numFmtId="0" fontId="12" fillId="0" borderId="46" xfId="0" applyFont="1" applyBorder="1" applyAlignment="1">
      <alignment horizontal="center" wrapText="1"/>
    </xf>
    <xf numFmtId="49" fontId="5" fillId="0" borderId="61" xfId="0" applyNumberFormat="1" applyFont="1" applyBorder="1"/>
    <xf numFmtId="0" fontId="4" fillId="0" borderId="59" xfId="0" applyFont="1" applyBorder="1"/>
    <xf numFmtId="0" fontId="4" fillId="0" borderId="27" xfId="0" applyFont="1" applyBorder="1"/>
    <xf numFmtId="3" fontId="0" fillId="0" borderId="32" xfId="0" applyNumberFormat="1" applyBorder="1"/>
    <xf numFmtId="3" fontId="4" fillId="0" borderId="77" xfId="0" applyNumberFormat="1" applyFont="1" applyBorder="1"/>
    <xf numFmtId="49" fontId="4" fillId="0" borderId="2" xfId="0" applyNumberFormat="1" applyFont="1" applyBorder="1" applyAlignment="1">
      <alignment horizontal="left"/>
    </xf>
    <xf numFmtId="0" fontId="10" fillId="0" borderId="59" xfId="0" applyFont="1" applyBorder="1" applyAlignment="1">
      <alignment wrapText="1"/>
    </xf>
    <xf numFmtId="0" fontId="10" fillId="0" borderId="59" xfId="0" applyFont="1" applyBorder="1"/>
    <xf numFmtId="3" fontId="14" fillId="0" borderId="5" xfId="0" applyNumberFormat="1" applyFont="1" applyBorder="1"/>
    <xf numFmtId="3" fontId="2" fillId="0" borderId="77" xfId="0" applyNumberFormat="1" applyFont="1" applyBorder="1"/>
    <xf numFmtId="49" fontId="4" fillId="0" borderId="13" xfId="0" applyNumberFormat="1" applyFont="1" applyBorder="1"/>
    <xf numFmtId="0" fontId="4" fillId="0" borderId="37" xfId="0" applyFont="1" applyBorder="1"/>
    <xf numFmtId="0" fontId="0" fillId="0" borderId="19" xfId="0" applyFont="1" applyBorder="1"/>
    <xf numFmtId="0" fontId="21" fillId="0" borderId="13" xfId="0" applyFont="1" applyBorder="1"/>
    <xf numFmtId="0" fontId="0" fillId="0" borderId="13" xfId="0" applyFont="1" applyBorder="1"/>
    <xf numFmtId="0" fontId="4" fillId="0" borderId="13" xfId="0" applyFont="1" applyBorder="1"/>
    <xf numFmtId="49" fontId="4" fillId="0" borderId="13" xfId="0" applyNumberFormat="1" applyFont="1" applyBorder="1" applyAlignment="1">
      <alignment horizontal="left"/>
    </xf>
    <xf numFmtId="0" fontId="8" fillId="0" borderId="13" xfId="0" applyFont="1" applyBorder="1"/>
    <xf numFmtId="0" fontId="0" fillId="0" borderId="63" xfId="0" applyFont="1" applyBorder="1"/>
    <xf numFmtId="0" fontId="0" fillId="0" borderId="2" xfId="0" applyFont="1" applyBorder="1"/>
    <xf numFmtId="0" fontId="0" fillId="0" borderId="12" xfId="0" applyFont="1" applyBorder="1"/>
    <xf numFmtId="3" fontId="4" fillId="0" borderId="41" xfId="0" applyNumberFormat="1" applyFont="1" applyBorder="1"/>
    <xf numFmtId="49" fontId="4" fillId="0" borderId="63" xfId="0" applyNumberFormat="1" applyFont="1" applyBorder="1"/>
    <xf numFmtId="0" fontId="8" fillId="0" borderId="47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3" fontId="37" fillId="2" borderId="37" xfId="0" applyNumberFormat="1" applyFont="1" applyFill="1" applyBorder="1"/>
    <xf numFmtId="3" fontId="38" fillId="2" borderId="18" xfId="0" applyNumberFormat="1" applyFont="1" applyFill="1" applyBorder="1"/>
    <xf numFmtId="3" fontId="5" fillId="0" borderId="87" xfId="0" applyNumberFormat="1" applyFont="1" applyBorder="1"/>
    <xf numFmtId="3" fontId="8" fillId="0" borderId="16" xfId="0" applyNumberFormat="1" applyFont="1" applyBorder="1"/>
    <xf numFmtId="0" fontId="0" fillId="0" borderId="40" xfId="0" applyBorder="1"/>
    <xf numFmtId="0" fontId="0" fillId="0" borderId="41" xfId="0" applyBorder="1"/>
    <xf numFmtId="0" fontId="14" fillId="0" borderId="41" xfId="0" applyFont="1" applyBorder="1" applyAlignment="1">
      <alignment horizontal="center"/>
    </xf>
    <xf numFmtId="0" fontId="14" fillId="0" borderId="46" xfId="0" applyFont="1" applyBorder="1" applyAlignment="1">
      <alignment horizontal="center" wrapText="1"/>
    </xf>
    <xf numFmtId="0" fontId="14" fillId="0" borderId="80" xfId="0" applyFont="1" applyBorder="1" applyAlignment="1">
      <alignment horizontal="center"/>
    </xf>
    <xf numFmtId="0" fontId="14" fillId="0" borderId="42" xfId="0" applyFont="1" applyBorder="1" applyAlignment="1">
      <alignment horizontal="center" wrapText="1"/>
    </xf>
    <xf numFmtId="0" fontId="0" fillId="0" borderId="38" xfId="0" applyBorder="1"/>
    <xf numFmtId="3" fontId="4" fillId="0" borderId="38" xfId="0" applyNumberFormat="1" applyFont="1" applyBorder="1"/>
    <xf numFmtId="3" fontId="4" fillId="0" borderId="23" xfId="0" applyNumberFormat="1" applyFont="1" applyBorder="1"/>
    <xf numFmtId="3" fontId="4" fillId="0" borderId="46" xfId="0" applyNumberFormat="1" applyFont="1" applyBorder="1"/>
    <xf numFmtId="3" fontId="8" fillId="0" borderId="10" xfId="0" applyNumberFormat="1" applyFont="1" applyBorder="1"/>
    <xf numFmtId="49" fontId="10" fillId="0" borderId="49" xfId="0" applyNumberFormat="1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8" fillId="0" borderId="53" xfId="0" applyFont="1" applyBorder="1"/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horizontal="center"/>
    </xf>
    <xf numFmtId="0" fontId="10" fillId="0" borderId="0" xfId="0" applyFont="1" applyBorder="1"/>
    <xf numFmtId="14" fontId="10" fillId="0" borderId="0" xfId="0" applyNumberFormat="1" applyFont="1" applyBorder="1"/>
    <xf numFmtId="0" fontId="2" fillId="0" borderId="0" xfId="0" applyFont="1" applyBorder="1"/>
    <xf numFmtId="0" fontId="16" fillId="0" borderId="0" xfId="0" applyFont="1" applyBorder="1"/>
    <xf numFmtId="0" fontId="1" fillId="0" borderId="0" xfId="0" applyFont="1" applyBorder="1"/>
    <xf numFmtId="0" fontId="13" fillId="0" borderId="0" xfId="0" applyFont="1" applyBorder="1"/>
    <xf numFmtId="0" fontId="9" fillId="0" borderId="57" xfId="0" applyFont="1" applyBorder="1"/>
    <xf numFmtId="14" fontId="10" fillId="0" borderId="52" xfId="0" applyNumberFormat="1" applyFont="1" applyBorder="1"/>
    <xf numFmtId="14" fontId="10" fillId="0" borderId="19" xfId="0" applyNumberFormat="1" applyFont="1" applyBorder="1"/>
    <xf numFmtId="0" fontId="1" fillId="0" borderId="13" xfId="0" applyFont="1" applyBorder="1"/>
    <xf numFmtId="0" fontId="0" fillId="0" borderId="47" xfId="0" applyBorder="1"/>
    <xf numFmtId="0" fontId="13" fillId="0" borderId="90" xfId="0" applyFont="1" applyBorder="1"/>
    <xf numFmtId="0" fontId="4" fillId="0" borderId="60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14" fontId="4" fillId="0" borderId="85" xfId="0" applyNumberFormat="1" applyFont="1" applyBorder="1" applyAlignment="1">
      <alignment horizontal="center"/>
    </xf>
    <xf numFmtId="3" fontId="0" fillId="0" borderId="2" xfId="0" applyNumberFormat="1" applyFont="1" applyBorder="1"/>
    <xf numFmtId="3" fontId="0" fillId="0" borderId="68" xfId="0" applyNumberFormat="1" applyFont="1" applyBorder="1"/>
    <xf numFmtId="3" fontId="0" fillId="0" borderId="69" xfId="0" applyNumberFormat="1" applyFont="1" applyBorder="1"/>
    <xf numFmtId="3" fontId="6" fillId="0" borderId="86" xfId="0" applyNumberFormat="1" applyFont="1" applyBorder="1"/>
    <xf numFmtId="3" fontId="0" fillId="0" borderId="1" xfId="0" applyNumberFormat="1" applyFont="1" applyBorder="1"/>
    <xf numFmtId="3" fontId="0" fillId="0" borderId="85" xfId="0" applyNumberFormat="1" applyFont="1" applyBorder="1"/>
    <xf numFmtId="3" fontId="4" fillId="0" borderId="88" xfId="0" applyNumberFormat="1" applyFont="1" applyBorder="1"/>
    <xf numFmtId="0" fontId="8" fillId="0" borderId="0" xfId="0" applyFont="1" applyBorder="1"/>
    <xf numFmtId="3" fontId="16" fillId="0" borderId="0" xfId="0" applyNumberFormat="1" applyFont="1" applyBorder="1"/>
    <xf numFmtId="3" fontId="0" fillId="0" borderId="0" xfId="0" applyNumberFormat="1" applyBorder="1"/>
    <xf numFmtId="3" fontId="1" fillId="0" borderId="0" xfId="0" applyNumberFormat="1" applyFont="1" applyBorder="1"/>
    <xf numFmtId="3" fontId="4" fillId="0" borderId="0" xfId="0" applyNumberFormat="1" applyFont="1" applyBorder="1"/>
    <xf numFmtId="3" fontId="17" fillId="0" borderId="0" xfId="0" applyNumberFormat="1" applyFont="1" applyBorder="1"/>
    <xf numFmtId="3" fontId="2" fillId="0" borderId="0" xfId="0" applyNumberFormat="1" applyFont="1" applyBorder="1"/>
    <xf numFmtId="3" fontId="38" fillId="0" borderId="68" xfId="0" applyNumberFormat="1" applyFont="1" applyBorder="1"/>
    <xf numFmtId="3" fontId="4" fillId="0" borderId="13" xfId="0" applyNumberFormat="1" applyFont="1" applyBorder="1"/>
    <xf numFmtId="3" fontId="17" fillId="0" borderId="13" xfId="0" applyNumberFormat="1" applyFont="1" applyBorder="1"/>
    <xf numFmtId="0" fontId="4" fillId="0" borderId="48" xfId="0" applyFont="1" applyBorder="1" applyAlignment="1">
      <alignment horizontal="center"/>
    </xf>
    <xf numFmtId="0" fontId="4" fillId="0" borderId="85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49" fontId="4" fillId="0" borderId="62" xfId="0" applyNumberFormat="1" applyFont="1" applyBorder="1"/>
    <xf numFmtId="0" fontId="4" fillId="0" borderId="57" xfId="0" applyFont="1" applyBorder="1"/>
    <xf numFmtId="0" fontId="4" fillId="0" borderId="72" xfId="0" applyFont="1" applyBorder="1"/>
    <xf numFmtId="0" fontId="4" fillId="0" borderId="58" xfId="0" applyFont="1" applyBorder="1"/>
    <xf numFmtId="0" fontId="4" fillId="0" borderId="71" xfId="0" applyFont="1" applyBorder="1"/>
    <xf numFmtId="0" fontId="0" fillId="0" borderId="57" xfId="0" applyFont="1" applyBorder="1"/>
    <xf numFmtId="0" fontId="4" fillId="0" borderId="52" xfId="0" applyFont="1" applyBorder="1" applyAlignment="1">
      <alignment horizontal="right"/>
    </xf>
    <xf numFmtId="0" fontId="4" fillId="0" borderId="55" xfId="0" applyFont="1" applyBorder="1"/>
    <xf numFmtId="0" fontId="4" fillId="0" borderId="25" xfId="0" applyFont="1" applyBorder="1"/>
    <xf numFmtId="0" fontId="4" fillId="0" borderId="56" xfId="0" applyFont="1" applyBorder="1"/>
    <xf numFmtId="0" fontId="0" fillId="0" borderId="52" xfId="0" applyFont="1" applyBorder="1"/>
    <xf numFmtId="0" fontId="4" fillId="0" borderId="53" xfId="0" applyFont="1" applyBorder="1"/>
    <xf numFmtId="0" fontId="4" fillId="0" borderId="4" xfId="0" applyFont="1" applyBorder="1"/>
    <xf numFmtId="0" fontId="4" fillId="0" borderId="66" xfId="0" applyFont="1" applyBorder="1"/>
    <xf numFmtId="0" fontId="4" fillId="0" borderId="35" xfId="0" applyFont="1" applyBorder="1"/>
    <xf numFmtId="0" fontId="4" fillId="0" borderId="21" xfId="0" applyFont="1" applyBorder="1"/>
    <xf numFmtId="0" fontId="17" fillId="0" borderId="3" xfId="0" applyFont="1" applyBorder="1"/>
    <xf numFmtId="49" fontId="17" fillId="0" borderId="62" xfId="0" applyNumberFormat="1" applyFont="1" applyBorder="1"/>
    <xf numFmtId="0" fontId="0" fillId="0" borderId="37" xfId="0" applyFont="1" applyBorder="1"/>
    <xf numFmtId="6" fontId="0" fillId="0" borderId="3" xfId="0" applyNumberFormat="1" applyFont="1" applyBorder="1" applyAlignment="1">
      <alignment horizontal="right"/>
    </xf>
    <xf numFmtId="3" fontId="0" fillId="0" borderId="3" xfId="0" applyNumberFormat="1" applyFont="1" applyBorder="1"/>
    <xf numFmtId="3" fontId="0" fillId="0" borderId="13" xfId="0" applyNumberFormat="1" applyFont="1" applyBorder="1"/>
    <xf numFmtId="0" fontId="0" fillId="0" borderId="3" xfId="0" applyFont="1" applyBorder="1" applyAlignment="1">
      <alignment horizontal="right"/>
    </xf>
    <xf numFmtId="0" fontId="0" fillId="0" borderId="3" xfId="0" applyFont="1" applyBorder="1"/>
    <xf numFmtId="0" fontId="0" fillId="0" borderId="70" xfId="0" applyFont="1" applyBorder="1"/>
    <xf numFmtId="0" fontId="0" fillId="0" borderId="6" xfId="0" applyFont="1" applyBorder="1"/>
    <xf numFmtId="0" fontId="0" fillId="0" borderId="24" xfId="0" applyFont="1" applyBorder="1"/>
    <xf numFmtId="3" fontId="0" fillId="0" borderId="34" xfId="0" applyNumberFormat="1" applyFont="1" applyBorder="1"/>
    <xf numFmtId="3" fontId="0" fillId="0" borderId="0" xfId="0" applyNumberFormat="1" applyFont="1" applyBorder="1"/>
    <xf numFmtId="3" fontId="0" fillId="0" borderId="47" xfId="0" applyNumberFormat="1" applyFont="1" applyBorder="1"/>
    <xf numFmtId="0" fontId="0" fillId="0" borderId="68" xfId="0" applyFont="1" applyBorder="1"/>
    <xf numFmtId="0" fontId="17" fillId="0" borderId="37" xfId="0" applyFont="1" applyBorder="1"/>
    <xf numFmtId="0" fontId="17" fillId="0" borderId="37" xfId="0" applyFont="1" applyBorder="1" applyAlignment="1">
      <alignment horizontal="left"/>
    </xf>
    <xf numFmtId="3" fontId="0" fillId="0" borderId="2" xfId="0" applyNumberFormat="1" applyFont="1" applyBorder="1" applyAlignment="1">
      <alignment horizontal="right"/>
    </xf>
    <xf numFmtId="49" fontId="17" fillId="0" borderId="37" xfId="0" applyNumberFormat="1" applyFont="1" applyBorder="1" applyAlignment="1">
      <alignment horizontal="left"/>
    </xf>
    <xf numFmtId="0" fontId="0" fillId="0" borderId="2" xfId="0" applyFont="1" applyBorder="1" applyAlignment="1">
      <alignment horizontal="right"/>
    </xf>
    <xf numFmtId="3" fontId="0" fillId="0" borderId="22" xfId="0" applyNumberFormat="1" applyFont="1" applyBorder="1"/>
    <xf numFmtId="3" fontId="4" fillId="0" borderId="52" xfId="0" applyNumberFormat="1" applyFont="1" applyBorder="1"/>
    <xf numFmtId="49" fontId="4" fillId="0" borderId="38" xfId="0" applyNumberFormat="1" applyFont="1" applyBorder="1" applyAlignment="1">
      <alignment horizontal="left"/>
    </xf>
    <xf numFmtId="0" fontId="4" fillId="0" borderId="70" xfId="0" applyFont="1" applyBorder="1"/>
    <xf numFmtId="0" fontId="0" fillId="0" borderId="6" xfId="0" applyFont="1" applyBorder="1" applyAlignment="1">
      <alignment horizontal="right"/>
    </xf>
    <xf numFmtId="3" fontId="0" fillId="0" borderId="32" xfId="0" applyNumberFormat="1" applyFont="1" applyBorder="1"/>
    <xf numFmtId="3" fontId="0" fillId="0" borderId="33" xfId="0" applyNumberFormat="1" applyFont="1" applyBorder="1"/>
    <xf numFmtId="3" fontId="37" fillId="0" borderId="68" xfId="0" applyNumberFormat="1" applyFont="1" applyBorder="1"/>
    <xf numFmtId="0" fontId="0" fillId="0" borderId="63" xfId="0" applyFont="1" applyBorder="1" applyAlignment="1">
      <alignment horizontal="left"/>
    </xf>
    <xf numFmtId="0" fontId="0" fillId="0" borderId="30" xfId="0" applyFont="1" applyBorder="1"/>
    <xf numFmtId="49" fontId="4" fillId="0" borderId="63" xfId="0" applyNumberFormat="1" applyFont="1" applyBorder="1" applyAlignment="1">
      <alignment horizontal="left"/>
    </xf>
    <xf numFmtId="0" fontId="0" fillId="0" borderId="64" xfId="0" applyFont="1" applyBorder="1" applyAlignment="1">
      <alignment horizontal="left"/>
    </xf>
    <xf numFmtId="3" fontId="4" fillId="0" borderId="24" xfId="0" applyNumberFormat="1" applyFont="1" applyBorder="1"/>
    <xf numFmtId="0" fontId="0" fillId="0" borderId="55" xfId="0" applyFont="1" applyBorder="1"/>
    <xf numFmtId="3" fontId="38" fillId="0" borderId="26" xfId="0" applyNumberFormat="1" applyFont="1" applyBorder="1"/>
    <xf numFmtId="3" fontId="4" fillId="0" borderId="22" xfId="0" applyNumberFormat="1" applyFont="1" applyBorder="1"/>
    <xf numFmtId="3" fontId="0" fillId="0" borderId="6" xfId="0" applyNumberFormat="1" applyFont="1" applyBorder="1" applyAlignment="1">
      <alignment horizontal="right"/>
    </xf>
    <xf numFmtId="3" fontId="38" fillId="0" borderId="85" xfId="0" applyNumberFormat="1" applyFont="1" applyBorder="1"/>
    <xf numFmtId="49" fontId="8" fillId="0" borderId="15" xfId="0" applyNumberFormat="1" applyFont="1" applyBorder="1" applyAlignment="1">
      <alignment horizontal="left"/>
    </xf>
    <xf numFmtId="0" fontId="4" fillId="0" borderId="80" xfId="0" applyFont="1" applyBorder="1"/>
    <xf numFmtId="3" fontId="11" fillId="0" borderId="24" xfId="0" applyNumberFormat="1" applyFont="1" applyBorder="1" applyAlignment="1">
      <alignment horizontal="right"/>
    </xf>
    <xf numFmtId="3" fontId="11" fillId="0" borderId="34" xfId="0" applyNumberFormat="1" applyFont="1" applyBorder="1" applyAlignment="1">
      <alignment horizontal="right"/>
    </xf>
    <xf numFmtId="0" fontId="5" fillId="0" borderId="72" xfId="0" applyFont="1" applyBorder="1" applyAlignment="1">
      <alignment horizontal="left"/>
    </xf>
    <xf numFmtId="0" fontId="0" fillId="0" borderId="45" xfId="0" applyBorder="1"/>
    <xf numFmtId="0" fontId="7" fillId="0" borderId="7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11" fillId="0" borderId="63" xfId="0" applyFont="1" applyBorder="1" applyAlignment="1">
      <alignment horizontal="left"/>
    </xf>
    <xf numFmtId="0" fontId="11" fillId="0" borderId="3" xfId="0" applyFont="1" applyBorder="1"/>
    <xf numFmtId="3" fontId="8" fillId="0" borderId="46" xfId="0" applyNumberFormat="1" applyFont="1" applyBorder="1" applyAlignment="1">
      <alignment horizontal="right"/>
    </xf>
    <xf numFmtId="3" fontId="43" fillId="0" borderId="11" xfId="0" applyNumberFormat="1" applyFont="1" applyBorder="1"/>
    <xf numFmtId="0" fontId="8" fillId="0" borderId="15" xfId="0" applyFont="1" applyBorder="1" applyAlignment="1">
      <alignment horizontal="left"/>
    </xf>
    <xf numFmtId="0" fontId="35" fillId="0" borderId="2" xfId="0" applyFont="1" applyBorder="1" applyAlignment="1">
      <alignment horizontal="left"/>
    </xf>
    <xf numFmtId="3" fontId="2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3" fontId="5" fillId="0" borderId="61" xfId="0" applyNumberFormat="1" applyFont="1" applyBorder="1"/>
    <xf numFmtId="0" fontId="5" fillId="0" borderId="0" xfId="0" applyFont="1" applyBorder="1"/>
    <xf numFmtId="3" fontId="5" fillId="0" borderId="34" xfId="0" applyNumberFormat="1" applyFont="1" applyBorder="1"/>
    <xf numFmtId="49" fontId="0" fillId="0" borderId="6" xfId="0" applyNumberFormat="1" applyBorder="1"/>
    <xf numFmtId="49" fontId="4" fillId="0" borderId="68" xfId="0" applyNumberFormat="1" applyFont="1" applyBorder="1"/>
    <xf numFmtId="49" fontId="0" fillId="0" borderId="0" xfId="0" applyNumberFormat="1" applyBorder="1"/>
    <xf numFmtId="3" fontId="0" fillId="0" borderId="53" xfId="0" applyNumberFormat="1" applyBorder="1"/>
    <xf numFmtId="165" fontId="1" fillId="0" borderId="12" xfId="1" applyNumberFormat="1" applyBorder="1" applyAlignment="1">
      <alignment horizontal="right" vertical="center"/>
    </xf>
    <xf numFmtId="165" fontId="4" fillId="0" borderId="12" xfId="1" applyNumberFormat="1" applyFont="1" applyBorder="1" applyAlignment="1">
      <alignment horizontal="right" vertical="center"/>
    </xf>
    <xf numFmtId="165" fontId="1" fillId="0" borderId="13" xfId="1" applyNumberFormat="1" applyFont="1" applyBorder="1" applyAlignment="1">
      <alignment horizontal="right" vertical="center"/>
    </xf>
    <xf numFmtId="0" fontId="8" fillId="0" borderId="64" xfId="0" applyFont="1" applyBorder="1"/>
    <xf numFmtId="165" fontId="1" fillId="0" borderId="20" xfId="1" applyNumberFormat="1" applyFont="1" applyBorder="1" applyAlignment="1">
      <alignment horizontal="right" vertical="center"/>
    </xf>
    <xf numFmtId="0" fontId="10" fillId="0" borderId="41" xfId="0" applyFont="1" applyBorder="1" applyAlignment="1">
      <alignment wrapText="1"/>
    </xf>
    <xf numFmtId="0" fontId="10" fillId="0" borderId="46" xfId="0" applyFont="1" applyBorder="1" applyAlignment="1">
      <alignment wrapText="1"/>
    </xf>
    <xf numFmtId="3" fontId="5" fillId="0" borderId="86" xfId="0" applyNumberFormat="1" applyFont="1" applyBorder="1"/>
    <xf numFmtId="3" fontId="8" fillId="0" borderId="68" xfId="0" applyNumberFormat="1" applyFont="1" applyBorder="1"/>
    <xf numFmtId="3" fontId="8" fillId="0" borderId="67" xfId="0" applyNumberFormat="1" applyFont="1" applyBorder="1"/>
    <xf numFmtId="0" fontId="5" fillId="0" borderId="0" xfId="0" applyFont="1" applyAlignment="1">
      <alignment horizontal="left"/>
    </xf>
    <xf numFmtId="49" fontId="4" fillId="0" borderId="64" xfId="0" applyNumberFormat="1" applyFont="1" applyBorder="1" applyAlignment="1">
      <alignment horizontal="left"/>
    </xf>
    <xf numFmtId="3" fontId="8" fillId="0" borderId="84" xfId="0" applyNumberFormat="1" applyFont="1" applyBorder="1" applyAlignment="1">
      <alignment horizontal="right"/>
    </xf>
    <xf numFmtId="0" fontId="11" fillId="0" borderId="24" xfId="0" applyFont="1" applyBorder="1"/>
    <xf numFmtId="3" fontId="18" fillId="0" borderId="22" xfId="0" applyNumberFormat="1" applyFont="1" applyBorder="1" applyAlignment="1">
      <alignment horizontal="right"/>
    </xf>
    <xf numFmtId="3" fontId="20" fillId="0" borderId="22" xfId="0" applyNumberFormat="1" applyFont="1" applyBorder="1" applyAlignment="1">
      <alignment horizontal="right"/>
    </xf>
    <xf numFmtId="3" fontId="43" fillId="0" borderId="70" xfId="0" applyNumberFormat="1" applyFont="1" applyBorder="1"/>
    <xf numFmtId="3" fontId="43" fillId="0" borderId="23" xfId="0" applyNumberFormat="1" applyFont="1" applyBorder="1"/>
    <xf numFmtId="0" fontId="5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1" fillId="0" borderId="68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17" fillId="0" borderId="63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2" fillId="0" borderId="5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7" fillId="0" borderId="5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66" xfId="0" applyFont="1" applyBorder="1" applyAlignment="1">
      <alignment horizontal="left"/>
    </xf>
    <xf numFmtId="0" fontId="4" fillId="0" borderId="6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70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24" xfId="0" applyFont="1" applyBorder="1" applyAlignment="1">
      <alignment horizontal="left"/>
    </xf>
    <xf numFmtId="0" fontId="2" fillId="0" borderId="79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80" xfId="0" applyFont="1" applyBorder="1" applyAlignment="1">
      <alignment horizontal="left"/>
    </xf>
    <xf numFmtId="0" fontId="2" fillId="0" borderId="71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7" fillId="0" borderId="15" xfId="0" applyFont="1" applyBorder="1" applyAlignment="1">
      <alignment horizontal="left"/>
    </xf>
    <xf numFmtId="0" fontId="27" fillId="0" borderId="80" xfId="0" applyFont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workbookViewId="0"/>
  </sheetViews>
  <sheetFormatPr defaultRowHeight="12.75" x14ac:dyDescent="0.2"/>
  <cols>
    <col min="2" max="2" width="8.28515625" customWidth="1"/>
    <col min="3" max="3" width="15" customWidth="1"/>
    <col min="4" max="4" width="13.42578125" customWidth="1"/>
    <col min="5" max="5" width="13.5703125" customWidth="1"/>
    <col min="6" max="6" width="11" customWidth="1"/>
    <col min="7" max="7" width="14.7109375" customWidth="1"/>
  </cols>
  <sheetData>
    <row r="1" spans="1:8" x14ac:dyDescent="0.2">
      <c r="A1" t="s">
        <v>379</v>
      </c>
    </row>
    <row r="3" spans="1:8" x14ac:dyDescent="0.2">
      <c r="A3" s="673" t="s">
        <v>309</v>
      </c>
      <c r="B3" s="673"/>
      <c r="C3" s="673"/>
      <c r="D3" s="673"/>
      <c r="E3" s="673"/>
      <c r="F3" s="673"/>
      <c r="G3" s="673"/>
      <c r="H3" s="673"/>
    </row>
    <row r="4" spans="1:8" x14ac:dyDescent="0.2">
      <c r="A4" s="190"/>
      <c r="B4" s="190"/>
      <c r="C4" s="190"/>
      <c r="D4" s="190"/>
      <c r="E4" s="190"/>
      <c r="F4" s="190"/>
      <c r="G4" s="190"/>
    </row>
    <row r="5" spans="1:8" x14ac:dyDescent="0.2">
      <c r="A5" s="4"/>
      <c r="B5" s="4"/>
      <c r="C5" s="4" t="s">
        <v>16</v>
      </c>
      <c r="D5" s="4"/>
      <c r="E5" s="4"/>
    </row>
    <row r="6" spans="1:8" x14ac:dyDescent="0.2">
      <c r="G6" s="6"/>
    </row>
    <row r="7" spans="1:8" x14ac:dyDescent="0.2">
      <c r="A7" s="680" t="s">
        <v>10</v>
      </c>
      <c r="B7" s="680"/>
      <c r="C7" s="680"/>
      <c r="D7" s="680"/>
      <c r="E7" s="680"/>
      <c r="F7" s="680"/>
      <c r="G7" s="6"/>
    </row>
    <row r="8" spans="1:8" x14ac:dyDescent="0.2">
      <c r="A8" s="6"/>
      <c r="B8" s="680" t="s">
        <v>47</v>
      </c>
      <c r="C8" s="680"/>
      <c r="D8" s="680"/>
      <c r="E8" s="680"/>
      <c r="F8" s="6"/>
      <c r="G8" s="4"/>
    </row>
    <row r="9" spans="1:8" x14ac:dyDescent="0.2">
      <c r="A9" s="4"/>
      <c r="B9" s="4"/>
      <c r="C9" s="247">
        <v>2020</v>
      </c>
      <c r="D9" s="4"/>
      <c r="E9" s="4"/>
      <c r="F9" s="4"/>
      <c r="G9" s="4"/>
    </row>
    <row r="10" spans="1:8" ht="13.5" thickBot="1" x14ac:dyDescent="0.25">
      <c r="G10" s="174" t="s">
        <v>180</v>
      </c>
    </row>
    <row r="11" spans="1:8" ht="13.5" thickBot="1" x14ac:dyDescent="0.25">
      <c r="A11" s="17"/>
      <c r="B11" s="18"/>
      <c r="C11" s="19"/>
      <c r="D11" s="20"/>
      <c r="E11" s="20"/>
      <c r="F11" s="20"/>
      <c r="G11" s="19"/>
    </row>
    <row r="12" spans="1:8" ht="14.25" customHeight="1" thickBot="1" x14ac:dyDescent="0.25">
      <c r="A12" s="674" t="s">
        <v>66</v>
      </c>
      <c r="B12" s="675"/>
      <c r="C12" s="676"/>
      <c r="D12" s="674">
        <v>2020</v>
      </c>
      <c r="E12" s="675"/>
      <c r="F12" s="675"/>
      <c r="G12" s="676"/>
    </row>
    <row r="13" spans="1:8" s="4" customFormat="1" ht="15" customHeight="1" x14ac:dyDescent="0.2">
      <c r="A13" s="61"/>
      <c r="B13" s="206" t="s">
        <v>0</v>
      </c>
      <c r="C13" s="206"/>
      <c r="D13" s="28"/>
      <c r="E13" s="29"/>
      <c r="F13" s="197"/>
      <c r="G13" s="198"/>
    </row>
    <row r="14" spans="1:8" s="4" customFormat="1" ht="22.5" customHeight="1" x14ac:dyDescent="0.2">
      <c r="A14" s="207" t="s">
        <v>2</v>
      </c>
      <c r="B14" s="92"/>
      <c r="C14" s="53"/>
      <c r="D14" s="488" t="s">
        <v>310</v>
      </c>
      <c r="E14" s="454" t="s">
        <v>311</v>
      </c>
      <c r="F14" s="11"/>
      <c r="G14" s="10"/>
    </row>
    <row r="15" spans="1:8" x14ac:dyDescent="0.2">
      <c r="A15" s="72" t="s">
        <v>92</v>
      </c>
      <c r="B15" s="2"/>
      <c r="C15" s="2"/>
      <c r="D15" s="461">
        <v>7298000</v>
      </c>
      <c r="E15" s="452">
        <v>11082940</v>
      </c>
      <c r="F15" s="431"/>
      <c r="G15" s="10"/>
    </row>
    <row r="16" spans="1:8" x14ac:dyDescent="0.2">
      <c r="A16" s="72" t="s">
        <v>80</v>
      </c>
      <c r="B16" s="2"/>
      <c r="C16" s="2"/>
      <c r="D16" s="446">
        <v>8750000</v>
      </c>
      <c r="E16" s="452">
        <v>10381016</v>
      </c>
      <c r="F16" s="431"/>
      <c r="G16" s="10"/>
    </row>
    <row r="17" spans="1:7" x14ac:dyDescent="0.2">
      <c r="A17" s="72" t="s">
        <v>93</v>
      </c>
      <c r="B17" s="2"/>
      <c r="C17" s="2"/>
      <c r="D17" s="209">
        <v>30133288</v>
      </c>
      <c r="E17" s="452">
        <v>32666862</v>
      </c>
      <c r="F17" s="431"/>
      <c r="G17" s="10"/>
    </row>
    <row r="18" spans="1:7" x14ac:dyDescent="0.2">
      <c r="A18" s="72" t="s">
        <v>192</v>
      </c>
      <c r="B18" s="2"/>
      <c r="C18" s="2"/>
      <c r="D18" s="209">
        <v>12360000</v>
      </c>
      <c r="E18" s="452">
        <v>15895313</v>
      </c>
      <c r="F18" s="431"/>
      <c r="G18" s="10"/>
    </row>
    <row r="19" spans="1:7" x14ac:dyDescent="0.2">
      <c r="A19" s="470" t="s">
        <v>94</v>
      </c>
      <c r="B19" s="2"/>
      <c r="C19" s="195"/>
      <c r="D19" s="469">
        <v>5114581</v>
      </c>
      <c r="E19" s="452">
        <v>2883565</v>
      </c>
      <c r="F19" s="431"/>
      <c r="G19" s="10"/>
    </row>
    <row r="20" spans="1:7" x14ac:dyDescent="0.2">
      <c r="A20" s="72" t="s">
        <v>95</v>
      </c>
      <c r="B20" s="2"/>
      <c r="C20" s="2"/>
      <c r="D20" s="209" t="s">
        <v>201</v>
      </c>
      <c r="E20" s="452">
        <v>4247293</v>
      </c>
      <c r="F20" s="431"/>
      <c r="G20" s="10"/>
    </row>
    <row r="21" spans="1:7" x14ac:dyDescent="0.2">
      <c r="A21" s="72" t="s">
        <v>312</v>
      </c>
      <c r="B21" s="2"/>
      <c r="C21" s="2"/>
      <c r="D21" s="209"/>
      <c r="E21" s="452">
        <v>166080</v>
      </c>
      <c r="F21" s="431"/>
      <c r="G21" s="10"/>
    </row>
    <row r="22" spans="1:7" ht="13.5" customHeight="1" x14ac:dyDescent="0.2">
      <c r="A22" s="207" t="s">
        <v>1</v>
      </c>
      <c r="B22" s="3"/>
      <c r="C22" s="3"/>
      <c r="D22" s="210">
        <v>63655869</v>
      </c>
      <c r="E22" s="644">
        <f>SUM(E15:E21)</f>
        <v>77323069</v>
      </c>
      <c r="F22" s="432"/>
      <c r="G22" s="199"/>
    </row>
    <row r="23" spans="1:7" x14ac:dyDescent="0.2">
      <c r="A23" s="72"/>
      <c r="B23" s="2"/>
      <c r="C23" s="2"/>
      <c r="D23" s="90"/>
      <c r="E23" s="452"/>
      <c r="F23" s="433"/>
      <c r="G23" s="10"/>
    </row>
    <row r="24" spans="1:7" x14ac:dyDescent="0.2">
      <c r="A24" s="207" t="s">
        <v>3</v>
      </c>
      <c r="B24" s="2"/>
      <c r="C24" s="2"/>
      <c r="D24" s="109"/>
      <c r="E24" s="452"/>
      <c r="F24" s="433"/>
      <c r="G24" s="10"/>
    </row>
    <row r="25" spans="1:7" x14ac:dyDescent="0.2">
      <c r="A25" s="72" t="s">
        <v>85</v>
      </c>
      <c r="B25" s="2"/>
      <c r="C25" s="2"/>
      <c r="D25" s="388">
        <v>22520196</v>
      </c>
      <c r="E25" s="452">
        <v>24514377</v>
      </c>
      <c r="F25" s="431"/>
      <c r="G25" s="10"/>
    </row>
    <row r="26" spans="1:7" x14ac:dyDescent="0.2">
      <c r="A26" s="72" t="s">
        <v>101</v>
      </c>
      <c r="B26" s="2"/>
      <c r="C26" s="2"/>
      <c r="D26" s="388">
        <v>3176535</v>
      </c>
      <c r="E26" s="452">
        <v>3381535</v>
      </c>
      <c r="F26" s="431"/>
      <c r="G26" s="10"/>
    </row>
    <row r="27" spans="1:7" x14ac:dyDescent="0.2">
      <c r="A27" s="72" t="s">
        <v>96</v>
      </c>
      <c r="B27" s="2"/>
      <c r="C27" s="2"/>
      <c r="D27" s="460">
        <v>27528827</v>
      </c>
      <c r="E27" s="452">
        <v>34748469</v>
      </c>
      <c r="F27" s="431"/>
      <c r="G27" s="10"/>
    </row>
    <row r="28" spans="1:7" x14ac:dyDescent="0.2">
      <c r="A28" s="72" t="s">
        <v>49</v>
      </c>
      <c r="B28" s="2"/>
      <c r="C28" s="2"/>
      <c r="D28" s="215">
        <v>3759820</v>
      </c>
      <c r="E28" s="452">
        <v>1479820</v>
      </c>
      <c r="F28" s="431"/>
      <c r="G28" s="10"/>
    </row>
    <row r="29" spans="1:7" x14ac:dyDescent="0.2">
      <c r="A29" s="72" t="s">
        <v>50</v>
      </c>
      <c r="B29" s="12"/>
      <c r="C29" s="12"/>
      <c r="D29" s="215">
        <v>4335160</v>
      </c>
      <c r="E29" s="452">
        <v>6781952</v>
      </c>
      <c r="F29" s="431"/>
      <c r="G29" s="10"/>
    </row>
    <row r="30" spans="1:7" x14ac:dyDescent="0.2">
      <c r="A30" s="72" t="s">
        <v>91</v>
      </c>
      <c r="B30" s="2"/>
      <c r="C30" s="2"/>
      <c r="D30" s="446">
        <v>1130000</v>
      </c>
      <c r="E30" s="452">
        <v>1254973</v>
      </c>
      <c r="F30" s="431"/>
      <c r="G30" s="10"/>
    </row>
    <row r="31" spans="1:7" x14ac:dyDescent="0.2">
      <c r="A31" s="677" t="s">
        <v>97</v>
      </c>
      <c r="B31" s="678"/>
      <c r="C31" s="679"/>
      <c r="D31" s="209">
        <v>1205331</v>
      </c>
      <c r="E31" s="452">
        <v>4217626</v>
      </c>
      <c r="F31" s="431"/>
      <c r="G31" s="10"/>
    </row>
    <row r="32" spans="1:7" x14ac:dyDescent="0.2">
      <c r="A32" s="485" t="s">
        <v>313</v>
      </c>
      <c r="B32" s="486"/>
      <c r="C32" s="486"/>
      <c r="D32" s="209"/>
      <c r="E32" s="452">
        <v>109747</v>
      </c>
      <c r="F32" s="431"/>
      <c r="G32" s="10"/>
    </row>
    <row r="33" spans="1:7" ht="13.5" customHeight="1" x14ac:dyDescent="0.2">
      <c r="A33" s="207" t="s">
        <v>6</v>
      </c>
      <c r="B33" s="3"/>
      <c r="C33" s="3"/>
      <c r="D33" s="210">
        <f>SUM(D25:D32)</f>
        <v>63655869</v>
      </c>
      <c r="E33" s="644">
        <f>SUM(E25:E32)</f>
        <v>76488499</v>
      </c>
      <c r="F33" s="432"/>
      <c r="G33" s="199"/>
    </row>
    <row r="34" spans="1:7" x14ac:dyDescent="0.2">
      <c r="A34" s="205"/>
      <c r="B34" s="21"/>
      <c r="C34" s="21"/>
      <c r="D34" s="108"/>
      <c r="E34" s="489"/>
      <c r="F34" s="108"/>
      <c r="G34" s="200"/>
    </row>
    <row r="35" spans="1:7" x14ac:dyDescent="0.2">
      <c r="A35" s="291"/>
      <c r="B35" s="203" t="s">
        <v>7</v>
      </c>
      <c r="C35" s="203"/>
      <c r="D35" s="211"/>
      <c r="E35" s="490"/>
      <c r="F35" s="211"/>
      <c r="G35" s="204"/>
    </row>
    <row r="36" spans="1:7" x14ac:dyDescent="0.2">
      <c r="A36" s="207"/>
      <c r="B36" s="7"/>
      <c r="C36" s="7"/>
      <c r="D36" s="212"/>
      <c r="E36" s="491"/>
      <c r="F36" s="212"/>
      <c r="G36" s="199"/>
    </row>
    <row r="37" spans="1:7" ht="25.5" x14ac:dyDescent="0.2">
      <c r="A37" s="207" t="s">
        <v>2</v>
      </c>
      <c r="B37" s="2"/>
      <c r="C37" s="2"/>
      <c r="D37" s="492" t="s">
        <v>310</v>
      </c>
      <c r="E37" s="493" t="s">
        <v>311</v>
      </c>
      <c r="F37" s="433"/>
      <c r="G37" s="10"/>
    </row>
    <row r="38" spans="1:7" x14ac:dyDescent="0.2">
      <c r="A38" s="72" t="s">
        <v>94</v>
      </c>
      <c r="B38" s="2"/>
      <c r="C38" s="2"/>
      <c r="D38" s="389">
        <v>20358334</v>
      </c>
      <c r="E38" s="452">
        <v>20358334</v>
      </c>
      <c r="F38" s="431"/>
      <c r="G38" s="450"/>
    </row>
    <row r="39" spans="1:7" x14ac:dyDescent="0.2">
      <c r="A39" s="72" t="s">
        <v>82</v>
      </c>
      <c r="B39" s="2"/>
      <c r="C39" s="2"/>
      <c r="D39" s="452">
        <v>5696000</v>
      </c>
      <c r="E39" s="452">
        <v>20696000</v>
      </c>
      <c r="F39" s="431"/>
      <c r="G39" s="10"/>
    </row>
    <row r="40" spans="1:7" x14ac:dyDescent="0.2">
      <c r="A40" s="72" t="s">
        <v>84</v>
      </c>
      <c r="B40" s="2"/>
      <c r="C40" s="2"/>
      <c r="D40" s="209">
        <v>0</v>
      </c>
      <c r="E40" s="452"/>
      <c r="F40" s="431"/>
      <c r="G40" s="10"/>
    </row>
    <row r="41" spans="1:7" ht="13.5" customHeight="1" x14ac:dyDescent="0.2">
      <c r="A41" s="207" t="s">
        <v>1</v>
      </c>
      <c r="B41" s="3"/>
      <c r="C41" s="3"/>
      <c r="D41" s="210">
        <f>SUM(D38:D40)</f>
        <v>26054334</v>
      </c>
      <c r="E41" s="644">
        <f>SUM(E38:E40)</f>
        <v>41054334</v>
      </c>
      <c r="F41" s="432"/>
      <c r="G41" s="199"/>
    </row>
    <row r="42" spans="1:7" x14ac:dyDescent="0.2">
      <c r="A42" s="72"/>
      <c r="B42" s="2"/>
      <c r="C42" s="2"/>
      <c r="D42" s="90"/>
      <c r="E42" s="452"/>
      <c r="F42" s="433"/>
      <c r="G42" s="10"/>
    </row>
    <row r="43" spans="1:7" x14ac:dyDescent="0.2">
      <c r="A43" s="207" t="s">
        <v>3</v>
      </c>
      <c r="B43" s="2"/>
      <c r="C43" s="2"/>
      <c r="D43" s="109"/>
      <c r="E43" s="452"/>
      <c r="F43" s="433"/>
      <c r="G43" s="10"/>
    </row>
    <row r="44" spans="1:7" x14ac:dyDescent="0.2">
      <c r="A44" s="72" t="s">
        <v>98</v>
      </c>
      <c r="B44" s="2"/>
      <c r="C44" s="2"/>
      <c r="D44" s="480">
        <v>11611000</v>
      </c>
      <c r="E44" s="452">
        <v>14653334</v>
      </c>
      <c r="F44" s="431"/>
      <c r="G44" s="10"/>
    </row>
    <row r="45" spans="1:7" x14ac:dyDescent="0.2">
      <c r="A45" s="72" t="s">
        <v>99</v>
      </c>
      <c r="B45" s="2"/>
      <c r="C45" s="2"/>
      <c r="D45" s="389">
        <v>14143000</v>
      </c>
      <c r="E45" s="452">
        <v>26743964</v>
      </c>
      <c r="F45" s="431"/>
      <c r="G45" s="10"/>
    </row>
    <row r="46" spans="1:7" x14ac:dyDescent="0.2">
      <c r="A46" s="72" t="s">
        <v>100</v>
      </c>
      <c r="B46" s="2"/>
      <c r="C46" s="2"/>
      <c r="D46" s="452">
        <v>300000</v>
      </c>
      <c r="E46" s="452">
        <v>491606</v>
      </c>
      <c r="F46" s="431"/>
      <c r="G46" s="10"/>
    </row>
    <row r="47" spans="1:7" ht="13.5" customHeight="1" x14ac:dyDescent="0.2">
      <c r="A47" s="207" t="s">
        <v>6</v>
      </c>
      <c r="B47" s="3"/>
      <c r="C47" s="3"/>
      <c r="D47" s="210">
        <v>26054334</v>
      </c>
      <c r="E47" s="644">
        <f>SUM(E44:E46)</f>
        <v>41888904</v>
      </c>
      <c r="F47" s="432"/>
      <c r="G47" s="199"/>
    </row>
    <row r="48" spans="1:7" ht="13.5" thickBot="1" x14ac:dyDescent="0.25">
      <c r="A48" s="205"/>
      <c r="B48" s="21"/>
      <c r="C48" s="21"/>
      <c r="D48" s="109"/>
      <c r="E48" s="645"/>
      <c r="F48" s="434"/>
      <c r="G48" s="200"/>
    </row>
    <row r="49" spans="1:7" ht="13.5" customHeight="1" x14ac:dyDescent="0.2">
      <c r="A49" s="23" t="s">
        <v>8</v>
      </c>
      <c r="B49" s="24"/>
      <c r="C49" s="24"/>
      <c r="D49" s="481">
        <v>89710203</v>
      </c>
      <c r="E49" s="646">
        <f>E22+E41</f>
        <v>118377403</v>
      </c>
      <c r="F49" s="435"/>
      <c r="G49" s="201"/>
    </row>
    <row r="50" spans="1:7" ht="14.25" customHeight="1" thickBot="1" x14ac:dyDescent="0.25">
      <c r="A50" s="25" t="s">
        <v>9</v>
      </c>
      <c r="B50" s="26"/>
      <c r="C50" s="26"/>
      <c r="D50" s="482">
        <f>D33+D47</f>
        <v>89710203</v>
      </c>
      <c r="E50" s="647">
        <f>E33+E47</f>
        <v>118377403</v>
      </c>
      <c r="F50" s="436"/>
      <c r="G50" s="202"/>
    </row>
    <row r="51" spans="1:7" x14ac:dyDescent="0.2">
      <c r="D51" s="428"/>
      <c r="E51" s="5"/>
      <c r="F51" s="5"/>
      <c r="G51" s="5"/>
    </row>
    <row r="52" spans="1:7" x14ac:dyDescent="0.2">
      <c r="A52" s="190"/>
    </row>
  </sheetData>
  <mergeCells count="6">
    <mergeCell ref="A3:H3"/>
    <mergeCell ref="D12:G12"/>
    <mergeCell ref="A12:C12"/>
    <mergeCell ref="A31:C31"/>
    <mergeCell ref="A7:F7"/>
    <mergeCell ref="B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7"/>
  <sheetViews>
    <sheetView workbookViewId="0">
      <selection activeCell="B1" sqref="B1:I1"/>
    </sheetView>
  </sheetViews>
  <sheetFormatPr defaultRowHeight="12.75" x14ac:dyDescent="0.2"/>
  <cols>
    <col min="1" max="1" width="8.42578125" customWidth="1"/>
    <col min="3" max="3" width="15.28515625" customWidth="1"/>
    <col min="4" max="4" width="9.7109375" customWidth="1"/>
    <col min="5" max="5" width="10.28515625" customWidth="1"/>
    <col min="6" max="6" width="9.7109375" customWidth="1"/>
    <col min="7" max="7" width="10.28515625" customWidth="1"/>
    <col min="8" max="13" width="9.7109375" customWidth="1"/>
  </cols>
  <sheetData>
    <row r="1" spans="1:13" x14ac:dyDescent="0.2">
      <c r="B1" s="689" t="s">
        <v>380</v>
      </c>
      <c r="C1" s="689"/>
      <c r="D1" s="689"/>
      <c r="E1" s="689"/>
      <c r="F1" s="689"/>
      <c r="G1" s="689"/>
      <c r="H1" s="689"/>
      <c r="I1" s="689"/>
    </row>
    <row r="3" spans="1:13" x14ac:dyDescent="0.2">
      <c r="C3" s="689" t="s">
        <v>315</v>
      </c>
      <c r="D3" s="689"/>
      <c r="E3" s="689"/>
      <c r="F3" s="689"/>
      <c r="G3" s="689"/>
      <c r="H3" s="689"/>
      <c r="I3" s="689"/>
      <c r="J3" s="689"/>
    </row>
    <row r="4" spans="1:13" x14ac:dyDescent="0.2">
      <c r="A4" s="4"/>
      <c r="B4" s="4"/>
      <c r="C4" s="4"/>
    </row>
    <row r="5" spans="1:13" x14ac:dyDescent="0.2">
      <c r="A5" s="4"/>
      <c r="B5" s="4"/>
      <c r="C5" s="247"/>
      <c r="D5" s="690" t="s">
        <v>16</v>
      </c>
      <c r="E5" s="690"/>
      <c r="F5" s="690"/>
      <c r="G5" s="690"/>
      <c r="H5" s="690"/>
      <c r="I5" s="690"/>
    </row>
    <row r="6" spans="1:13" x14ac:dyDescent="0.2">
      <c r="A6" s="4"/>
      <c r="B6" s="4"/>
      <c r="C6" s="247"/>
      <c r="D6" s="177"/>
      <c r="E6" s="177"/>
      <c r="F6" s="177"/>
      <c r="G6" s="177"/>
      <c r="H6" s="177"/>
      <c r="I6" s="177"/>
    </row>
    <row r="7" spans="1:13" x14ac:dyDescent="0.2">
      <c r="A7" s="4"/>
      <c r="B7" s="4"/>
      <c r="C7" s="4"/>
      <c r="D7" s="680" t="s">
        <v>48</v>
      </c>
      <c r="E7" s="680"/>
      <c r="F7" s="680"/>
      <c r="G7" s="680"/>
      <c r="H7" s="680"/>
      <c r="I7" s="680"/>
      <c r="J7" s="4"/>
      <c r="K7" s="4"/>
      <c r="L7" s="4"/>
      <c r="M7" s="4"/>
    </row>
    <row r="8" spans="1:13" x14ac:dyDescent="0.2">
      <c r="A8" s="4"/>
      <c r="B8" s="4"/>
      <c r="C8" s="4"/>
      <c r="D8" s="4"/>
      <c r="E8" s="4"/>
      <c r="F8" s="4">
        <v>2020</v>
      </c>
      <c r="G8" s="4"/>
      <c r="H8" s="4"/>
      <c r="I8" s="4"/>
      <c r="J8" s="4"/>
      <c r="K8" s="4"/>
      <c r="L8" s="4"/>
      <c r="M8" s="32"/>
    </row>
    <row r="9" spans="1:13" ht="13.5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M9" s="174" t="s">
        <v>180</v>
      </c>
    </row>
    <row r="10" spans="1:13" ht="13.5" thickBot="1" x14ac:dyDescent="0.25">
      <c r="A10" s="30"/>
      <c r="B10" s="229" t="s">
        <v>12</v>
      </c>
      <c r="C10" s="34"/>
      <c r="D10" s="683" t="s">
        <v>13</v>
      </c>
      <c r="E10" s="684"/>
      <c r="F10" s="683" t="s">
        <v>14</v>
      </c>
      <c r="G10" s="684"/>
      <c r="H10" s="683" t="s">
        <v>15</v>
      </c>
      <c r="I10" s="684"/>
      <c r="J10" s="683" t="s">
        <v>11</v>
      </c>
      <c r="K10" s="684"/>
      <c r="L10" s="683" t="s">
        <v>17</v>
      </c>
      <c r="M10" s="684"/>
    </row>
    <row r="11" spans="1:13" ht="15" customHeight="1" thickBot="1" x14ac:dyDescent="0.25">
      <c r="A11" s="8" t="s">
        <v>21</v>
      </c>
      <c r="B11" s="685" t="s">
        <v>23</v>
      </c>
      <c r="C11" s="686"/>
      <c r="D11" s="683" t="s">
        <v>128</v>
      </c>
      <c r="E11" s="684"/>
      <c r="F11" s="683" t="s">
        <v>127</v>
      </c>
      <c r="G11" s="684"/>
      <c r="H11" s="683" t="s">
        <v>111</v>
      </c>
      <c r="I11" s="684"/>
      <c r="J11" s="683" t="s">
        <v>112</v>
      </c>
      <c r="K11" s="684"/>
      <c r="L11" s="683" t="s">
        <v>204</v>
      </c>
      <c r="M11" s="684"/>
    </row>
    <row r="12" spans="1:13" ht="23.25" customHeight="1" thickBot="1" x14ac:dyDescent="0.25">
      <c r="A12" s="281" t="s">
        <v>22</v>
      </c>
      <c r="B12" s="687"/>
      <c r="C12" s="688"/>
      <c r="D12" s="192" t="s">
        <v>18</v>
      </c>
      <c r="E12" s="494" t="s">
        <v>314</v>
      </c>
      <c r="F12" s="192" t="s">
        <v>18</v>
      </c>
      <c r="G12" s="494" t="s">
        <v>311</v>
      </c>
      <c r="H12" s="192" t="s">
        <v>18</v>
      </c>
      <c r="I12" s="494" t="s">
        <v>311</v>
      </c>
      <c r="J12" s="192" t="s">
        <v>18</v>
      </c>
      <c r="K12" s="494" t="s">
        <v>311</v>
      </c>
      <c r="L12" s="192" t="s">
        <v>18</v>
      </c>
      <c r="M12" s="494" t="s">
        <v>311</v>
      </c>
    </row>
    <row r="13" spans="1:13" x14ac:dyDescent="0.2">
      <c r="A13" s="8" t="s">
        <v>19</v>
      </c>
      <c r="B13" s="8"/>
      <c r="C13" s="35"/>
      <c r="D13" s="293"/>
      <c r="E13" s="294"/>
      <c r="F13" s="295"/>
      <c r="G13" s="294"/>
      <c r="H13" s="295"/>
      <c r="I13" s="294"/>
      <c r="J13" s="295"/>
      <c r="K13" s="294"/>
      <c r="L13" s="295"/>
      <c r="M13" s="294"/>
    </row>
    <row r="14" spans="1:13" x14ac:dyDescent="0.2">
      <c r="A14" s="291"/>
      <c r="B14" s="291"/>
      <c r="C14" s="112"/>
      <c r="D14" s="292"/>
      <c r="E14" s="288"/>
      <c r="F14" s="287"/>
      <c r="G14" s="288"/>
      <c r="H14" s="287"/>
      <c r="I14" s="288"/>
      <c r="J14" s="287"/>
      <c r="K14" s="288"/>
      <c r="L14" s="287"/>
      <c r="M14" s="288"/>
    </row>
    <row r="15" spans="1:13" x14ac:dyDescent="0.2">
      <c r="A15" s="273" t="s">
        <v>58</v>
      </c>
      <c r="B15" s="253" t="s">
        <v>110</v>
      </c>
      <c r="C15" s="282"/>
      <c r="D15" s="283">
        <v>91000</v>
      </c>
      <c r="E15" s="257">
        <v>114000</v>
      </c>
      <c r="F15" s="213"/>
      <c r="G15" s="257"/>
      <c r="H15" s="213"/>
      <c r="I15" s="257"/>
      <c r="J15" s="213"/>
      <c r="K15" s="257"/>
      <c r="L15" s="213"/>
      <c r="M15" s="257"/>
    </row>
    <row r="16" spans="1:13" x14ac:dyDescent="0.2">
      <c r="A16" s="273" t="s">
        <v>55</v>
      </c>
      <c r="B16" s="253" t="s">
        <v>109</v>
      </c>
      <c r="C16" s="282"/>
      <c r="D16" s="283">
        <v>100000</v>
      </c>
      <c r="E16" s="257">
        <v>100000</v>
      </c>
      <c r="F16" s="213"/>
      <c r="G16" s="257"/>
      <c r="H16" s="213"/>
      <c r="I16" s="257"/>
      <c r="J16" s="213"/>
      <c r="K16" s="257"/>
      <c r="L16" s="213"/>
      <c r="M16" s="257"/>
    </row>
    <row r="17" spans="1:13" x14ac:dyDescent="0.2">
      <c r="A17" s="273" t="s">
        <v>53</v>
      </c>
      <c r="B17" s="253" t="s">
        <v>126</v>
      </c>
      <c r="C17" s="282"/>
      <c r="D17" s="283"/>
      <c r="E17" s="257"/>
      <c r="F17" s="213"/>
      <c r="G17" s="257"/>
      <c r="H17" s="213">
        <v>30133288</v>
      </c>
      <c r="I17" s="257">
        <v>32832942</v>
      </c>
      <c r="J17" s="213"/>
      <c r="K17" s="257"/>
      <c r="L17" s="213"/>
      <c r="M17" s="257"/>
    </row>
    <row r="18" spans="1:13" x14ac:dyDescent="0.2">
      <c r="A18" s="273" t="s">
        <v>223</v>
      </c>
      <c r="B18" s="444" t="s">
        <v>228</v>
      </c>
      <c r="C18" s="282"/>
      <c r="D18" s="283"/>
      <c r="E18" s="257"/>
      <c r="F18" s="213"/>
      <c r="G18" s="257"/>
      <c r="H18" s="213"/>
      <c r="I18" s="257"/>
      <c r="J18" s="213"/>
      <c r="K18" s="257">
        <v>15052798</v>
      </c>
      <c r="L18" s="213">
        <v>5114581</v>
      </c>
      <c r="M18" s="257">
        <v>2883565</v>
      </c>
    </row>
    <row r="19" spans="1:13" x14ac:dyDescent="0.2">
      <c r="A19" s="273" t="s">
        <v>199</v>
      </c>
      <c r="B19" s="253" t="s">
        <v>203</v>
      </c>
      <c r="C19" s="282"/>
      <c r="D19" s="283">
        <v>4000000</v>
      </c>
      <c r="E19" s="257">
        <v>5346900</v>
      </c>
      <c r="F19" s="213"/>
      <c r="G19" s="257"/>
      <c r="H19" s="213"/>
      <c r="I19" s="257"/>
      <c r="J19" s="213">
        <v>10796000</v>
      </c>
      <c r="K19" s="257">
        <v>342515</v>
      </c>
      <c r="L19" s="213"/>
      <c r="M19" s="257"/>
    </row>
    <row r="20" spans="1:13" x14ac:dyDescent="0.2">
      <c r="A20" s="273" t="s">
        <v>60</v>
      </c>
      <c r="B20" s="681" t="s">
        <v>136</v>
      </c>
      <c r="C20" s="682"/>
      <c r="D20" s="283">
        <v>2133000</v>
      </c>
      <c r="E20" s="257">
        <v>3951200</v>
      </c>
      <c r="F20" s="213"/>
      <c r="G20" s="257"/>
      <c r="H20" s="213"/>
      <c r="I20" s="257"/>
      <c r="J20" s="213"/>
      <c r="K20" s="257"/>
      <c r="L20" s="213"/>
      <c r="M20" s="257"/>
    </row>
    <row r="21" spans="1:13" x14ac:dyDescent="0.2">
      <c r="A21" s="273" t="s">
        <v>56</v>
      </c>
      <c r="B21" s="442" t="s">
        <v>117</v>
      </c>
      <c r="C21" s="443"/>
      <c r="D21" s="284">
        <v>10000</v>
      </c>
      <c r="E21" s="266">
        <v>0</v>
      </c>
      <c r="F21" s="265"/>
      <c r="G21" s="266"/>
      <c r="H21" s="213"/>
      <c r="I21" s="285"/>
      <c r="J21" s="265"/>
      <c r="K21" s="266"/>
      <c r="L21" s="265"/>
      <c r="M21" s="266"/>
    </row>
    <row r="22" spans="1:13" x14ac:dyDescent="0.2">
      <c r="A22" s="273" t="s">
        <v>64</v>
      </c>
      <c r="B22" s="253" t="s">
        <v>38</v>
      </c>
      <c r="C22" s="282"/>
      <c r="D22" s="284">
        <v>964000</v>
      </c>
      <c r="E22" s="266">
        <v>1274840</v>
      </c>
      <c r="F22" s="265"/>
      <c r="G22" s="266"/>
      <c r="H22" s="213"/>
      <c r="I22" s="285"/>
      <c r="J22" s="265"/>
      <c r="K22" s="266"/>
      <c r="L22" s="265"/>
      <c r="M22" s="266"/>
    </row>
    <row r="23" spans="1:13" x14ac:dyDescent="0.2">
      <c r="A23" s="273" t="s">
        <v>113</v>
      </c>
      <c r="B23" s="253" t="s">
        <v>274</v>
      </c>
      <c r="C23" s="282"/>
      <c r="D23" s="296"/>
      <c r="E23" s="297"/>
      <c r="F23" s="213">
        <v>8750000</v>
      </c>
      <c r="G23" s="257">
        <v>10381016</v>
      </c>
      <c r="H23" s="213"/>
      <c r="I23" s="297"/>
      <c r="J23" s="240"/>
      <c r="K23" s="257"/>
      <c r="L23" s="240"/>
      <c r="M23" s="297"/>
    </row>
    <row r="24" spans="1:13" x14ac:dyDescent="0.2">
      <c r="A24" s="273" t="s">
        <v>225</v>
      </c>
      <c r="B24" s="253" t="s">
        <v>275</v>
      </c>
      <c r="C24" s="282"/>
      <c r="D24" s="296"/>
      <c r="E24" s="297"/>
      <c r="F24" s="213"/>
      <c r="G24" s="297"/>
      <c r="H24" s="213"/>
      <c r="I24" s="297"/>
      <c r="J24" s="213">
        <v>1064000</v>
      </c>
      <c r="K24" s="257"/>
      <c r="L24" s="240"/>
      <c r="M24" s="297"/>
    </row>
    <row r="25" spans="1:13" x14ac:dyDescent="0.2">
      <c r="A25" s="495" t="s">
        <v>62</v>
      </c>
      <c r="B25" s="292" t="s">
        <v>138</v>
      </c>
      <c r="C25" s="649"/>
      <c r="D25" s="414"/>
      <c r="E25" s="388">
        <v>246000</v>
      </c>
      <c r="F25" s="650"/>
      <c r="G25" s="262"/>
      <c r="H25" s="261"/>
      <c r="I25" s="262"/>
      <c r="J25" s="261">
        <v>500000</v>
      </c>
      <c r="K25" s="262">
        <v>500000</v>
      </c>
      <c r="L25" s="261"/>
      <c r="M25" s="262"/>
    </row>
    <row r="26" spans="1:13" ht="13.5" thickBot="1" x14ac:dyDescent="0.25">
      <c r="A26" s="495" t="s">
        <v>348</v>
      </c>
      <c r="B26" s="292" t="s">
        <v>349</v>
      </c>
      <c r="C26" s="286"/>
      <c r="D26" s="299"/>
      <c r="E26" s="298">
        <v>50000</v>
      </c>
      <c r="F26" s="648"/>
      <c r="G26" s="262"/>
      <c r="H26" s="648"/>
      <c r="I26" s="262"/>
      <c r="J26" s="261"/>
      <c r="K26" s="262"/>
      <c r="L26" s="648"/>
      <c r="M26" s="262"/>
    </row>
    <row r="27" spans="1:13" ht="13.5" thickBot="1" x14ac:dyDescent="0.25">
      <c r="A27" s="279"/>
      <c r="B27" s="279" t="s">
        <v>119</v>
      </c>
      <c r="C27" s="289"/>
      <c r="D27" s="290">
        <f>SUM(D15:D22)</f>
        <v>7298000</v>
      </c>
      <c r="E27" s="269">
        <f>SUM(E15:E26)</f>
        <v>11082940</v>
      </c>
      <c r="F27" s="290">
        <f>SUM(F15:F23)</f>
        <v>8750000</v>
      </c>
      <c r="G27" s="269">
        <f>SUM(G15:G25)</f>
        <v>10381016</v>
      </c>
      <c r="H27" s="290">
        <v>30133288</v>
      </c>
      <c r="I27" s="269">
        <f>SUM(I15:I25)</f>
        <v>32832942</v>
      </c>
      <c r="J27" s="242">
        <v>12360000</v>
      </c>
      <c r="K27" s="269">
        <f>SUM(K15:K25)</f>
        <v>15895313</v>
      </c>
      <c r="L27" s="290">
        <v>5114581</v>
      </c>
      <c r="M27" s="269">
        <f>SUM(M15:M25)</f>
        <v>2883565</v>
      </c>
    </row>
  </sheetData>
  <mergeCells count="16">
    <mergeCell ref="B1:I1"/>
    <mergeCell ref="C3:J3"/>
    <mergeCell ref="D7:I7"/>
    <mergeCell ref="D5:I5"/>
    <mergeCell ref="L11:M11"/>
    <mergeCell ref="D10:E10"/>
    <mergeCell ref="F10:G10"/>
    <mergeCell ref="H10:I10"/>
    <mergeCell ref="J10:K10"/>
    <mergeCell ref="L10:M10"/>
    <mergeCell ref="B20:C20"/>
    <mergeCell ref="D11:E11"/>
    <mergeCell ref="F11:G11"/>
    <mergeCell ref="H11:I11"/>
    <mergeCell ref="J11:K11"/>
    <mergeCell ref="B11:C12"/>
  </mergeCells>
  <phoneticPr fontId="6" type="noConversion"/>
  <pageMargins left="0.25" right="0.25" top="0.75" bottom="0.75" header="0.3" footer="0.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2"/>
  <sheetViews>
    <sheetView workbookViewId="0">
      <selection activeCell="B1" sqref="B1:K1"/>
    </sheetView>
  </sheetViews>
  <sheetFormatPr defaultRowHeight="12.75" x14ac:dyDescent="0.2"/>
  <cols>
    <col min="1" max="1" width="4.5703125" customWidth="1"/>
    <col min="6" max="6" width="6.140625" customWidth="1"/>
    <col min="7" max="7" width="10.5703125" customWidth="1"/>
    <col min="8" max="8" width="11" customWidth="1"/>
    <col min="9" max="10" width="9.7109375" customWidth="1"/>
  </cols>
  <sheetData>
    <row r="1" spans="1:11" x14ac:dyDescent="0.2">
      <c r="B1" s="689" t="s">
        <v>381</v>
      </c>
      <c r="C1" s="689"/>
      <c r="D1" s="689"/>
      <c r="E1" s="689"/>
      <c r="F1" s="689"/>
      <c r="G1" s="689"/>
      <c r="H1" s="689"/>
      <c r="I1" s="689"/>
      <c r="J1" s="689"/>
      <c r="K1" s="689"/>
    </row>
    <row r="3" spans="1:11" ht="15" customHeight="1" x14ac:dyDescent="0.2">
      <c r="A3" s="689" t="s">
        <v>316</v>
      </c>
      <c r="B3" s="689"/>
      <c r="C3" s="689"/>
      <c r="D3" s="689"/>
      <c r="E3" s="689"/>
      <c r="F3" s="689"/>
      <c r="G3" s="689"/>
      <c r="H3" s="689"/>
      <c r="I3" s="689"/>
      <c r="J3" s="689"/>
    </row>
    <row r="4" spans="1:11" ht="15" x14ac:dyDescent="0.25">
      <c r="A4" s="190"/>
      <c r="B4" s="38"/>
      <c r="C4" s="38"/>
      <c r="J4" s="39"/>
    </row>
    <row r="5" spans="1:11" ht="15" x14ac:dyDescent="0.25">
      <c r="A5" s="38"/>
      <c r="B5" s="38"/>
      <c r="C5" s="680" t="s">
        <v>16</v>
      </c>
      <c r="D5" s="680"/>
      <c r="E5" s="680"/>
      <c r="F5" s="680"/>
      <c r="G5" s="680"/>
    </row>
    <row r="6" spans="1:11" ht="15" x14ac:dyDescent="0.25">
      <c r="A6" s="38"/>
      <c r="G6" s="38"/>
    </row>
    <row r="7" spans="1:11" ht="15" x14ac:dyDescent="0.25">
      <c r="B7" s="38"/>
      <c r="C7" s="680" t="s">
        <v>179</v>
      </c>
      <c r="D7" s="680"/>
      <c r="E7" s="680"/>
      <c r="F7" s="680"/>
      <c r="G7" s="680"/>
    </row>
    <row r="8" spans="1:11" x14ac:dyDescent="0.2">
      <c r="D8" s="39"/>
      <c r="E8" s="394">
        <v>2020</v>
      </c>
    </row>
    <row r="9" spans="1:11" ht="13.5" thickBot="1" x14ac:dyDescent="0.25">
      <c r="J9" s="174" t="s">
        <v>180</v>
      </c>
    </row>
    <row r="10" spans="1:11" ht="15.75" customHeight="1" x14ac:dyDescent="0.2">
      <c r="A10" s="155"/>
      <c r="B10" s="41"/>
      <c r="C10" s="155"/>
      <c r="D10" s="41"/>
      <c r="E10" s="41"/>
      <c r="F10" s="41"/>
      <c r="G10" s="398"/>
      <c r="H10" s="496" t="s">
        <v>317</v>
      </c>
      <c r="I10" s="159"/>
      <c r="J10" s="154"/>
    </row>
    <row r="11" spans="1:11" ht="15" customHeight="1" thickBot="1" x14ac:dyDescent="0.25">
      <c r="A11" s="121" t="s">
        <v>21</v>
      </c>
      <c r="B11" s="44" t="s">
        <v>22</v>
      </c>
      <c r="C11" s="121"/>
      <c r="D11" s="44" t="s">
        <v>23</v>
      </c>
      <c r="E11" s="44"/>
      <c r="F11" s="22"/>
      <c r="G11" s="332" t="s">
        <v>18</v>
      </c>
      <c r="H11" s="497" t="s">
        <v>18</v>
      </c>
      <c r="I11" s="231"/>
      <c r="J11" s="153"/>
    </row>
    <row r="12" spans="1:11" ht="14.25" customHeight="1" x14ac:dyDescent="0.2">
      <c r="A12" s="8" t="s">
        <v>24</v>
      </c>
      <c r="B12" s="9"/>
      <c r="C12" s="8" t="s">
        <v>25</v>
      </c>
      <c r="D12" s="9"/>
      <c r="E12" s="9"/>
      <c r="F12" s="9"/>
      <c r="G12" s="152"/>
      <c r="H12" s="151"/>
      <c r="I12" s="232"/>
      <c r="J12" s="150"/>
    </row>
    <row r="13" spans="1:11" x14ac:dyDescent="0.2">
      <c r="A13" s="72"/>
      <c r="B13" s="500" t="s">
        <v>58</v>
      </c>
      <c r="C13" s="68" t="s">
        <v>212</v>
      </c>
      <c r="D13" s="69"/>
      <c r="E13" s="69"/>
      <c r="F13" s="2"/>
      <c r="G13" s="214">
        <f>G14+G15</f>
        <v>91000</v>
      </c>
      <c r="H13" s="327">
        <v>114000</v>
      </c>
      <c r="I13" s="92"/>
      <c r="J13" s="56"/>
    </row>
    <row r="14" spans="1:11" x14ac:dyDescent="0.2">
      <c r="A14" s="72"/>
      <c r="B14" s="500"/>
      <c r="C14" s="72" t="s">
        <v>114</v>
      </c>
      <c r="D14" s="2"/>
      <c r="E14" s="2"/>
      <c r="F14" s="2"/>
      <c r="G14" s="215">
        <v>2000</v>
      </c>
      <c r="H14" s="325">
        <v>2000</v>
      </c>
      <c r="I14" s="92"/>
      <c r="J14" s="56"/>
    </row>
    <row r="15" spans="1:11" x14ac:dyDescent="0.2">
      <c r="A15" s="72"/>
      <c r="B15" s="500"/>
      <c r="C15" s="72" t="s">
        <v>195</v>
      </c>
      <c r="D15" s="2"/>
      <c r="E15" s="2"/>
      <c r="F15" s="2"/>
      <c r="G15" s="215">
        <v>89000</v>
      </c>
      <c r="H15" s="325">
        <v>89000</v>
      </c>
      <c r="I15" s="92"/>
      <c r="J15" s="56"/>
    </row>
    <row r="16" spans="1:11" x14ac:dyDescent="0.2">
      <c r="A16" s="72"/>
      <c r="B16" s="500"/>
      <c r="C16" s="72" t="s">
        <v>350</v>
      </c>
      <c r="D16" s="2"/>
      <c r="E16" s="2"/>
      <c r="F16" s="2"/>
      <c r="G16" s="215"/>
      <c r="H16" s="325">
        <v>3000</v>
      </c>
      <c r="I16" s="92"/>
      <c r="J16" s="56"/>
    </row>
    <row r="17" spans="1:10" x14ac:dyDescent="0.2">
      <c r="A17" s="72"/>
      <c r="B17" s="500"/>
      <c r="C17" s="72" t="s">
        <v>351</v>
      </c>
      <c r="D17" s="2"/>
      <c r="E17" s="2"/>
      <c r="F17" s="2"/>
      <c r="G17" s="215"/>
      <c r="H17" s="325">
        <v>20000</v>
      </c>
      <c r="I17" s="92"/>
      <c r="J17" s="56"/>
    </row>
    <row r="18" spans="1:10" x14ac:dyDescent="0.2">
      <c r="A18" s="72"/>
      <c r="B18" s="500" t="s">
        <v>55</v>
      </c>
      <c r="C18" s="68" t="s">
        <v>39</v>
      </c>
      <c r="D18" s="69"/>
      <c r="E18" s="2"/>
      <c r="F18" s="2"/>
      <c r="G18" s="214">
        <v>100000</v>
      </c>
      <c r="H18" s="327">
        <v>100000</v>
      </c>
      <c r="I18" s="92"/>
      <c r="J18" s="56"/>
    </row>
    <row r="19" spans="1:10" x14ac:dyDescent="0.2">
      <c r="A19" s="72"/>
      <c r="B19" s="500"/>
      <c r="C19" s="72" t="s">
        <v>205</v>
      </c>
      <c r="D19" s="2"/>
      <c r="E19" s="2"/>
      <c r="F19" s="2"/>
      <c r="G19" s="215">
        <v>100000</v>
      </c>
      <c r="H19" s="325">
        <v>100000</v>
      </c>
      <c r="I19" s="92"/>
      <c r="J19" s="56"/>
    </row>
    <row r="20" spans="1:10" x14ac:dyDescent="0.2">
      <c r="A20" s="72"/>
      <c r="B20" s="500"/>
      <c r="C20" s="72"/>
      <c r="D20" s="2"/>
      <c r="E20" s="2"/>
      <c r="F20" s="2"/>
      <c r="G20" s="215"/>
      <c r="H20" s="325"/>
      <c r="I20" s="92"/>
      <c r="J20" s="56"/>
    </row>
    <row r="21" spans="1:10" x14ac:dyDescent="0.2">
      <c r="A21" s="72"/>
      <c r="B21" s="500" t="s">
        <v>199</v>
      </c>
      <c r="C21" s="77" t="s">
        <v>202</v>
      </c>
      <c r="D21" s="2"/>
      <c r="E21" s="2"/>
      <c r="F21" s="2"/>
      <c r="G21" s="218">
        <v>4000000</v>
      </c>
      <c r="H21" s="327">
        <v>5346900</v>
      </c>
      <c r="I21" s="92"/>
      <c r="J21" s="56"/>
    </row>
    <row r="22" spans="1:10" x14ac:dyDescent="0.2">
      <c r="A22" s="72"/>
      <c r="B22" s="500"/>
      <c r="C22" s="72" t="s">
        <v>206</v>
      </c>
      <c r="D22" s="2"/>
      <c r="E22" s="2"/>
      <c r="F22" s="2"/>
      <c r="G22" s="215">
        <v>4000000</v>
      </c>
      <c r="H22" s="325">
        <v>5338900</v>
      </c>
      <c r="I22" s="92"/>
      <c r="J22" s="56"/>
    </row>
    <row r="23" spans="1:10" x14ac:dyDescent="0.2">
      <c r="A23" s="72"/>
      <c r="B23" s="500"/>
      <c r="C23" s="72" t="s">
        <v>352</v>
      </c>
      <c r="D23" s="2"/>
      <c r="E23" s="2"/>
      <c r="F23" s="2"/>
      <c r="G23" s="215"/>
      <c r="H23" s="325">
        <v>1000</v>
      </c>
      <c r="I23" s="92"/>
      <c r="J23" s="56"/>
    </row>
    <row r="24" spans="1:10" x14ac:dyDescent="0.2">
      <c r="A24" s="72"/>
      <c r="B24" s="500"/>
      <c r="C24" s="72" t="s">
        <v>351</v>
      </c>
      <c r="D24" s="2"/>
      <c r="E24" s="2"/>
      <c r="F24" s="2"/>
      <c r="G24" s="215"/>
      <c r="H24" s="325">
        <v>7000</v>
      </c>
      <c r="I24" s="92"/>
      <c r="J24" s="56"/>
    </row>
    <row r="25" spans="1:10" x14ac:dyDescent="0.2">
      <c r="A25" s="72"/>
      <c r="B25" s="500" t="s">
        <v>60</v>
      </c>
      <c r="C25" s="77" t="s">
        <v>115</v>
      </c>
      <c r="D25" s="2"/>
      <c r="E25" s="2"/>
      <c r="F25" s="2"/>
      <c r="G25" s="218">
        <f>SUM(G26:G29)</f>
        <v>2133000</v>
      </c>
      <c r="H25" s="327">
        <v>3951200</v>
      </c>
      <c r="I25" s="92"/>
      <c r="J25" s="56"/>
    </row>
    <row r="26" spans="1:10" x14ac:dyDescent="0.2">
      <c r="A26" s="72"/>
      <c r="B26" s="500"/>
      <c r="C26" s="72" t="s">
        <v>116</v>
      </c>
      <c r="D26" s="2"/>
      <c r="E26" s="2"/>
      <c r="F26" s="2"/>
      <c r="G26" s="215">
        <v>633000</v>
      </c>
      <c r="H26" s="325">
        <v>613000</v>
      </c>
      <c r="I26" s="92"/>
      <c r="J26" s="56"/>
    </row>
    <row r="27" spans="1:10" x14ac:dyDescent="0.2">
      <c r="A27" s="72"/>
      <c r="B27" s="500"/>
      <c r="C27" s="72" t="s">
        <v>195</v>
      </c>
      <c r="D27" s="2"/>
      <c r="E27" s="2"/>
      <c r="F27" s="2"/>
      <c r="G27" s="215">
        <v>1500000</v>
      </c>
      <c r="H27" s="325">
        <v>1665000</v>
      </c>
      <c r="I27" s="92"/>
      <c r="J27" s="56"/>
    </row>
    <row r="28" spans="1:10" x14ac:dyDescent="0.2">
      <c r="A28" s="72"/>
      <c r="B28" s="500"/>
      <c r="C28" s="72" t="s">
        <v>318</v>
      </c>
      <c r="D28" s="2"/>
      <c r="E28" s="2"/>
      <c r="F28" s="2"/>
      <c r="G28" s="215"/>
      <c r="H28" s="325">
        <v>20020</v>
      </c>
      <c r="I28" s="92"/>
      <c r="J28" s="56"/>
    </row>
    <row r="29" spans="1:10" x14ac:dyDescent="0.2">
      <c r="A29" s="72"/>
      <c r="B29" s="500"/>
      <c r="C29" s="72" t="s">
        <v>353</v>
      </c>
      <c r="D29" s="2"/>
      <c r="E29" s="2"/>
      <c r="F29" s="2"/>
      <c r="G29" s="215"/>
      <c r="H29" s="325">
        <v>1653180</v>
      </c>
      <c r="I29" s="92"/>
      <c r="J29" s="56"/>
    </row>
    <row r="30" spans="1:10" x14ac:dyDescent="0.2">
      <c r="A30" s="72"/>
      <c r="B30" s="500"/>
      <c r="C30" s="77"/>
      <c r="D30" s="2"/>
      <c r="E30" s="2"/>
      <c r="F30" s="2"/>
      <c r="G30" s="215"/>
      <c r="H30" s="325"/>
      <c r="I30" s="92"/>
      <c r="J30" s="56"/>
    </row>
    <row r="31" spans="1:10" x14ac:dyDescent="0.2">
      <c r="A31" s="72"/>
      <c r="B31" s="500" t="s">
        <v>56</v>
      </c>
      <c r="C31" s="77" t="s">
        <v>117</v>
      </c>
      <c r="D31" s="2"/>
      <c r="E31" s="2"/>
      <c r="F31" s="2"/>
      <c r="G31" s="218">
        <v>10000</v>
      </c>
      <c r="H31" s="327"/>
      <c r="I31" s="92"/>
      <c r="J31" s="56"/>
    </row>
    <row r="32" spans="1:10" x14ac:dyDescent="0.2">
      <c r="A32" s="72"/>
      <c r="B32" s="500"/>
      <c r="C32" s="72" t="s">
        <v>118</v>
      </c>
      <c r="D32" s="2"/>
      <c r="E32" s="2"/>
      <c r="F32" s="2"/>
      <c r="G32" s="215">
        <v>10000</v>
      </c>
      <c r="H32" s="325"/>
      <c r="I32" s="92"/>
      <c r="J32" s="56"/>
    </row>
    <row r="33" spans="1:10" x14ac:dyDescent="0.2">
      <c r="A33" s="72"/>
      <c r="B33" s="500"/>
      <c r="C33" s="72"/>
      <c r="D33" s="2"/>
      <c r="E33" s="2"/>
      <c r="F33" s="2"/>
      <c r="G33" s="215"/>
      <c r="H33" s="325"/>
      <c r="I33" s="92"/>
      <c r="J33" s="56"/>
    </row>
    <row r="34" spans="1:10" x14ac:dyDescent="0.2">
      <c r="A34" s="72"/>
      <c r="B34" s="500">
        <v>107051</v>
      </c>
      <c r="C34" s="68" t="s">
        <v>38</v>
      </c>
      <c r="D34" s="69"/>
      <c r="E34" s="69"/>
      <c r="F34" s="2"/>
      <c r="G34" s="214">
        <f>G35</f>
        <v>964000</v>
      </c>
      <c r="H34" s="327">
        <v>1274840</v>
      </c>
      <c r="I34" s="92"/>
      <c r="J34" s="56"/>
    </row>
    <row r="35" spans="1:10" x14ac:dyDescent="0.2">
      <c r="A35" s="72"/>
      <c r="B35" s="500"/>
      <c r="C35" s="72" t="s">
        <v>139</v>
      </c>
      <c r="D35" s="2"/>
      <c r="E35" s="2" t="s">
        <v>231</v>
      </c>
      <c r="F35" s="2"/>
      <c r="G35" s="215">
        <v>964000</v>
      </c>
      <c r="H35" s="325">
        <v>1274840</v>
      </c>
      <c r="I35" s="92"/>
      <c r="J35" s="56"/>
    </row>
    <row r="36" spans="1:10" x14ac:dyDescent="0.2">
      <c r="A36" s="72"/>
      <c r="B36" s="500"/>
      <c r="C36" s="72"/>
      <c r="D36" s="2"/>
      <c r="E36" s="2"/>
      <c r="F36" s="2"/>
      <c r="G36" s="215"/>
      <c r="H36" s="325"/>
      <c r="I36" s="92"/>
      <c r="J36" s="56"/>
    </row>
    <row r="37" spans="1:10" x14ac:dyDescent="0.2">
      <c r="A37" s="72"/>
      <c r="B37" s="500" t="s">
        <v>62</v>
      </c>
      <c r="C37" s="188" t="s">
        <v>138</v>
      </c>
      <c r="D37" s="2"/>
      <c r="E37" s="2"/>
      <c r="F37" s="2"/>
      <c r="G37" s="215"/>
      <c r="H37" s="327">
        <v>246000</v>
      </c>
      <c r="I37" s="92"/>
      <c r="J37" s="56"/>
    </row>
    <row r="38" spans="1:10" x14ac:dyDescent="0.2">
      <c r="A38" s="72"/>
      <c r="B38" s="217"/>
      <c r="C38" s="72" t="s">
        <v>319</v>
      </c>
      <c r="D38" s="2"/>
      <c r="E38" s="2"/>
      <c r="F38" s="2"/>
      <c r="G38" s="215"/>
      <c r="H38" s="325">
        <v>206000</v>
      </c>
      <c r="I38" s="92"/>
      <c r="J38" s="56"/>
    </row>
    <row r="39" spans="1:10" x14ac:dyDescent="0.2">
      <c r="A39" s="205"/>
      <c r="B39" s="651"/>
      <c r="C39" s="205" t="s">
        <v>354</v>
      </c>
      <c r="D39" s="21"/>
      <c r="E39" s="21"/>
      <c r="F39" s="21"/>
      <c r="G39" s="219"/>
      <c r="H39" s="337">
        <v>40000</v>
      </c>
      <c r="I39" s="96"/>
      <c r="J39" s="59"/>
    </row>
    <row r="40" spans="1:10" x14ac:dyDescent="0.2">
      <c r="A40" s="55"/>
      <c r="B40" s="652" t="s">
        <v>348</v>
      </c>
      <c r="C40" s="188" t="s">
        <v>355</v>
      </c>
      <c r="D40" s="94"/>
      <c r="E40" s="94"/>
      <c r="F40" s="94"/>
      <c r="G40" s="218"/>
      <c r="H40" s="327">
        <v>50000</v>
      </c>
      <c r="I40" s="92"/>
      <c r="J40" s="56"/>
    </row>
    <row r="41" spans="1:10" ht="13.5" thickBot="1" x14ac:dyDescent="0.25">
      <c r="A41" s="132"/>
      <c r="B41" s="653"/>
      <c r="C41" s="61" t="s">
        <v>355</v>
      </c>
      <c r="D41" s="459"/>
      <c r="E41" s="459"/>
      <c r="F41" s="459"/>
      <c r="G41" s="654"/>
      <c r="H41" s="330">
        <v>50000</v>
      </c>
      <c r="I41" s="132"/>
      <c r="J41" s="153"/>
    </row>
    <row r="42" spans="1:10" ht="13.5" thickBot="1" x14ac:dyDescent="0.25">
      <c r="A42" s="16"/>
      <c r="B42" s="37"/>
      <c r="C42" s="30" t="s">
        <v>119</v>
      </c>
      <c r="D42" s="34"/>
      <c r="E42" s="34"/>
      <c r="F42" s="31"/>
      <c r="G42" s="216">
        <f>G13+G18+G21+G25+G31+G34</f>
        <v>7298000</v>
      </c>
      <c r="H42" s="499">
        <f>H13+H18+H21+H25+H31+H34+H37+H40</f>
        <v>11082940</v>
      </c>
      <c r="I42" s="234"/>
      <c r="J42" s="148"/>
    </row>
  </sheetData>
  <mergeCells count="4">
    <mergeCell ref="C7:G7"/>
    <mergeCell ref="C5:G5"/>
    <mergeCell ref="A3:J3"/>
    <mergeCell ref="B1:K1"/>
  </mergeCells>
  <phoneticPr fontId="6" type="noConversion"/>
  <pageMargins left="0.25" right="0.25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zoomScaleNormal="100" workbookViewId="0">
      <selection activeCell="B1" sqref="B1:K1"/>
    </sheetView>
  </sheetViews>
  <sheetFormatPr defaultRowHeight="12.75" x14ac:dyDescent="0.2"/>
  <cols>
    <col min="1" max="1" width="4.5703125" customWidth="1"/>
    <col min="2" max="2" width="8" customWidth="1"/>
    <col min="3" max="3" width="5.7109375" customWidth="1"/>
    <col min="6" max="6" width="13.85546875" customWidth="1"/>
    <col min="7" max="7" width="9.85546875" customWidth="1"/>
    <col min="8" max="8" width="10.28515625" customWidth="1"/>
    <col min="9" max="9" width="9" customWidth="1"/>
    <col min="10" max="10" width="8.85546875" customWidth="1"/>
  </cols>
  <sheetData>
    <row r="1" spans="1:11" x14ac:dyDescent="0.2">
      <c r="B1" s="673" t="s">
        <v>382</v>
      </c>
      <c r="C1" s="673"/>
      <c r="D1" s="673"/>
      <c r="E1" s="673"/>
      <c r="F1" s="673"/>
      <c r="G1" s="673"/>
      <c r="H1" s="673"/>
      <c r="I1" s="673"/>
      <c r="J1" s="673"/>
      <c r="K1" s="673"/>
    </row>
    <row r="3" spans="1:11" ht="15" customHeight="1" x14ac:dyDescent="0.2">
      <c r="A3" s="689" t="s">
        <v>320</v>
      </c>
      <c r="B3" s="689"/>
      <c r="C3" s="689"/>
      <c r="D3" s="689"/>
      <c r="E3" s="689"/>
      <c r="F3" s="689"/>
      <c r="G3" s="689"/>
      <c r="H3" s="689"/>
      <c r="I3" s="689"/>
      <c r="J3" s="689"/>
    </row>
    <row r="4" spans="1:11" ht="15" x14ac:dyDescent="0.25">
      <c r="A4" s="190"/>
      <c r="B4" s="38"/>
      <c r="C4" s="38"/>
      <c r="J4" s="39"/>
    </row>
    <row r="5" spans="1:11" ht="15" x14ac:dyDescent="0.25">
      <c r="A5" s="38"/>
      <c r="B5" s="38"/>
      <c r="C5" s="38"/>
      <c r="D5" s="680" t="s">
        <v>16</v>
      </c>
      <c r="E5" s="680"/>
      <c r="F5" s="680"/>
      <c r="G5" s="680"/>
    </row>
    <row r="6" spans="1:11" ht="15" x14ac:dyDescent="0.25">
      <c r="A6" s="38"/>
      <c r="B6" s="38"/>
      <c r="C6" s="38"/>
      <c r="D6" s="38"/>
      <c r="G6" s="38"/>
    </row>
    <row r="7" spans="1:11" ht="15" x14ac:dyDescent="0.25">
      <c r="A7" s="38"/>
      <c r="B7" s="38"/>
      <c r="C7" s="38"/>
      <c r="D7" s="680" t="s">
        <v>181</v>
      </c>
      <c r="E7" s="680"/>
      <c r="F7" s="680"/>
      <c r="G7" s="680"/>
    </row>
    <row r="8" spans="1:11" x14ac:dyDescent="0.2">
      <c r="D8" s="4"/>
      <c r="E8" s="690">
        <v>2020</v>
      </c>
      <c r="F8" s="690"/>
    </row>
    <row r="9" spans="1:11" ht="13.5" thickBot="1" x14ac:dyDescent="0.25">
      <c r="D9" s="4"/>
      <c r="E9" s="177"/>
      <c r="F9" s="177"/>
      <c r="J9" s="174" t="s">
        <v>180</v>
      </c>
    </row>
    <row r="10" spans="1:11" x14ac:dyDescent="0.2">
      <c r="A10" s="40"/>
      <c r="B10" s="40"/>
      <c r="C10" s="41"/>
      <c r="D10" s="41"/>
      <c r="E10" s="41"/>
      <c r="F10" s="41"/>
      <c r="G10" s="398"/>
      <c r="H10" s="501" t="s">
        <v>321</v>
      </c>
      <c r="I10" s="42"/>
      <c r="J10" s="62"/>
    </row>
    <row r="11" spans="1:11" ht="13.5" thickBot="1" x14ac:dyDescent="0.25">
      <c r="A11" s="43" t="s">
        <v>21</v>
      </c>
      <c r="B11" s="43" t="s">
        <v>22</v>
      </c>
      <c r="C11" s="44"/>
      <c r="D11" s="44" t="s">
        <v>23</v>
      </c>
      <c r="E11" s="44"/>
      <c r="F11" s="22"/>
      <c r="G11" s="332" t="s">
        <v>18</v>
      </c>
      <c r="H11" s="45" t="s">
        <v>18</v>
      </c>
      <c r="I11" s="45"/>
      <c r="J11" s="63"/>
    </row>
    <row r="12" spans="1:11" x14ac:dyDescent="0.2">
      <c r="A12" s="46" t="s">
        <v>24</v>
      </c>
      <c r="B12" s="46"/>
      <c r="C12" s="9" t="s">
        <v>25</v>
      </c>
      <c r="D12" s="9"/>
      <c r="E12" s="9"/>
      <c r="F12" s="47"/>
      <c r="G12" s="48"/>
      <c r="H12" s="49"/>
      <c r="I12" s="235"/>
      <c r="J12" s="50"/>
    </row>
    <row r="13" spans="1:11" x14ac:dyDescent="0.2">
      <c r="A13" s="395"/>
      <c r="B13" s="395"/>
      <c r="C13" s="13"/>
      <c r="D13" s="13"/>
      <c r="E13" s="13"/>
      <c r="F13" s="396"/>
      <c r="G13" s="397"/>
      <c r="H13" s="65"/>
      <c r="I13" s="1"/>
      <c r="J13" s="66"/>
    </row>
    <row r="14" spans="1:11" x14ac:dyDescent="0.2">
      <c r="A14" s="14"/>
      <c r="B14" s="238">
        <v>900020</v>
      </c>
      <c r="C14" s="437" t="s">
        <v>209</v>
      </c>
      <c r="D14" s="51"/>
      <c r="E14" s="51"/>
      <c r="F14" s="52"/>
      <c r="G14" s="220">
        <f>SUM(G16:G20)</f>
        <v>8750000</v>
      </c>
      <c r="H14" s="503">
        <f>H16+H17+H19+H20</f>
        <v>10381016</v>
      </c>
      <c r="I14" s="143"/>
      <c r="J14" s="147"/>
    </row>
    <row r="15" spans="1:11" x14ac:dyDescent="0.2">
      <c r="A15" s="14"/>
      <c r="B15" s="14"/>
      <c r="C15" s="2"/>
      <c r="D15" s="2"/>
      <c r="E15" s="2"/>
      <c r="F15" s="53"/>
      <c r="G15" s="215"/>
      <c r="H15" s="325"/>
      <c r="I15" s="92"/>
      <c r="J15" s="56"/>
    </row>
    <row r="16" spans="1:11" x14ac:dyDescent="0.2">
      <c r="A16" s="14"/>
      <c r="B16" s="14"/>
      <c r="C16" s="2"/>
      <c r="D16" s="2" t="s">
        <v>207</v>
      </c>
      <c r="E16" s="2"/>
      <c r="F16" s="53"/>
      <c r="G16" s="213">
        <v>4700000</v>
      </c>
      <c r="H16" s="325">
        <v>4700000</v>
      </c>
      <c r="I16" s="92"/>
      <c r="J16" s="56"/>
    </row>
    <row r="17" spans="1:10" x14ac:dyDescent="0.2">
      <c r="A17" s="14"/>
      <c r="B17" s="14"/>
      <c r="C17" s="2"/>
      <c r="D17" s="2" t="s">
        <v>120</v>
      </c>
      <c r="E17" s="2"/>
      <c r="F17" s="53"/>
      <c r="G17" s="213">
        <v>3000000</v>
      </c>
      <c r="H17" s="325">
        <v>5231016</v>
      </c>
      <c r="I17" s="92"/>
      <c r="J17" s="56"/>
    </row>
    <row r="18" spans="1:10" hidden="1" x14ac:dyDescent="0.2">
      <c r="A18" s="14"/>
      <c r="B18" s="14"/>
      <c r="C18" s="2"/>
      <c r="D18" s="12"/>
      <c r="E18" s="12"/>
      <c r="F18" s="53"/>
      <c r="G18" s="213"/>
      <c r="H18" s="325"/>
      <c r="I18" s="92"/>
      <c r="J18" s="56"/>
    </row>
    <row r="19" spans="1:10" x14ac:dyDescent="0.2">
      <c r="A19" s="14"/>
      <c r="B19" s="14"/>
      <c r="C19" s="2"/>
      <c r="D19" s="2" t="s">
        <v>121</v>
      </c>
      <c r="E19" s="2"/>
      <c r="F19" s="53"/>
      <c r="G19" s="213">
        <v>1000000</v>
      </c>
      <c r="H19" s="325"/>
      <c r="I19" s="92"/>
      <c r="J19" s="56"/>
    </row>
    <row r="20" spans="1:10" x14ac:dyDescent="0.2">
      <c r="A20" s="14"/>
      <c r="B20" s="14"/>
      <c r="C20" s="2"/>
      <c r="D20" s="2" t="s">
        <v>122</v>
      </c>
      <c r="E20" s="2"/>
      <c r="F20" s="53"/>
      <c r="G20" s="213">
        <v>50000</v>
      </c>
      <c r="H20" s="325">
        <v>450000</v>
      </c>
      <c r="I20" s="92"/>
      <c r="J20" s="56"/>
    </row>
    <row r="21" spans="1:10" x14ac:dyDescent="0.2">
      <c r="A21" s="14"/>
      <c r="B21" s="14"/>
      <c r="C21" s="2"/>
      <c r="D21" s="2"/>
      <c r="E21" s="2"/>
      <c r="F21" s="53"/>
      <c r="G21" s="215"/>
      <c r="H21" s="325"/>
      <c r="I21" s="92"/>
      <c r="J21" s="56"/>
    </row>
    <row r="22" spans="1:10" x14ac:dyDescent="0.2">
      <c r="A22" s="14"/>
      <c r="B22" s="14"/>
      <c r="C22" s="2"/>
      <c r="D22" s="2"/>
      <c r="E22" s="2"/>
      <c r="F22" s="53"/>
      <c r="G22" s="215"/>
      <c r="H22" s="325"/>
      <c r="I22" s="92"/>
      <c r="J22" s="56"/>
    </row>
    <row r="23" spans="1:10" x14ac:dyDescent="0.2">
      <c r="A23" s="14"/>
      <c r="B23" s="14"/>
      <c r="C23" s="2"/>
      <c r="D23" s="2"/>
      <c r="E23" s="2"/>
      <c r="F23" s="53"/>
      <c r="G23" s="215"/>
      <c r="H23" s="325"/>
      <c r="I23" s="92"/>
      <c r="J23" s="56"/>
    </row>
    <row r="24" spans="1:10" x14ac:dyDescent="0.2">
      <c r="A24" s="14"/>
      <c r="B24" s="14"/>
      <c r="C24" s="2"/>
      <c r="D24" s="2"/>
      <c r="E24" s="2"/>
      <c r="F24" s="53"/>
      <c r="G24" s="215"/>
      <c r="H24" s="325"/>
      <c r="I24" s="92"/>
      <c r="J24" s="56"/>
    </row>
    <row r="25" spans="1:10" x14ac:dyDescent="0.2">
      <c r="A25" s="14"/>
      <c r="B25" s="14"/>
      <c r="C25" s="2"/>
      <c r="D25" s="2"/>
      <c r="E25" s="2"/>
      <c r="F25" s="53"/>
      <c r="G25" s="215"/>
      <c r="H25" s="325"/>
      <c r="I25" s="92"/>
      <c r="J25" s="56"/>
    </row>
    <row r="26" spans="1:10" x14ac:dyDescent="0.2">
      <c r="A26" s="14"/>
      <c r="B26" s="14"/>
      <c r="C26" s="2"/>
      <c r="D26" s="2"/>
      <c r="E26" s="2"/>
      <c r="F26" s="53"/>
      <c r="G26" s="215"/>
      <c r="H26" s="325"/>
      <c r="I26" s="92"/>
      <c r="J26" s="56"/>
    </row>
    <row r="27" spans="1:10" ht="13.5" thickBot="1" x14ac:dyDescent="0.25">
      <c r="A27" s="15"/>
      <c r="B27" s="15"/>
      <c r="C27" s="21"/>
      <c r="D27" s="21"/>
      <c r="E27" s="21"/>
      <c r="F27" s="57"/>
      <c r="G27" s="219"/>
      <c r="H27" s="337"/>
      <c r="I27" s="96"/>
      <c r="J27" s="59"/>
    </row>
    <row r="28" spans="1:10" ht="13.5" thickBot="1" x14ac:dyDescent="0.25">
      <c r="A28" s="60"/>
      <c r="B28" s="60"/>
      <c r="C28" s="30" t="s">
        <v>119</v>
      </c>
      <c r="D28" s="34"/>
      <c r="E28" s="34"/>
      <c r="F28" s="31"/>
      <c r="G28" s="239">
        <f>SUM(G16:G20)</f>
        <v>8750000</v>
      </c>
      <c r="H28" s="504">
        <f>H14</f>
        <v>10381016</v>
      </c>
      <c r="I28" s="33"/>
      <c r="J28" s="111"/>
    </row>
    <row r="29" spans="1:10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2" spans="1:10" ht="15" customHeight="1" x14ac:dyDescent="0.2">
      <c r="C32" s="680" t="s">
        <v>182</v>
      </c>
      <c r="D32" s="680"/>
      <c r="E32" s="680"/>
      <c r="F32" s="680"/>
      <c r="G32" s="680"/>
      <c r="H32" s="680"/>
    </row>
    <row r="33" spans="1:10" ht="15" x14ac:dyDescent="0.25">
      <c r="E33" s="690">
        <v>2020</v>
      </c>
      <c r="F33" s="690"/>
      <c r="G33" s="38"/>
    </row>
    <row r="34" spans="1:10" ht="13.5" thickBot="1" x14ac:dyDescent="0.25">
      <c r="A34" s="22"/>
      <c r="D34" s="39"/>
      <c r="H34" s="39"/>
      <c r="I34" s="39"/>
      <c r="J34" s="174" t="s">
        <v>180</v>
      </c>
    </row>
    <row r="35" spans="1:10" x14ac:dyDescent="0.2">
      <c r="A35" s="40"/>
      <c r="B35" s="40"/>
      <c r="C35" s="41"/>
      <c r="D35" s="41"/>
      <c r="E35" s="41"/>
      <c r="F35" s="41"/>
      <c r="G35" s="398"/>
      <c r="H35" s="502" t="s">
        <v>321</v>
      </c>
      <c r="I35" s="236"/>
      <c r="J35" s="62"/>
    </row>
    <row r="36" spans="1:10" ht="13.5" thickBot="1" x14ac:dyDescent="0.25">
      <c r="A36" s="43" t="s">
        <v>21</v>
      </c>
      <c r="B36" s="43" t="s">
        <v>22</v>
      </c>
      <c r="C36" s="44"/>
      <c r="D36" s="44" t="s">
        <v>23</v>
      </c>
      <c r="E36" s="44"/>
      <c r="F36" s="44"/>
      <c r="G36" s="280" t="s">
        <v>18</v>
      </c>
      <c r="H36" s="45" t="s">
        <v>18</v>
      </c>
      <c r="I36" s="237"/>
      <c r="J36" s="63"/>
    </row>
    <row r="37" spans="1:10" x14ac:dyDescent="0.2">
      <c r="A37" s="46" t="s">
        <v>24</v>
      </c>
      <c r="B37" s="507"/>
      <c r="C37" s="8" t="s">
        <v>25</v>
      </c>
      <c r="D37" s="9"/>
      <c r="E37" s="64"/>
      <c r="F37" s="35"/>
      <c r="G37" s="48"/>
      <c r="H37" s="49"/>
      <c r="I37" s="235"/>
      <c r="J37" s="50"/>
    </row>
    <row r="38" spans="1:10" hidden="1" x14ac:dyDescent="0.2">
      <c r="A38" s="14"/>
      <c r="B38" s="508"/>
      <c r="C38" s="68"/>
      <c r="D38" s="69"/>
      <c r="E38" s="69"/>
      <c r="F38" s="70"/>
      <c r="G38" s="71"/>
      <c r="H38" s="91"/>
      <c r="I38" s="95"/>
      <c r="J38" s="89"/>
    </row>
    <row r="39" spans="1:10" hidden="1" x14ac:dyDescent="0.2">
      <c r="A39" s="14"/>
      <c r="B39" s="509"/>
      <c r="C39" s="73"/>
      <c r="D39" s="2"/>
      <c r="E39" s="2"/>
      <c r="F39" s="53"/>
      <c r="G39" s="54"/>
      <c r="H39" s="55"/>
      <c r="I39" s="92"/>
      <c r="J39" s="56"/>
    </row>
    <row r="40" spans="1:10" hidden="1" x14ac:dyDescent="0.2">
      <c r="A40" s="14"/>
      <c r="B40" s="509"/>
      <c r="C40" s="72"/>
      <c r="D40" s="2"/>
      <c r="E40" s="2"/>
      <c r="F40" s="53"/>
      <c r="G40" s="54"/>
      <c r="H40" s="55"/>
      <c r="I40" s="92"/>
      <c r="J40" s="56"/>
    </row>
    <row r="41" spans="1:10" hidden="1" x14ac:dyDescent="0.2">
      <c r="A41" s="14"/>
      <c r="B41" s="509"/>
      <c r="C41" s="73"/>
      <c r="D41" s="27"/>
      <c r="E41" s="27"/>
      <c r="F41" s="74"/>
      <c r="G41" s="54"/>
      <c r="H41" s="55"/>
      <c r="I41" s="92"/>
      <c r="J41" s="56"/>
    </row>
    <row r="42" spans="1:10" x14ac:dyDescent="0.2">
      <c r="A42" s="14"/>
      <c r="B42" s="505" t="s">
        <v>223</v>
      </c>
      <c r="C42" s="188" t="s">
        <v>322</v>
      </c>
      <c r="D42" s="94"/>
      <c r="E42" s="94"/>
      <c r="F42" s="140"/>
      <c r="G42" s="506"/>
      <c r="H42" s="327">
        <v>15052798</v>
      </c>
      <c r="I42" s="97"/>
      <c r="J42" s="141"/>
    </row>
    <row r="43" spans="1:10" x14ac:dyDescent="0.2">
      <c r="A43" s="14"/>
      <c r="B43" s="510"/>
      <c r="C43" s="513" t="s">
        <v>323</v>
      </c>
      <c r="D43" s="514"/>
      <c r="E43" s="514"/>
      <c r="F43" s="515"/>
      <c r="G43" s="54"/>
      <c r="H43" s="325">
        <v>15052798</v>
      </c>
      <c r="I43" s="92"/>
      <c r="J43" s="56"/>
    </row>
    <row r="44" spans="1:10" x14ac:dyDescent="0.2">
      <c r="A44" s="14"/>
      <c r="B44" s="510"/>
      <c r="C44" s="73"/>
      <c r="D44" s="27"/>
      <c r="E44" s="27"/>
      <c r="F44" s="74"/>
      <c r="G44" s="54"/>
      <c r="H44" s="55"/>
      <c r="I44" s="92"/>
      <c r="J44" s="56"/>
    </row>
    <row r="45" spans="1:10" x14ac:dyDescent="0.2">
      <c r="A45" s="14"/>
      <c r="B45" s="511" t="s">
        <v>199</v>
      </c>
      <c r="C45" s="77" t="s">
        <v>202</v>
      </c>
      <c r="D45" s="75"/>
      <c r="E45" s="75"/>
      <c r="F45" s="76"/>
      <c r="G45" s="240">
        <v>10796000</v>
      </c>
      <c r="H45" s="327">
        <v>342515</v>
      </c>
      <c r="I45" s="92"/>
      <c r="J45" s="56"/>
    </row>
    <row r="46" spans="1:10" x14ac:dyDescent="0.2">
      <c r="A46" s="14"/>
      <c r="B46" s="511"/>
      <c r="C46" s="72"/>
      <c r="D46" s="75"/>
      <c r="E46" s="75"/>
      <c r="F46" s="76"/>
      <c r="G46" s="213"/>
      <c r="H46" s="335"/>
      <c r="I46" s="93"/>
      <c r="J46" s="139"/>
    </row>
    <row r="47" spans="1:10" x14ac:dyDescent="0.2">
      <c r="A47" s="14"/>
      <c r="B47" s="511" t="s">
        <v>225</v>
      </c>
      <c r="C47" s="77" t="s">
        <v>236</v>
      </c>
      <c r="D47" s="75"/>
      <c r="E47" s="2"/>
      <c r="F47" s="53"/>
      <c r="G47" s="240">
        <v>1064000</v>
      </c>
      <c r="H47" s="327"/>
      <c r="I47" s="92"/>
      <c r="J47" s="56"/>
    </row>
    <row r="48" spans="1:10" x14ac:dyDescent="0.2">
      <c r="A48" s="14"/>
      <c r="B48" s="511"/>
      <c r="C48" s="77"/>
      <c r="D48" s="75"/>
      <c r="E48" s="75"/>
      <c r="F48" s="76"/>
      <c r="G48" s="240"/>
      <c r="H48" s="335"/>
      <c r="I48" s="93"/>
      <c r="J48" s="139"/>
    </row>
    <row r="49" spans="1:10" x14ac:dyDescent="0.2">
      <c r="A49" s="14"/>
      <c r="B49" s="511" t="s">
        <v>62</v>
      </c>
      <c r="C49" s="77" t="s">
        <v>237</v>
      </c>
      <c r="D49" s="75"/>
      <c r="E49" s="2"/>
      <c r="F49" s="53"/>
      <c r="G49" s="240">
        <v>500000</v>
      </c>
      <c r="H49" s="327">
        <v>500000</v>
      </c>
      <c r="I49" s="92"/>
      <c r="J49" s="56"/>
    </row>
    <row r="50" spans="1:10" x14ac:dyDescent="0.2">
      <c r="A50" s="14"/>
      <c r="B50" s="512"/>
      <c r="C50" s="130"/>
      <c r="D50" s="127"/>
      <c r="E50" s="75"/>
      <c r="F50" s="76"/>
      <c r="G50" s="213"/>
      <c r="H50" s="325"/>
      <c r="I50" s="92"/>
      <c r="J50" s="141"/>
    </row>
    <row r="51" spans="1:10" ht="13.5" thickBot="1" x14ac:dyDescent="0.25">
      <c r="A51" s="15"/>
      <c r="B51" s="15"/>
      <c r="F51" s="78"/>
      <c r="G51" s="241"/>
      <c r="H51" s="498"/>
      <c r="I51" s="233"/>
      <c r="J51" s="149"/>
    </row>
    <row r="52" spans="1:10" ht="13.5" thickBot="1" x14ac:dyDescent="0.25">
      <c r="A52" s="60"/>
      <c r="B52" s="60"/>
      <c r="C52" s="30" t="s">
        <v>119</v>
      </c>
      <c r="D52" s="34"/>
      <c r="E52" s="34"/>
      <c r="F52" s="31"/>
      <c r="G52" s="516">
        <f>SUM(G45:G51)</f>
        <v>12360000</v>
      </c>
      <c r="H52" s="216">
        <f>H42+H45+H47+H49</f>
        <v>15895313</v>
      </c>
      <c r="I52" s="30"/>
      <c r="J52" s="79"/>
    </row>
  </sheetData>
  <mergeCells count="7">
    <mergeCell ref="B1:K1"/>
    <mergeCell ref="E33:F33"/>
    <mergeCell ref="A3:J3"/>
    <mergeCell ref="D5:G5"/>
    <mergeCell ref="D7:G7"/>
    <mergeCell ref="E8:F8"/>
    <mergeCell ref="C32:H32"/>
  </mergeCells>
  <phoneticPr fontId="6" type="noConversion"/>
  <pageMargins left="0.25" right="0.25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1"/>
  <sheetViews>
    <sheetView workbookViewId="0">
      <selection activeCell="B1" sqref="B1:H1"/>
    </sheetView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7" width="13.42578125" customWidth="1"/>
    <col min="8" max="8" width="9.28515625" bestFit="1" customWidth="1"/>
  </cols>
  <sheetData>
    <row r="1" spans="1:8" x14ac:dyDescent="0.2">
      <c r="B1" s="691" t="s">
        <v>383</v>
      </c>
      <c r="C1" s="691"/>
      <c r="D1" s="691"/>
      <c r="E1" s="691"/>
      <c r="F1" s="691"/>
      <c r="G1" s="691"/>
      <c r="H1" s="691"/>
    </row>
    <row r="3" spans="1:8" x14ac:dyDescent="0.2">
      <c r="A3" s="691" t="s">
        <v>324</v>
      </c>
      <c r="B3" s="691"/>
      <c r="C3" s="691"/>
      <c r="D3" s="691"/>
      <c r="E3" s="691"/>
      <c r="F3" s="691"/>
      <c r="G3" s="691"/>
    </row>
    <row r="5" spans="1:8" x14ac:dyDescent="0.2">
      <c r="A5" s="4"/>
      <c r="B5" s="4"/>
      <c r="C5" s="680" t="s">
        <v>16</v>
      </c>
      <c r="D5" s="680"/>
      <c r="E5" s="680"/>
      <c r="F5" s="680"/>
    </row>
    <row r="6" spans="1:8" ht="13.5" thickBot="1" x14ac:dyDescent="0.25">
      <c r="A6" s="4"/>
      <c r="F6" s="399" t="s">
        <v>180</v>
      </c>
      <c r="G6" s="399" t="s">
        <v>180</v>
      </c>
    </row>
    <row r="7" spans="1:8" x14ac:dyDescent="0.2">
      <c r="A7" s="117"/>
      <c r="B7" s="101"/>
      <c r="C7" s="695" t="s">
        <v>26</v>
      </c>
      <c r="D7" s="695"/>
      <c r="E7" s="695"/>
      <c r="F7" s="695"/>
      <c r="G7" s="118"/>
    </row>
    <row r="8" spans="1:8" ht="13.5" thickBot="1" x14ac:dyDescent="0.25">
      <c r="A8" s="61"/>
      <c r="C8" s="186"/>
      <c r="D8" s="177"/>
      <c r="E8" s="177">
        <v>2020</v>
      </c>
      <c r="F8" s="246"/>
      <c r="G8" s="246"/>
    </row>
    <row r="9" spans="1:8" ht="13.5" thickBot="1" x14ac:dyDescent="0.25">
      <c r="A9" s="20" t="s">
        <v>12</v>
      </c>
      <c r="B9" s="80"/>
      <c r="C9" s="81" t="s">
        <v>13</v>
      </c>
      <c r="D9" s="82"/>
      <c r="E9" s="82"/>
      <c r="F9" s="20" t="s">
        <v>15</v>
      </c>
      <c r="G9" s="20" t="s">
        <v>15</v>
      </c>
      <c r="H9" s="177"/>
    </row>
    <row r="10" spans="1:8" ht="15" customHeight="1" thickBot="1" x14ac:dyDescent="0.25">
      <c r="A10" s="244" t="s">
        <v>21</v>
      </c>
      <c r="B10" s="61"/>
      <c r="F10" s="518" t="s">
        <v>325</v>
      </c>
      <c r="G10" s="518" t="s">
        <v>321</v>
      </c>
      <c r="H10" s="178"/>
    </row>
    <row r="11" spans="1:8" ht="15.75" customHeight="1" thickBot="1" x14ac:dyDescent="0.25">
      <c r="A11" s="120" t="s">
        <v>22</v>
      </c>
      <c r="B11" s="84" t="s">
        <v>23</v>
      </c>
      <c r="C11" s="85"/>
      <c r="D11" s="85"/>
      <c r="E11" s="85"/>
      <c r="F11" s="519" t="s">
        <v>18</v>
      </c>
      <c r="G11" s="519" t="s">
        <v>18</v>
      </c>
      <c r="H11" s="179"/>
    </row>
    <row r="12" spans="1:8" x14ac:dyDescent="0.2">
      <c r="A12" s="245" t="s">
        <v>27</v>
      </c>
      <c r="B12" s="86"/>
      <c r="C12" s="13"/>
      <c r="D12" s="13"/>
      <c r="E12" s="13"/>
      <c r="F12" s="222"/>
      <c r="G12" s="222"/>
      <c r="H12" s="180"/>
    </row>
    <row r="13" spans="1:8" x14ac:dyDescent="0.2">
      <c r="A13" s="517" t="s">
        <v>53</v>
      </c>
      <c r="B13" s="696" t="s">
        <v>210</v>
      </c>
      <c r="C13" s="697"/>
      <c r="D13" s="697"/>
      <c r="E13" s="698"/>
      <c r="F13" s="223"/>
      <c r="G13" s="223"/>
      <c r="H13" s="180"/>
    </row>
    <row r="14" spans="1:8" x14ac:dyDescent="0.2">
      <c r="A14" s="72"/>
      <c r="B14" s="157"/>
      <c r="E14" s="78"/>
      <c r="F14" s="224"/>
      <c r="G14" s="224"/>
      <c r="H14" s="180"/>
    </row>
    <row r="15" spans="1:8" x14ac:dyDescent="0.2">
      <c r="A15" s="72"/>
      <c r="B15" s="249" t="s">
        <v>211</v>
      </c>
      <c r="C15" s="187"/>
      <c r="D15" s="187"/>
      <c r="E15" s="250"/>
      <c r="F15" s="224">
        <v>6718153</v>
      </c>
      <c r="G15" s="224">
        <v>6718153</v>
      </c>
      <c r="H15" s="182"/>
    </row>
    <row r="16" spans="1:8" x14ac:dyDescent="0.2">
      <c r="A16" s="253" t="s">
        <v>28</v>
      </c>
      <c r="B16" s="253"/>
      <c r="C16" s="410" t="s">
        <v>208</v>
      </c>
      <c r="D16" s="410"/>
      <c r="E16" s="411"/>
      <c r="F16" s="225">
        <v>1380960</v>
      </c>
      <c r="G16" s="225">
        <v>1380960</v>
      </c>
      <c r="H16" s="181"/>
    </row>
    <row r="17" spans="1:8" x14ac:dyDescent="0.2">
      <c r="A17" s="72"/>
      <c r="B17" s="253"/>
      <c r="C17" s="410" t="s">
        <v>44</v>
      </c>
      <c r="D17" s="410"/>
      <c r="E17" s="411"/>
      <c r="F17" s="225">
        <v>2944000</v>
      </c>
      <c r="G17" s="225">
        <v>2944000</v>
      </c>
      <c r="H17" s="181"/>
    </row>
    <row r="18" spans="1:8" x14ac:dyDescent="0.2">
      <c r="A18" s="72"/>
      <c r="B18" s="253"/>
      <c r="C18" s="410" t="s">
        <v>196</v>
      </c>
      <c r="D18" s="410"/>
      <c r="E18" s="411"/>
      <c r="F18" s="225">
        <v>602163</v>
      </c>
      <c r="G18" s="225">
        <v>602163</v>
      </c>
      <c r="H18" s="183"/>
    </row>
    <row r="19" spans="1:8" x14ac:dyDescent="0.2">
      <c r="A19" s="72"/>
      <c r="B19" s="253"/>
      <c r="C19" s="410" t="s">
        <v>45</v>
      </c>
      <c r="D19" s="410"/>
      <c r="E19" s="411"/>
      <c r="F19" s="225">
        <v>1791030</v>
      </c>
      <c r="G19" s="225">
        <v>1791030</v>
      </c>
      <c r="H19" s="180"/>
    </row>
    <row r="20" spans="1:8" x14ac:dyDescent="0.2">
      <c r="A20" s="72"/>
      <c r="B20" s="251"/>
      <c r="C20" s="187"/>
      <c r="D20" s="187"/>
      <c r="E20" s="252"/>
      <c r="F20" s="224"/>
      <c r="G20" s="224"/>
      <c r="H20" s="181"/>
    </row>
    <row r="21" spans="1:8" x14ac:dyDescent="0.2">
      <c r="A21" s="72"/>
      <c r="B21" s="249" t="s">
        <v>52</v>
      </c>
      <c r="C21" s="144"/>
      <c r="D21" s="144"/>
      <c r="E21" s="252"/>
      <c r="F21" s="226">
        <v>5000000</v>
      </c>
      <c r="G21" s="226">
        <v>5000000</v>
      </c>
      <c r="H21" s="181"/>
    </row>
    <row r="22" spans="1:8" x14ac:dyDescent="0.2">
      <c r="A22" s="72"/>
      <c r="B22" s="248"/>
      <c r="C22" s="144"/>
      <c r="D22" s="144"/>
      <c r="E22" s="252"/>
      <c r="F22" s="226"/>
      <c r="G22" s="226"/>
      <c r="H22" s="181"/>
    </row>
    <row r="23" spans="1:8" x14ac:dyDescent="0.2">
      <c r="A23" s="72"/>
      <c r="B23" s="249" t="s">
        <v>123</v>
      </c>
      <c r="C23" s="187"/>
      <c r="D23" s="187"/>
      <c r="E23" s="250"/>
      <c r="F23" s="224">
        <v>112200</v>
      </c>
      <c r="G23" s="224">
        <v>112200</v>
      </c>
      <c r="H23" s="181"/>
    </row>
    <row r="24" spans="1:8" x14ac:dyDescent="0.2">
      <c r="A24" s="72"/>
      <c r="B24" s="253"/>
      <c r="C24" s="12"/>
      <c r="D24" s="12"/>
      <c r="E24" s="87"/>
      <c r="F24" s="225"/>
      <c r="G24" s="225"/>
      <c r="H24" s="181"/>
    </row>
    <row r="25" spans="1:8" x14ac:dyDescent="0.2">
      <c r="A25" s="72"/>
      <c r="B25" s="249" t="s">
        <v>124</v>
      </c>
      <c r="C25" s="187"/>
      <c r="D25" s="187"/>
      <c r="E25" s="250"/>
      <c r="F25" s="224">
        <v>5492655</v>
      </c>
      <c r="G25" s="224">
        <v>5492655</v>
      </c>
      <c r="H25" s="184"/>
    </row>
    <row r="26" spans="1:8" x14ac:dyDescent="0.2">
      <c r="A26" s="72"/>
      <c r="B26" s="249"/>
      <c r="C26" s="187"/>
      <c r="D26" s="187"/>
      <c r="E26" s="250"/>
      <c r="F26" s="224"/>
      <c r="G26" s="224"/>
      <c r="H26" s="184"/>
    </row>
    <row r="27" spans="1:8" x14ac:dyDescent="0.2">
      <c r="A27" s="72"/>
      <c r="B27" s="249" t="s">
        <v>230</v>
      </c>
      <c r="C27" s="187"/>
      <c r="D27" s="187"/>
      <c r="E27" s="250"/>
      <c r="F27" s="224">
        <v>1908900</v>
      </c>
      <c r="G27" s="224">
        <v>1908900</v>
      </c>
      <c r="H27" s="184"/>
    </row>
    <row r="28" spans="1:8" x14ac:dyDescent="0.2">
      <c r="A28" s="72"/>
      <c r="B28" s="249"/>
      <c r="C28" s="187"/>
      <c r="D28" s="187"/>
      <c r="E28" s="250"/>
      <c r="F28" s="224"/>
      <c r="G28" s="224"/>
      <c r="H28" s="184"/>
    </row>
    <row r="29" spans="1:8" x14ac:dyDescent="0.2">
      <c r="A29" s="72"/>
      <c r="B29" s="249"/>
      <c r="C29" s="187"/>
      <c r="D29" s="187"/>
      <c r="E29" s="250"/>
      <c r="F29" s="224"/>
      <c r="G29" s="224"/>
      <c r="H29" s="184"/>
    </row>
    <row r="30" spans="1:8" ht="12.75" customHeight="1" x14ac:dyDescent="0.2">
      <c r="A30" s="408"/>
      <c r="B30" s="405" t="s">
        <v>183</v>
      </c>
      <c r="C30" s="406"/>
      <c r="D30" s="406"/>
      <c r="E30" s="407"/>
      <c r="F30" s="409">
        <v>4328500</v>
      </c>
      <c r="G30" s="409">
        <v>4328500</v>
      </c>
      <c r="H30" s="181"/>
    </row>
    <row r="31" spans="1:8" x14ac:dyDescent="0.2">
      <c r="A31" s="72"/>
      <c r="B31" s="129"/>
      <c r="C31" s="128"/>
      <c r="D31" s="128"/>
      <c r="E31" s="300"/>
      <c r="F31" s="225"/>
      <c r="G31" s="225"/>
      <c r="H31" s="181"/>
    </row>
    <row r="32" spans="1:8" x14ac:dyDescent="0.2">
      <c r="A32" s="72"/>
      <c r="B32" s="243" t="s">
        <v>38</v>
      </c>
      <c r="C32" s="75"/>
      <c r="D32" s="128"/>
      <c r="E32" s="300"/>
      <c r="F32" s="224">
        <v>522880</v>
      </c>
      <c r="G32" s="224">
        <v>653600</v>
      </c>
      <c r="H32" s="181"/>
    </row>
    <row r="33" spans="1:11" x14ac:dyDescent="0.2">
      <c r="A33" s="72"/>
      <c r="B33" s="301"/>
      <c r="C33" s="302"/>
      <c r="D33" s="302"/>
      <c r="E33" s="303"/>
      <c r="F33" s="225"/>
      <c r="G33" s="225"/>
      <c r="H33" s="185"/>
      <c r="K33" s="190"/>
    </row>
    <row r="34" spans="1:11" x14ac:dyDescent="0.2">
      <c r="A34" s="72"/>
      <c r="B34" s="243" t="s">
        <v>108</v>
      </c>
      <c r="C34" s="75"/>
      <c r="D34" s="75"/>
      <c r="E34" s="300"/>
      <c r="F34" s="224">
        <v>4250000</v>
      </c>
      <c r="G34" s="224">
        <v>4487000</v>
      </c>
      <c r="H34" s="181"/>
    </row>
    <row r="35" spans="1:11" x14ac:dyDescent="0.2">
      <c r="A35" s="72"/>
      <c r="B35" s="692"/>
      <c r="C35" s="693"/>
      <c r="D35" s="693"/>
      <c r="E35" s="694"/>
      <c r="F35" s="655"/>
      <c r="G35" s="225"/>
      <c r="H35" s="184"/>
    </row>
    <row r="36" spans="1:11" x14ac:dyDescent="0.2">
      <c r="A36" s="72"/>
      <c r="B36" s="97" t="s">
        <v>356</v>
      </c>
      <c r="C36" s="94"/>
      <c r="D36" s="94"/>
      <c r="E36" s="138"/>
      <c r="F36" s="656"/>
      <c r="G36" s="224">
        <v>508864</v>
      </c>
      <c r="H36" s="184"/>
    </row>
    <row r="37" spans="1:11" x14ac:dyDescent="0.2">
      <c r="A37" s="72"/>
      <c r="B37" s="301"/>
      <c r="C37" s="302"/>
      <c r="D37" s="302"/>
      <c r="E37" s="303"/>
      <c r="F37" s="225"/>
      <c r="G37" s="225"/>
      <c r="H37" s="184"/>
    </row>
    <row r="38" spans="1:11" x14ac:dyDescent="0.2">
      <c r="A38" s="72"/>
      <c r="B38" s="249" t="s">
        <v>125</v>
      </c>
      <c r="C38" s="514"/>
      <c r="D38" s="514"/>
      <c r="E38" s="515"/>
      <c r="F38" s="224">
        <v>1800000</v>
      </c>
      <c r="G38" s="224">
        <v>2000000</v>
      </c>
      <c r="H38" s="181"/>
    </row>
    <row r="39" spans="1:11" x14ac:dyDescent="0.2">
      <c r="A39" s="72"/>
      <c r="B39" s="188"/>
      <c r="C39" s="94"/>
      <c r="D39" s="94"/>
      <c r="E39" s="140"/>
      <c r="F39" s="657"/>
      <c r="G39" s="657"/>
      <c r="H39" s="181"/>
    </row>
    <row r="40" spans="1:11" x14ac:dyDescent="0.2">
      <c r="A40" s="205"/>
      <c r="B40" s="658" t="s">
        <v>357</v>
      </c>
      <c r="C40" s="221"/>
      <c r="D40" s="221"/>
      <c r="E40" s="255"/>
      <c r="F40" s="659"/>
      <c r="G40" s="226">
        <v>49590</v>
      </c>
      <c r="H40" s="181"/>
    </row>
    <row r="41" spans="1:11" x14ac:dyDescent="0.2">
      <c r="A41" s="205"/>
      <c r="B41" s="254"/>
      <c r="C41" s="221"/>
      <c r="D41" s="221"/>
      <c r="E41" s="255"/>
      <c r="F41" s="659"/>
      <c r="G41" s="659"/>
      <c r="H41" s="181"/>
    </row>
    <row r="42" spans="1:11" x14ac:dyDescent="0.2">
      <c r="A42" s="205"/>
      <c r="B42" s="254" t="s">
        <v>358</v>
      </c>
      <c r="C42" s="221"/>
      <c r="D42" s="221"/>
      <c r="E42" s="255"/>
      <c r="F42" s="659"/>
      <c r="G42" s="226">
        <v>800100</v>
      </c>
      <c r="H42" s="181"/>
    </row>
    <row r="43" spans="1:11" x14ac:dyDescent="0.2">
      <c r="A43" s="205"/>
      <c r="B43" s="254"/>
      <c r="C43" s="221"/>
      <c r="D43" s="221"/>
      <c r="E43" s="255"/>
      <c r="F43" s="659"/>
      <c r="G43" s="226"/>
      <c r="H43" s="181"/>
    </row>
    <row r="44" spans="1:11" x14ac:dyDescent="0.2">
      <c r="A44" s="205"/>
      <c r="B44" s="254" t="s">
        <v>359</v>
      </c>
      <c r="C44" s="221"/>
      <c r="D44" s="221"/>
      <c r="E44" s="255"/>
      <c r="F44" s="659"/>
      <c r="G44" s="226">
        <v>607300</v>
      </c>
      <c r="H44" s="181"/>
    </row>
    <row r="45" spans="1:11" x14ac:dyDescent="0.2">
      <c r="A45" s="205"/>
      <c r="B45" s="254"/>
      <c r="C45" s="221"/>
      <c r="D45" s="221"/>
      <c r="E45" s="255"/>
      <c r="F45" s="659"/>
      <c r="G45" s="659"/>
      <c r="H45" s="181"/>
    </row>
    <row r="46" spans="1:11" x14ac:dyDescent="0.2">
      <c r="A46" s="205"/>
      <c r="B46" s="254"/>
      <c r="C46" s="221"/>
      <c r="D46" s="221"/>
      <c r="E46" s="255"/>
      <c r="F46" s="659"/>
      <c r="G46" s="659"/>
      <c r="H46" s="181"/>
    </row>
    <row r="47" spans="1:11" ht="13.5" thickBot="1" x14ac:dyDescent="0.25">
      <c r="A47" s="205"/>
      <c r="B47" s="205"/>
      <c r="C47" s="21"/>
      <c r="D47" s="21"/>
      <c r="E47" s="57"/>
      <c r="F47" s="227"/>
      <c r="G47" s="227"/>
      <c r="H47" s="181"/>
    </row>
    <row r="48" spans="1:11" ht="13.5" thickBot="1" x14ac:dyDescent="0.25">
      <c r="A48" s="16"/>
      <c r="B48" s="30" t="s">
        <v>119</v>
      </c>
      <c r="C48" s="37"/>
      <c r="D48" s="37"/>
      <c r="E48" s="100"/>
      <c r="F48" s="228">
        <v>30133288</v>
      </c>
      <c r="G48" s="228">
        <f>G15+G21+G23+G25+G27+G30+G32+G34+G38+G36+G40+G42+G44</f>
        <v>32666862</v>
      </c>
      <c r="H48" s="181"/>
    </row>
    <row r="51" spans="1:1" x14ac:dyDescent="0.2">
      <c r="A51" s="190"/>
    </row>
  </sheetData>
  <mergeCells count="6">
    <mergeCell ref="B1:H1"/>
    <mergeCell ref="B35:E35"/>
    <mergeCell ref="A3:G3"/>
    <mergeCell ref="C5:F5"/>
    <mergeCell ref="C7:F7"/>
    <mergeCell ref="B13:E13"/>
  </mergeCells>
  <phoneticPr fontId="6" type="noConversion"/>
  <pageMargins left="0.25" right="0.25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81"/>
  <sheetViews>
    <sheetView zoomScale="118" zoomScaleNormal="118" workbookViewId="0">
      <selection activeCell="B1" sqref="B1:N1"/>
    </sheetView>
  </sheetViews>
  <sheetFormatPr defaultRowHeight="12.75" x14ac:dyDescent="0.2"/>
  <cols>
    <col min="2" max="2" width="13.7109375" customWidth="1"/>
    <col min="3" max="3" width="9.140625" bestFit="1" customWidth="1"/>
    <col min="4" max="5" width="7.85546875" customWidth="1"/>
    <col min="6" max="6" width="10" customWidth="1"/>
    <col min="7" max="7" width="9.85546875" bestFit="1" customWidth="1"/>
    <col min="8" max="8" width="9.140625" customWidth="1"/>
    <col min="9" max="9" width="8" customWidth="1"/>
    <col min="10" max="10" width="8.85546875" bestFit="1" customWidth="1"/>
    <col min="11" max="11" width="8.85546875" customWidth="1"/>
    <col min="12" max="12" width="8.7109375" customWidth="1"/>
    <col min="13" max="13" width="9" customWidth="1"/>
    <col min="14" max="14" width="8.28515625" customWidth="1"/>
    <col min="15" max="19" width="8.85546875" customWidth="1"/>
    <col min="20" max="20" width="9.7109375" customWidth="1"/>
    <col min="21" max="21" width="11.140625" customWidth="1"/>
  </cols>
  <sheetData>
    <row r="1" spans="1:21" x14ac:dyDescent="0.2">
      <c r="B1" s="689" t="s">
        <v>384</v>
      </c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</row>
    <row r="3" spans="1:21" x14ac:dyDescent="0.2">
      <c r="C3" s="689" t="s">
        <v>329</v>
      </c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39"/>
    </row>
    <row r="4" spans="1:21" x14ac:dyDescent="0.2">
      <c r="J4" s="190"/>
      <c r="P4" s="39"/>
    </row>
    <row r="5" spans="1:21" x14ac:dyDescent="0.2">
      <c r="A5" s="4"/>
      <c r="B5" s="4"/>
      <c r="C5" s="4"/>
      <c r="D5" s="4"/>
      <c r="E5" s="4"/>
      <c r="F5" s="4"/>
      <c r="G5" s="4"/>
      <c r="H5" s="690" t="s">
        <v>16</v>
      </c>
      <c r="I5" s="690"/>
      <c r="J5" s="690"/>
      <c r="K5" s="690"/>
      <c r="L5" s="690"/>
      <c r="U5" s="4"/>
    </row>
    <row r="6" spans="1:21" x14ac:dyDescent="0.2">
      <c r="A6" s="4"/>
      <c r="B6" s="4"/>
      <c r="C6" s="4"/>
      <c r="D6" s="4"/>
      <c r="E6" s="4"/>
      <c r="F6" s="4"/>
      <c r="G6" s="4"/>
      <c r="U6" s="4"/>
    </row>
    <row r="7" spans="1:21" x14ac:dyDescent="0.2">
      <c r="A7" s="4"/>
      <c r="B7" s="4"/>
      <c r="C7" s="680" t="s">
        <v>185</v>
      </c>
      <c r="D7" s="680"/>
      <c r="E7" s="680"/>
      <c r="F7" s="680"/>
      <c r="G7" s="680"/>
      <c r="H7" s="680"/>
      <c r="I7" s="680"/>
      <c r="J7" s="680"/>
      <c r="K7" s="680"/>
      <c r="L7" s="680"/>
      <c r="M7" s="680"/>
      <c r="N7" s="680"/>
      <c r="O7" s="680"/>
    </row>
    <row r="8" spans="1:21" x14ac:dyDescent="0.2">
      <c r="B8" s="4"/>
      <c r="H8" s="4"/>
      <c r="I8" s="4"/>
      <c r="J8" s="208">
        <v>2020</v>
      </c>
      <c r="K8" s="208"/>
      <c r="L8" s="4"/>
      <c r="M8" s="4"/>
      <c r="N8" s="4"/>
      <c r="O8" s="4"/>
      <c r="P8" s="4"/>
    </row>
    <row r="9" spans="1:21" ht="13.5" thickBot="1" x14ac:dyDescent="0.25">
      <c r="B9" s="4"/>
      <c r="C9" s="4"/>
      <c r="D9" s="4"/>
      <c r="E9" s="4"/>
      <c r="F9" s="4"/>
      <c r="G9" s="4"/>
      <c r="H9" s="4"/>
      <c r="I9" s="4"/>
      <c r="J9" s="4"/>
      <c r="K9" s="208"/>
      <c r="L9" s="4"/>
      <c r="M9" s="4"/>
      <c r="N9" s="4"/>
      <c r="O9" s="4"/>
      <c r="T9" s="174" t="s">
        <v>180</v>
      </c>
      <c r="U9" s="4"/>
    </row>
    <row r="10" spans="1:21" x14ac:dyDescent="0.2">
      <c r="A10" s="685" t="s">
        <v>66</v>
      </c>
      <c r="B10" s="699"/>
      <c r="C10" s="305" t="s">
        <v>58</v>
      </c>
      <c r="D10" s="306" t="s">
        <v>55</v>
      </c>
      <c r="E10" s="306" t="s">
        <v>348</v>
      </c>
      <c r="F10" s="306" t="s">
        <v>225</v>
      </c>
      <c r="G10" s="306" t="s">
        <v>199</v>
      </c>
      <c r="H10" s="306" t="s">
        <v>103</v>
      </c>
      <c r="I10" s="306" t="s">
        <v>57</v>
      </c>
      <c r="J10" s="306" t="s">
        <v>59</v>
      </c>
      <c r="K10" s="306" t="s">
        <v>102</v>
      </c>
      <c r="L10" s="306" t="s">
        <v>60</v>
      </c>
      <c r="M10" s="306" t="s">
        <v>61</v>
      </c>
      <c r="N10" s="306" t="s">
        <v>56</v>
      </c>
      <c r="O10" s="306" t="s">
        <v>62</v>
      </c>
      <c r="P10" s="306" t="s">
        <v>64</v>
      </c>
      <c r="Q10" s="307" t="s">
        <v>65</v>
      </c>
      <c r="R10" s="307" t="s">
        <v>361</v>
      </c>
      <c r="S10" s="535" t="s">
        <v>194</v>
      </c>
      <c r="T10" s="701" t="s">
        <v>78</v>
      </c>
    </row>
    <row r="11" spans="1:21" ht="13.5" thickBot="1" x14ac:dyDescent="0.25">
      <c r="A11" s="310"/>
      <c r="B11" s="311"/>
      <c r="C11" s="312" t="s">
        <v>142</v>
      </c>
      <c r="D11" s="313" t="s">
        <v>20</v>
      </c>
      <c r="E11" s="313" t="s">
        <v>370</v>
      </c>
      <c r="F11" s="313" t="s">
        <v>234</v>
      </c>
      <c r="G11" s="313" t="s">
        <v>200</v>
      </c>
      <c r="H11" s="313" t="s">
        <v>104</v>
      </c>
      <c r="I11" s="314" t="s">
        <v>215</v>
      </c>
      <c r="J11" s="313" t="s">
        <v>214</v>
      </c>
      <c r="K11" s="313" t="s">
        <v>105</v>
      </c>
      <c r="L11" s="313" t="s">
        <v>33</v>
      </c>
      <c r="M11" s="313" t="s">
        <v>216</v>
      </c>
      <c r="N11" s="313" t="s">
        <v>106</v>
      </c>
      <c r="O11" s="313" t="s">
        <v>107</v>
      </c>
      <c r="P11" s="313" t="s">
        <v>158</v>
      </c>
      <c r="Q11" s="315" t="s">
        <v>159</v>
      </c>
      <c r="R11" s="315" t="s">
        <v>371</v>
      </c>
      <c r="S11" s="536" t="s">
        <v>245</v>
      </c>
      <c r="T11" s="702"/>
    </row>
    <row r="12" spans="1:21" x14ac:dyDescent="0.2">
      <c r="A12" s="424" t="s">
        <v>140</v>
      </c>
      <c r="B12" s="425"/>
      <c r="C12" s="418"/>
      <c r="D12" s="383"/>
      <c r="E12" s="383"/>
      <c r="F12" s="383">
        <v>2935080</v>
      </c>
      <c r="G12" s="427">
        <v>8003851</v>
      </c>
      <c r="H12" s="383"/>
      <c r="I12" s="383"/>
      <c r="J12" s="383"/>
      <c r="K12" s="383"/>
      <c r="L12" s="383">
        <v>2645000</v>
      </c>
      <c r="M12" s="383"/>
      <c r="N12" s="383"/>
      <c r="O12" s="383"/>
      <c r="P12" s="383"/>
      <c r="Q12" s="419">
        <v>3174516</v>
      </c>
      <c r="R12" s="419"/>
      <c r="S12" s="379"/>
      <c r="T12" s="420">
        <f>SUM(C12:S12)</f>
        <v>16758447</v>
      </c>
      <c r="U12" s="339"/>
    </row>
    <row r="13" spans="1:21" x14ac:dyDescent="0.2">
      <c r="A13" s="424"/>
      <c r="B13" s="425"/>
      <c r="C13" s="418"/>
      <c r="D13" s="383"/>
      <c r="E13" s="383"/>
      <c r="F13" s="383"/>
      <c r="G13" s="427"/>
      <c r="H13" s="383"/>
      <c r="I13" s="383"/>
      <c r="J13" s="383"/>
      <c r="K13" s="383"/>
      <c r="L13" s="383"/>
      <c r="M13" s="383"/>
      <c r="N13" s="383"/>
      <c r="O13" s="383"/>
      <c r="P13" s="383"/>
      <c r="Q13" s="419"/>
      <c r="R13" s="419"/>
      <c r="S13" s="384"/>
      <c r="T13" s="420"/>
    </row>
    <row r="14" spans="1:21" x14ac:dyDescent="0.2">
      <c r="A14" s="424" t="s">
        <v>198</v>
      </c>
      <c r="B14" s="425"/>
      <c r="C14" s="418">
        <v>17000</v>
      </c>
      <c r="D14" s="383">
        <v>100000</v>
      </c>
      <c r="E14" s="383"/>
      <c r="F14" s="383"/>
      <c r="G14" s="427">
        <v>110000</v>
      </c>
      <c r="H14" s="383"/>
      <c r="I14" s="383"/>
      <c r="J14" s="383"/>
      <c r="K14" s="383"/>
      <c r="L14" s="383">
        <v>100000</v>
      </c>
      <c r="M14" s="383">
        <v>1129068</v>
      </c>
      <c r="N14" s="383"/>
      <c r="O14" s="383"/>
      <c r="P14" s="383"/>
      <c r="Q14" s="419">
        <v>150000</v>
      </c>
      <c r="R14" s="419"/>
      <c r="S14" s="384"/>
      <c r="T14" s="420">
        <f>SUM(C14:S14)</f>
        <v>1606068</v>
      </c>
    </row>
    <row r="15" spans="1:21" x14ac:dyDescent="0.2">
      <c r="A15" s="424"/>
      <c r="B15" s="425"/>
      <c r="C15" s="418"/>
      <c r="D15" s="383"/>
      <c r="E15" s="383"/>
      <c r="F15" s="383"/>
      <c r="G15" s="427"/>
      <c r="H15" s="383"/>
      <c r="I15" s="383"/>
      <c r="J15" s="383"/>
      <c r="K15" s="383"/>
      <c r="L15" s="383"/>
      <c r="M15" s="383"/>
      <c r="N15" s="383"/>
      <c r="O15" s="383"/>
      <c r="P15" s="383"/>
      <c r="Q15" s="419"/>
      <c r="R15" s="419"/>
      <c r="S15" s="384"/>
      <c r="T15" s="420"/>
    </row>
    <row r="16" spans="1:21" x14ac:dyDescent="0.2">
      <c r="A16" s="253" t="s">
        <v>365</v>
      </c>
      <c r="B16" s="12"/>
      <c r="C16" s="213">
        <v>5072857</v>
      </c>
      <c r="D16" s="388"/>
      <c r="E16" s="388"/>
      <c r="F16" s="388"/>
      <c r="G16" s="388"/>
      <c r="H16" s="388"/>
      <c r="I16" s="388"/>
      <c r="J16" s="388"/>
      <c r="K16" s="388"/>
      <c r="L16" s="388"/>
      <c r="M16" s="388"/>
      <c r="N16" s="388"/>
      <c r="O16" s="388"/>
      <c r="P16" s="388"/>
      <c r="Q16" s="414"/>
      <c r="R16" s="414"/>
      <c r="S16" s="257"/>
      <c r="T16" s="420">
        <f>SUM(C16:S16)</f>
        <v>5072857</v>
      </c>
    </row>
    <row r="17" spans="1:20" x14ac:dyDescent="0.2">
      <c r="A17" s="253"/>
      <c r="B17" s="12"/>
      <c r="C17" s="240"/>
      <c r="D17" s="388"/>
      <c r="E17" s="388"/>
      <c r="F17" s="388"/>
      <c r="G17" s="388"/>
      <c r="H17" s="388"/>
      <c r="I17" s="388"/>
      <c r="J17" s="388"/>
      <c r="K17" s="388"/>
      <c r="L17" s="388"/>
      <c r="M17" s="388"/>
      <c r="N17" s="388"/>
      <c r="O17" s="388"/>
      <c r="P17" s="388"/>
      <c r="Q17" s="414"/>
      <c r="R17" s="414"/>
      <c r="S17" s="257"/>
      <c r="T17" s="420"/>
    </row>
    <row r="18" spans="1:20" x14ac:dyDescent="0.2">
      <c r="A18" s="253" t="s">
        <v>189</v>
      </c>
      <c r="B18" s="12"/>
      <c r="C18" s="213"/>
      <c r="D18" s="388"/>
      <c r="E18" s="388"/>
      <c r="F18" s="388"/>
      <c r="G18" s="388"/>
      <c r="H18" s="388"/>
      <c r="I18" s="388"/>
      <c r="J18" s="388"/>
      <c r="K18" s="388"/>
      <c r="L18" s="388"/>
      <c r="M18" s="388"/>
      <c r="N18" s="388"/>
      <c r="O18" s="388"/>
      <c r="P18" s="388"/>
      <c r="Q18" s="414"/>
      <c r="R18" s="414"/>
      <c r="S18" s="257"/>
      <c r="T18" s="420"/>
    </row>
    <row r="19" spans="1:20" x14ac:dyDescent="0.2">
      <c r="A19" s="253" t="s">
        <v>330</v>
      </c>
      <c r="B19" s="12"/>
      <c r="C19" s="213"/>
      <c r="D19" s="388"/>
      <c r="E19" s="388"/>
      <c r="F19" s="388"/>
      <c r="G19" s="388">
        <v>33309</v>
      </c>
      <c r="H19" s="388"/>
      <c r="I19" s="388"/>
      <c r="J19" s="388"/>
      <c r="K19" s="388"/>
      <c r="L19" s="388">
        <v>157567</v>
      </c>
      <c r="M19" s="388"/>
      <c r="N19" s="388"/>
      <c r="O19" s="388"/>
      <c r="P19" s="388"/>
      <c r="Q19" s="414">
        <v>50000</v>
      </c>
      <c r="R19" s="414"/>
      <c r="S19" s="257"/>
      <c r="T19" s="420">
        <f>SUM(C19:S19)</f>
        <v>240876</v>
      </c>
    </row>
    <row r="20" spans="1:20" x14ac:dyDescent="0.2">
      <c r="A20" s="253" t="s">
        <v>213</v>
      </c>
      <c r="B20" s="12"/>
      <c r="C20" s="213"/>
      <c r="D20" s="388"/>
      <c r="E20" s="388"/>
      <c r="F20" s="388"/>
      <c r="G20" s="388">
        <v>150943</v>
      </c>
      <c r="H20" s="388"/>
      <c r="I20" s="388"/>
      <c r="J20" s="388"/>
      <c r="K20" s="388"/>
      <c r="L20" s="388">
        <v>150943</v>
      </c>
      <c r="M20" s="388"/>
      <c r="N20" s="388"/>
      <c r="O20" s="388"/>
      <c r="P20" s="388"/>
      <c r="Q20" s="414">
        <v>150943</v>
      </c>
      <c r="R20" s="414"/>
      <c r="S20" s="257"/>
      <c r="T20" s="420">
        <f>SUM(C20:S20)</f>
        <v>452829</v>
      </c>
    </row>
    <row r="21" spans="1:20" x14ac:dyDescent="0.2">
      <c r="A21" s="253" t="s">
        <v>141</v>
      </c>
      <c r="B21" s="12"/>
      <c r="C21" s="213"/>
      <c r="D21" s="388"/>
      <c r="E21" s="388"/>
      <c r="F21" s="388"/>
      <c r="G21" s="388">
        <v>16100</v>
      </c>
      <c r="H21" s="388"/>
      <c r="I21" s="388"/>
      <c r="J21" s="388"/>
      <c r="K21" s="388"/>
      <c r="L21" s="388">
        <v>16100</v>
      </c>
      <c r="M21" s="388"/>
      <c r="N21" s="388"/>
      <c r="O21" s="388"/>
      <c r="P21" s="388"/>
      <c r="Q21" s="414">
        <v>16100</v>
      </c>
      <c r="R21" s="414"/>
      <c r="S21" s="257"/>
      <c r="T21" s="420">
        <f>SUM(C21:S21)</f>
        <v>48300</v>
      </c>
    </row>
    <row r="22" spans="1:20" x14ac:dyDescent="0.2">
      <c r="A22" s="253"/>
      <c r="B22" s="12"/>
      <c r="C22" s="213"/>
      <c r="D22" s="388"/>
      <c r="E22" s="388"/>
      <c r="F22" s="388"/>
      <c r="G22" s="388"/>
      <c r="H22" s="388"/>
      <c r="I22" s="388"/>
      <c r="J22" s="388"/>
      <c r="K22" s="388"/>
      <c r="L22" s="388"/>
      <c r="M22" s="388"/>
      <c r="N22" s="388"/>
      <c r="O22" s="388"/>
      <c r="P22" s="388"/>
      <c r="Q22" s="414"/>
      <c r="R22" s="414"/>
      <c r="S22" s="257"/>
      <c r="T22" s="420"/>
    </row>
    <row r="23" spans="1:20" x14ac:dyDescent="0.2">
      <c r="A23" s="276" t="s">
        <v>364</v>
      </c>
      <c r="B23" s="426"/>
      <c r="C23" s="265"/>
      <c r="D23" s="381"/>
      <c r="E23" s="381"/>
      <c r="F23" s="381">
        <v>85000</v>
      </c>
      <c r="G23" s="381">
        <v>250000</v>
      </c>
      <c r="H23" s="381"/>
      <c r="I23" s="381"/>
      <c r="J23" s="381"/>
      <c r="K23" s="381"/>
      <c r="L23" s="381"/>
      <c r="M23" s="381"/>
      <c r="N23" s="381"/>
      <c r="O23" s="381"/>
      <c r="P23" s="381"/>
      <c r="Q23" s="421"/>
      <c r="R23" s="421"/>
      <c r="S23" s="266"/>
      <c r="T23" s="420">
        <f t="shared" ref="T23:T31" si="0">SUM(C23:S23)</f>
        <v>335000</v>
      </c>
    </row>
    <row r="24" spans="1:20" ht="13.5" thickBot="1" x14ac:dyDescent="0.25">
      <c r="A24" s="276"/>
      <c r="B24" s="278"/>
      <c r="C24" s="265"/>
      <c r="D24" s="381"/>
      <c r="E24" s="381"/>
      <c r="F24" s="381"/>
      <c r="G24" s="381"/>
      <c r="H24" s="381"/>
      <c r="I24" s="381"/>
      <c r="J24" s="381"/>
      <c r="K24" s="381"/>
      <c r="L24" s="381"/>
      <c r="M24" s="381"/>
      <c r="N24" s="381"/>
      <c r="O24" s="381"/>
      <c r="P24" s="381"/>
      <c r="Q24" s="421"/>
      <c r="R24" s="421"/>
      <c r="S24" s="266"/>
      <c r="T24" s="420"/>
    </row>
    <row r="25" spans="1:20" ht="13.5" thickBot="1" x14ac:dyDescent="0.25">
      <c r="A25" s="146" t="s">
        <v>366</v>
      </c>
      <c r="B25" s="98"/>
      <c r="C25" s="242">
        <f>SUM(C12:C24)</f>
        <v>5089857</v>
      </c>
      <c r="D25" s="242">
        <f t="shared" ref="D25:S25" si="1">SUM(D12:D24)</f>
        <v>100000</v>
      </c>
      <c r="E25" s="242"/>
      <c r="F25" s="242">
        <v>3020080</v>
      </c>
      <c r="G25" s="242">
        <f>SUM(G12:G24)</f>
        <v>8564203</v>
      </c>
      <c r="H25" s="242">
        <f t="shared" si="1"/>
        <v>0</v>
      </c>
      <c r="I25" s="242">
        <f t="shared" si="1"/>
        <v>0</v>
      </c>
      <c r="J25" s="242">
        <f t="shared" si="1"/>
        <v>0</v>
      </c>
      <c r="K25" s="242">
        <f t="shared" si="1"/>
        <v>0</v>
      </c>
      <c r="L25" s="242">
        <f>SUM(L12:L24)</f>
        <v>3069610</v>
      </c>
      <c r="M25" s="242">
        <v>1129068</v>
      </c>
      <c r="N25" s="242">
        <f t="shared" si="1"/>
        <v>0</v>
      </c>
      <c r="O25" s="242">
        <f t="shared" si="1"/>
        <v>0</v>
      </c>
      <c r="P25" s="242">
        <f t="shared" si="1"/>
        <v>0</v>
      </c>
      <c r="Q25" s="290">
        <f>SUM(Q12:Q24)</f>
        <v>3541559</v>
      </c>
      <c r="R25" s="523"/>
      <c r="S25" s="269">
        <f t="shared" si="1"/>
        <v>0</v>
      </c>
      <c r="T25" s="242">
        <f>SUM(T12:T24)</f>
        <v>24514377</v>
      </c>
    </row>
    <row r="26" spans="1:20" x14ac:dyDescent="0.2">
      <c r="A26" s="308"/>
      <c r="B26" s="304"/>
      <c r="C26" s="422"/>
      <c r="D26" s="422"/>
      <c r="E26" s="422"/>
      <c r="F26" s="422"/>
      <c r="G26" s="422"/>
      <c r="H26" s="422"/>
      <c r="I26" s="422"/>
      <c r="J26" s="422"/>
      <c r="K26" s="422"/>
      <c r="L26" s="422"/>
      <c r="M26" s="422"/>
      <c r="N26" s="422"/>
      <c r="O26" s="422"/>
      <c r="P26" s="422"/>
      <c r="Q26" s="422"/>
      <c r="R26" s="422"/>
      <c r="S26" s="534"/>
      <c r="T26" s="420">
        <f t="shared" si="0"/>
        <v>0</v>
      </c>
    </row>
    <row r="27" spans="1:20" x14ac:dyDescent="0.2">
      <c r="A27" s="309" t="s">
        <v>221</v>
      </c>
      <c r="B27" s="142"/>
      <c r="C27" s="213">
        <v>736378</v>
      </c>
      <c r="D27" s="388">
        <v>10000</v>
      </c>
      <c r="E27" s="388"/>
      <c r="F27" s="388">
        <v>331820</v>
      </c>
      <c r="G27" s="388">
        <v>921168</v>
      </c>
      <c r="H27" s="388"/>
      <c r="I27" s="388"/>
      <c r="J27" s="388"/>
      <c r="K27" s="388"/>
      <c r="L27" s="388">
        <v>437245</v>
      </c>
      <c r="M27" s="388">
        <v>197587</v>
      </c>
      <c r="N27" s="388"/>
      <c r="O27" s="388"/>
      <c r="P27" s="388"/>
      <c r="Q27" s="414">
        <v>610936</v>
      </c>
      <c r="R27" s="414"/>
      <c r="S27" s="257"/>
      <c r="T27" s="420">
        <f>SUM(C27:S27)</f>
        <v>3245134</v>
      </c>
    </row>
    <row r="28" spans="1:20" x14ac:dyDescent="0.2">
      <c r="A28" s="309" t="s">
        <v>143</v>
      </c>
      <c r="B28" s="142"/>
      <c r="C28" s="213"/>
      <c r="D28" s="388"/>
      <c r="E28" s="388"/>
      <c r="F28" s="388"/>
      <c r="G28" s="388"/>
      <c r="H28" s="388"/>
      <c r="I28" s="388"/>
      <c r="J28" s="388"/>
      <c r="K28" s="388"/>
      <c r="L28" s="388"/>
      <c r="M28" s="388"/>
      <c r="N28" s="388"/>
      <c r="O28" s="388"/>
      <c r="P28" s="388"/>
      <c r="Q28" s="414"/>
      <c r="R28" s="414"/>
      <c r="S28" s="257"/>
      <c r="T28" s="420">
        <f t="shared" si="0"/>
        <v>0</v>
      </c>
    </row>
    <row r="29" spans="1:20" x14ac:dyDescent="0.2">
      <c r="A29" s="309" t="s">
        <v>144</v>
      </c>
      <c r="B29" s="142"/>
      <c r="C29" s="213">
        <v>52174</v>
      </c>
      <c r="D29" s="388"/>
      <c r="E29" s="388"/>
      <c r="F29" s="388"/>
      <c r="G29" s="388">
        <v>32052</v>
      </c>
      <c r="H29" s="388"/>
      <c r="I29" s="388"/>
      <c r="J29" s="388"/>
      <c r="K29" s="388"/>
      <c r="L29" s="388">
        <v>26087</v>
      </c>
      <c r="M29" s="388"/>
      <c r="N29" s="388"/>
      <c r="O29" s="388"/>
      <c r="P29" s="388"/>
      <c r="Q29" s="414">
        <v>26088</v>
      </c>
      <c r="R29" s="414"/>
      <c r="S29" s="257"/>
      <c r="T29" s="420">
        <f>SUM(C29:S29)</f>
        <v>136401</v>
      </c>
    </row>
    <row r="30" spans="1:20" x14ac:dyDescent="0.2">
      <c r="A30" s="309"/>
      <c r="B30" s="142"/>
      <c r="C30" s="213"/>
      <c r="D30" s="388"/>
      <c r="E30" s="388"/>
      <c r="F30" s="388"/>
      <c r="G30" s="388"/>
      <c r="H30" s="388"/>
      <c r="I30" s="388"/>
      <c r="J30" s="388"/>
      <c r="K30" s="388"/>
      <c r="L30" s="388"/>
      <c r="M30" s="388"/>
      <c r="N30" s="388"/>
      <c r="O30" s="388"/>
      <c r="P30" s="388"/>
      <c r="Q30" s="414"/>
      <c r="R30" s="414"/>
      <c r="S30" s="257"/>
      <c r="T30" s="420">
        <f t="shared" si="0"/>
        <v>0</v>
      </c>
    </row>
    <row r="31" spans="1:20" ht="13.5" thickBot="1" x14ac:dyDescent="0.25">
      <c r="A31" s="412"/>
      <c r="B31" s="413"/>
      <c r="C31" s="261"/>
      <c r="D31" s="390"/>
      <c r="E31" s="390"/>
      <c r="F31" s="390"/>
      <c r="G31" s="390"/>
      <c r="H31" s="390"/>
      <c r="I31" s="390"/>
      <c r="J31" s="390"/>
      <c r="K31" s="390"/>
      <c r="L31" s="390"/>
      <c r="M31" s="390"/>
      <c r="N31" s="390"/>
      <c r="O31" s="390"/>
      <c r="P31" s="390"/>
      <c r="Q31" s="423"/>
      <c r="R31" s="423"/>
      <c r="S31" s="262"/>
      <c r="T31" s="420">
        <f t="shared" si="0"/>
        <v>0</v>
      </c>
    </row>
    <row r="32" spans="1:20" ht="13.5" thickBot="1" x14ac:dyDescent="0.25">
      <c r="A32" s="146" t="s">
        <v>367</v>
      </c>
      <c r="B32" s="98"/>
      <c r="C32" s="242">
        <f>SUM(C27:C31)</f>
        <v>788552</v>
      </c>
      <c r="D32" s="242">
        <f t="shared" ref="D32:S32" si="2">SUM(D27:D31)</f>
        <v>10000</v>
      </c>
      <c r="E32" s="242"/>
      <c r="F32" s="242">
        <f>SUM(F27:F31)</f>
        <v>331820</v>
      </c>
      <c r="G32" s="242">
        <f>SUM(G27:G31)</f>
        <v>953220</v>
      </c>
      <c r="H32" s="242">
        <f t="shared" si="2"/>
        <v>0</v>
      </c>
      <c r="I32" s="242">
        <f t="shared" si="2"/>
        <v>0</v>
      </c>
      <c r="J32" s="242">
        <f t="shared" si="2"/>
        <v>0</v>
      </c>
      <c r="K32" s="242">
        <f t="shared" si="2"/>
        <v>0</v>
      </c>
      <c r="L32" s="242">
        <f>SUM(L27:L31)</f>
        <v>463332</v>
      </c>
      <c r="M32" s="242">
        <v>197587</v>
      </c>
      <c r="N32" s="242">
        <f t="shared" si="2"/>
        <v>0</v>
      </c>
      <c r="O32" s="242">
        <f t="shared" si="2"/>
        <v>0</v>
      </c>
      <c r="P32" s="242">
        <f t="shared" si="2"/>
        <v>0</v>
      </c>
      <c r="Q32" s="290">
        <v>637024</v>
      </c>
      <c r="R32" s="523"/>
      <c r="S32" s="269">
        <f t="shared" si="2"/>
        <v>0</v>
      </c>
      <c r="T32" s="242">
        <f>SUM(C32:S32)</f>
        <v>3381535</v>
      </c>
    </row>
    <row r="33" spans="1:21" x14ac:dyDescent="0.2">
      <c r="A33" s="429"/>
      <c r="B33" s="429"/>
      <c r="C33" s="339"/>
      <c r="D33" s="339"/>
      <c r="E33" s="339"/>
      <c r="F33" s="339"/>
      <c r="G33" s="339"/>
      <c r="H33" s="339"/>
      <c r="I33" s="339"/>
      <c r="J33" s="339"/>
      <c r="K33" s="339"/>
      <c r="L33" s="339"/>
      <c r="M33" s="339"/>
      <c r="N33" s="339"/>
      <c r="O33" s="339"/>
      <c r="P33" s="339"/>
      <c r="Q33" s="339"/>
      <c r="R33" s="339"/>
      <c r="S33" s="339"/>
      <c r="T33" s="339"/>
      <c r="U33" s="339"/>
    </row>
    <row r="34" spans="1:21" ht="63" customHeight="1" x14ac:dyDescent="0.2">
      <c r="A34" s="429"/>
      <c r="B34" s="429"/>
      <c r="C34" s="339"/>
      <c r="D34" s="339"/>
      <c r="E34" s="339"/>
      <c r="F34" s="339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339"/>
      <c r="T34" s="339"/>
      <c r="U34" s="339"/>
    </row>
    <row r="35" spans="1:21" ht="44.25" customHeight="1" x14ac:dyDescent="0.2">
      <c r="A35" s="429"/>
      <c r="B35" s="429"/>
      <c r="C35" s="339"/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339"/>
      <c r="T35" s="339"/>
      <c r="U35" s="339"/>
    </row>
    <row r="36" spans="1:21" x14ac:dyDescent="0.2">
      <c r="A36" s="429"/>
      <c r="B36" s="429"/>
      <c r="C36" s="339"/>
      <c r="D36" s="339"/>
      <c r="E36" s="339"/>
      <c r="F36" s="339"/>
      <c r="G36" s="339"/>
      <c r="H36" s="339"/>
      <c r="I36" s="339"/>
      <c r="J36" s="339"/>
      <c r="K36" s="339"/>
      <c r="L36" s="339"/>
      <c r="M36" s="339"/>
      <c r="N36" s="339"/>
      <c r="O36" s="339"/>
      <c r="P36" s="339"/>
      <c r="Q36" s="339"/>
      <c r="R36" s="339"/>
      <c r="S36" s="339"/>
      <c r="T36" s="339"/>
      <c r="U36" s="339"/>
    </row>
    <row r="37" spans="1:21" x14ac:dyDescent="0.2">
      <c r="A37" s="429"/>
      <c r="B37" s="429"/>
      <c r="C37" s="339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39"/>
      <c r="T37" s="339"/>
      <c r="U37" s="339"/>
    </row>
    <row r="38" spans="1:21" x14ac:dyDescent="0.2">
      <c r="A38" s="429"/>
      <c r="B38" s="429"/>
      <c r="C38" s="339"/>
      <c r="D38" s="339"/>
      <c r="E38" s="339"/>
      <c r="F38" s="339"/>
      <c r="G38" s="339"/>
      <c r="H38" s="339"/>
      <c r="I38" s="339"/>
      <c r="J38" s="339"/>
      <c r="K38" s="339"/>
      <c r="L38" s="339"/>
      <c r="M38" s="339"/>
      <c r="N38" s="339"/>
      <c r="O38" s="339"/>
      <c r="P38" s="339"/>
      <c r="Q38" s="339"/>
      <c r="R38" s="339"/>
      <c r="S38" s="339"/>
      <c r="T38" s="339"/>
      <c r="U38" s="339"/>
    </row>
    <row r="39" spans="1:21" x14ac:dyDescent="0.2">
      <c r="A39" s="429"/>
      <c r="B39" s="42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</row>
    <row r="40" spans="1:21" x14ac:dyDescent="0.2">
      <c r="A40" s="429"/>
      <c r="B40" s="42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</row>
    <row r="41" spans="1:21" x14ac:dyDescent="0.2">
      <c r="A41" s="429"/>
      <c r="B41" s="42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</row>
    <row r="42" spans="1:21" x14ac:dyDescent="0.2">
      <c r="A42" s="145"/>
      <c r="B42" s="145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30"/>
      <c r="U42" s="4"/>
    </row>
    <row r="43" spans="1:21" x14ac:dyDescent="0.2">
      <c r="A43" s="145"/>
      <c r="B43" s="14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30"/>
      <c r="U43" s="4"/>
    </row>
    <row r="44" spans="1:21" x14ac:dyDescent="0.2">
      <c r="A44" s="145"/>
      <c r="B44" s="145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39"/>
      <c r="U44" s="4"/>
    </row>
    <row r="46" spans="1:21" ht="13.5" thickBot="1" x14ac:dyDescent="0.25">
      <c r="D46" s="449"/>
      <c r="E46" s="449"/>
      <c r="F46" s="449"/>
      <c r="T46" s="174" t="s">
        <v>180</v>
      </c>
      <c r="U46" s="449"/>
    </row>
    <row r="47" spans="1:21" x14ac:dyDescent="0.2">
      <c r="A47" s="700" t="s">
        <v>66</v>
      </c>
      <c r="B47" s="695"/>
      <c r="C47" s="305" t="s">
        <v>58</v>
      </c>
      <c r="D47" s="306" t="s">
        <v>55</v>
      </c>
      <c r="E47" s="306" t="s">
        <v>348</v>
      </c>
      <c r="F47" s="306" t="s">
        <v>225</v>
      </c>
      <c r="G47" s="306" t="s">
        <v>199</v>
      </c>
      <c r="H47" s="306" t="s">
        <v>103</v>
      </c>
      <c r="I47" s="306" t="s">
        <v>327</v>
      </c>
      <c r="J47" s="306" t="s">
        <v>59</v>
      </c>
      <c r="K47" s="306" t="s">
        <v>102</v>
      </c>
      <c r="L47" s="306" t="s">
        <v>60</v>
      </c>
      <c r="M47" s="306" t="s">
        <v>61</v>
      </c>
      <c r="N47" s="306" t="s">
        <v>56</v>
      </c>
      <c r="O47" s="306" t="s">
        <v>62</v>
      </c>
      <c r="P47" s="306" t="s">
        <v>64</v>
      </c>
      <c r="Q47" s="306" t="s">
        <v>65</v>
      </c>
      <c r="R47" s="307" t="s">
        <v>361</v>
      </c>
      <c r="S47" s="307" t="s">
        <v>194</v>
      </c>
      <c r="T47" s="701" t="s">
        <v>78</v>
      </c>
    </row>
    <row r="48" spans="1:21" ht="13.5" thickBot="1" x14ac:dyDescent="0.25">
      <c r="A48" s="316"/>
      <c r="B48" s="317"/>
      <c r="C48" s="312" t="s">
        <v>142</v>
      </c>
      <c r="D48" s="313" t="s">
        <v>20</v>
      </c>
      <c r="E48" s="313" t="s">
        <v>370</v>
      </c>
      <c r="F48" s="313" t="s">
        <v>235</v>
      </c>
      <c r="G48" s="313" t="s">
        <v>200</v>
      </c>
      <c r="H48" s="313" t="s">
        <v>104</v>
      </c>
      <c r="I48" s="314" t="s">
        <v>331</v>
      </c>
      <c r="J48" s="313" t="s">
        <v>214</v>
      </c>
      <c r="K48" s="313" t="s">
        <v>105</v>
      </c>
      <c r="L48" s="313" t="s">
        <v>33</v>
      </c>
      <c r="M48" s="313" t="s">
        <v>216</v>
      </c>
      <c r="N48" s="313" t="s">
        <v>106</v>
      </c>
      <c r="O48" s="313" t="s">
        <v>107</v>
      </c>
      <c r="P48" s="313" t="s">
        <v>158</v>
      </c>
      <c r="Q48" s="313" t="s">
        <v>159</v>
      </c>
      <c r="R48" s="315" t="s">
        <v>371</v>
      </c>
      <c r="S48" s="315" t="s">
        <v>246</v>
      </c>
      <c r="T48" s="702"/>
    </row>
    <row r="49" spans="1:20" x14ac:dyDescent="0.2">
      <c r="A49" s="253" t="s">
        <v>145</v>
      </c>
      <c r="B49" s="27"/>
      <c r="C49" s="462"/>
      <c r="D49" s="378"/>
      <c r="E49" s="378"/>
      <c r="F49" s="378"/>
      <c r="G49" s="378">
        <v>181480</v>
      </c>
      <c r="H49" s="378"/>
      <c r="I49" s="378"/>
      <c r="J49" s="378"/>
      <c r="K49" s="378"/>
      <c r="L49" s="378">
        <v>24000</v>
      </c>
      <c r="M49" s="378"/>
      <c r="N49" s="378"/>
      <c r="O49" s="378"/>
      <c r="P49" s="378"/>
      <c r="Q49" s="378">
        <v>24000</v>
      </c>
      <c r="R49" s="662"/>
      <c r="S49" s="379"/>
      <c r="T49" s="415">
        <f>SUM(C49:S49)</f>
        <v>229480</v>
      </c>
    </row>
    <row r="50" spans="1:20" x14ac:dyDescent="0.2">
      <c r="A50" s="253" t="s">
        <v>146</v>
      </c>
      <c r="B50" s="27"/>
      <c r="C50" s="213">
        <v>90000</v>
      </c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8"/>
      <c r="P50" s="388"/>
      <c r="Q50" s="388">
        <v>5000</v>
      </c>
      <c r="R50" s="414"/>
      <c r="S50" s="257"/>
      <c r="T50" s="415">
        <f>SUM(C50:S50)</f>
        <v>95000</v>
      </c>
    </row>
    <row r="51" spans="1:20" x14ac:dyDescent="0.2">
      <c r="A51" s="253" t="s">
        <v>147</v>
      </c>
      <c r="B51" s="27"/>
      <c r="C51" s="213">
        <v>33000</v>
      </c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  <c r="Q51" s="388"/>
      <c r="R51" s="414"/>
      <c r="S51" s="257"/>
      <c r="T51" s="415">
        <f t="shared" ref="T51:T79" si="3">SUM(C51:S51)</f>
        <v>33000</v>
      </c>
    </row>
    <row r="52" spans="1:20" ht="12.75" hidden="1" customHeight="1" x14ac:dyDescent="0.2">
      <c r="A52" s="253" t="s">
        <v>34</v>
      </c>
      <c r="B52" s="27"/>
      <c r="C52" s="213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  <c r="Q52" s="388"/>
      <c r="R52" s="414"/>
      <c r="S52" s="257"/>
      <c r="T52" s="415">
        <f t="shared" si="3"/>
        <v>0</v>
      </c>
    </row>
    <row r="53" spans="1:20" x14ac:dyDescent="0.2">
      <c r="A53" s="253" t="s">
        <v>368</v>
      </c>
      <c r="B53" s="27"/>
      <c r="C53" s="213"/>
      <c r="D53" s="388">
        <v>50000</v>
      </c>
      <c r="E53" s="388"/>
      <c r="F53" s="388"/>
      <c r="G53" s="388">
        <v>288360</v>
      </c>
      <c r="H53" s="388">
        <v>100000</v>
      </c>
      <c r="I53" s="388"/>
      <c r="J53" s="388"/>
      <c r="K53" s="388">
        <v>240000</v>
      </c>
      <c r="L53" s="388"/>
      <c r="M53" s="388"/>
      <c r="N53" s="388"/>
      <c r="O53" s="388"/>
      <c r="P53" s="388"/>
      <c r="Q53" s="388">
        <v>400000</v>
      </c>
      <c r="R53" s="414"/>
      <c r="S53" s="257"/>
      <c r="T53" s="415">
        <f t="shared" si="3"/>
        <v>1078360</v>
      </c>
    </row>
    <row r="54" spans="1:20" x14ac:dyDescent="0.2">
      <c r="A54" s="253" t="s">
        <v>148</v>
      </c>
      <c r="B54" s="27"/>
      <c r="C54" s="213"/>
      <c r="D54" s="388"/>
      <c r="E54" s="388"/>
      <c r="F54" s="388"/>
      <c r="G54" s="388"/>
      <c r="H54" s="388"/>
      <c r="I54" s="388"/>
      <c r="J54" s="388"/>
      <c r="K54" s="388"/>
      <c r="L54" s="388"/>
      <c r="M54" s="388">
        <v>213000</v>
      </c>
      <c r="N54" s="388"/>
      <c r="O54" s="388"/>
      <c r="P54" s="388"/>
      <c r="Q54" s="388">
        <v>125000</v>
      </c>
      <c r="R54" s="414"/>
      <c r="S54" s="257"/>
      <c r="T54" s="415">
        <f>SUM(C54:S54)</f>
        <v>338000</v>
      </c>
    </row>
    <row r="55" spans="1:20" x14ac:dyDescent="0.2">
      <c r="A55" s="253" t="s">
        <v>149</v>
      </c>
      <c r="B55" s="27"/>
      <c r="C55" s="213">
        <v>268000</v>
      </c>
      <c r="D55" s="388">
        <v>270000</v>
      </c>
      <c r="E55" s="390"/>
      <c r="F55" s="88"/>
      <c r="G55" s="388">
        <v>3777890</v>
      </c>
      <c r="H55" s="388">
        <v>818000</v>
      </c>
      <c r="I55" s="88"/>
      <c r="J55" s="388">
        <v>613000</v>
      </c>
      <c r="K55" s="388">
        <v>346000</v>
      </c>
      <c r="L55" s="388">
        <v>196000</v>
      </c>
      <c r="M55" s="88"/>
      <c r="N55" s="388"/>
      <c r="O55" s="388">
        <v>763481</v>
      </c>
      <c r="P55" s="388"/>
      <c r="Q55" s="388">
        <v>422000</v>
      </c>
      <c r="R55" s="414"/>
      <c r="S55" s="257">
        <v>1885000</v>
      </c>
      <c r="T55" s="415">
        <f t="shared" si="3"/>
        <v>9359371</v>
      </c>
    </row>
    <row r="56" spans="1:20" x14ac:dyDescent="0.2">
      <c r="A56" s="253" t="s">
        <v>150</v>
      </c>
      <c r="B56" s="27"/>
      <c r="C56" s="213"/>
      <c r="D56" s="388"/>
      <c r="E56" s="388"/>
      <c r="F56" s="388"/>
      <c r="G56" s="388"/>
      <c r="H56" s="388"/>
      <c r="I56" s="388"/>
      <c r="J56" s="388"/>
      <c r="K56" s="388"/>
      <c r="L56" s="388"/>
      <c r="M56" s="388"/>
      <c r="N56" s="388"/>
      <c r="O56" s="388"/>
      <c r="P56" s="388"/>
      <c r="Q56" s="388"/>
      <c r="R56" s="414"/>
      <c r="S56" s="257"/>
      <c r="T56" s="415">
        <f t="shared" si="3"/>
        <v>0</v>
      </c>
    </row>
    <row r="57" spans="1:20" x14ac:dyDescent="0.2">
      <c r="A57" s="249" t="s">
        <v>35</v>
      </c>
      <c r="B57" s="36"/>
      <c r="C57" s="240">
        <f>SUM(C49:C56)</f>
        <v>391000</v>
      </c>
      <c r="D57" s="416">
        <f t="shared" ref="D57:S57" si="4">SUM(D49:D56)</f>
        <v>320000</v>
      </c>
      <c r="E57" s="416"/>
      <c r="F57" s="416">
        <f t="shared" si="4"/>
        <v>0</v>
      </c>
      <c r="G57" s="416">
        <f t="shared" si="4"/>
        <v>4247730</v>
      </c>
      <c r="H57" s="416">
        <f t="shared" si="4"/>
        <v>918000</v>
      </c>
      <c r="I57" s="416">
        <f t="shared" si="4"/>
        <v>0</v>
      </c>
      <c r="J57" s="416">
        <f t="shared" si="4"/>
        <v>613000</v>
      </c>
      <c r="K57" s="416">
        <f t="shared" si="4"/>
        <v>586000</v>
      </c>
      <c r="L57" s="416">
        <f t="shared" si="4"/>
        <v>220000</v>
      </c>
      <c r="M57" s="416">
        <f t="shared" si="4"/>
        <v>213000</v>
      </c>
      <c r="N57" s="416">
        <f t="shared" si="4"/>
        <v>0</v>
      </c>
      <c r="O57" s="416">
        <f t="shared" si="4"/>
        <v>763481</v>
      </c>
      <c r="P57" s="416">
        <f t="shared" si="4"/>
        <v>0</v>
      </c>
      <c r="Q57" s="416">
        <f t="shared" si="4"/>
        <v>976000</v>
      </c>
      <c r="R57" s="663"/>
      <c r="S57" s="297">
        <f t="shared" si="4"/>
        <v>1885000</v>
      </c>
      <c r="T57" s="240">
        <f>SUM(C57:S57)</f>
        <v>11133211</v>
      </c>
    </row>
    <row r="58" spans="1:20" x14ac:dyDescent="0.2">
      <c r="A58" s="249" t="s">
        <v>372</v>
      </c>
      <c r="B58" s="27"/>
      <c r="C58" s="213"/>
      <c r="D58" s="388"/>
      <c r="E58" s="388"/>
      <c r="F58" s="388"/>
      <c r="G58" s="388"/>
      <c r="H58" s="416">
        <v>1240000</v>
      </c>
      <c r="I58" s="388"/>
      <c r="J58" s="388"/>
      <c r="K58" s="388"/>
      <c r="L58" s="388"/>
      <c r="M58" s="388"/>
      <c r="N58" s="388"/>
      <c r="O58" s="388"/>
      <c r="P58" s="388"/>
      <c r="Q58" s="388"/>
      <c r="R58" s="414"/>
      <c r="S58" s="257"/>
      <c r="T58" s="415">
        <f t="shared" si="3"/>
        <v>1240000</v>
      </c>
    </row>
    <row r="59" spans="1:20" x14ac:dyDescent="0.2">
      <c r="A59" s="253" t="s">
        <v>151</v>
      </c>
      <c r="B59" s="27"/>
      <c r="C59" s="213">
        <v>275953</v>
      </c>
      <c r="D59" s="388"/>
      <c r="E59" s="390"/>
      <c r="F59" s="88"/>
      <c r="G59" s="388">
        <v>30000</v>
      </c>
      <c r="H59" s="388"/>
      <c r="I59" s="388"/>
      <c r="J59" s="388"/>
      <c r="K59" s="388"/>
      <c r="L59" s="388"/>
      <c r="M59" s="388"/>
      <c r="N59" s="388"/>
      <c r="O59" s="388"/>
      <c r="P59" s="388"/>
      <c r="Q59" s="388">
        <v>30000</v>
      </c>
      <c r="R59" s="414"/>
      <c r="S59" s="257"/>
      <c r="T59" s="415">
        <f>SUM(C59:S59)</f>
        <v>335953</v>
      </c>
    </row>
    <row r="60" spans="1:20" x14ac:dyDescent="0.2">
      <c r="A60" s="253" t="s">
        <v>152</v>
      </c>
      <c r="B60" s="27"/>
      <c r="C60" s="213">
        <v>97325</v>
      </c>
      <c r="D60" s="388"/>
      <c r="E60" s="390"/>
      <c r="F60" s="88"/>
      <c r="G60" s="388">
        <v>15000</v>
      </c>
      <c r="H60" s="388"/>
      <c r="I60" s="388"/>
      <c r="J60" s="388"/>
      <c r="K60" s="388"/>
      <c r="L60" s="388"/>
      <c r="M60" s="388"/>
      <c r="N60" s="388"/>
      <c r="O60" s="388"/>
      <c r="P60" s="388"/>
      <c r="Q60" s="388">
        <v>15000</v>
      </c>
      <c r="R60" s="414"/>
      <c r="S60" s="257"/>
      <c r="T60" s="415">
        <f t="shared" si="3"/>
        <v>127325</v>
      </c>
    </row>
    <row r="61" spans="1:20" x14ac:dyDescent="0.2">
      <c r="A61" s="249" t="s">
        <v>36</v>
      </c>
      <c r="B61" s="36"/>
      <c r="C61" s="240">
        <f>SUM(C59:C60)</f>
        <v>373278</v>
      </c>
      <c r="D61" s="416">
        <f t="shared" ref="D61:S61" si="5">SUM(D59:D60)</f>
        <v>0</v>
      </c>
      <c r="E61" s="416"/>
      <c r="F61" s="416">
        <f t="shared" si="5"/>
        <v>0</v>
      </c>
      <c r="G61" s="416">
        <f t="shared" si="5"/>
        <v>45000</v>
      </c>
      <c r="H61" s="416">
        <f t="shared" si="5"/>
        <v>0</v>
      </c>
      <c r="I61" s="416">
        <f t="shared" si="5"/>
        <v>0</v>
      </c>
      <c r="J61" s="416">
        <f t="shared" si="5"/>
        <v>0</v>
      </c>
      <c r="K61" s="416">
        <f t="shared" si="5"/>
        <v>0</v>
      </c>
      <c r="L61" s="416">
        <f t="shared" si="5"/>
        <v>0</v>
      </c>
      <c r="M61" s="416">
        <f t="shared" si="5"/>
        <v>0</v>
      </c>
      <c r="N61" s="416">
        <f t="shared" si="5"/>
        <v>0</v>
      </c>
      <c r="O61" s="416">
        <f t="shared" si="5"/>
        <v>0</v>
      </c>
      <c r="P61" s="416">
        <f t="shared" si="5"/>
        <v>0</v>
      </c>
      <c r="Q61" s="416">
        <f t="shared" si="5"/>
        <v>45000</v>
      </c>
      <c r="R61" s="663"/>
      <c r="S61" s="297">
        <f t="shared" si="5"/>
        <v>0</v>
      </c>
      <c r="T61" s="240">
        <f>SUM(C61:S61)</f>
        <v>463278</v>
      </c>
    </row>
    <row r="62" spans="1:20" x14ac:dyDescent="0.2">
      <c r="A62" s="249"/>
      <c r="B62" s="36"/>
      <c r="C62" s="240"/>
      <c r="D62" s="416"/>
      <c r="E62" s="416"/>
      <c r="F62" s="416"/>
      <c r="G62" s="416"/>
      <c r="H62" s="416"/>
      <c r="I62" s="416"/>
      <c r="J62" s="416"/>
      <c r="K62" s="416"/>
      <c r="L62" s="416"/>
      <c r="M62" s="416"/>
      <c r="N62" s="416"/>
      <c r="O62" s="416"/>
      <c r="P62" s="416"/>
      <c r="Q62" s="416"/>
      <c r="R62" s="663"/>
      <c r="S62" s="297"/>
      <c r="T62" s="415">
        <f t="shared" si="3"/>
        <v>0</v>
      </c>
    </row>
    <row r="63" spans="1:20" x14ac:dyDescent="0.2">
      <c r="A63" s="253" t="s">
        <v>153</v>
      </c>
      <c r="B63" s="27"/>
      <c r="C63" s="213"/>
      <c r="D63" s="388"/>
      <c r="E63" s="388"/>
      <c r="F63" s="388"/>
      <c r="G63" s="388"/>
      <c r="H63" s="388"/>
      <c r="I63" s="388"/>
      <c r="J63" s="388"/>
      <c r="K63" s="388"/>
      <c r="L63" s="388"/>
      <c r="M63" s="388"/>
      <c r="N63" s="388"/>
      <c r="O63" s="388"/>
      <c r="P63" s="388">
        <v>1670769</v>
      </c>
      <c r="Q63" s="388"/>
      <c r="R63" s="414">
        <v>50000</v>
      </c>
      <c r="S63" s="257"/>
      <c r="T63" s="415">
        <f t="shared" si="3"/>
        <v>1720769</v>
      </c>
    </row>
    <row r="64" spans="1:20" x14ac:dyDescent="0.2">
      <c r="A64" s="253" t="s">
        <v>369</v>
      </c>
      <c r="B64" s="27"/>
      <c r="C64" s="213"/>
      <c r="D64" s="388"/>
      <c r="E64" s="388"/>
      <c r="F64" s="388"/>
      <c r="G64" s="388"/>
      <c r="H64" s="388"/>
      <c r="I64" s="388"/>
      <c r="J64" s="388"/>
      <c r="K64" s="388"/>
      <c r="L64" s="388"/>
      <c r="M64" s="388"/>
      <c r="N64" s="388"/>
      <c r="O64" s="388"/>
      <c r="P64" s="388"/>
      <c r="Q64" s="388"/>
      <c r="R64" s="414"/>
      <c r="S64" s="257"/>
      <c r="T64" s="415">
        <f t="shared" si="3"/>
        <v>0</v>
      </c>
    </row>
    <row r="65" spans="1:21" x14ac:dyDescent="0.2">
      <c r="A65" s="253" t="s">
        <v>273</v>
      </c>
      <c r="B65" s="27"/>
      <c r="C65" s="256">
        <v>811276</v>
      </c>
      <c r="D65" s="386">
        <v>30000</v>
      </c>
      <c r="E65" s="386"/>
      <c r="F65" s="386"/>
      <c r="G65" s="386"/>
      <c r="H65" s="388"/>
      <c r="I65" s="388"/>
      <c r="J65" s="388">
        <v>482000</v>
      </c>
      <c r="K65" s="388"/>
      <c r="L65" s="388">
        <v>1314001</v>
      </c>
      <c r="M65" s="388">
        <v>30000</v>
      </c>
      <c r="N65" s="388">
        <v>20000</v>
      </c>
      <c r="O65" s="388">
        <v>488000</v>
      </c>
      <c r="P65" s="388"/>
      <c r="Q65" s="388"/>
      <c r="R65" s="414"/>
      <c r="S65" s="257"/>
      <c r="T65" s="415">
        <f t="shared" si="3"/>
        <v>3175277</v>
      </c>
    </row>
    <row r="66" spans="1:21" x14ac:dyDescent="0.2">
      <c r="A66" s="253"/>
      <c r="B66" s="27"/>
      <c r="C66" s="213"/>
      <c r="D66" s="388"/>
      <c r="E66" s="388"/>
      <c r="F66" s="388"/>
      <c r="G66" s="388"/>
      <c r="H66" s="388"/>
      <c r="I66" s="388"/>
      <c r="J66" s="388"/>
      <c r="K66" s="388"/>
      <c r="L66" s="388"/>
      <c r="M66" s="388"/>
      <c r="N66" s="388"/>
      <c r="O66" s="388"/>
      <c r="P66" s="388"/>
      <c r="Q66" s="388"/>
      <c r="R66" s="414"/>
      <c r="S66" s="257"/>
      <c r="T66" s="415">
        <f t="shared" si="3"/>
        <v>0</v>
      </c>
    </row>
    <row r="67" spans="1:21" x14ac:dyDescent="0.2">
      <c r="A67" s="253"/>
      <c r="B67" s="27"/>
      <c r="C67" s="213"/>
      <c r="D67" s="388"/>
      <c r="E67" s="388"/>
      <c r="F67" s="388"/>
      <c r="G67" s="388"/>
      <c r="H67" s="388"/>
      <c r="I67" s="388"/>
      <c r="J67" s="388"/>
      <c r="K67" s="388"/>
      <c r="L67" s="388"/>
      <c r="M67" s="388"/>
      <c r="N67" s="388"/>
      <c r="O67" s="388"/>
      <c r="P67" s="388"/>
      <c r="Q67" s="388"/>
      <c r="R67" s="414"/>
      <c r="S67" s="257"/>
      <c r="T67" s="415">
        <f t="shared" si="3"/>
        <v>0</v>
      </c>
    </row>
    <row r="68" spans="1:21" x14ac:dyDescent="0.2">
      <c r="A68" s="253" t="s">
        <v>154</v>
      </c>
      <c r="B68" s="27"/>
      <c r="C68" s="213">
        <v>81000</v>
      </c>
      <c r="D68" s="388">
        <v>100000</v>
      </c>
      <c r="E68" s="390"/>
      <c r="F68" s="88"/>
      <c r="G68" s="388">
        <v>354331</v>
      </c>
      <c r="H68" s="388">
        <v>75000</v>
      </c>
      <c r="I68" s="388"/>
      <c r="J68" s="388">
        <v>172000</v>
      </c>
      <c r="K68" s="388">
        <v>917834</v>
      </c>
      <c r="L68" s="388">
        <v>354069</v>
      </c>
      <c r="M68" s="388">
        <v>430000</v>
      </c>
      <c r="N68" s="388"/>
      <c r="O68" s="388">
        <v>60000</v>
      </c>
      <c r="P68" s="388"/>
      <c r="Q68" s="388">
        <v>240000</v>
      </c>
      <c r="R68" s="414"/>
      <c r="S68" s="257"/>
      <c r="T68" s="415">
        <f t="shared" si="3"/>
        <v>2784234</v>
      </c>
    </row>
    <row r="69" spans="1:21" x14ac:dyDescent="0.2">
      <c r="A69" s="253" t="s">
        <v>157</v>
      </c>
      <c r="B69" s="27"/>
      <c r="C69" s="213">
        <v>466780</v>
      </c>
      <c r="D69" s="388"/>
      <c r="E69" s="388">
        <v>56000</v>
      </c>
      <c r="F69" s="388"/>
      <c r="G69" s="388"/>
      <c r="H69" s="388">
        <v>70000</v>
      </c>
      <c r="I69" s="388"/>
      <c r="J69" s="388"/>
      <c r="K69" s="388"/>
      <c r="L69" s="388"/>
      <c r="M69" s="388"/>
      <c r="N69" s="388"/>
      <c r="O69" s="388"/>
      <c r="P69" s="388"/>
      <c r="Q69" s="388">
        <v>28400</v>
      </c>
      <c r="R69" s="414"/>
      <c r="S69" s="257"/>
      <c r="T69" s="415">
        <f t="shared" si="3"/>
        <v>621180</v>
      </c>
    </row>
    <row r="70" spans="1:21" x14ac:dyDescent="0.2">
      <c r="A70" s="253" t="s">
        <v>155</v>
      </c>
      <c r="B70" s="27"/>
      <c r="C70" s="213">
        <v>983000</v>
      </c>
      <c r="D70" s="388">
        <v>110000</v>
      </c>
      <c r="E70" s="390"/>
      <c r="F70" s="88"/>
      <c r="G70" s="388">
        <v>496330</v>
      </c>
      <c r="H70" s="388">
        <v>352000</v>
      </c>
      <c r="I70" s="388">
        <v>410000</v>
      </c>
      <c r="J70" s="388">
        <v>1140000</v>
      </c>
      <c r="K70" s="388">
        <v>348864</v>
      </c>
      <c r="L70" s="388">
        <v>120000</v>
      </c>
      <c r="M70" s="388"/>
      <c r="N70" s="388">
        <v>50000</v>
      </c>
      <c r="O70" s="388">
        <v>990000</v>
      </c>
      <c r="P70" s="388"/>
      <c r="Q70" s="388">
        <v>150000</v>
      </c>
      <c r="R70" s="414"/>
      <c r="S70" s="257">
        <v>380000</v>
      </c>
      <c r="T70" s="415">
        <f t="shared" si="3"/>
        <v>5530194</v>
      </c>
    </row>
    <row r="71" spans="1:21" x14ac:dyDescent="0.2">
      <c r="A71" s="253"/>
      <c r="B71" s="27"/>
      <c r="C71" s="213"/>
      <c r="D71" s="388"/>
      <c r="E71" s="388"/>
      <c r="F71" s="388"/>
      <c r="G71" s="388"/>
      <c r="H71" s="388"/>
      <c r="I71" s="388"/>
      <c r="J71" s="388"/>
      <c r="K71" s="388"/>
      <c r="L71" s="388"/>
      <c r="M71" s="388"/>
      <c r="N71" s="388"/>
      <c r="O71" s="388"/>
      <c r="P71" s="388"/>
      <c r="Q71" s="388"/>
      <c r="R71" s="414"/>
      <c r="S71" s="257"/>
      <c r="T71" s="415">
        <f t="shared" si="3"/>
        <v>0</v>
      </c>
    </row>
    <row r="72" spans="1:21" x14ac:dyDescent="0.2">
      <c r="A72" s="253"/>
      <c r="B72" s="27"/>
      <c r="C72" s="213"/>
      <c r="D72" s="388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  <c r="R72" s="414"/>
      <c r="S72" s="257"/>
      <c r="T72" s="415">
        <f t="shared" si="3"/>
        <v>0</v>
      </c>
    </row>
    <row r="73" spans="1:21" x14ac:dyDescent="0.2">
      <c r="A73" s="253" t="s">
        <v>363</v>
      </c>
      <c r="B73" s="27"/>
      <c r="C73" s="213">
        <v>100000</v>
      </c>
      <c r="D73" s="388"/>
      <c r="E73" s="388"/>
      <c r="F73" s="388"/>
      <c r="G73" s="388"/>
      <c r="H73" s="388"/>
      <c r="I73" s="388"/>
      <c r="J73" s="388"/>
      <c r="K73" s="388"/>
      <c r="L73" s="388">
        <v>1396999</v>
      </c>
      <c r="M73" s="388"/>
      <c r="N73" s="388"/>
      <c r="O73" s="388">
        <v>40000</v>
      </c>
      <c r="P73" s="388"/>
      <c r="Q73" s="388"/>
      <c r="R73" s="414"/>
      <c r="S73" s="257"/>
      <c r="T73" s="415">
        <f t="shared" si="3"/>
        <v>1536999</v>
      </c>
    </row>
    <row r="74" spans="1:21" x14ac:dyDescent="0.2">
      <c r="A74" s="249" t="s">
        <v>129</v>
      </c>
      <c r="B74" s="36"/>
      <c r="C74" s="240">
        <f>SUM(C63:C73)</f>
        <v>2442056</v>
      </c>
      <c r="D74" s="416">
        <f>SUM(D63:D73)</f>
        <v>240000</v>
      </c>
      <c r="E74" s="416">
        <f>SUM(E63:E73)</f>
        <v>56000</v>
      </c>
      <c r="F74" s="416">
        <f t="shared" ref="F74:S74" si="6">SUM(F63:F73)</f>
        <v>0</v>
      </c>
      <c r="G74" s="416">
        <f t="shared" si="6"/>
        <v>850661</v>
      </c>
      <c r="H74" s="416">
        <f t="shared" si="6"/>
        <v>497000</v>
      </c>
      <c r="I74" s="416">
        <f t="shared" si="6"/>
        <v>410000</v>
      </c>
      <c r="J74" s="416">
        <f>SUM(J63:J73)</f>
        <v>1794000</v>
      </c>
      <c r="K74" s="416">
        <f t="shared" si="6"/>
        <v>1266698</v>
      </c>
      <c r="L74" s="416">
        <f t="shared" si="6"/>
        <v>3185069</v>
      </c>
      <c r="M74" s="416">
        <f t="shared" si="6"/>
        <v>460000</v>
      </c>
      <c r="N74" s="416">
        <f t="shared" si="6"/>
        <v>70000</v>
      </c>
      <c r="O74" s="416">
        <f t="shared" si="6"/>
        <v>1578000</v>
      </c>
      <c r="P74" s="416">
        <f t="shared" si="6"/>
        <v>1670769</v>
      </c>
      <c r="Q74" s="416">
        <f t="shared" si="6"/>
        <v>418400</v>
      </c>
      <c r="R74" s="663">
        <f>SUM(R63:R73)</f>
        <v>50000</v>
      </c>
      <c r="S74" s="297">
        <f t="shared" si="6"/>
        <v>380000</v>
      </c>
      <c r="T74" s="240">
        <f>SUM(C74:S74)</f>
        <v>15368653</v>
      </c>
    </row>
    <row r="75" spans="1:21" x14ac:dyDescent="0.2">
      <c r="A75" s="253"/>
      <c r="B75" s="27"/>
      <c r="C75" s="213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414"/>
      <c r="S75" s="257"/>
      <c r="T75" s="415">
        <f t="shared" si="3"/>
        <v>0</v>
      </c>
    </row>
    <row r="76" spans="1:21" x14ac:dyDescent="0.2">
      <c r="A76" s="253" t="s">
        <v>156</v>
      </c>
      <c r="B76" s="27"/>
      <c r="C76" s="213">
        <v>50000</v>
      </c>
      <c r="D76" s="416"/>
      <c r="E76" s="416"/>
      <c r="F76" s="416"/>
      <c r="G76" s="416"/>
      <c r="H76" s="388"/>
      <c r="I76" s="388"/>
      <c r="J76" s="388"/>
      <c r="K76" s="388"/>
      <c r="L76" s="388"/>
      <c r="M76" s="388"/>
      <c r="N76" s="388"/>
      <c r="O76" s="388"/>
      <c r="P76" s="388"/>
      <c r="Q76" s="388"/>
      <c r="R76" s="414"/>
      <c r="S76" s="257"/>
      <c r="T76" s="415">
        <f t="shared" si="3"/>
        <v>50000</v>
      </c>
    </row>
    <row r="77" spans="1:21" x14ac:dyDescent="0.2">
      <c r="A77" s="253"/>
      <c r="B77" s="27"/>
      <c r="C77" s="213"/>
      <c r="D77" s="388"/>
      <c r="E77" s="388"/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/>
      <c r="R77" s="414"/>
      <c r="S77" s="257"/>
      <c r="T77" s="415">
        <f t="shared" si="3"/>
        <v>0</v>
      </c>
    </row>
    <row r="78" spans="1:21" x14ac:dyDescent="0.2">
      <c r="A78" s="249" t="s">
        <v>37</v>
      </c>
      <c r="B78" s="36"/>
      <c r="C78" s="240">
        <v>661000</v>
      </c>
      <c r="D78" s="416">
        <v>93000</v>
      </c>
      <c r="E78" s="664"/>
      <c r="F78" s="88">
        <v>0</v>
      </c>
      <c r="G78" s="416">
        <v>1119476</v>
      </c>
      <c r="H78" s="416">
        <v>593000</v>
      </c>
      <c r="I78" s="416">
        <v>111000</v>
      </c>
      <c r="J78" s="416">
        <v>632000</v>
      </c>
      <c r="K78" s="416">
        <v>294960</v>
      </c>
      <c r="L78" s="416">
        <v>1088000</v>
      </c>
      <c r="M78" s="416">
        <v>92000</v>
      </c>
      <c r="N78" s="416">
        <v>22000</v>
      </c>
      <c r="O78" s="416">
        <v>436000</v>
      </c>
      <c r="P78" s="416">
        <v>434791</v>
      </c>
      <c r="Q78" s="416">
        <v>396000</v>
      </c>
      <c r="R78" s="663">
        <v>10000</v>
      </c>
      <c r="S78" s="297">
        <v>510100</v>
      </c>
      <c r="T78" s="415">
        <f t="shared" si="3"/>
        <v>6493327</v>
      </c>
    </row>
    <row r="79" spans="1:21" ht="13.5" thickBot="1" x14ac:dyDescent="0.25">
      <c r="A79" s="253"/>
      <c r="B79" s="27"/>
      <c r="C79" s="241"/>
      <c r="D79" s="463"/>
      <c r="E79" s="463"/>
      <c r="F79" s="463"/>
      <c r="G79" s="463"/>
      <c r="H79" s="463"/>
      <c r="I79" s="463"/>
      <c r="J79" s="463"/>
      <c r="K79" s="463"/>
      <c r="L79" s="463"/>
      <c r="M79" s="463"/>
      <c r="N79" s="463"/>
      <c r="O79" s="463"/>
      <c r="P79" s="463"/>
      <c r="Q79" s="463"/>
      <c r="R79" s="522"/>
      <c r="S79" s="268"/>
      <c r="T79" s="415">
        <f t="shared" si="3"/>
        <v>0</v>
      </c>
    </row>
    <row r="80" spans="1:21" ht="13.5" thickBot="1" x14ac:dyDescent="0.25">
      <c r="A80" s="279" t="s">
        <v>54</v>
      </c>
      <c r="B80" s="417"/>
      <c r="C80" s="242">
        <f>C57+C61+C74+C76+C78</f>
        <v>3917334</v>
      </c>
      <c r="D80" s="242">
        <f t="shared" ref="D80:S80" si="7">D57+D61+D74+D76+D78</f>
        <v>653000</v>
      </c>
      <c r="E80" s="242">
        <v>56000</v>
      </c>
      <c r="F80" s="242">
        <f t="shared" si="7"/>
        <v>0</v>
      </c>
      <c r="G80" s="242">
        <f t="shared" si="7"/>
        <v>6262867</v>
      </c>
      <c r="H80" s="242">
        <f>H57+H61+H74+H76+H78+H58</f>
        <v>3248000</v>
      </c>
      <c r="I80" s="242">
        <f t="shared" si="7"/>
        <v>521000</v>
      </c>
      <c r="J80" s="242">
        <f t="shared" si="7"/>
        <v>3039000</v>
      </c>
      <c r="K80" s="242">
        <f t="shared" si="7"/>
        <v>2147658</v>
      </c>
      <c r="L80" s="242">
        <f t="shared" si="7"/>
        <v>4493069</v>
      </c>
      <c r="M80" s="242">
        <f t="shared" si="7"/>
        <v>765000</v>
      </c>
      <c r="N80" s="242">
        <f t="shared" si="7"/>
        <v>92000</v>
      </c>
      <c r="O80" s="242">
        <f t="shared" si="7"/>
        <v>2777481</v>
      </c>
      <c r="P80" s="242">
        <f t="shared" si="7"/>
        <v>2105560</v>
      </c>
      <c r="Q80" s="242">
        <f t="shared" si="7"/>
        <v>1835400</v>
      </c>
      <c r="R80" s="242">
        <v>60000</v>
      </c>
      <c r="S80" s="242">
        <f t="shared" si="7"/>
        <v>2775100</v>
      </c>
      <c r="T80" s="242">
        <f>T57+T58+T61+T74+T76+T78</f>
        <v>34748469</v>
      </c>
      <c r="U80" s="464"/>
    </row>
    <row r="81" spans="17:20" x14ac:dyDescent="0.2">
      <c r="Q81" s="465"/>
      <c r="R81" s="465"/>
      <c r="S81" s="465"/>
      <c r="T81" s="430"/>
    </row>
  </sheetData>
  <mergeCells count="8">
    <mergeCell ref="B1:N1"/>
    <mergeCell ref="A10:B10"/>
    <mergeCell ref="A47:B47"/>
    <mergeCell ref="T10:T11"/>
    <mergeCell ref="T47:T48"/>
    <mergeCell ref="C3:O3"/>
    <mergeCell ref="C7:O7"/>
    <mergeCell ref="H5:L5"/>
  </mergeCells>
  <phoneticPr fontId="6" type="noConversion"/>
  <pageMargins left="0.25" right="0.25" top="0.75" bottom="0.75" header="0.3" footer="0.3"/>
  <pageSetup paperSize="9" scale="7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6"/>
  <sheetViews>
    <sheetView workbookViewId="0">
      <selection activeCell="B1" sqref="B1:L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4" width="10.7109375" customWidth="1"/>
    <col min="15" max="15" width="12" customWidth="1"/>
  </cols>
  <sheetData>
    <row r="1" spans="1:15" x14ac:dyDescent="0.2">
      <c r="B1" s="673" t="s">
        <v>385</v>
      </c>
      <c r="C1" s="673"/>
      <c r="D1" s="673"/>
      <c r="E1" s="673"/>
      <c r="F1" s="673"/>
      <c r="G1" s="673"/>
      <c r="H1" s="673"/>
      <c r="I1" s="673"/>
      <c r="J1" s="673"/>
      <c r="K1" s="673"/>
      <c r="L1" s="673"/>
    </row>
    <row r="3" spans="1:15" x14ac:dyDescent="0.2">
      <c r="B3" s="689" t="s">
        <v>326</v>
      </c>
      <c r="C3" s="689"/>
      <c r="D3" s="689"/>
      <c r="E3" s="689"/>
      <c r="F3" s="689"/>
      <c r="G3" s="689"/>
      <c r="H3" s="689"/>
      <c r="I3" s="689"/>
      <c r="J3" s="689"/>
      <c r="K3" s="689"/>
      <c r="L3" s="689"/>
    </row>
    <row r="4" spans="1:15" x14ac:dyDescent="0.2">
      <c r="B4" s="190"/>
      <c r="F4" s="190"/>
    </row>
    <row r="5" spans="1:15" x14ac:dyDescent="0.2">
      <c r="A5" s="4"/>
      <c r="B5" s="4"/>
      <c r="C5" s="4"/>
      <c r="F5" s="690" t="s">
        <v>184</v>
      </c>
      <c r="G5" s="690"/>
      <c r="H5" s="690"/>
    </row>
    <row r="6" spans="1:15" x14ac:dyDescent="0.2">
      <c r="A6" s="4"/>
      <c r="B6" s="4"/>
      <c r="C6" s="4"/>
    </row>
    <row r="7" spans="1:15" x14ac:dyDescent="0.2">
      <c r="A7" s="4"/>
      <c r="B7" s="680" t="s">
        <v>130</v>
      </c>
      <c r="C7" s="680"/>
      <c r="D7" s="680"/>
      <c r="E7" s="680"/>
      <c r="F7" s="680"/>
      <c r="G7" s="680"/>
      <c r="H7" s="680"/>
      <c r="I7" s="680"/>
      <c r="J7" s="680"/>
      <c r="K7" s="680"/>
      <c r="L7" s="680"/>
      <c r="M7" s="4"/>
    </row>
    <row r="8" spans="1:15" x14ac:dyDescent="0.2">
      <c r="A8" s="4"/>
      <c r="B8" s="4"/>
      <c r="C8" s="4"/>
      <c r="D8" s="4"/>
      <c r="E8" s="4"/>
      <c r="F8" s="4"/>
      <c r="G8" s="208">
        <v>2020</v>
      </c>
      <c r="H8" s="4"/>
      <c r="I8" s="4"/>
      <c r="J8" s="4"/>
      <c r="K8" s="4"/>
      <c r="L8" s="4"/>
      <c r="M8" s="174"/>
    </row>
    <row r="9" spans="1:15" ht="13.5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74" t="s">
        <v>180</v>
      </c>
    </row>
    <row r="10" spans="1:15" ht="13.5" thickBot="1" x14ac:dyDescent="0.25">
      <c r="A10" s="30"/>
      <c r="B10" s="229" t="s">
        <v>12</v>
      </c>
      <c r="C10" s="98"/>
      <c r="D10" s="98"/>
      <c r="E10" s="99"/>
      <c r="F10" s="704" t="s">
        <v>13</v>
      </c>
      <c r="G10" s="705"/>
      <c r="H10" s="704" t="s">
        <v>14</v>
      </c>
      <c r="I10" s="705"/>
      <c r="J10" s="704" t="s">
        <v>15</v>
      </c>
      <c r="K10" s="705"/>
      <c r="L10" s="704" t="s">
        <v>11</v>
      </c>
      <c r="M10" s="706"/>
      <c r="N10" s="525"/>
      <c r="O10" s="148"/>
    </row>
    <row r="11" spans="1:15" ht="13.5" thickBot="1" x14ac:dyDescent="0.25">
      <c r="A11" s="117" t="s">
        <v>21</v>
      </c>
      <c r="B11" s="117" t="s">
        <v>23</v>
      </c>
      <c r="C11" s="102"/>
      <c r="D11" s="102"/>
      <c r="E11" s="103"/>
      <c r="F11" s="707" t="s">
        <v>4</v>
      </c>
      <c r="G11" s="708"/>
      <c r="H11" s="707" t="s">
        <v>222</v>
      </c>
      <c r="I11" s="708"/>
      <c r="J11" s="707" t="s">
        <v>5</v>
      </c>
      <c r="K11" s="708"/>
      <c r="L11" s="707" t="s">
        <v>162</v>
      </c>
      <c r="M11" s="709"/>
      <c r="N11" s="710" t="s">
        <v>119</v>
      </c>
      <c r="O11" s="711"/>
    </row>
    <row r="12" spans="1:15" ht="23.25" thickBot="1" x14ac:dyDescent="0.25">
      <c r="A12" s="272" t="s">
        <v>22</v>
      </c>
      <c r="B12" s="270"/>
      <c r="C12" s="104"/>
      <c r="D12" s="104"/>
      <c r="E12" s="105"/>
      <c r="F12" s="526" t="s">
        <v>18</v>
      </c>
      <c r="G12" s="527" t="s">
        <v>311</v>
      </c>
      <c r="H12" s="526" t="s">
        <v>18</v>
      </c>
      <c r="I12" s="527" t="s">
        <v>311</v>
      </c>
      <c r="J12" s="526" t="s">
        <v>18</v>
      </c>
      <c r="K12" s="527" t="s">
        <v>311</v>
      </c>
      <c r="L12" s="528" t="s">
        <v>18</v>
      </c>
      <c r="M12" s="529" t="s">
        <v>311</v>
      </c>
      <c r="N12" s="660" t="s">
        <v>310</v>
      </c>
      <c r="O12" s="661" t="s">
        <v>311</v>
      </c>
    </row>
    <row r="13" spans="1:15" x14ac:dyDescent="0.2">
      <c r="A13" s="8" t="s">
        <v>19</v>
      </c>
      <c r="B13" s="8"/>
      <c r="C13" s="64"/>
      <c r="D13" s="64"/>
      <c r="E13" s="35"/>
      <c r="F13" s="106"/>
      <c r="G13" s="107"/>
      <c r="H13" s="106"/>
      <c r="I13" s="107"/>
      <c r="J13" s="106"/>
      <c r="K13" s="107"/>
      <c r="L13" s="106"/>
      <c r="M13" s="132"/>
      <c r="N13" s="397"/>
      <c r="O13" s="66"/>
    </row>
    <row r="14" spans="1:15" x14ac:dyDescent="0.2">
      <c r="A14" s="193"/>
      <c r="B14" s="73"/>
      <c r="C14" s="27"/>
      <c r="D14" s="2"/>
      <c r="E14" s="53"/>
      <c r="F14" s="256"/>
      <c r="G14" s="257"/>
      <c r="H14" s="213"/>
      <c r="I14" s="257"/>
      <c r="J14" s="213"/>
      <c r="K14" s="257"/>
      <c r="L14" s="213"/>
      <c r="M14" s="414"/>
      <c r="N14" s="54"/>
      <c r="O14" s="56"/>
    </row>
    <row r="15" spans="1:15" x14ac:dyDescent="0.2">
      <c r="A15" s="273" t="s">
        <v>58</v>
      </c>
      <c r="B15" s="681" t="s">
        <v>131</v>
      </c>
      <c r="C15" s="703"/>
      <c r="D15" s="703"/>
      <c r="E15" s="53"/>
      <c r="F15" s="256">
        <v>4896243</v>
      </c>
      <c r="G15" s="258">
        <v>5089857</v>
      </c>
      <c r="H15" s="213">
        <v>788552</v>
      </c>
      <c r="I15" s="257">
        <v>788552</v>
      </c>
      <c r="J15" s="213">
        <v>3256000</v>
      </c>
      <c r="K15" s="257">
        <v>3917334</v>
      </c>
      <c r="L15" s="520">
        <v>1130000</v>
      </c>
      <c r="M15" s="414">
        <v>1254973</v>
      </c>
      <c r="N15" s="218">
        <f t="shared" ref="N15:N32" si="0">F15+H15+J15+L15</f>
        <v>10070795</v>
      </c>
      <c r="O15" s="336">
        <f t="shared" ref="O15:O32" si="1">G15+I15+K15+M15</f>
        <v>11050716</v>
      </c>
    </row>
    <row r="16" spans="1:15" x14ac:dyDescent="0.2">
      <c r="A16" s="273" t="s">
        <v>55</v>
      </c>
      <c r="B16" s="253" t="s">
        <v>109</v>
      </c>
      <c r="C16" s="12"/>
      <c r="D16" s="12"/>
      <c r="E16" s="53"/>
      <c r="F16" s="263"/>
      <c r="G16" s="258">
        <v>100000</v>
      </c>
      <c r="H16" s="213"/>
      <c r="I16" s="257">
        <v>10000</v>
      </c>
      <c r="J16" s="213">
        <v>603000</v>
      </c>
      <c r="K16" s="257">
        <v>653000</v>
      </c>
      <c r="L16" s="213"/>
      <c r="M16" s="414"/>
      <c r="N16" s="218">
        <f t="shared" si="0"/>
        <v>603000</v>
      </c>
      <c r="O16" s="336">
        <f t="shared" si="1"/>
        <v>763000</v>
      </c>
    </row>
    <row r="17" spans="1:15" x14ac:dyDescent="0.2">
      <c r="A17" s="273" t="s">
        <v>348</v>
      </c>
      <c r="B17" s="253" t="s">
        <v>360</v>
      </c>
      <c r="C17" s="12"/>
      <c r="D17" s="12"/>
      <c r="E17" s="53"/>
      <c r="F17" s="263"/>
      <c r="G17" s="447"/>
      <c r="H17" s="213"/>
      <c r="I17" s="257"/>
      <c r="J17" s="213"/>
      <c r="K17" s="257">
        <v>56000</v>
      </c>
      <c r="L17" s="213"/>
      <c r="M17" s="414"/>
      <c r="N17" s="218"/>
      <c r="O17" s="336">
        <f>G17+I17+K17+M17</f>
        <v>56000</v>
      </c>
    </row>
    <row r="18" spans="1:15" x14ac:dyDescent="0.2">
      <c r="A18" s="273" t="s">
        <v>199</v>
      </c>
      <c r="B18" s="253" t="s">
        <v>202</v>
      </c>
      <c r="C18" s="12"/>
      <c r="D18" s="12"/>
      <c r="E18" s="53"/>
      <c r="F18" s="213">
        <v>7969203</v>
      </c>
      <c r="G18" s="447">
        <v>8564203</v>
      </c>
      <c r="H18" s="213">
        <v>903220</v>
      </c>
      <c r="I18" s="257">
        <v>953220</v>
      </c>
      <c r="J18" s="213">
        <v>4499867</v>
      </c>
      <c r="K18" s="257">
        <v>6262867</v>
      </c>
      <c r="L18" s="213"/>
      <c r="M18" s="414"/>
      <c r="N18" s="218">
        <f t="shared" si="0"/>
        <v>13372290</v>
      </c>
      <c r="O18" s="336">
        <f t="shared" si="1"/>
        <v>15780290</v>
      </c>
    </row>
    <row r="19" spans="1:15" x14ac:dyDescent="0.2">
      <c r="A19" s="273" t="s">
        <v>103</v>
      </c>
      <c r="B19" s="253" t="s">
        <v>132</v>
      </c>
      <c r="C19" s="12"/>
      <c r="D19" s="12"/>
      <c r="E19" s="53"/>
      <c r="F19" s="448"/>
      <c r="G19" s="258"/>
      <c r="H19" s="213"/>
      <c r="I19" s="257"/>
      <c r="J19" s="213">
        <v>1792000</v>
      </c>
      <c r="K19" s="257">
        <v>3248000</v>
      </c>
      <c r="L19" s="213"/>
      <c r="M19" s="414"/>
      <c r="N19" s="218">
        <f t="shared" si="0"/>
        <v>1792000</v>
      </c>
      <c r="O19" s="336">
        <f t="shared" si="1"/>
        <v>3248000</v>
      </c>
    </row>
    <row r="20" spans="1:15" x14ac:dyDescent="0.2">
      <c r="A20" s="273" t="s">
        <v>57</v>
      </c>
      <c r="B20" s="253" t="s">
        <v>133</v>
      </c>
      <c r="C20" s="12"/>
      <c r="D20" s="12"/>
      <c r="E20" s="53"/>
      <c r="F20" s="256"/>
      <c r="G20" s="258"/>
      <c r="H20" s="213"/>
      <c r="I20" s="257"/>
      <c r="J20" s="213">
        <v>521000</v>
      </c>
      <c r="K20" s="257"/>
      <c r="L20" s="213"/>
      <c r="M20" s="414"/>
      <c r="N20" s="218">
        <f t="shared" si="0"/>
        <v>521000</v>
      </c>
      <c r="O20" s="336">
        <f t="shared" si="1"/>
        <v>0</v>
      </c>
    </row>
    <row r="21" spans="1:15" x14ac:dyDescent="0.2">
      <c r="A21" s="273" t="s">
        <v>59</v>
      </c>
      <c r="B21" s="253" t="s">
        <v>134</v>
      </c>
      <c r="C21" s="12"/>
      <c r="D21" s="12"/>
      <c r="E21" s="53"/>
      <c r="F21" s="256"/>
      <c r="G21" s="258"/>
      <c r="H21" s="213"/>
      <c r="I21" s="257"/>
      <c r="J21" s="213">
        <v>2944000</v>
      </c>
      <c r="K21" s="257">
        <v>3039000</v>
      </c>
      <c r="L21" s="213"/>
      <c r="M21" s="414"/>
      <c r="N21" s="218">
        <f t="shared" si="0"/>
        <v>2944000</v>
      </c>
      <c r="O21" s="336">
        <f t="shared" si="1"/>
        <v>3039000</v>
      </c>
    </row>
    <row r="22" spans="1:15" x14ac:dyDescent="0.2">
      <c r="A22" s="273" t="s">
        <v>102</v>
      </c>
      <c r="B22" s="253" t="s">
        <v>135</v>
      </c>
      <c r="C22" s="12"/>
      <c r="D22" s="12"/>
      <c r="E22" s="53"/>
      <c r="F22" s="256"/>
      <c r="G22" s="258"/>
      <c r="H22" s="213"/>
      <c r="I22" s="257"/>
      <c r="J22" s="213">
        <v>1380960</v>
      </c>
      <c r="K22" s="257">
        <v>2147658</v>
      </c>
      <c r="L22" s="213"/>
      <c r="M22" s="414"/>
      <c r="N22" s="218">
        <f t="shared" si="0"/>
        <v>1380960</v>
      </c>
      <c r="O22" s="336">
        <f t="shared" si="1"/>
        <v>2147658</v>
      </c>
    </row>
    <row r="23" spans="1:15" x14ac:dyDescent="0.2">
      <c r="A23" s="273" t="s">
        <v>60</v>
      </c>
      <c r="B23" s="681" t="s">
        <v>136</v>
      </c>
      <c r="C23" s="703"/>
      <c r="D23" s="703"/>
      <c r="E23" s="53"/>
      <c r="F23" s="256">
        <v>2099043</v>
      </c>
      <c r="G23" s="258">
        <v>3069610</v>
      </c>
      <c r="H23" s="213">
        <v>393332</v>
      </c>
      <c r="I23" s="257">
        <v>463332</v>
      </c>
      <c r="J23" s="213">
        <v>5119000</v>
      </c>
      <c r="K23" s="257">
        <v>4493069</v>
      </c>
      <c r="L23" s="213"/>
      <c r="M23" s="414"/>
      <c r="N23" s="218">
        <f t="shared" si="0"/>
        <v>7611375</v>
      </c>
      <c r="O23" s="336">
        <f t="shared" si="1"/>
        <v>8026011</v>
      </c>
    </row>
    <row r="24" spans="1:15" x14ac:dyDescent="0.2">
      <c r="A24" s="273" t="s">
        <v>61</v>
      </c>
      <c r="B24" s="253" t="s">
        <v>137</v>
      </c>
      <c r="C24" s="12"/>
      <c r="D24" s="12"/>
      <c r="E24" s="53"/>
      <c r="F24" s="256">
        <v>1129068</v>
      </c>
      <c r="G24" s="258">
        <v>1129068</v>
      </c>
      <c r="H24" s="213">
        <v>197587</v>
      </c>
      <c r="I24" s="257">
        <v>197587</v>
      </c>
      <c r="J24" s="213">
        <v>435000</v>
      </c>
      <c r="K24" s="257">
        <v>765000</v>
      </c>
      <c r="L24" s="213"/>
      <c r="M24" s="414"/>
      <c r="N24" s="218">
        <f t="shared" si="0"/>
        <v>1761655</v>
      </c>
      <c r="O24" s="336">
        <f t="shared" si="1"/>
        <v>2091655</v>
      </c>
    </row>
    <row r="25" spans="1:15" x14ac:dyDescent="0.2">
      <c r="A25" s="273" t="s">
        <v>56</v>
      </c>
      <c r="B25" s="253" t="s">
        <v>117</v>
      </c>
      <c r="C25" s="12"/>
      <c r="D25" s="274"/>
      <c r="E25" s="78"/>
      <c r="F25" s="259"/>
      <c r="G25" s="260"/>
      <c r="H25" s="261"/>
      <c r="I25" s="262"/>
      <c r="J25" s="261">
        <v>77000</v>
      </c>
      <c r="K25" s="262">
        <v>92000</v>
      </c>
      <c r="L25" s="261"/>
      <c r="M25" s="423"/>
      <c r="N25" s="218">
        <f t="shared" si="0"/>
        <v>77000</v>
      </c>
      <c r="O25" s="336">
        <f t="shared" si="1"/>
        <v>92000</v>
      </c>
    </row>
    <row r="26" spans="1:15" x14ac:dyDescent="0.2">
      <c r="A26" s="275" t="s">
        <v>62</v>
      </c>
      <c r="B26" s="276" t="s">
        <v>138</v>
      </c>
      <c r="C26" s="277"/>
      <c r="D26" s="278"/>
      <c r="E26" s="57"/>
      <c r="F26" s="263"/>
      <c r="G26" s="264"/>
      <c r="H26" s="265"/>
      <c r="I26" s="266"/>
      <c r="J26" s="265">
        <v>3040000</v>
      </c>
      <c r="K26" s="266">
        <v>2777481</v>
      </c>
      <c r="L26" s="265"/>
      <c r="M26" s="421"/>
      <c r="N26" s="218">
        <f t="shared" si="0"/>
        <v>3040000</v>
      </c>
      <c r="O26" s="336">
        <f t="shared" si="1"/>
        <v>2777481</v>
      </c>
    </row>
    <row r="27" spans="1:15" x14ac:dyDescent="0.2">
      <c r="A27" s="275" t="s">
        <v>361</v>
      </c>
      <c r="B27" s="276" t="s">
        <v>362</v>
      </c>
      <c r="C27" s="277"/>
      <c r="D27" s="278"/>
      <c r="E27" s="57"/>
      <c r="F27" s="263"/>
      <c r="G27" s="264"/>
      <c r="H27" s="265"/>
      <c r="I27" s="266"/>
      <c r="J27" s="265"/>
      <c r="K27" s="266">
        <v>60000</v>
      </c>
      <c r="L27" s="265"/>
      <c r="M27" s="421"/>
      <c r="N27" s="218"/>
      <c r="O27" s="336">
        <f t="shared" si="1"/>
        <v>60000</v>
      </c>
    </row>
    <row r="28" spans="1:15" x14ac:dyDescent="0.2">
      <c r="A28" s="275" t="s">
        <v>64</v>
      </c>
      <c r="B28" s="276" t="s">
        <v>38</v>
      </c>
      <c r="C28" s="278"/>
      <c r="D28" s="278"/>
      <c r="E28" s="110"/>
      <c r="F28" s="265"/>
      <c r="G28" s="266"/>
      <c r="H28" s="265"/>
      <c r="I28" s="266"/>
      <c r="J28" s="265">
        <v>1911000</v>
      </c>
      <c r="K28" s="266">
        <v>2105560</v>
      </c>
      <c r="L28" s="265"/>
      <c r="M28" s="421"/>
      <c r="N28" s="218">
        <f t="shared" si="0"/>
        <v>1911000</v>
      </c>
      <c r="O28" s="336">
        <f t="shared" si="1"/>
        <v>2105560</v>
      </c>
    </row>
    <row r="29" spans="1:15" x14ac:dyDescent="0.2">
      <c r="A29" s="275" t="s">
        <v>65</v>
      </c>
      <c r="B29" s="276" t="s">
        <v>108</v>
      </c>
      <c r="C29" s="277"/>
      <c r="D29" s="278"/>
      <c r="E29" s="57"/>
      <c r="F29" s="265">
        <v>3491559</v>
      </c>
      <c r="G29" s="266">
        <v>3541559</v>
      </c>
      <c r="H29" s="265">
        <v>637024</v>
      </c>
      <c r="I29" s="266">
        <v>637024</v>
      </c>
      <c r="J29" s="265">
        <v>1570000</v>
      </c>
      <c r="K29" s="266">
        <v>1835400</v>
      </c>
      <c r="L29" s="265"/>
      <c r="M29" s="421"/>
      <c r="N29" s="218">
        <f t="shared" si="0"/>
        <v>5698583</v>
      </c>
      <c r="O29" s="336">
        <f t="shared" si="1"/>
        <v>6013983</v>
      </c>
    </row>
    <row r="30" spans="1:15" x14ac:dyDescent="0.2">
      <c r="A30" s="275" t="s">
        <v>225</v>
      </c>
      <c r="B30" s="276" t="s">
        <v>247</v>
      </c>
      <c r="C30" s="277"/>
      <c r="D30" s="278"/>
      <c r="E30" s="57"/>
      <c r="F30" s="265">
        <v>2935080</v>
      </c>
      <c r="G30" s="266">
        <v>3020080</v>
      </c>
      <c r="H30" s="265">
        <v>256820</v>
      </c>
      <c r="I30" s="266">
        <v>331820</v>
      </c>
      <c r="J30" s="265"/>
      <c r="K30" s="266"/>
      <c r="L30" s="265"/>
      <c r="M30" s="421"/>
      <c r="N30" s="218">
        <f t="shared" si="0"/>
        <v>3191900</v>
      </c>
      <c r="O30" s="336">
        <f t="shared" si="1"/>
        <v>3351900</v>
      </c>
    </row>
    <row r="31" spans="1:15" x14ac:dyDescent="0.2">
      <c r="A31" s="275" t="s">
        <v>194</v>
      </c>
      <c r="B31" s="276" t="s">
        <v>248</v>
      </c>
      <c r="C31" s="277"/>
      <c r="D31" s="278"/>
      <c r="E31" s="57"/>
      <c r="F31" s="265"/>
      <c r="G31" s="266"/>
      <c r="H31" s="265"/>
      <c r="I31" s="266"/>
      <c r="J31" s="265">
        <v>380000</v>
      </c>
      <c r="K31" s="266">
        <v>2775100</v>
      </c>
      <c r="L31" s="265"/>
      <c r="M31" s="421"/>
      <c r="N31" s="218">
        <f t="shared" si="0"/>
        <v>380000</v>
      </c>
      <c r="O31" s="336">
        <f t="shared" si="1"/>
        <v>2775100</v>
      </c>
    </row>
    <row r="32" spans="1:15" ht="13.5" thickBot="1" x14ac:dyDescent="0.25">
      <c r="A32" s="275" t="s">
        <v>327</v>
      </c>
      <c r="B32" s="276" t="s">
        <v>328</v>
      </c>
      <c r="C32" s="277"/>
      <c r="D32" s="278"/>
      <c r="E32" s="57"/>
      <c r="F32" s="267"/>
      <c r="G32" s="268"/>
      <c r="H32" s="241"/>
      <c r="I32" s="268"/>
      <c r="J32" s="241"/>
      <c r="K32" s="268">
        <v>521000</v>
      </c>
      <c r="L32" s="241"/>
      <c r="M32" s="522"/>
      <c r="N32" s="531">
        <f t="shared" si="0"/>
        <v>0</v>
      </c>
      <c r="O32" s="532">
        <f t="shared" si="1"/>
        <v>521000</v>
      </c>
    </row>
    <row r="33" spans="1:15" ht="13.5" thickBot="1" x14ac:dyDescent="0.25">
      <c r="A33" s="271"/>
      <c r="B33" s="279" t="s">
        <v>119</v>
      </c>
      <c r="C33" s="34"/>
      <c r="D33" s="34"/>
      <c r="E33" s="31"/>
      <c r="F33" s="242">
        <v>22520196</v>
      </c>
      <c r="G33" s="269">
        <f>SUM(G15:G32)</f>
        <v>24514377</v>
      </c>
      <c r="H33" s="242">
        <v>3176535</v>
      </c>
      <c r="I33" s="269">
        <f>SUM(I15:I32)</f>
        <v>3381535</v>
      </c>
      <c r="J33" s="242">
        <v>27528827</v>
      </c>
      <c r="K33" s="269">
        <f>SUM(K15:K32)</f>
        <v>34748469</v>
      </c>
      <c r="L33" s="521">
        <v>1130000</v>
      </c>
      <c r="M33" s="523">
        <f>SUM(M15:M32)</f>
        <v>1254973</v>
      </c>
      <c r="N33" s="516">
        <f>SUM(N15:N32)</f>
        <v>54355558</v>
      </c>
      <c r="O33" s="533">
        <f>SUM(O15:O32)</f>
        <v>63899354</v>
      </c>
    </row>
    <row r="36" spans="1:15" x14ac:dyDescent="0.2">
      <c r="A36" s="190"/>
    </row>
  </sheetData>
  <mergeCells count="15">
    <mergeCell ref="B1:L1"/>
    <mergeCell ref="N11:O11"/>
    <mergeCell ref="B3:L3"/>
    <mergeCell ref="B7:L7"/>
    <mergeCell ref="B15:D15"/>
    <mergeCell ref="F5:H5"/>
    <mergeCell ref="B23:D23"/>
    <mergeCell ref="F10:G10"/>
    <mergeCell ref="H10:I10"/>
    <mergeCell ref="J10:K10"/>
    <mergeCell ref="L10:M10"/>
    <mergeCell ref="F11:G11"/>
    <mergeCell ref="H11:I11"/>
    <mergeCell ref="J11:K11"/>
    <mergeCell ref="L11:M11"/>
  </mergeCells>
  <phoneticPr fontId="0" type="noConversion"/>
  <pageMargins left="0.25" right="0.25" top="0.75" bottom="0.75" header="0.3" footer="0.3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workbookViewId="0">
      <selection activeCell="B1" sqref="B1"/>
    </sheetView>
  </sheetViews>
  <sheetFormatPr defaultRowHeight="12.75" x14ac:dyDescent="0.2"/>
  <cols>
    <col min="1" max="1" width="9.85546875" customWidth="1"/>
    <col min="2" max="2" width="8.140625" customWidth="1"/>
    <col min="5" max="5" width="10.140625" customWidth="1"/>
    <col min="6" max="6" width="13" customWidth="1"/>
    <col min="7" max="7" width="11.85546875" customWidth="1"/>
    <col min="8" max="8" width="12.85546875" customWidth="1"/>
    <col min="9" max="9" width="9.7109375" customWidth="1"/>
  </cols>
  <sheetData>
    <row r="1" spans="1:10" x14ac:dyDescent="0.2">
      <c r="A1" s="665"/>
      <c r="B1" s="665" t="s">
        <v>386</v>
      </c>
      <c r="C1" s="665"/>
      <c r="D1" s="665"/>
      <c r="E1" s="665"/>
      <c r="F1" s="665"/>
      <c r="G1" s="665"/>
      <c r="H1" s="665"/>
      <c r="I1" s="665"/>
      <c r="J1" s="665"/>
    </row>
    <row r="3" spans="1:10" x14ac:dyDescent="0.2">
      <c r="A3" s="689" t="s">
        <v>332</v>
      </c>
      <c r="B3" s="689"/>
      <c r="C3" s="689"/>
      <c r="D3" s="689"/>
      <c r="E3" s="689"/>
      <c r="F3" s="689"/>
      <c r="G3" s="689"/>
      <c r="H3" s="689"/>
      <c r="I3" s="689"/>
    </row>
    <row r="4" spans="1:10" x14ac:dyDescent="0.2">
      <c r="A4" s="393"/>
      <c r="B4" s="393"/>
      <c r="C4" s="393"/>
      <c r="D4" s="393"/>
      <c r="E4" s="393"/>
      <c r="F4" s="393"/>
      <c r="G4" s="393"/>
      <c r="H4" s="393"/>
      <c r="I4" s="393"/>
    </row>
    <row r="5" spans="1:10" x14ac:dyDescent="0.2">
      <c r="A5" s="4"/>
      <c r="B5" s="4"/>
      <c r="C5" s="680" t="s">
        <v>16</v>
      </c>
      <c r="D5" s="680"/>
      <c r="E5" s="680"/>
      <c r="F5" s="680"/>
    </row>
    <row r="6" spans="1:10" x14ac:dyDescent="0.2">
      <c r="A6" s="191"/>
      <c r="B6" s="4"/>
      <c r="C6" s="4"/>
      <c r="D6" s="4"/>
      <c r="E6" s="4"/>
      <c r="F6" s="4"/>
      <c r="G6" s="4"/>
      <c r="H6" s="4"/>
      <c r="I6" s="4"/>
    </row>
    <row r="7" spans="1:10" ht="15" x14ac:dyDescent="0.25">
      <c r="A7" s="4"/>
      <c r="B7" s="189"/>
      <c r="C7" s="690" t="s">
        <v>186</v>
      </c>
      <c r="D7" s="690"/>
      <c r="E7" s="690"/>
      <c r="F7" s="690"/>
      <c r="G7" s="4"/>
      <c r="H7" s="4"/>
      <c r="I7" s="4"/>
    </row>
    <row r="8" spans="1:10" x14ac:dyDescent="0.2">
      <c r="C8" s="114"/>
      <c r="D8" s="690">
        <v>2020</v>
      </c>
      <c r="E8" s="690"/>
    </row>
    <row r="9" spans="1:10" ht="13.5" thickBot="1" x14ac:dyDescent="0.25">
      <c r="H9" s="174" t="s">
        <v>180</v>
      </c>
      <c r="I9" s="538"/>
    </row>
    <row r="10" spans="1:10" ht="13.5" thickBot="1" x14ac:dyDescent="0.25">
      <c r="A10" s="115" t="s">
        <v>12</v>
      </c>
      <c r="B10" s="80"/>
      <c r="C10" s="81" t="s">
        <v>13</v>
      </c>
      <c r="D10" s="82"/>
      <c r="E10" s="83"/>
      <c r="F10" s="20" t="s">
        <v>14</v>
      </c>
      <c r="G10" s="17" t="s">
        <v>15</v>
      </c>
      <c r="H10" s="20" t="s">
        <v>11</v>
      </c>
      <c r="I10" s="539"/>
    </row>
    <row r="11" spans="1:10" x14ac:dyDescent="0.2">
      <c r="A11" s="116" t="s">
        <v>21</v>
      </c>
      <c r="B11" s="117" t="s">
        <v>29</v>
      </c>
      <c r="C11" s="101" t="s">
        <v>66</v>
      </c>
      <c r="D11" s="101"/>
      <c r="E11" s="118"/>
      <c r="F11" s="119"/>
      <c r="G11" s="553" t="s">
        <v>321</v>
      </c>
      <c r="H11" s="546"/>
      <c r="I11" s="540"/>
    </row>
    <row r="12" spans="1:10" ht="13.5" thickBot="1" x14ac:dyDescent="0.25">
      <c r="A12" s="120" t="s">
        <v>22</v>
      </c>
      <c r="B12" s="121"/>
      <c r="C12" s="44"/>
      <c r="D12" s="44"/>
      <c r="E12" s="122"/>
      <c r="F12" s="552" t="s">
        <v>18</v>
      </c>
      <c r="G12" s="554" t="s">
        <v>18</v>
      </c>
      <c r="H12" s="547"/>
      <c r="I12" s="541"/>
    </row>
    <row r="13" spans="1:10" x14ac:dyDescent="0.2">
      <c r="A13" s="333" t="s">
        <v>160</v>
      </c>
      <c r="B13" s="232"/>
      <c r="C13" s="9"/>
      <c r="D13" s="9"/>
      <c r="E13" s="9"/>
      <c r="F13" s="334"/>
      <c r="G13" s="558"/>
      <c r="H13" s="548"/>
      <c r="I13" s="541"/>
    </row>
    <row r="14" spans="1:10" x14ac:dyDescent="0.2">
      <c r="A14" s="537">
        <v>107060</v>
      </c>
      <c r="B14" s="712" t="s">
        <v>193</v>
      </c>
      <c r="C14" s="713"/>
      <c r="D14" s="713"/>
      <c r="E14" s="714"/>
      <c r="F14" s="323"/>
      <c r="G14" s="559"/>
      <c r="H14" s="395"/>
      <c r="I14" s="542"/>
    </row>
    <row r="15" spans="1:10" x14ac:dyDescent="0.2">
      <c r="A15" s="322"/>
      <c r="B15" s="69"/>
      <c r="C15" s="467" t="s">
        <v>161</v>
      </c>
      <c r="D15" s="69"/>
      <c r="E15" s="123"/>
      <c r="F15" s="324">
        <v>3759820</v>
      </c>
      <c r="G15" s="555">
        <v>1479820</v>
      </c>
      <c r="H15" s="67"/>
      <c r="I15" s="543"/>
    </row>
    <row r="16" spans="1:10" x14ac:dyDescent="0.2">
      <c r="A16" s="318"/>
      <c r="B16" s="69"/>
      <c r="C16" s="457"/>
      <c r="D16" s="69"/>
      <c r="E16" s="123"/>
      <c r="F16" s="324"/>
      <c r="G16" s="555"/>
      <c r="H16" s="67"/>
      <c r="I16" s="543"/>
    </row>
    <row r="17" spans="1:9" x14ac:dyDescent="0.2">
      <c r="A17" s="90"/>
      <c r="B17" s="128"/>
      <c r="C17" s="2"/>
      <c r="D17" s="128"/>
      <c r="E17" s="124"/>
      <c r="F17" s="324"/>
      <c r="G17" s="555"/>
      <c r="H17" s="67"/>
      <c r="I17" s="543"/>
    </row>
    <row r="18" spans="1:9" x14ac:dyDescent="0.2">
      <c r="A18" s="319"/>
      <c r="B18" s="125"/>
      <c r="C18" s="126"/>
      <c r="D18" s="125"/>
      <c r="E18" s="124"/>
      <c r="F18" s="324"/>
      <c r="G18" s="555"/>
      <c r="H18" s="14"/>
      <c r="I18" s="459"/>
    </row>
    <row r="19" spans="1:9" x14ac:dyDescent="0.2">
      <c r="A19" s="90"/>
      <c r="B19" s="128"/>
      <c r="C19" s="128"/>
      <c r="D19" s="128"/>
      <c r="E19" s="194"/>
      <c r="F19" s="324"/>
      <c r="G19" s="555"/>
      <c r="H19" s="14"/>
      <c r="I19" s="459"/>
    </row>
    <row r="20" spans="1:9" hidden="1" x14ac:dyDescent="0.2">
      <c r="A20" s="319"/>
      <c r="B20" s="125"/>
      <c r="C20" s="126"/>
      <c r="D20" s="128"/>
      <c r="E20" s="124"/>
      <c r="F20" s="325"/>
      <c r="G20" s="556"/>
      <c r="H20" s="14"/>
      <c r="I20" s="459"/>
    </row>
    <row r="21" spans="1:9" hidden="1" x14ac:dyDescent="0.2">
      <c r="A21" s="320"/>
      <c r="B21" s="75"/>
      <c r="C21" s="75"/>
      <c r="D21" s="75"/>
      <c r="E21" s="124"/>
      <c r="F21" s="325"/>
      <c r="G21" s="556"/>
      <c r="H21" s="14"/>
      <c r="I21" s="459"/>
    </row>
    <row r="22" spans="1:9" hidden="1" x14ac:dyDescent="0.2">
      <c r="A22" s="320"/>
      <c r="B22" s="75"/>
      <c r="C22" s="75"/>
      <c r="D22" s="2"/>
      <c r="E22" s="124"/>
      <c r="F22" s="326"/>
      <c r="G22" s="556"/>
      <c r="H22" s="549"/>
      <c r="I22" s="544"/>
    </row>
    <row r="23" spans="1:9" x14ac:dyDescent="0.2">
      <c r="A23" s="319"/>
      <c r="B23" s="125"/>
      <c r="C23" s="126"/>
      <c r="D23" s="128"/>
      <c r="E23" s="124"/>
      <c r="F23" s="325"/>
      <c r="G23" s="556"/>
      <c r="H23" s="549"/>
      <c r="I23" s="544"/>
    </row>
    <row r="24" spans="1:9" x14ac:dyDescent="0.2">
      <c r="A24" s="90"/>
      <c r="B24" s="128"/>
      <c r="C24" s="128"/>
      <c r="D24" s="128"/>
      <c r="E24" s="124"/>
      <c r="F24" s="325"/>
      <c r="G24" s="556"/>
      <c r="H24" s="549"/>
      <c r="I24" s="544"/>
    </row>
    <row r="25" spans="1:9" x14ac:dyDescent="0.2">
      <c r="A25" s="318"/>
      <c r="B25" s="92"/>
      <c r="C25" s="2"/>
      <c r="D25" s="2"/>
      <c r="E25" s="2"/>
      <c r="F25" s="325"/>
      <c r="G25" s="555"/>
      <c r="H25" s="14"/>
      <c r="I25" s="459"/>
    </row>
    <row r="26" spans="1:9" x14ac:dyDescent="0.2">
      <c r="A26" s="318"/>
      <c r="B26" s="2"/>
      <c r="C26" s="2"/>
      <c r="D26" s="2"/>
      <c r="E26" s="124"/>
      <c r="F26" s="325"/>
      <c r="G26" s="556"/>
      <c r="H26" s="14"/>
      <c r="I26" s="459"/>
    </row>
    <row r="27" spans="1:9" ht="15.75" thickBot="1" x14ac:dyDescent="0.3">
      <c r="A27" s="321"/>
      <c r="B27" s="44"/>
      <c r="C27" s="44"/>
      <c r="D27" s="44"/>
      <c r="E27" s="131"/>
      <c r="F27" s="329"/>
      <c r="G27" s="560"/>
      <c r="H27" s="43"/>
      <c r="I27" s="542"/>
    </row>
    <row r="28" spans="1:9" ht="13.5" thickBot="1" x14ac:dyDescent="0.25">
      <c r="A28" s="106"/>
      <c r="B28" s="132"/>
      <c r="E28" s="133"/>
      <c r="F28" s="330"/>
      <c r="G28" s="557"/>
      <c r="H28" s="550"/>
      <c r="I28" s="459"/>
    </row>
    <row r="29" spans="1:9" ht="16.5" thickTop="1" thickBot="1" x14ac:dyDescent="0.3">
      <c r="A29" s="134"/>
      <c r="B29" s="135" t="s">
        <v>119</v>
      </c>
      <c r="C29" s="135"/>
      <c r="D29" s="135"/>
      <c r="E29" s="136"/>
      <c r="F29" s="331">
        <f>SUM(F15:F28)</f>
        <v>3759820</v>
      </c>
      <c r="G29" s="561">
        <f>SUM(G13:G28)</f>
        <v>1479820</v>
      </c>
      <c r="H29" s="551"/>
      <c r="I29" s="545"/>
    </row>
  </sheetData>
  <mergeCells count="5">
    <mergeCell ref="B14:E14"/>
    <mergeCell ref="A3:I3"/>
    <mergeCell ref="C5:F5"/>
    <mergeCell ref="C7:F7"/>
    <mergeCell ref="D8:E8"/>
  </mergeCells>
  <phoneticPr fontId="6" type="noConversion"/>
  <pageMargins left="0.25" right="0.25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73"/>
  <sheetViews>
    <sheetView workbookViewId="0">
      <selection activeCell="B1" sqref="B1:J1"/>
    </sheetView>
  </sheetViews>
  <sheetFormatPr defaultRowHeight="12.75" x14ac:dyDescent="0.2"/>
  <cols>
    <col min="1" max="2" width="8.140625" customWidth="1"/>
    <col min="5" max="5" width="17.5703125" customWidth="1"/>
    <col min="6" max="6" width="13" customWidth="1"/>
    <col min="7" max="7" width="12.140625" customWidth="1"/>
    <col min="8" max="8" width="14" customWidth="1"/>
    <col min="9" max="9" width="10.140625" customWidth="1"/>
  </cols>
  <sheetData>
    <row r="1" spans="1:10" x14ac:dyDescent="0.2">
      <c r="B1" s="689" t="s">
        <v>387</v>
      </c>
      <c r="C1" s="689"/>
      <c r="D1" s="689"/>
      <c r="E1" s="689"/>
      <c r="F1" s="689"/>
      <c r="G1" s="689"/>
      <c r="H1" s="689"/>
      <c r="I1" s="689"/>
      <c r="J1" s="689"/>
    </row>
    <row r="3" spans="1:10" x14ac:dyDescent="0.2">
      <c r="A3" s="689" t="s">
        <v>333</v>
      </c>
      <c r="B3" s="689"/>
      <c r="C3" s="689"/>
      <c r="D3" s="689"/>
      <c r="E3" s="689"/>
      <c r="F3" s="689"/>
      <c r="G3" s="689"/>
      <c r="H3" s="689"/>
      <c r="I3" s="689"/>
    </row>
    <row r="4" spans="1:10" x14ac:dyDescent="0.2">
      <c r="A4" s="191"/>
      <c r="B4" s="191"/>
      <c r="C4" s="191"/>
      <c r="D4" s="191"/>
      <c r="E4" s="191"/>
      <c r="F4" s="191"/>
      <c r="G4" s="191"/>
      <c r="H4" s="191"/>
      <c r="I4" s="191"/>
    </row>
    <row r="5" spans="1:10" x14ac:dyDescent="0.2">
      <c r="A5" s="39"/>
      <c r="C5" s="690" t="s">
        <v>16</v>
      </c>
      <c r="D5" s="690"/>
      <c r="E5" s="690"/>
      <c r="F5" s="690"/>
    </row>
    <row r="7" spans="1:10" x14ac:dyDescent="0.2">
      <c r="A7" s="39"/>
      <c r="B7" s="39"/>
      <c r="C7" s="39" t="s">
        <v>187</v>
      </c>
      <c r="D7" s="39"/>
      <c r="E7" s="39"/>
      <c r="F7" s="39"/>
      <c r="I7" s="4"/>
    </row>
    <row r="8" spans="1:10" x14ac:dyDescent="0.2">
      <c r="A8" s="39" t="s">
        <v>32</v>
      </c>
      <c r="B8" s="39"/>
      <c r="C8" s="114"/>
      <c r="D8" s="690">
        <v>2020</v>
      </c>
      <c r="E8" s="690"/>
      <c r="F8" s="39"/>
    </row>
    <row r="9" spans="1:10" ht="13.5" thickBot="1" x14ac:dyDescent="0.25">
      <c r="G9" s="32"/>
      <c r="H9" s="574" t="s">
        <v>180</v>
      </c>
      <c r="I9" s="174"/>
    </row>
    <row r="10" spans="1:10" ht="13.5" thickBot="1" x14ac:dyDescent="0.25">
      <c r="A10" s="115"/>
      <c r="B10" s="80"/>
      <c r="C10" s="81"/>
      <c r="D10" s="82"/>
      <c r="E10" s="83"/>
      <c r="F10" s="20"/>
      <c r="G10" s="17"/>
      <c r="H10" s="20"/>
      <c r="I10" s="459"/>
    </row>
    <row r="11" spans="1:10" x14ac:dyDescent="0.2">
      <c r="A11" s="576" t="s">
        <v>21</v>
      </c>
      <c r="B11" s="577" t="s">
        <v>29</v>
      </c>
      <c r="C11" s="578" t="s">
        <v>66</v>
      </c>
      <c r="D11" s="578"/>
      <c r="E11" s="579"/>
      <c r="F11" s="572"/>
      <c r="G11" s="553" t="s">
        <v>321</v>
      </c>
      <c r="H11" s="580"/>
      <c r="I11" s="562"/>
    </row>
    <row r="12" spans="1:10" ht="13.5" thickBot="1" x14ac:dyDescent="0.25">
      <c r="A12" s="581" t="s">
        <v>22</v>
      </c>
      <c r="B12" s="582"/>
      <c r="C12" s="583"/>
      <c r="D12" s="583"/>
      <c r="E12" s="584"/>
      <c r="F12" s="552" t="s">
        <v>18</v>
      </c>
      <c r="G12" s="573" t="s">
        <v>18</v>
      </c>
      <c r="H12" s="585"/>
      <c r="I12" s="562"/>
    </row>
    <row r="13" spans="1:10" x14ac:dyDescent="0.2">
      <c r="A13" s="586" t="s">
        <v>24</v>
      </c>
      <c r="B13" s="587" t="s">
        <v>25</v>
      </c>
      <c r="C13" s="587"/>
      <c r="D13" s="587"/>
      <c r="E13" s="588"/>
      <c r="F13" s="589"/>
      <c r="G13" s="559"/>
      <c r="H13" s="590"/>
      <c r="I13" s="542"/>
    </row>
    <row r="14" spans="1:10" x14ac:dyDescent="0.2">
      <c r="A14" s="575" t="s">
        <v>58</v>
      </c>
      <c r="B14" s="94" t="s">
        <v>212</v>
      </c>
      <c r="C14" s="75"/>
      <c r="D14" s="75"/>
      <c r="E14" s="591"/>
      <c r="F14" s="468">
        <f>F16+F23+F26+F29+F42+F44+F45</f>
        <v>4146480</v>
      </c>
      <c r="G14" s="569">
        <v>270000</v>
      </c>
      <c r="H14" s="571"/>
      <c r="I14" s="563"/>
    </row>
    <row r="15" spans="1:10" x14ac:dyDescent="0.2">
      <c r="A15" s="592"/>
      <c r="B15" s="75"/>
      <c r="C15" s="75"/>
      <c r="D15" s="75"/>
      <c r="E15" s="591"/>
      <c r="F15" s="328"/>
      <c r="G15" s="555"/>
      <c r="H15" s="571"/>
      <c r="I15" s="563"/>
    </row>
    <row r="16" spans="1:10" x14ac:dyDescent="0.2">
      <c r="A16" s="593"/>
      <c r="B16" s="94" t="s">
        <v>43</v>
      </c>
      <c r="C16" s="75"/>
      <c r="D16" s="75" t="s">
        <v>264</v>
      </c>
      <c r="E16" s="591"/>
      <c r="F16" s="328">
        <v>1632260</v>
      </c>
      <c r="G16" s="555"/>
      <c r="H16" s="571"/>
      <c r="I16" s="563"/>
    </row>
    <row r="17" spans="1:9" x14ac:dyDescent="0.2">
      <c r="A17" s="593"/>
      <c r="B17" s="514"/>
      <c r="C17" s="514" t="s">
        <v>163</v>
      </c>
      <c r="D17" s="514"/>
      <c r="E17" s="594" t="s">
        <v>267</v>
      </c>
      <c r="F17" s="595">
        <v>60075</v>
      </c>
      <c r="G17" s="555"/>
      <c r="H17" s="596"/>
      <c r="I17" s="564"/>
    </row>
    <row r="18" spans="1:9" x14ac:dyDescent="0.2">
      <c r="A18" s="593"/>
      <c r="B18" s="514"/>
      <c r="C18" s="514" t="s">
        <v>164</v>
      </c>
      <c r="D18" s="514"/>
      <c r="E18" s="597" t="s">
        <v>265</v>
      </c>
      <c r="F18" s="595">
        <v>43165</v>
      </c>
      <c r="G18" s="555"/>
      <c r="H18" s="596"/>
      <c r="I18" s="564"/>
    </row>
    <row r="19" spans="1:9" x14ac:dyDescent="0.2">
      <c r="A19" s="593"/>
      <c r="B19" s="514"/>
      <c r="C19" s="514" t="s">
        <v>165</v>
      </c>
      <c r="D19" s="75"/>
      <c r="E19" s="597" t="s">
        <v>238</v>
      </c>
      <c r="F19" s="595">
        <v>781420</v>
      </c>
      <c r="G19" s="555"/>
      <c r="H19" s="596"/>
      <c r="I19" s="564"/>
    </row>
    <row r="20" spans="1:9" x14ac:dyDescent="0.2">
      <c r="A20" s="593"/>
      <c r="B20" s="75"/>
      <c r="C20" s="514" t="s">
        <v>165</v>
      </c>
      <c r="D20" s="75"/>
      <c r="E20" s="597" t="s">
        <v>266</v>
      </c>
      <c r="F20" s="595">
        <v>194465</v>
      </c>
      <c r="G20" s="555"/>
      <c r="H20" s="596"/>
      <c r="I20" s="565"/>
    </row>
    <row r="21" spans="1:9" x14ac:dyDescent="0.2">
      <c r="A21" s="593"/>
      <c r="B21" s="75"/>
      <c r="C21" s="514" t="s">
        <v>46</v>
      </c>
      <c r="D21" s="75"/>
      <c r="E21" s="597" t="s">
        <v>268</v>
      </c>
      <c r="F21" s="595">
        <v>553135</v>
      </c>
      <c r="G21" s="555"/>
      <c r="H21" s="596"/>
      <c r="I21" s="565"/>
    </row>
    <row r="22" spans="1:9" x14ac:dyDescent="0.2">
      <c r="A22" s="593"/>
      <c r="B22" s="75"/>
      <c r="C22" s="514"/>
      <c r="D22" s="75"/>
      <c r="E22" s="597"/>
      <c r="F22" s="595"/>
      <c r="G22" s="555"/>
      <c r="H22" s="596"/>
      <c r="I22" s="565"/>
    </row>
    <row r="23" spans="1:9" x14ac:dyDescent="0.2">
      <c r="A23" s="593"/>
      <c r="B23" s="94" t="s">
        <v>227</v>
      </c>
      <c r="C23" s="514"/>
      <c r="D23" s="514"/>
      <c r="E23" s="598"/>
      <c r="F23" s="328">
        <f xml:space="preserve"> (F24)</f>
        <v>168000</v>
      </c>
      <c r="G23" s="555"/>
      <c r="H23" s="596"/>
      <c r="I23" s="564"/>
    </row>
    <row r="24" spans="1:9" x14ac:dyDescent="0.2">
      <c r="A24" s="593"/>
      <c r="B24" s="514"/>
      <c r="C24" s="514" t="s">
        <v>226</v>
      </c>
      <c r="D24" s="514"/>
      <c r="E24" s="598"/>
      <c r="F24" s="595">
        <v>168000</v>
      </c>
      <c r="G24" s="555"/>
      <c r="H24" s="596"/>
      <c r="I24" s="564"/>
    </row>
    <row r="25" spans="1:9" x14ac:dyDescent="0.2">
      <c r="A25" s="593"/>
      <c r="B25" s="514"/>
      <c r="C25" s="514"/>
      <c r="D25" s="514"/>
      <c r="E25" s="598"/>
      <c r="F25" s="595"/>
      <c r="G25" s="555"/>
      <c r="H25" s="596"/>
      <c r="I25" s="564"/>
    </row>
    <row r="26" spans="1:9" x14ac:dyDescent="0.2">
      <c r="A26" s="593"/>
      <c r="B26" s="94" t="s">
        <v>51</v>
      </c>
      <c r="C26" s="94"/>
      <c r="D26" s="94"/>
      <c r="E26" s="138"/>
      <c r="F26" s="328">
        <f>F27</f>
        <v>356000</v>
      </c>
      <c r="G26" s="555"/>
      <c r="H26" s="596"/>
      <c r="I26" s="564"/>
    </row>
    <row r="27" spans="1:9" x14ac:dyDescent="0.2">
      <c r="A27" s="593"/>
      <c r="B27" s="94"/>
      <c r="C27" s="514" t="s">
        <v>166</v>
      </c>
      <c r="D27" s="514"/>
      <c r="E27" s="597" t="s">
        <v>269</v>
      </c>
      <c r="F27" s="595">
        <v>356000</v>
      </c>
      <c r="G27" s="555"/>
      <c r="H27" s="570"/>
      <c r="I27" s="566"/>
    </row>
    <row r="28" spans="1:9" x14ac:dyDescent="0.2">
      <c r="A28" s="593"/>
      <c r="B28" s="514"/>
      <c r="C28" s="514"/>
      <c r="D28" s="514"/>
      <c r="E28" s="598"/>
      <c r="F28" s="595"/>
      <c r="G28" s="555"/>
      <c r="H28" s="596"/>
      <c r="I28" s="564"/>
    </row>
    <row r="29" spans="1:9" x14ac:dyDescent="0.2">
      <c r="A29" s="593"/>
      <c r="B29" s="94" t="s">
        <v>31</v>
      </c>
      <c r="C29" s="75"/>
      <c r="D29" s="75"/>
      <c r="E29" s="591"/>
      <c r="F29" s="328">
        <f>SUM(F30:F40)</f>
        <v>270000</v>
      </c>
      <c r="G29" s="338">
        <v>270000</v>
      </c>
      <c r="H29" s="571"/>
      <c r="I29" s="563"/>
    </row>
    <row r="30" spans="1:9" x14ac:dyDescent="0.2">
      <c r="A30" s="593"/>
      <c r="B30" s="514"/>
      <c r="C30" s="514" t="s">
        <v>197</v>
      </c>
      <c r="D30" s="514"/>
      <c r="E30" s="598"/>
      <c r="F30" s="595">
        <v>220000</v>
      </c>
      <c r="G30" s="555">
        <v>220000</v>
      </c>
      <c r="H30" s="596"/>
      <c r="I30" s="564"/>
    </row>
    <row r="31" spans="1:9" hidden="1" x14ac:dyDescent="0.2">
      <c r="A31" s="593"/>
      <c r="B31" s="514"/>
      <c r="C31" s="514"/>
      <c r="D31" s="514"/>
      <c r="E31" s="598"/>
      <c r="F31" s="595"/>
      <c r="G31" s="555"/>
      <c r="H31" s="596"/>
      <c r="I31" s="564"/>
    </row>
    <row r="32" spans="1:9" hidden="1" x14ac:dyDescent="0.2">
      <c r="A32" s="593"/>
      <c r="B32" s="599"/>
      <c r="C32" s="600"/>
      <c r="D32" s="600"/>
      <c r="E32" s="601"/>
      <c r="F32" s="602"/>
      <c r="G32" s="603"/>
      <c r="H32" s="604"/>
      <c r="I32" s="564"/>
    </row>
    <row r="33" spans="1:9" hidden="1" x14ac:dyDescent="0.2">
      <c r="A33" s="593"/>
      <c r="B33" s="605"/>
      <c r="C33" s="514"/>
      <c r="D33" s="514"/>
      <c r="E33" s="598"/>
      <c r="F33" s="461"/>
      <c r="G33" s="556"/>
      <c r="H33" s="596"/>
      <c r="I33" s="564"/>
    </row>
    <row r="34" spans="1:9" hidden="1" x14ac:dyDescent="0.2">
      <c r="A34" s="593"/>
      <c r="B34" s="93"/>
      <c r="C34" s="514"/>
      <c r="D34" s="514"/>
      <c r="E34" s="598"/>
      <c r="F34" s="595"/>
      <c r="G34" s="556"/>
      <c r="H34" s="571"/>
      <c r="I34" s="563"/>
    </row>
    <row r="35" spans="1:9" hidden="1" x14ac:dyDescent="0.2">
      <c r="A35" s="593"/>
      <c r="B35" s="97"/>
      <c r="C35" s="94"/>
      <c r="D35" s="94"/>
      <c r="E35" s="598"/>
      <c r="F35" s="335"/>
      <c r="G35" s="556"/>
      <c r="H35" s="571"/>
      <c r="I35" s="567"/>
    </row>
    <row r="36" spans="1:9" hidden="1" x14ac:dyDescent="0.2">
      <c r="A36" s="593"/>
      <c r="B36" s="93"/>
      <c r="C36" s="514"/>
      <c r="D36" s="75"/>
      <c r="E36" s="591"/>
      <c r="F36" s="461"/>
      <c r="G36" s="556"/>
      <c r="H36" s="596"/>
      <c r="I36" s="565"/>
    </row>
    <row r="37" spans="1:9" hidden="1" x14ac:dyDescent="0.2">
      <c r="A37" s="606"/>
      <c r="B37" s="605"/>
      <c r="C37" s="514"/>
      <c r="D37" s="514"/>
      <c r="E37" s="598"/>
      <c r="F37" s="461"/>
      <c r="G37" s="556"/>
      <c r="H37" s="596"/>
      <c r="I37" s="564"/>
    </row>
    <row r="38" spans="1:9" hidden="1" x14ac:dyDescent="0.2">
      <c r="A38" s="506"/>
      <c r="B38" s="94"/>
      <c r="C38" s="94"/>
      <c r="D38" s="94"/>
      <c r="E38" s="138"/>
      <c r="F38" s="328"/>
      <c r="G38" s="555"/>
      <c r="H38" s="570"/>
      <c r="I38" s="566"/>
    </row>
    <row r="39" spans="1:9" hidden="1" x14ac:dyDescent="0.2">
      <c r="A39" s="593"/>
      <c r="B39" s="514"/>
      <c r="C39" s="514"/>
      <c r="D39" s="514"/>
      <c r="E39" s="598"/>
      <c r="F39" s="461"/>
      <c r="G39" s="556"/>
      <c r="H39" s="596"/>
      <c r="I39" s="564"/>
    </row>
    <row r="40" spans="1:9" x14ac:dyDescent="0.2">
      <c r="A40" s="607"/>
      <c r="B40" s="605"/>
      <c r="C40" s="514" t="s">
        <v>270</v>
      </c>
      <c r="D40" s="514"/>
      <c r="E40" s="598"/>
      <c r="F40" s="461">
        <v>50000</v>
      </c>
      <c r="G40" s="556">
        <v>50000</v>
      </c>
      <c r="H40" s="596"/>
      <c r="I40" s="564"/>
    </row>
    <row r="41" spans="1:9" x14ac:dyDescent="0.2">
      <c r="A41" s="607"/>
      <c r="B41" s="605"/>
      <c r="C41" s="514"/>
      <c r="D41" s="514"/>
      <c r="E41" s="514"/>
      <c r="F41" s="461"/>
      <c r="G41" s="556"/>
      <c r="H41" s="596"/>
      <c r="I41" s="564"/>
    </row>
    <row r="42" spans="1:9" x14ac:dyDescent="0.2">
      <c r="A42" s="607"/>
      <c r="B42" s="97" t="s">
        <v>30</v>
      </c>
      <c r="C42" s="514"/>
      <c r="D42" s="514"/>
      <c r="E42" s="608" t="s">
        <v>217</v>
      </c>
      <c r="F42" s="327">
        <v>150000</v>
      </c>
      <c r="G42" s="556"/>
      <c r="H42" s="596"/>
      <c r="I42" s="564"/>
    </row>
    <row r="43" spans="1:9" x14ac:dyDescent="0.2">
      <c r="A43" s="607"/>
      <c r="B43" s="605"/>
      <c r="C43" s="514"/>
      <c r="D43" s="514"/>
      <c r="E43" s="514"/>
      <c r="F43" s="461"/>
      <c r="G43" s="556"/>
      <c r="H43" s="596"/>
      <c r="I43" s="564"/>
    </row>
    <row r="44" spans="1:9" x14ac:dyDescent="0.2">
      <c r="A44" s="607"/>
      <c r="B44" s="97" t="s">
        <v>232</v>
      </c>
      <c r="C44" s="514"/>
      <c r="D44" s="457" t="s">
        <v>347</v>
      </c>
      <c r="E44" s="514"/>
      <c r="F44" s="327">
        <v>110855</v>
      </c>
      <c r="G44" s="556"/>
      <c r="H44" s="596"/>
      <c r="I44" s="564"/>
    </row>
    <row r="45" spans="1:9" x14ac:dyDescent="0.2">
      <c r="A45" s="609"/>
      <c r="B45" s="93"/>
      <c r="C45" s="514"/>
      <c r="D45" s="514" t="s">
        <v>233</v>
      </c>
      <c r="E45" s="610"/>
      <c r="F45" s="468">
        <v>1459365</v>
      </c>
      <c r="G45" s="618"/>
      <c r="H45" s="570"/>
      <c r="I45" s="566"/>
    </row>
    <row r="46" spans="1:9" x14ac:dyDescent="0.2">
      <c r="A46" s="320"/>
      <c r="B46" s="93"/>
      <c r="C46" s="600"/>
      <c r="D46" s="600"/>
      <c r="E46" s="598"/>
      <c r="F46" s="611"/>
      <c r="G46" s="556"/>
      <c r="H46" s="596"/>
      <c r="I46" s="564"/>
    </row>
    <row r="47" spans="1:9" x14ac:dyDescent="0.2">
      <c r="A47" s="613" t="s">
        <v>194</v>
      </c>
      <c r="B47" s="614" t="s">
        <v>167</v>
      </c>
      <c r="C47" s="600"/>
      <c r="D47" s="600"/>
      <c r="E47" s="615" t="s">
        <v>276</v>
      </c>
      <c r="F47" s="468">
        <v>188680</v>
      </c>
      <c r="G47" s="618"/>
      <c r="H47" s="570"/>
      <c r="I47" s="566"/>
    </row>
    <row r="48" spans="1:9" x14ac:dyDescent="0.2">
      <c r="A48" s="621" t="s">
        <v>223</v>
      </c>
      <c r="B48" s="456" t="s">
        <v>224</v>
      </c>
      <c r="C48" s="456"/>
      <c r="D48" s="456"/>
      <c r="E48" s="456"/>
      <c r="F48" s="328"/>
      <c r="G48" s="461"/>
      <c r="H48" s="336"/>
      <c r="I48" s="568"/>
    </row>
    <row r="49" spans="1:9" x14ac:dyDescent="0.2">
      <c r="A49" s="619"/>
      <c r="B49" s="715"/>
      <c r="C49" s="716"/>
      <c r="D49" s="716"/>
      <c r="E49" s="717"/>
      <c r="F49" s="328"/>
      <c r="G49" s="461"/>
      <c r="H49" s="336"/>
      <c r="I49" s="568"/>
    </row>
    <row r="50" spans="1:9" x14ac:dyDescent="0.2">
      <c r="A50" s="619"/>
      <c r="B50" s="97" t="s">
        <v>43</v>
      </c>
      <c r="C50" s="75"/>
      <c r="D50" s="75" t="s">
        <v>264</v>
      </c>
      <c r="E50" s="591"/>
      <c r="F50" s="328"/>
      <c r="G50" s="327">
        <f>G51+G52+G53+G54+G55</f>
        <v>1632260</v>
      </c>
      <c r="H50" s="336"/>
      <c r="I50" s="568"/>
    </row>
    <row r="51" spans="1:9" x14ac:dyDescent="0.2">
      <c r="A51" s="619"/>
      <c r="B51" s="605"/>
      <c r="C51" s="514" t="s">
        <v>163</v>
      </c>
      <c r="D51" s="514"/>
      <c r="E51" s="594" t="s">
        <v>267</v>
      </c>
      <c r="F51" s="328"/>
      <c r="G51" s="461">
        <v>60075</v>
      </c>
      <c r="H51" s="336"/>
      <c r="I51" s="568"/>
    </row>
    <row r="52" spans="1:9" x14ac:dyDescent="0.2">
      <c r="A52" s="619"/>
      <c r="B52" s="605"/>
      <c r="C52" s="514" t="s">
        <v>164</v>
      </c>
      <c r="D52" s="514"/>
      <c r="E52" s="597" t="s">
        <v>265</v>
      </c>
      <c r="F52" s="328"/>
      <c r="G52" s="461">
        <v>43165</v>
      </c>
      <c r="H52" s="336"/>
      <c r="I52" s="568"/>
    </row>
    <row r="53" spans="1:9" x14ac:dyDescent="0.2">
      <c r="A53" s="619"/>
      <c r="B53" s="605"/>
      <c r="C53" s="514" t="s">
        <v>165</v>
      </c>
      <c r="D53" s="75"/>
      <c r="E53" s="597" t="s">
        <v>238</v>
      </c>
      <c r="F53" s="328"/>
      <c r="G53" s="461">
        <v>781420</v>
      </c>
      <c r="H53" s="336"/>
      <c r="I53" s="568"/>
    </row>
    <row r="54" spans="1:9" x14ac:dyDescent="0.2">
      <c r="A54" s="619"/>
      <c r="B54" s="93"/>
      <c r="C54" s="514" t="s">
        <v>165</v>
      </c>
      <c r="D54" s="75"/>
      <c r="E54" s="597" t="s">
        <v>266</v>
      </c>
      <c r="F54" s="328"/>
      <c r="G54" s="461">
        <v>194465</v>
      </c>
      <c r="H54" s="336"/>
      <c r="I54" s="568"/>
    </row>
    <row r="55" spans="1:9" x14ac:dyDescent="0.2">
      <c r="A55" s="619"/>
      <c r="B55" s="93"/>
      <c r="C55" s="514" t="s">
        <v>46</v>
      </c>
      <c r="D55" s="75"/>
      <c r="E55" s="597" t="s">
        <v>268</v>
      </c>
      <c r="F55" s="328"/>
      <c r="G55" s="461">
        <v>553135</v>
      </c>
      <c r="H55" s="336"/>
      <c r="I55" s="568"/>
    </row>
    <row r="56" spans="1:9" x14ac:dyDescent="0.2">
      <c r="A56" s="619"/>
      <c r="B56" s="715"/>
      <c r="C56" s="716"/>
      <c r="D56" s="716"/>
      <c r="E56" s="717"/>
      <c r="F56" s="328"/>
      <c r="G56" s="461"/>
      <c r="H56" s="336"/>
      <c r="I56" s="568"/>
    </row>
    <row r="57" spans="1:9" x14ac:dyDescent="0.2">
      <c r="A57" s="619"/>
      <c r="B57" s="97" t="s">
        <v>227</v>
      </c>
      <c r="C57" s="514"/>
      <c r="D57" s="514"/>
      <c r="E57" s="598"/>
      <c r="F57" s="328"/>
      <c r="G57" s="327">
        <v>168000</v>
      </c>
      <c r="H57" s="336"/>
      <c r="I57" s="568"/>
    </row>
    <row r="58" spans="1:9" x14ac:dyDescent="0.2">
      <c r="A58" s="619"/>
      <c r="B58" s="605"/>
      <c r="C58" s="514" t="s">
        <v>226</v>
      </c>
      <c r="D58" s="514"/>
      <c r="E58" s="598"/>
      <c r="F58" s="328"/>
      <c r="G58" s="461">
        <v>168000</v>
      </c>
      <c r="H58" s="336"/>
      <c r="I58" s="568"/>
    </row>
    <row r="59" spans="1:9" x14ac:dyDescent="0.2">
      <c r="A59" s="619"/>
      <c r="B59" s="715"/>
      <c r="C59" s="716"/>
      <c r="D59" s="716"/>
      <c r="E59" s="717"/>
      <c r="F59" s="328"/>
      <c r="G59" s="461"/>
      <c r="H59" s="336"/>
      <c r="I59" s="568"/>
    </row>
    <row r="60" spans="1:9" x14ac:dyDescent="0.2">
      <c r="A60" s="622"/>
      <c r="B60" s="97" t="s">
        <v>51</v>
      </c>
      <c r="C60" s="94"/>
      <c r="D60" s="94"/>
      <c r="E60" s="138"/>
      <c r="F60" s="623"/>
      <c r="G60" s="626">
        <v>356000</v>
      </c>
      <c r="H60" s="532"/>
      <c r="I60" s="568"/>
    </row>
    <row r="61" spans="1:9" x14ac:dyDescent="0.2">
      <c r="A61" s="622"/>
      <c r="B61" s="97"/>
      <c r="C61" s="514" t="s">
        <v>166</v>
      </c>
      <c r="D61" s="514"/>
      <c r="E61" s="597" t="s">
        <v>269</v>
      </c>
      <c r="F61" s="623"/>
      <c r="G61" s="611">
        <v>356000</v>
      </c>
      <c r="H61" s="532"/>
      <c r="I61" s="568"/>
    </row>
    <row r="62" spans="1:9" x14ac:dyDescent="0.2">
      <c r="A62" s="622"/>
      <c r="B62" s="715"/>
      <c r="C62" s="716"/>
      <c r="D62" s="716"/>
      <c r="E62" s="717"/>
      <c r="F62" s="623"/>
      <c r="G62" s="611"/>
      <c r="H62" s="532"/>
      <c r="I62" s="568"/>
    </row>
    <row r="63" spans="1:9" x14ac:dyDescent="0.2">
      <c r="A63" s="622"/>
      <c r="B63" s="97" t="s">
        <v>30</v>
      </c>
      <c r="C63" s="514"/>
      <c r="D63" s="514"/>
      <c r="E63" s="608" t="s">
        <v>217</v>
      </c>
      <c r="F63" s="626"/>
      <c r="G63" s="626">
        <v>150000</v>
      </c>
      <c r="H63" s="532"/>
      <c r="I63" s="568"/>
    </row>
    <row r="64" spans="1:9" x14ac:dyDescent="0.2">
      <c r="A64" s="622"/>
      <c r="B64" s="614"/>
      <c r="C64" s="600"/>
      <c r="D64" s="600"/>
      <c r="E64" s="627"/>
      <c r="F64" s="626"/>
      <c r="G64" s="626"/>
      <c r="H64" s="532"/>
      <c r="I64" s="568"/>
    </row>
    <row r="65" spans="1:9" x14ac:dyDescent="0.2">
      <c r="A65" s="622"/>
      <c r="B65" s="97" t="s">
        <v>232</v>
      </c>
      <c r="C65" s="514"/>
      <c r="D65" s="643" t="s">
        <v>347</v>
      </c>
      <c r="E65" s="514"/>
      <c r="F65" s="626"/>
      <c r="G65" s="626">
        <v>110855</v>
      </c>
      <c r="H65" s="532"/>
      <c r="I65" s="568"/>
    </row>
    <row r="66" spans="1:9" x14ac:dyDescent="0.2">
      <c r="A66" s="622"/>
      <c r="B66" s="93"/>
      <c r="C66" s="514"/>
      <c r="D66" s="514" t="s">
        <v>233</v>
      </c>
      <c r="E66" s="610"/>
      <c r="F66" s="626"/>
      <c r="G66" s="626">
        <v>1857888</v>
      </c>
      <c r="H66" s="532"/>
      <c r="I66" s="568"/>
    </row>
    <row r="67" spans="1:9" x14ac:dyDescent="0.2">
      <c r="A67" s="622"/>
      <c r="B67" s="614"/>
      <c r="C67" s="600"/>
      <c r="D67" s="600"/>
      <c r="E67" s="627"/>
      <c r="F67" s="626"/>
      <c r="G67" s="626"/>
      <c r="H67" s="532"/>
      <c r="I67" s="568"/>
    </row>
    <row r="68" spans="1:9" x14ac:dyDescent="0.2">
      <c r="A68" s="622"/>
      <c r="B68" s="614" t="s">
        <v>167</v>
      </c>
      <c r="C68" s="600"/>
      <c r="D68" s="600"/>
      <c r="E68" s="615" t="s">
        <v>276</v>
      </c>
      <c r="F68" s="626"/>
      <c r="G68" s="626">
        <v>1078680</v>
      </c>
      <c r="H68" s="532"/>
      <c r="I68" s="568"/>
    </row>
    <row r="69" spans="1:9" x14ac:dyDescent="0.2">
      <c r="A69" s="622"/>
      <c r="B69" s="614"/>
      <c r="C69" s="600"/>
      <c r="D69" s="600"/>
      <c r="E69" s="627"/>
      <c r="F69" s="626"/>
      <c r="G69" s="626"/>
      <c r="H69" s="532"/>
      <c r="I69" s="568"/>
    </row>
    <row r="70" spans="1:9" x14ac:dyDescent="0.2">
      <c r="A70" s="622"/>
      <c r="B70" s="614" t="s">
        <v>334</v>
      </c>
      <c r="C70" s="600"/>
      <c r="D70" s="600"/>
      <c r="E70" s="627"/>
      <c r="F70" s="626"/>
      <c r="G70" s="626">
        <v>550969</v>
      </c>
      <c r="H70" s="532"/>
      <c r="I70" s="568"/>
    </row>
    <row r="71" spans="1:9" x14ac:dyDescent="0.2">
      <c r="A71" s="666" t="s">
        <v>60</v>
      </c>
      <c r="B71" s="614" t="s">
        <v>373</v>
      </c>
      <c r="C71" s="600"/>
      <c r="D71" s="600"/>
      <c r="E71" s="627"/>
      <c r="F71" s="626"/>
      <c r="G71" s="626">
        <v>607300</v>
      </c>
      <c r="H71" s="532"/>
      <c r="I71" s="568"/>
    </row>
    <row r="72" spans="1:9" ht="13.5" thickBot="1" x14ac:dyDescent="0.25">
      <c r="A72" s="620"/>
      <c r="B72" s="718" t="s">
        <v>374</v>
      </c>
      <c r="C72" s="719"/>
      <c r="D72" s="719"/>
      <c r="E72" s="720"/>
      <c r="F72" s="616"/>
      <c r="G72" s="616">
        <v>607300</v>
      </c>
      <c r="H72" s="617"/>
      <c r="I72" s="564"/>
    </row>
    <row r="73" spans="1:9" ht="13.5" thickBot="1" x14ac:dyDescent="0.25">
      <c r="A73" s="624"/>
      <c r="B73" s="80" t="s">
        <v>119</v>
      </c>
      <c r="C73" s="82"/>
      <c r="D73" s="82"/>
      <c r="E73" s="83"/>
      <c r="F73" s="625">
        <v>4335160</v>
      </c>
      <c r="G73" s="628">
        <f>G14+G50+G57+G60+G65+G66+G63+G68+G70+G72</f>
        <v>6781952</v>
      </c>
      <c r="H73" s="612"/>
      <c r="I73" s="539"/>
    </row>
  </sheetData>
  <mergeCells count="9">
    <mergeCell ref="B1:J1"/>
    <mergeCell ref="B59:E59"/>
    <mergeCell ref="B62:E62"/>
    <mergeCell ref="B72:E72"/>
    <mergeCell ref="B56:E56"/>
    <mergeCell ref="B49:E49"/>
    <mergeCell ref="A3:I3"/>
    <mergeCell ref="C5:F5"/>
    <mergeCell ref="D8:E8"/>
  </mergeCells>
  <phoneticPr fontId="0" type="noConversion"/>
  <pageMargins left="0.25" right="0.25" top="0.75" bottom="0.75" header="0.3" footer="0.3"/>
  <pageSetup paperSize="9" scale="9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34"/>
  <sheetViews>
    <sheetView workbookViewId="0">
      <selection activeCell="C1" sqref="C1:K1"/>
    </sheetView>
  </sheetViews>
  <sheetFormatPr defaultRowHeight="12.75" x14ac:dyDescent="0.2"/>
  <cols>
    <col min="2" max="2" width="17.85546875" customWidth="1"/>
    <col min="3" max="6" width="9" customWidth="1"/>
    <col min="7" max="7" width="9.42578125" bestFit="1" customWidth="1"/>
    <col min="8" max="8" width="9.85546875" bestFit="1" customWidth="1"/>
    <col min="9" max="10" width="9" customWidth="1"/>
    <col min="11" max="11" width="11.28515625" customWidth="1"/>
    <col min="12" max="12" width="9.85546875" bestFit="1" customWidth="1"/>
    <col min="13" max="13" width="10.42578125" bestFit="1" customWidth="1"/>
    <col min="14" max="14" width="11.140625" customWidth="1"/>
  </cols>
  <sheetData>
    <row r="1" spans="1:14" x14ac:dyDescent="0.2">
      <c r="C1" s="726" t="s">
        <v>388</v>
      </c>
      <c r="D1" s="726"/>
      <c r="E1" s="726"/>
      <c r="F1" s="726"/>
      <c r="G1" s="726"/>
      <c r="H1" s="726"/>
      <c r="I1" s="726"/>
      <c r="J1" s="726"/>
      <c r="K1" s="726"/>
    </row>
    <row r="3" spans="1:14" x14ac:dyDescent="0.2">
      <c r="C3" s="726" t="s">
        <v>335</v>
      </c>
      <c r="D3" s="726"/>
      <c r="E3" s="726"/>
      <c r="F3" s="726"/>
      <c r="G3" s="726"/>
      <c r="H3" s="726"/>
      <c r="I3" s="726"/>
      <c r="J3" s="726"/>
      <c r="K3" s="726"/>
      <c r="M3" s="39"/>
    </row>
    <row r="4" spans="1:14" x14ac:dyDescent="0.2">
      <c r="C4" s="191"/>
      <c r="G4" s="191"/>
      <c r="M4" s="39"/>
    </row>
    <row r="5" spans="1:14" x14ac:dyDescent="0.2">
      <c r="A5" s="4"/>
      <c r="B5" s="4"/>
      <c r="C5" s="4"/>
      <c r="D5" s="4"/>
      <c r="E5" s="690" t="s">
        <v>16</v>
      </c>
      <c r="F5" s="690"/>
      <c r="G5" s="690"/>
      <c r="H5" s="690"/>
    </row>
    <row r="6" spans="1:14" x14ac:dyDescent="0.2">
      <c r="A6" s="4"/>
      <c r="B6" s="4"/>
      <c r="C6" s="4"/>
      <c r="D6" s="4"/>
      <c r="G6" s="191"/>
    </row>
    <row r="7" spans="1:14" x14ac:dyDescent="0.2">
      <c r="C7" s="4"/>
      <c r="D7" s="4"/>
      <c r="E7" s="680" t="s">
        <v>40</v>
      </c>
      <c r="F7" s="680"/>
      <c r="G7" s="680"/>
      <c r="H7" s="680"/>
      <c r="I7" s="4"/>
    </row>
    <row r="8" spans="1:14" x14ac:dyDescent="0.2">
      <c r="F8" s="680">
        <v>2020</v>
      </c>
      <c r="G8" s="680"/>
    </row>
    <row r="9" spans="1:14" ht="13.5" thickBot="1" x14ac:dyDescent="0.25">
      <c r="C9" t="s">
        <v>41</v>
      </c>
      <c r="N9" s="174" t="s">
        <v>180</v>
      </c>
    </row>
    <row r="10" spans="1:14" x14ac:dyDescent="0.2">
      <c r="A10" s="117" t="s">
        <v>42</v>
      </c>
      <c r="B10" s="156"/>
      <c r="C10" s="721" t="s">
        <v>168</v>
      </c>
      <c r="D10" s="722"/>
      <c r="E10" s="721" t="s">
        <v>169</v>
      </c>
      <c r="F10" s="722"/>
      <c r="G10" s="721" t="s">
        <v>174</v>
      </c>
      <c r="H10" s="722"/>
      <c r="I10" s="721" t="s">
        <v>170</v>
      </c>
      <c r="J10" s="722"/>
      <c r="K10" s="721" t="s">
        <v>171</v>
      </c>
      <c r="L10" s="722"/>
      <c r="M10" s="721" t="s">
        <v>172</v>
      </c>
      <c r="N10" s="725"/>
    </row>
    <row r="11" spans="1:14" ht="13.5" thickBot="1" x14ac:dyDescent="0.25">
      <c r="A11" s="157"/>
      <c r="B11" s="158"/>
      <c r="C11" s="342" t="s">
        <v>173</v>
      </c>
      <c r="D11" s="344" t="s">
        <v>336</v>
      </c>
      <c r="E11" s="342" t="s">
        <v>173</v>
      </c>
      <c r="F11" s="344" t="s">
        <v>336</v>
      </c>
      <c r="G11" s="342" t="s">
        <v>173</v>
      </c>
      <c r="H11" s="344" t="s">
        <v>336</v>
      </c>
      <c r="I11" s="342" t="s">
        <v>173</v>
      </c>
      <c r="J11" s="344" t="s">
        <v>336</v>
      </c>
      <c r="K11" s="342" t="s">
        <v>173</v>
      </c>
      <c r="L11" s="344" t="s">
        <v>337</v>
      </c>
      <c r="M11" s="342" t="s">
        <v>173</v>
      </c>
      <c r="N11" s="345" t="s">
        <v>337</v>
      </c>
    </row>
    <row r="12" spans="1:14" ht="13.5" thickBot="1" x14ac:dyDescent="0.25">
      <c r="A12" s="117" t="s">
        <v>19</v>
      </c>
      <c r="B12" s="156"/>
      <c r="C12" s="159"/>
      <c r="D12" s="160"/>
      <c r="E12" s="159"/>
      <c r="F12" s="160"/>
      <c r="G12" s="159"/>
      <c r="H12" s="159"/>
      <c r="I12" s="159"/>
      <c r="J12" s="160"/>
      <c r="K12" s="159"/>
      <c r="L12" s="160"/>
      <c r="M12" s="159"/>
      <c r="N12" s="161"/>
    </row>
    <row r="13" spans="1:14" ht="13.5" thickBot="1" x14ac:dyDescent="0.25">
      <c r="A13" s="723" t="s">
        <v>229</v>
      </c>
      <c r="B13" s="724"/>
      <c r="C13" s="346"/>
      <c r="D13" s="347"/>
      <c r="E13" s="346"/>
      <c r="F13" s="347"/>
      <c r="G13" s="346"/>
      <c r="H13" s="346"/>
      <c r="I13" s="346"/>
      <c r="J13" s="347"/>
      <c r="K13" s="370">
        <v>20358334</v>
      </c>
      <c r="L13" s="370">
        <v>20358334</v>
      </c>
      <c r="M13" s="349">
        <v>20358334</v>
      </c>
      <c r="N13" s="349">
        <v>20358334</v>
      </c>
    </row>
    <row r="14" spans="1:14" x14ac:dyDescent="0.2">
      <c r="A14" s="633" t="s">
        <v>376</v>
      </c>
      <c r="B14" s="160"/>
      <c r="C14" s="350"/>
      <c r="D14" s="351"/>
      <c r="E14" s="350"/>
      <c r="F14" s="351"/>
      <c r="G14" s="350"/>
      <c r="H14" s="350"/>
      <c r="I14" s="350"/>
      <c r="J14" s="351"/>
      <c r="K14" s="350">
        <v>8798000</v>
      </c>
      <c r="L14" s="350">
        <v>8798000</v>
      </c>
      <c r="M14" s="352">
        <v>8798000</v>
      </c>
      <c r="N14" s="352">
        <v>8798000</v>
      </c>
    </row>
    <row r="15" spans="1:14" x14ac:dyDescent="0.2">
      <c r="A15" s="57" t="s">
        <v>243</v>
      </c>
      <c r="B15" s="530"/>
      <c r="C15" s="631"/>
      <c r="D15" s="354"/>
      <c r="E15" s="353"/>
      <c r="F15" s="354"/>
      <c r="G15" s="353"/>
      <c r="H15" s="353"/>
      <c r="I15" s="353"/>
      <c r="J15" s="354"/>
      <c r="K15" s="353">
        <v>345000</v>
      </c>
      <c r="L15" s="353">
        <v>345000</v>
      </c>
      <c r="M15" s="355">
        <v>345000</v>
      </c>
      <c r="N15" s="355">
        <v>345000</v>
      </c>
    </row>
    <row r="16" spans="1:14" ht="13.5" thickBot="1" x14ac:dyDescent="0.25">
      <c r="A16" s="634" t="s">
        <v>285</v>
      </c>
      <c r="B16" s="524"/>
      <c r="C16" s="632"/>
      <c r="D16" s="367"/>
      <c r="E16" s="366"/>
      <c r="F16" s="367"/>
      <c r="G16" s="366"/>
      <c r="H16" s="366"/>
      <c r="I16" s="366"/>
      <c r="J16" s="367"/>
      <c r="K16" s="366">
        <v>11215334</v>
      </c>
      <c r="L16" s="366">
        <v>11215334</v>
      </c>
      <c r="M16" s="368">
        <v>11215334</v>
      </c>
      <c r="N16" s="368">
        <v>11215334</v>
      </c>
    </row>
    <row r="17" spans="1:28" s="37" customFormat="1" ht="13.5" thickBot="1" x14ac:dyDescent="0.25">
      <c r="A17" s="629" t="s">
        <v>239</v>
      </c>
      <c r="B17" s="630"/>
      <c r="C17" s="370"/>
      <c r="D17" s="387"/>
      <c r="E17" s="370"/>
      <c r="F17" s="387"/>
      <c r="G17" s="370">
        <v>5696000</v>
      </c>
      <c r="H17" s="370">
        <f>H18+H19+H20+H21</f>
        <v>20696000</v>
      </c>
      <c r="I17" s="370"/>
      <c r="J17" s="387"/>
      <c r="K17" s="376"/>
      <c r="L17" s="376"/>
      <c r="M17" s="370">
        <v>5696000</v>
      </c>
      <c r="N17" s="370">
        <f>N18+N19+N20+N21</f>
        <v>20696000</v>
      </c>
      <c r="O17" s="458"/>
      <c r="P17" s="459"/>
      <c r="Q17" s="459"/>
      <c r="R17" s="459"/>
      <c r="S17" s="459"/>
      <c r="T17" s="459"/>
      <c r="U17" s="459"/>
      <c r="V17" s="459"/>
      <c r="W17" s="459"/>
      <c r="X17" s="459"/>
      <c r="Y17" s="459"/>
      <c r="Z17" s="459"/>
      <c r="AA17" s="459"/>
      <c r="AB17" s="459"/>
    </row>
    <row r="18" spans="1:28" x14ac:dyDescent="0.2">
      <c r="A18" s="166" t="s">
        <v>244</v>
      </c>
      <c r="B18" s="113"/>
      <c r="C18" s="356"/>
      <c r="D18" s="357"/>
      <c r="E18" s="356"/>
      <c r="F18" s="357"/>
      <c r="G18" s="356">
        <v>2794000</v>
      </c>
      <c r="H18" s="356">
        <v>2794000</v>
      </c>
      <c r="I18" s="356"/>
      <c r="J18" s="357"/>
      <c r="K18" s="356"/>
      <c r="L18" s="356"/>
      <c r="M18" s="358">
        <v>2794000</v>
      </c>
      <c r="N18" s="358">
        <v>2794000</v>
      </c>
    </row>
    <row r="19" spans="1:28" x14ac:dyDescent="0.2">
      <c r="A19" s="166" t="s">
        <v>241</v>
      </c>
      <c r="B19" s="113"/>
      <c r="C19" s="356"/>
      <c r="D19" s="357"/>
      <c r="E19" s="356"/>
      <c r="F19" s="357"/>
      <c r="G19" s="356">
        <v>2902000</v>
      </c>
      <c r="H19" s="356">
        <v>2902000</v>
      </c>
      <c r="I19" s="356"/>
      <c r="J19" s="357"/>
      <c r="K19" s="356"/>
      <c r="L19" s="356"/>
      <c r="M19" s="358">
        <v>2902000</v>
      </c>
      <c r="N19" s="358">
        <v>2902000</v>
      </c>
    </row>
    <row r="20" spans="1:28" x14ac:dyDescent="0.2">
      <c r="A20" s="471" t="s">
        <v>346</v>
      </c>
      <c r="B20" s="168"/>
      <c r="C20" s="359"/>
      <c r="D20" s="360"/>
      <c r="E20" s="359"/>
      <c r="F20" s="360"/>
      <c r="G20" s="361"/>
      <c r="H20" s="361">
        <v>3000000</v>
      </c>
      <c r="I20" s="359"/>
      <c r="J20" s="360"/>
      <c r="K20" s="451"/>
      <c r="L20" s="451"/>
      <c r="M20" s="466"/>
      <c r="N20" s="466">
        <f>D20+F20+H20+J20+L20</f>
        <v>3000000</v>
      </c>
    </row>
    <row r="21" spans="1:28" ht="13.5" thickBot="1" x14ac:dyDescent="0.25">
      <c r="A21" s="169" t="s">
        <v>375</v>
      </c>
      <c r="B21" s="137"/>
      <c r="C21" s="353"/>
      <c r="D21" s="354"/>
      <c r="E21" s="353"/>
      <c r="F21" s="354"/>
      <c r="G21" s="353"/>
      <c r="H21" s="353">
        <v>12000000</v>
      </c>
      <c r="I21" s="353"/>
      <c r="J21" s="354"/>
      <c r="K21" s="353"/>
      <c r="L21" s="353"/>
      <c r="M21" s="355"/>
      <c r="N21" s="355">
        <v>12000000</v>
      </c>
    </row>
    <row r="22" spans="1:28" ht="13.5" thickBot="1" x14ac:dyDescent="0.25">
      <c r="A22" s="343"/>
      <c r="B22" s="170"/>
      <c r="C22" s="348"/>
      <c r="D22" s="363"/>
      <c r="E22" s="348"/>
      <c r="F22" s="363"/>
      <c r="G22" s="348"/>
      <c r="H22" s="348"/>
      <c r="I22" s="348"/>
      <c r="J22" s="363"/>
      <c r="K22" s="348"/>
      <c r="L22" s="348"/>
      <c r="M22" s="364"/>
      <c r="N22" s="364"/>
    </row>
    <row r="23" spans="1:28" x14ac:dyDescent="0.2">
      <c r="A23" s="166"/>
      <c r="B23" s="113"/>
      <c r="C23" s="356"/>
      <c r="D23" s="357"/>
      <c r="E23" s="356"/>
      <c r="F23" s="357"/>
      <c r="G23" s="356"/>
      <c r="H23" s="356"/>
      <c r="I23" s="356"/>
      <c r="J23" s="357"/>
      <c r="K23" s="356"/>
      <c r="L23" s="356"/>
      <c r="M23" s="358"/>
      <c r="N23" s="358"/>
    </row>
    <row r="24" spans="1:28" x14ac:dyDescent="0.2">
      <c r="A24" s="171"/>
      <c r="B24" s="113"/>
      <c r="C24" s="356"/>
      <c r="D24" s="357"/>
      <c r="E24" s="356"/>
      <c r="F24" s="357"/>
      <c r="G24" s="356"/>
      <c r="H24" s="356"/>
      <c r="I24" s="361"/>
      <c r="J24" s="365"/>
      <c r="K24" s="361"/>
      <c r="L24" s="361"/>
      <c r="M24" s="362"/>
      <c r="N24" s="362"/>
    </row>
    <row r="25" spans="1:28" x14ac:dyDescent="0.2">
      <c r="A25" s="171"/>
      <c r="B25" s="113"/>
      <c r="C25" s="361"/>
      <c r="D25" s="365"/>
      <c r="E25" s="361"/>
      <c r="F25" s="365"/>
      <c r="G25" s="361"/>
      <c r="H25" s="361"/>
      <c r="I25" s="361"/>
      <c r="J25" s="365"/>
      <c r="K25" s="361"/>
      <c r="L25" s="361"/>
      <c r="M25" s="362"/>
      <c r="N25" s="362"/>
    </row>
    <row r="26" spans="1:28" ht="13.5" thickBot="1" x14ac:dyDescent="0.25">
      <c r="A26" s="173"/>
      <c r="B26" s="133"/>
      <c r="C26" s="366"/>
      <c r="D26" s="367"/>
      <c r="E26" s="366"/>
      <c r="F26" s="367"/>
      <c r="G26" s="366"/>
      <c r="H26" s="366"/>
      <c r="I26" s="366"/>
      <c r="J26" s="367"/>
      <c r="K26" s="366"/>
      <c r="L26" s="366"/>
      <c r="M26" s="368"/>
      <c r="N26" s="368"/>
    </row>
    <row r="27" spans="1:28" ht="13.5" thickBot="1" x14ac:dyDescent="0.25">
      <c r="A27" s="341"/>
      <c r="B27" s="162"/>
      <c r="C27" s="348"/>
      <c r="D27" s="363"/>
      <c r="E27" s="348"/>
      <c r="F27" s="363"/>
      <c r="G27" s="348"/>
      <c r="H27" s="348"/>
      <c r="I27" s="348"/>
      <c r="J27" s="363"/>
      <c r="K27" s="348"/>
      <c r="L27" s="348"/>
      <c r="M27" s="349"/>
      <c r="N27" s="349"/>
    </row>
    <row r="28" spans="1:28" x14ac:dyDescent="0.2">
      <c r="A28" s="171"/>
      <c r="B28" s="172"/>
      <c r="C28" s="356"/>
      <c r="D28" s="357"/>
      <c r="E28" s="356"/>
      <c r="F28" s="357"/>
      <c r="G28" s="356"/>
      <c r="H28" s="356"/>
      <c r="I28" s="356"/>
      <c r="J28" s="357"/>
      <c r="K28" s="356"/>
      <c r="L28" s="356"/>
      <c r="M28" s="358"/>
      <c r="N28" s="358"/>
    </row>
    <row r="29" spans="1:28" x14ac:dyDescent="0.2">
      <c r="A29" s="167"/>
      <c r="B29" s="168"/>
      <c r="C29" s="361"/>
      <c r="D29" s="365"/>
      <c r="E29" s="361"/>
      <c r="F29" s="365"/>
      <c r="G29" s="361"/>
      <c r="H29" s="361"/>
      <c r="I29" s="361"/>
      <c r="J29" s="365"/>
      <c r="K29" s="361"/>
      <c r="L29" s="361"/>
      <c r="M29" s="362"/>
      <c r="N29" s="362"/>
    </row>
    <row r="30" spans="1:28" x14ac:dyDescent="0.2">
      <c r="A30" s="167"/>
      <c r="B30" s="168"/>
      <c r="C30" s="361"/>
      <c r="D30" s="365"/>
      <c r="E30" s="361"/>
      <c r="F30" s="365"/>
      <c r="G30" s="361"/>
      <c r="H30" s="361"/>
      <c r="I30" s="361"/>
      <c r="J30" s="365"/>
      <c r="K30" s="361"/>
      <c r="L30" s="361"/>
      <c r="M30" s="362"/>
      <c r="N30" s="362"/>
    </row>
    <row r="31" spans="1:28" x14ac:dyDescent="0.2">
      <c r="A31" s="167"/>
      <c r="B31" s="168"/>
      <c r="C31" s="361"/>
      <c r="D31" s="365"/>
      <c r="E31" s="361"/>
      <c r="F31" s="365"/>
      <c r="G31" s="361"/>
      <c r="H31" s="361"/>
      <c r="I31" s="361"/>
      <c r="J31" s="365"/>
      <c r="K31" s="361"/>
      <c r="L31" s="361"/>
      <c r="M31" s="362"/>
      <c r="N31" s="362"/>
    </row>
    <row r="32" spans="1:28" ht="13.5" thickBot="1" x14ac:dyDescent="0.25">
      <c r="A32" s="169"/>
      <c r="B32" s="137"/>
      <c r="C32" s="353"/>
      <c r="D32" s="354"/>
      <c r="E32" s="353"/>
      <c r="F32" s="354"/>
      <c r="G32" s="353"/>
      <c r="H32" s="353"/>
      <c r="I32" s="353"/>
      <c r="J32" s="354"/>
      <c r="K32" s="353"/>
      <c r="L32" s="353"/>
      <c r="M32" s="355"/>
      <c r="N32" s="355"/>
    </row>
    <row r="33" spans="1:14" ht="14.25" thickTop="1" thickBot="1" x14ac:dyDescent="0.25">
      <c r="A33" s="175" t="s">
        <v>119</v>
      </c>
      <c r="B33" s="176"/>
      <c r="C33" s="369"/>
      <c r="D33" s="369"/>
      <c r="E33" s="369"/>
      <c r="F33" s="369"/>
      <c r="G33" s="369">
        <v>5696000</v>
      </c>
      <c r="H33" s="369">
        <f>H13+H17+H22+H27</f>
        <v>20696000</v>
      </c>
      <c r="I33" s="369"/>
      <c r="J33" s="369"/>
      <c r="K33" s="369">
        <v>20358334</v>
      </c>
      <c r="L33" s="369">
        <v>20358334</v>
      </c>
      <c r="M33" s="667">
        <v>26054334</v>
      </c>
      <c r="N33" s="667">
        <f>N13+N17+N22+N27</f>
        <v>41054334</v>
      </c>
    </row>
    <row r="34" spans="1:14" ht="13.5" thickTop="1" x14ac:dyDescent="0.2"/>
  </sheetData>
  <mergeCells count="12">
    <mergeCell ref="C1:K1"/>
    <mergeCell ref="C3:K3"/>
    <mergeCell ref="E5:H5"/>
    <mergeCell ref="E7:H7"/>
    <mergeCell ref="F8:G8"/>
    <mergeCell ref="C10:D10"/>
    <mergeCell ref="A13:B13"/>
    <mergeCell ref="M10:N10"/>
    <mergeCell ref="K10:L10"/>
    <mergeCell ref="I10:J10"/>
    <mergeCell ref="G10:H10"/>
    <mergeCell ref="E10:F10"/>
  </mergeCells>
  <phoneticPr fontId="6" type="noConversion"/>
  <pageMargins left="0.25" right="0.25" top="0.75" bottom="0.75" header="0.3" footer="0.3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6"/>
  <sheetViews>
    <sheetView workbookViewId="0">
      <selection activeCell="B1" sqref="B1:H1"/>
    </sheetView>
  </sheetViews>
  <sheetFormatPr defaultRowHeight="12.75" x14ac:dyDescent="0.2"/>
  <cols>
    <col min="2" max="2" width="21.42578125" customWidth="1"/>
    <col min="3" max="3" width="10.85546875" customWidth="1"/>
    <col min="4" max="4" width="11.28515625" customWidth="1"/>
    <col min="5" max="5" width="12" customWidth="1"/>
    <col min="6" max="6" width="11" customWidth="1"/>
    <col min="7" max="7" width="12.140625" customWidth="1"/>
    <col min="8" max="8" width="11.7109375" customWidth="1"/>
    <col min="9" max="9" width="12" customWidth="1"/>
    <col min="10" max="10" width="13.140625" customWidth="1"/>
  </cols>
  <sheetData>
    <row r="1" spans="1:13" x14ac:dyDescent="0.2">
      <c r="B1" s="689" t="s">
        <v>389</v>
      </c>
      <c r="C1" s="689"/>
      <c r="D1" s="689"/>
      <c r="E1" s="689"/>
      <c r="F1" s="689"/>
      <c r="G1" s="689"/>
      <c r="H1" s="689"/>
    </row>
    <row r="3" spans="1:13" x14ac:dyDescent="0.2">
      <c r="B3" s="689" t="s">
        <v>338</v>
      </c>
      <c r="C3" s="689"/>
      <c r="D3" s="689"/>
      <c r="E3" s="689"/>
      <c r="F3" s="689"/>
      <c r="G3" s="689"/>
      <c r="H3" s="689"/>
    </row>
    <row r="4" spans="1:13" x14ac:dyDescent="0.2">
      <c r="C4" s="191"/>
      <c r="F4" s="191"/>
    </row>
    <row r="5" spans="1:13" x14ac:dyDescent="0.2">
      <c r="A5" s="4"/>
      <c r="B5" s="4"/>
      <c r="C5" s="4"/>
      <c r="D5" s="690" t="s">
        <v>16</v>
      </c>
      <c r="E5" s="690"/>
      <c r="F5" s="690"/>
      <c r="G5" s="690"/>
      <c r="H5" s="4"/>
    </row>
    <row r="6" spans="1:13" x14ac:dyDescent="0.2">
      <c r="A6" s="4"/>
      <c r="B6" s="4"/>
      <c r="C6" s="4"/>
      <c r="D6" s="177"/>
      <c r="E6" s="177"/>
      <c r="F6" s="177"/>
      <c r="G6" s="177"/>
      <c r="H6" s="4"/>
    </row>
    <row r="7" spans="1:13" x14ac:dyDescent="0.2">
      <c r="A7" s="4"/>
      <c r="B7" s="4"/>
      <c r="C7" s="4"/>
      <c r="D7" s="680" t="s">
        <v>178</v>
      </c>
      <c r="E7" s="680"/>
      <c r="F7" s="680"/>
      <c r="G7" s="680"/>
      <c r="H7" s="4"/>
    </row>
    <row r="8" spans="1:13" x14ac:dyDescent="0.2">
      <c r="A8" s="4"/>
      <c r="B8" s="4"/>
      <c r="C8" s="4"/>
      <c r="D8" s="4"/>
      <c r="E8" s="680">
        <v>2020</v>
      </c>
      <c r="F8" s="680"/>
      <c r="G8" s="4"/>
      <c r="H8" s="4"/>
    </row>
    <row r="9" spans="1:13" ht="13.5" thickBot="1" x14ac:dyDescent="0.25">
      <c r="J9" s="174" t="s">
        <v>180</v>
      </c>
    </row>
    <row r="10" spans="1:13" ht="13.5" thickBot="1" x14ac:dyDescent="0.25">
      <c r="A10" s="117" t="s">
        <v>42</v>
      </c>
      <c r="B10" s="156"/>
      <c r="C10" s="721" t="s">
        <v>175</v>
      </c>
      <c r="D10" s="722"/>
      <c r="E10" s="721" t="s">
        <v>176</v>
      </c>
      <c r="F10" s="722"/>
      <c r="G10" s="721" t="s">
        <v>177</v>
      </c>
      <c r="H10" s="722"/>
      <c r="I10" s="721" t="s">
        <v>172</v>
      </c>
      <c r="J10" s="725"/>
    </row>
    <row r="11" spans="1:13" ht="13.5" thickBot="1" x14ac:dyDescent="0.25">
      <c r="A11" s="157"/>
      <c r="B11" s="542"/>
      <c r="C11" s="487" t="s">
        <v>173</v>
      </c>
      <c r="D11" s="635" t="s">
        <v>336</v>
      </c>
      <c r="E11" s="636" t="s">
        <v>173</v>
      </c>
      <c r="F11" s="635" t="s">
        <v>337</v>
      </c>
      <c r="G11" s="636" t="s">
        <v>173</v>
      </c>
      <c r="H11" s="635" t="s">
        <v>337</v>
      </c>
      <c r="I11" s="636" t="s">
        <v>173</v>
      </c>
      <c r="J11" s="637" t="s">
        <v>336</v>
      </c>
    </row>
    <row r="12" spans="1:13" ht="13.5" thickBot="1" x14ac:dyDescent="0.25">
      <c r="A12" s="117" t="s">
        <v>19</v>
      </c>
      <c r="B12" s="156"/>
      <c r="C12" s="371"/>
      <c r="D12" s="372"/>
      <c r="E12" s="371"/>
      <c r="F12" s="372"/>
      <c r="G12" s="371"/>
      <c r="H12" s="372"/>
      <c r="I12" s="371"/>
      <c r="J12" s="373"/>
    </row>
    <row r="13" spans="1:13" ht="13.5" thickBot="1" x14ac:dyDescent="0.25">
      <c r="A13" s="727" t="s">
        <v>280</v>
      </c>
      <c r="B13" s="728"/>
      <c r="C13" s="374">
        <v>500000</v>
      </c>
      <c r="D13" s="374">
        <v>542000</v>
      </c>
      <c r="E13" s="374"/>
      <c r="F13" s="375"/>
      <c r="G13" s="374"/>
      <c r="H13" s="374"/>
      <c r="I13" s="370">
        <f>C13+E13+G13</f>
        <v>500000</v>
      </c>
      <c r="J13" s="376">
        <f>D13+F13+H13</f>
        <v>542000</v>
      </c>
    </row>
    <row r="14" spans="1:13" x14ac:dyDescent="0.2">
      <c r="A14" s="340" t="s">
        <v>281</v>
      </c>
      <c r="B14" s="163"/>
      <c r="C14" s="377">
        <v>500000</v>
      </c>
      <c r="D14" s="377">
        <v>542000</v>
      </c>
      <c r="E14" s="377"/>
      <c r="F14" s="378"/>
      <c r="G14" s="377"/>
      <c r="H14" s="377"/>
      <c r="I14" s="377"/>
      <c r="J14" s="379"/>
    </row>
    <row r="15" spans="1:13" ht="13.5" thickBot="1" x14ac:dyDescent="0.25">
      <c r="A15" s="164"/>
      <c r="B15" s="165"/>
      <c r="C15" s="380"/>
      <c r="D15" s="380"/>
      <c r="E15" s="380"/>
      <c r="F15" s="381"/>
      <c r="G15" s="380"/>
      <c r="H15" s="380"/>
      <c r="I15" s="380"/>
      <c r="J15" s="266"/>
    </row>
    <row r="16" spans="1:13" ht="13.5" thickBot="1" x14ac:dyDescent="0.25">
      <c r="A16" s="445" t="s">
        <v>239</v>
      </c>
      <c r="B16" s="162"/>
      <c r="C16" s="370">
        <v>7011000</v>
      </c>
      <c r="D16" s="370">
        <f>D17+D18+D19+D20+D21+D23</f>
        <v>10011000</v>
      </c>
      <c r="E16" s="370"/>
      <c r="F16" s="387">
        <v>12600964</v>
      </c>
      <c r="G16" s="370"/>
      <c r="H16" s="370">
        <v>39841</v>
      </c>
      <c r="I16" s="640">
        <v>7011000</v>
      </c>
      <c r="J16" s="640">
        <f>D16+F16+H16</f>
        <v>22651805</v>
      </c>
      <c r="M16" s="458"/>
    </row>
    <row r="17" spans="1:10" x14ac:dyDescent="0.2">
      <c r="A17" s="166" t="s">
        <v>377</v>
      </c>
      <c r="B17" s="113"/>
      <c r="C17" s="382"/>
      <c r="D17" s="382"/>
      <c r="E17" s="382"/>
      <c r="F17" s="383"/>
      <c r="G17" s="382"/>
      <c r="H17" s="382">
        <v>39841</v>
      </c>
      <c r="I17" s="384"/>
      <c r="J17" s="384"/>
    </row>
    <row r="18" spans="1:10" x14ac:dyDescent="0.2">
      <c r="A18" s="166" t="s">
        <v>240</v>
      </c>
      <c r="B18" s="113"/>
      <c r="C18" s="382">
        <v>3287000</v>
      </c>
      <c r="D18" s="382">
        <v>3287000</v>
      </c>
      <c r="E18" s="382"/>
      <c r="F18" s="383"/>
      <c r="G18" s="382"/>
      <c r="H18" s="382"/>
      <c r="I18" s="384">
        <f t="shared" ref="I18:J21" si="0">C18+E18+G18</f>
        <v>3287000</v>
      </c>
      <c r="J18" s="384">
        <f t="shared" si="0"/>
        <v>3287000</v>
      </c>
    </row>
    <row r="19" spans="1:10" x14ac:dyDescent="0.2">
      <c r="A19" s="166" t="s">
        <v>241</v>
      </c>
      <c r="B19" s="113"/>
      <c r="C19" s="382">
        <v>3224000</v>
      </c>
      <c r="D19" s="382">
        <v>3224000</v>
      </c>
      <c r="E19" s="382"/>
      <c r="F19" s="383"/>
      <c r="G19" s="382"/>
      <c r="H19" s="382"/>
      <c r="I19" s="384">
        <f t="shared" si="0"/>
        <v>3224000</v>
      </c>
      <c r="J19" s="384">
        <f t="shared" si="0"/>
        <v>3224000</v>
      </c>
    </row>
    <row r="20" spans="1:10" x14ac:dyDescent="0.2">
      <c r="A20" s="166" t="s">
        <v>279</v>
      </c>
      <c r="B20" s="113"/>
      <c r="C20" s="382">
        <v>500000</v>
      </c>
      <c r="D20" s="382">
        <v>500000</v>
      </c>
      <c r="E20" s="382"/>
      <c r="F20" s="383"/>
      <c r="G20" s="382"/>
      <c r="H20" s="382"/>
      <c r="I20" s="384">
        <f t="shared" si="0"/>
        <v>500000</v>
      </c>
      <c r="J20" s="384">
        <f t="shared" si="0"/>
        <v>500000</v>
      </c>
    </row>
    <row r="21" spans="1:10" x14ac:dyDescent="0.2">
      <c r="A21" s="638" t="s">
        <v>339</v>
      </c>
      <c r="B21" s="639"/>
      <c r="C21" s="385"/>
      <c r="D21" s="385"/>
      <c r="E21" s="451"/>
      <c r="F21" s="388">
        <v>600964</v>
      </c>
      <c r="G21" s="386"/>
      <c r="H21" s="386"/>
      <c r="I21" s="641">
        <f t="shared" si="0"/>
        <v>0</v>
      </c>
      <c r="J21" s="641">
        <f t="shared" si="0"/>
        <v>600964</v>
      </c>
    </row>
    <row r="22" spans="1:10" x14ac:dyDescent="0.2">
      <c r="A22" s="475" t="s">
        <v>375</v>
      </c>
      <c r="B22" s="668"/>
      <c r="C22" s="669"/>
      <c r="D22" s="669"/>
      <c r="E22" s="670"/>
      <c r="F22" s="381">
        <v>12000000</v>
      </c>
      <c r="G22" s="380"/>
      <c r="H22" s="380"/>
      <c r="I22" s="671"/>
      <c r="J22" s="672"/>
    </row>
    <row r="23" spans="1:10" ht="13.5" thickBot="1" x14ac:dyDescent="0.25">
      <c r="A23" s="475" t="s">
        <v>346</v>
      </c>
      <c r="B23" s="137"/>
      <c r="C23" s="380"/>
      <c r="D23" s="380">
        <v>3000000</v>
      </c>
      <c r="E23" s="380"/>
      <c r="F23" s="381"/>
      <c r="G23" s="380"/>
      <c r="H23" s="380"/>
      <c r="I23" s="380"/>
      <c r="J23" s="266">
        <v>3000000</v>
      </c>
    </row>
    <row r="24" spans="1:10" ht="13.5" thickBot="1" x14ac:dyDescent="0.25">
      <c r="A24" s="343" t="s">
        <v>271</v>
      </c>
      <c r="B24" s="170"/>
      <c r="C24" s="370"/>
      <c r="D24" s="370"/>
      <c r="E24" s="370">
        <v>13798000</v>
      </c>
      <c r="F24" s="370">
        <v>13798000</v>
      </c>
      <c r="G24" s="370"/>
      <c r="H24" s="370">
        <v>151765</v>
      </c>
      <c r="I24" s="269">
        <v>13798000</v>
      </c>
      <c r="J24" s="269">
        <f>D24+F24+H24</f>
        <v>13949765</v>
      </c>
    </row>
    <row r="25" spans="1:10" x14ac:dyDescent="0.2">
      <c r="A25" s="166" t="s">
        <v>272</v>
      </c>
      <c r="B25" s="113"/>
      <c r="C25" s="382"/>
      <c r="D25" s="382"/>
      <c r="E25" s="382">
        <v>8798000</v>
      </c>
      <c r="F25" s="382">
        <v>8798000</v>
      </c>
      <c r="G25" s="382"/>
      <c r="H25" s="382"/>
      <c r="I25" s="384"/>
      <c r="J25" s="384"/>
    </row>
    <row r="26" spans="1:10" x14ac:dyDescent="0.2">
      <c r="A26" s="171" t="s">
        <v>277</v>
      </c>
      <c r="B26" s="113" t="s">
        <v>278</v>
      </c>
      <c r="C26" s="382"/>
      <c r="D26" s="382"/>
      <c r="E26" s="382">
        <v>5000000</v>
      </c>
      <c r="F26" s="382">
        <v>5000000</v>
      </c>
      <c r="G26" s="382"/>
      <c r="H26" s="382"/>
      <c r="I26" s="386"/>
      <c r="J26" s="257"/>
    </row>
    <row r="27" spans="1:10" x14ac:dyDescent="0.2">
      <c r="A27" s="171" t="s">
        <v>378</v>
      </c>
      <c r="B27" s="113"/>
      <c r="C27" s="386"/>
      <c r="D27" s="386"/>
      <c r="E27" s="386"/>
      <c r="F27" s="386"/>
      <c r="G27" s="386"/>
      <c r="H27" s="386">
        <v>151765</v>
      </c>
      <c r="I27" s="386"/>
      <c r="J27" s="257"/>
    </row>
    <row r="28" spans="1:10" ht="13.5" thickBot="1" x14ac:dyDescent="0.25">
      <c r="A28" s="173"/>
      <c r="B28" s="133"/>
      <c r="C28" s="389"/>
      <c r="D28" s="389"/>
      <c r="E28" s="389"/>
      <c r="F28" s="389"/>
      <c r="G28" s="389"/>
      <c r="H28" s="389"/>
      <c r="I28" s="389"/>
      <c r="J28" s="262"/>
    </row>
    <row r="29" spans="1:10" ht="13.5" thickBot="1" x14ac:dyDescent="0.25">
      <c r="A29" s="642" t="s">
        <v>63</v>
      </c>
      <c r="B29" s="170"/>
      <c r="C29" s="370"/>
      <c r="D29" s="370"/>
      <c r="E29" s="370">
        <v>345000</v>
      </c>
      <c r="F29" s="370">
        <v>345000</v>
      </c>
      <c r="G29" s="370">
        <v>300000</v>
      </c>
      <c r="H29" s="370">
        <v>300000</v>
      </c>
      <c r="I29" s="269">
        <v>645000</v>
      </c>
      <c r="J29" s="269">
        <f>J30+J31</f>
        <v>645000</v>
      </c>
    </row>
    <row r="30" spans="1:10" x14ac:dyDescent="0.2">
      <c r="A30" s="166" t="s">
        <v>242</v>
      </c>
      <c r="B30" s="113"/>
      <c r="C30" s="382"/>
      <c r="D30" s="382"/>
      <c r="E30" s="382">
        <v>345000</v>
      </c>
      <c r="F30" s="382">
        <v>345000</v>
      </c>
      <c r="G30" s="382"/>
      <c r="H30" s="382"/>
      <c r="I30" s="384">
        <f>C30+E30+G30</f>
        <v>345000</v>
      </c>
      <c r="J30" s="384">
        <f>D30+F30+H30</f>
        <v>345000</v>
      </c>
    </row>
    <row r="31" spans="1:10" ht="13.5" thickBot="1" x14ac:dyDescent="0.25">
      <c r="A31" s="475" t="s">
        <v>284</v>
      </c>
      <c r="B31" s="137"/>
      <c r="C31" s="380"/>
      <c r="D31" s="380"/>
      <c r="E31" s="380"/>
      <c r="F31" s="380"/>
      <c r="G31" s="380">
        <v>300000</v>
      </c>
      <c r="H31" s="380">
        <v>300000</v>
      </c>
      <c r="I31" s="380">
        <f>C31+E31+G31</f>
        <v>300000</v>
      </c>
      <c r="J31" s="266">
        <f>D31+F31+H31</f>
        <v>300000</v>
      </c>
    </row>
    <row r="32" spans="1:10" ht="13.5" thickBot="1" x14ac:dyDescent="0.25">
      <c r="A32" s="476" t="s">
        <v>283</v>
      </c>
      <c r="B32" s="477"/>
      <c r="C32" s="479">
        <v>4100334</v>
      </c>
      <c r="D32" s="479">
        <v>4100334</v>
      </c>
      <c r="E32" s="478"/>
      <c r="F32" s="478"/>
      <c r="G32" s="478"/>
      <c r="H32" s="478"/>
      <c r="I32" s="370">
        <v>4100334</v>
      </c>
      <c r="J32" s="269">
        <f>D32+F32+H32</f>
        <v>4100334</v>
      </c>
    </row>
    <row r="33" spans="1:10" x14ac:dyDescent="0.2">
      <c r="A33" s="171" t="s">
        <v>282</v>
      </c>
      <c r="B33" s="172"/>
      <c r="C33" s="382">
        <v>4100334</v>
      </c>
      <c r="D33" s="382">
        <v>4100334</v>
      </c>
      <c r="E33" s="382"/>
      <c r="F33" s="382"/>
      <c r="G33" s="382"/>
      <c r="H33" s="382"/>
      <c r="I33" s="382">
        <f>C33+E33+G33</f>
        <v>4100334</v>
      </c>
      <c r="J33" s="384">
        <f>D33+F33+H33</f>
        <v>4100334</v>
      </c>
    </row>
    <row r="34" spans="1:10" ht="13.5" thickBot="1" x14ac:dyDescent="0.25">
      <c r="A34" s="169"/>
      <c r="B34" s="137"/>
      <c r="C34" s="380"/>
      <c r="D34" s="380"/>
      <c r="E34" s="380"/>
      <c r="F34" s="380"/>
      <c r="G34" s="380"/>
      <c r="H34" s="380"/>
      <c r="I34" s="380"/>
      <c r="J34" s="266"/>
    </row>
    <row r="35" spans="1:10" ht="14.25" thickTop="1" thickBot="1" x14ac:dyDescent="0.25">
      <c r="A35" s="175" t="s">
        <v>119</v>
      </c>
      <c r="B35" s="176"/>
      <c r="C35" s="391">
        <v>11611334</v>
      </c>
      <c r="D35" s="391">
        <f>D13+D16+D32+D29</f>
        <v>14653334</v>
      </c>
      <c r="E35" s="391">
        <v>14143000</v>
      </c>
      <c r="F35" s="391">
        <f>F16+F24+F29+F32</f>
        <v>26743964</v>
      </c>
      <c r="G35" s="391">
        <v>300000</v>
      </c>
      <c r="H35" s="391">
        <f>H16+H13+H24+H29+H32</f>
        <v>491606</v>
      </c>
      <c r="I35" s="392">
        <v>26054334</v>
      </c>
      <c r="J35" s="392">
        <f>J13+J16+J24+J29+J32</f>
        <v>41888904</v>
      </c>
    </row>
    <row r="36" spans="1:10" ht="13.5" thickTop="1" x14ac:dyDescent="0.2"/>
  </sheetData>
  <mergeCells count="10">
    <mergeCell ref="B1:H1"/>
    <mergeCell ref="A13:B13"/>
    <mergeCell ref="I10:J10"/>
    <mergeCell ref="B3:H3"/>
    <mergeCell ref="D5:G5"/>
    <mergeCell ref="D7:G7"/>
    <mergeCell ref="C10:D10"/>
    <mergeCell ref="E10:F10"/>
    <mergeCell ref="G10:H10"/>
    <mergeCell ref="E8:F8"/>
  </mergeCells>
  <phoneticPr fontId="6" type="noConversion"/>
  <pageMargins left="0.25" right="0.25" top="0.75" bottom="0.75" header="0.3" footer="0.3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39"/>
  <sheetViews>
    <sheetView zoomScale="136" zoomScaleNormal="136" workbookViewId="0">
      <selection activeCell="B1" sqref="B1:K1"/>
    </sheetView>
  </sheetViews>
  <sheetFormatPr defaultRowHeight="12.75" x14ac:dyDescent="0.2"/>
  <cols>
    <col min="1" max="1" width="25.140625" bestFit="1" customWidth="1"/>
    <col min="2" max="2" width="9.28515625" bestFit="1" customWidth="1"/>
    <col min="3" max="3" width="8.42578125" bestFit="1" customWidth="1"/>
    <col min="4" max="4" width="10.140625" bestFit="1" customWidth="1"/>
    <col min="5" max="9" width="9.28515625" bestFit="1" customWidth="1"/>
    <col min="10" max="10" width="10.140625" bestFit="1" customWidth="1"/>
    <col min="11" max="11" width="9.140625" customWidth="1"/>
    <col min="12" max="12" width="9.5703125" customWidth="1"/>
  </cols>
  <sheetData>
    <row r="1" spans="1:14" ht="15" x14ac:dyDescent="0.25">
      <c r="A1" s="196"/>
      <c r="B1" s="729" t="s">
        <v>390</v>
      </c>
      <c r="C1" s="729"/>
      <c r="D1" s="729"/>
      <c r="E1" s="729"/>
      <c r="F1" s="729"/>
      <c r="G1" s="729"/>
      <c r="H1" s="729"/>
      <c r="I1" s="729"/>
      <c r="J1" s="729"/>
      <c r="K1" s="729"/>
      <c r="M1" s="196"/>
    </row>
    <row r="3" spans="1:14" ht="15" x14ac:dyDescent="0.25">
      <c r="A3" s="196"/>
      <c r="B3" s="729" t="s">
        <v>340</v>
      </c>
      <c r="C3" s="729"/>
      <c r="D3" s="729"/>
      <c r="E3" s="729"/>
      <c r="F3" s="729"/>
      <c r="G3" s="729"/>
      <c r="H3" s="729"/>
      <c r="I3" s="729"/>
      <c r="J3" s="729"/>
      <c r="K3" s="729"/>
      <c r="M3" s="196"/>
    </row>
    <row r="5" spans="1:14" x14ac:dyDescent="0.2">
      <c r="E5" s="690" t="s">
        <v>16</v>
      </c>
      <c r="F5" s="690"/>
      <c r="G5" s="690"/>
      <c r="H5" s="690"/>
    </row>
    <row r="7" spans="1:14" x14ac:dyDescent="0.2">
      <c r="E7" s="39" t="s">
        <v>188</v>
      </c>
    </row>
    <row r="8" spans="1:14" x14ac:dyDescent="0.2">
      <c r="F8" s="690">
        <v>2020</v>
      </c>
      <c r="G8" s="690"/>
    </row>
    <row r="9" spans="1:14" x14ac:dyDescent="0.2">
      <c r="A9" s="5"/>
      <c r="B9" s="230"/>
      <c r="C9" s="230"/>
      <c r="D9" s="230"/>
      <c r="E9" s="230"/>
      <c r="F9" s="230"/>
      <c r="G9" s="230"/>
      <c r="H9" s="230"/>
      <c r="I9" s="230"/>
      <c r="J9" s="230"/>
      <c r="K9" s="230"/>
      <c r="N9" s="174" t="s">
        <v>180</v>
      </c>
    </row>
    <row r="10" spans="1:14" x14ac:dyDescent="0.2">
      <c r="A10" s="402" t="s">
        <v>66</v>
      </c>
      <c r="B10" s="401" t="s">
        <v>24</v>
      </c>
      <c r="C10" s="401" t="s">
        <v>67</v>
      </c>
      <c r="D10" s="401" t="s">
        <v>68</v>
      </c>
      <c r="E10" s="401" t="s">
        <v>69</v>
      </c>
      <c r="F10" s="401" t="s">
        <v>70</v>
      </c>
      <c r="G10" s="401" t="s">
        <v>71</v>
      </c>
      <c r="H10" s="401" t="s">
        <v>72</v>
      </c>
      <c r="I10" s="401" t="s">
        <v>73</v>
      </c>
      <c r="J10" s="401" t="s">
        <v>74</v>
      </c>
      <c r="K10" s="401" t="s">
        <v>75</v>
      </c>
      <c r="L10" s="401" t="s">
        <v>76</v>
      </c>
      <c r="M10" s="401" t="s">
        <v>77</v>
      </c>
      <c r="N10" s="401" t="s">
        <v>78</v>
      </c>
    </row>
    <row r="11" spans="1:14" x14ac:dyDescent="0.2">
      <c r="A11" s="402" t="s">
        <v>219</v>
      </c>
      <c r="B11" s="400"/>
      <c r="C11" s="400"/>
      <c r="D11" s="400"/>
      <c r="E11" s="400"/>
      <c r="F11" s="400"/>
      <c r="G11" s="400"/>
      <c r="H11" s="400"/>
      <c r="I11" s="400"/>
      <c r="J11" s="400"/>
      <c r="K11" s="400"/>
      <c r="L11" s="400"/>
      <c r="M11" s="400"/>
      <c r="N11" s="402"/>
    </row>
    <row r="12" spans="1:14" x14ac:dyDescent="0.2">
      <c r="A12" s="400" t="s">
        <v>79</v>
      </c>
      <c r="B12" s="403">
        <v>923578</v>
      </c>
      <c r="C12" s="403">
        <v>923578</v>
      </c>
      <c r="D12" s="403">
        <v>923578</v>
      </c>
      <c r="E12" s="403">
        <v>923578</v>
      </c>
      <c r="F12" s="403">
        <v>923578</v>
      </c>
      <c r="G12" s="403">
        <v>923578</v>
      </c>
      <c r="H12" s="403">
        <v>923578</v>
      </c>
      <c r="I12" s="403">
        <v>923578</v>
      </c>
      <c r="J12" s="403">
        <v>923578</v>
      </c>
      <c r="K12" s="403">
        <v>923578</v>
      </c>
      <c r="L12" s="403">
        <v>923578</v>
      </c>
      <c r="M12" s="403">
        <v>923582</v>
      </c>
      <c r="N12" s="404">
        <f>SUM(B12:M12)</f>
        <v>11082940</v>
      </c>
    </row>
    <row r="13" spans="1:14" x14ac:dyDescent="0.2">
      <c r="A13" s="400" t="s">
        <v>80</v>
      </c>
      <c r="B13" s="403"/>
      <c r="C13" s="403"/>
      <c r="D13" s="403">
        <v>3500000</v>
      </c>
      <c r="E13" s="403"/>
      <c r="F13" s="403">
        <v>1750000</v>
      </c>
      <c r="G13" s="403"/>
      <c r="H13" s="403"/>
      <c r="I13" s="403"/>
      <c r="J13" s="403">
        <v>2900000</v>
      </c>
      <c r="K13" s="403">
        <v>743672</v>
      </c>
      <c r="L13" s="403">
        <v>743672</v>
      </c>
      <c r="M13" s="403">
        <v>743672</v>
      </c>
      <c r="N13" s="404">
        <f t="shared" ref="N13:N22" si="0">SUM(B13:M13)</f>
        <v>10381016</v>
      </c>
    </row>
    <row r="14" spans="1:14" x14ac:dyDescent="0.2">
      <c r="A14" s="400" t="s">
        <v>81</v>
      </c>
      <c r="B14" s="403">
        <v>2511000</v>
      </c>
      <c r="C14" s="403">
        <v>2511000</v>
      </c>
      <c r="D14" s="403">
        <v>2511000</v>
      </c>
      <c r="E14" s="403">
        <v>2511000</v>
      </c>
      <c r="F14" s="403">
        <v>2511000</v>
      </c>
      <c r="G14" s="403">
        <v>2511000</v>
      </c>
      <c r="H14" s="403">
        <v>2729500</v>
      </c>
      <c r="I14" s="403">
        <v>2554700</v>
      </c>
      <c r="J14" s="403">
        <v>3602987</v>
      </c>
      <c r="K14" s="403">
        <v>3602987</v>
      </c>
      <c r="L14" s="403">
        <v>2554700</v>
      </c>
      <c r="M14" s="403">
        <v>2555988</v>
      </c>
      <c r="N14" s="404">
        <f t="shared" si="0"/>
        <v>32666862</v>
      </c>
    </row>
    <row r="15" spans="1:14" x14ac:dyDescent="0.2">
      <c r="A15" s="400" t="s">
        <v>82</v>
      </c>
      <c r="B15" s="403">
        <v>930000</v>
      </c>
      <c r="C15" s="403">
        <v>930000</v>
      </c>
      <c r="D15" s="403">
        <v>2530000</v>
      </c>
      <c r="E15" s="403">
        <v>930000</v>
      </c>
      <c r="F15" s="403">
        <v>930000</v>
      </c>
      <c r="G15" s="403">
        <v>930000</v>
      </c>
      <c r="H15" s="403">
        <v>930000</v>
      </c>
      <c r="I15" s="403">
        <v>1873479</v>
      </c>
      <c r="J15" s="403">
        <v>2125917</v>
      </c>
      <c r="K15" s="403">
        <v>2125917</v>
      </c>
      <c r="L15" s="403">
        <v>830000</v>
      </c>
      <c r="M15" s="403">
        <v>830000</v>
      </c>
      <c r="N15" s="404">
        <f t="shared" si="0"/>
        <v>15895313</v>
      </c>
    </row>
    <row r="16" spans="1:14" x14ac:dyDescent="0.2">
      <c r="A16" s="400" t="s">
        <v>94</v>
      </c>
      <c r="B16" s="472">
        <v>2883565</v>
      </c>
      <c r="C16" s="403"/>
      <c r="D16" s="403"/>
      <c r="E16" s="403"/>
      <c r="F16" s="403"/>
      <c r="G16" s="403"/>
      <c r="H16" s="403"/>
      <c r="I16" s="403"/>
      <c r="J16" s="403"/>
      <c r="K16" s="403"/>
      <c r="L16" s="403"/>
      <c r="M16" s="403"/>
      <c r="N16" s="473">
        <f t="shared" si="0"/>
        <v>2883565</v>
      </c>
    </row>
    <row r="17" spans="1:14" x14ac:dyDescent="0.2">
      <c r="A17" s="400" t="s">
        <v>83</v>
      </c>
      <c r="B17" s="403"/>
      <c r="C17" s="403"/>
      <c r="D17" s="403"/>
      <c r="E17" s="403"/>
      <c r="F17" s="403"/>
      <c r="G17" s="403"/>
      <c r="H17" s="403">
        <v>5696000</v>
      </c>
      <c r="I17" s="403">
        <v>3000000</v>
      </c>
      <c r="J17" s="403"/>
      <c r="K17" s="403"/>
      <c r="L17" s="403">
        <v>12000000</v>
      </c>
      <c r="M17" s="403"/>
      <c r="N17" s="404">
        <f t="shared" si="0"/>
        <v>20696000</v>
      </c>
    </row>
    <row r="18" spans="1:14" x14ac:dyDescent="0.2">
      <c r="A18" s="400" t="s">
        <v>190</v>
      </c>
      <c r="B18" s="403">
        <v>11215334</v>
      </c>
      <c r="C18" s="403"/>
      <c r="D18" s="403">
        <v>8798000</v>
      </c>
      <c r="E18" s="403"/>
      <c r="F18" s="403"/>
      <c r="G18" s="403"/>
      <c r="H18" s="403">
        <v>345000</v>
      </c>
      <c r="I18" s="403"/>
      <c r="J18" s="403"/>
      <c r="K18" s="403"/>
      <c r="L18" s="403"/>
      <c r="M18" s="403"/>
      <c r="N18" s="473">
        <f t="shared" si="0"/>
        <v>20358334</v>
      </c>
    </row>
    <row r="19" spans="1:14" x14ac:dyDescent="0.2">
      <c r="A19" s="400" t="s">
        <v>84</v>
      </c>
      <c r="B19" s="403"/>
      <c r="C19" s="403"/>
      <c r="D19" s="403"/>
      <c r="E19" s="403"/>
      <c r="F19" s="403"/>
      <c r="G19" s="403"/>
      <c r="H19" s="403"/>
      <c r="I19" s="403"/>
      <c r="J19" s="403"/>
      <c r="K19" s="403"/>
      <c r="L19" s="403"/>
      <c r="M19" s="403"/>
      <c r="N19" s="404">
        <f t="shared" si="0"/>
        <v>0</v>
      </c>
    </row>
    <row r="20" spans="1:14" x14ac:dyDescent="0.2">
      <c r="A20" s="400" t="s">
        <v>341</v>
      </c>
      <c r="B20" s="403">
        <v>248242</v>
      </c>
      <c r="C20" s="403">
        <v>248242</v>
      </c>
      <c r="D20" s="403">
        <v>248242</v>
      </c>
      <c r="E20" s="403">
        <v>248242</v>
      </c>
      <c r="F20" s="403">
        <v>248242</v>
      </c>
      <c r="G20" s="403">
        <v>248242</v>
      </c>
      <c r="H20" s="403">
        <v>248243</v>
      </c>
      <c r="I20" s="403">
        <v>279789</v>
      </c>
      <c r="J20" s="403">
        <v>279789</v>
      </c>
      <c r="K20" s="403">
        <v>279789</v>
      </c>
      <c r="L20" s="403">
        <v>279789</v>
      </c>
      <c r="M20" s="403">
        <v>1390442</v>
      </c>
      <c r="N20" s="404">
        <f t="shared" si="0"/>
        <v>4247293</v>
      </c>
    </row>
    <row r="21" spans="1:14" x14ac:dyDescent="0.2">
      <c r="A21" s="400" t="s">
        <v>342</v>
      </c>
      <c r="B21" s="403"/>
      <c r="C21" s="403"/>
      <c r="D21" s="403"/>
      <c r="E21" s="403"/>
      <c r="F21" s="403"/>
      <c r="G21" s="403"/>
      <c r="H21" s="403"/>
      <c r="I21" s="403">
        <v>166080</v>
      </c>
      <c r="J21" s="403"/>
      <c r="K21" s="403"/>
      <c r="L21" s="403"/>
      <c r="M21" s="403"/>
      <c r="N21" s="404">
        <f t="shared" si="0"/>
        <v>166080</v>
      </c>
    </row>
    <row r="22" spans="1:14" x14ac:dyDescent="0.2">
      <c r="A22" s="402" t="s">
        <v>78</v>
      </c>
      <c r="B22" s="404">
        <f>SUM(B11:B21)</f>
        <v>18711719</v>
      </c>
      <c r="C22" s="404">
        <f t="shared" ref="C22:M22" si="1">SUM(C11:C21)</f>
        <v>4612820</v>
      </c>
      <c r="D22" s="404">
        <f t="shared" si="1"/>
        <v>18510820</v>
      </c>
      <c r="E22" s="404">
        <f t="shared" si="1"/>
        <v>4612820</v>
      </c>
      <c r="F22" s="404">
        <f t="shared" si="1"/>
        <v>6362820</v>
      </c>
      <c r="G22" s="404">
        <f t="shared" si="1"/>
        <v>4612820</v>
      </c>
      <c r="H22" s="404">
        <f t="shared" si="1"/>
        <v>10872321</v>
      </c>
      <c r="I22" s="404">
        <f t="shared" si="1"/>
        <v>8797626</v>
      </c>
      <c r="J22" s="404">
        <f t="shared" si="1"/>
        <v>9832271</v>
      </c>
      <c r="K22" s="404">
        <f t="shared" si="1"/>
        <v>7675943</v>
      </c>
      <c r="L22" s="404">
        <f t="shared" si="1"/>
        <v>17331739</v>
      </c>
      <c r="M22" s="404">
        <f t="shared" si="1"/>
        <v>6443684</v>
      </c>
      <c r="N22" s="473">
        <f t="shared" si="0"/>
        <v>118377403</v>
      </c>
    </row>
    <row r="23" spans="1:14" x14ac:dyDescent="0.2">
      <c r="A23" s="438"/>
      <c r="B23" s="439"/>
      <c r="C23" s="439"/>
      <c r="D23" s="439"/>
      <c r="E23" s="439"/>
      <c r="F23" s="439"/>
      <c r="G23" s="439"/>
      <c r="H23" s="439"/>
      <c r="I23" s="439"/>
      <c r="J23" s="439"/>
      <c r="K23" s="439"/>
      <c r="L23" s="439"/>
      <c r="M23" s="439"/>
      <c r="N23" s="439"/>
    </row>
    <row r="24" spans="1:14" x14ac:dyDescent="0.2">
      <c r="A24" s="440"/>
      <c r="B24" s="441"/>
      <c r="C24" s="441"/>
      <c r="D24" s="441"/>
      <c r="E24" s="441"/>
      <c r="F24" s="441"/>
      <c r="G24" s="441"/>
      <c r="H24" s="441"/>
      <c r="I24" s="441"/>
      <c r="J24" s="441"/>
      <c r="K24" s="441"/>
      <c r="L24" s="441"/>
      <c r="M24" s="441"/>
      <c r="N24" s="441"/>
    </row>
    <row r="25" spans="1:14" x14ac:dyDescent="0.2">
      <c r="A25" s="402" t="s">
        <v>66</v>
      </c>
      <c r="B25" s="401" t="s">
        <v>24</v>
      </c>
      <c r="C25" s="401" t="s">
        <v>67</v>
      </c>
      <c r="D25" s="401" t="s">
        <v>68</v>
      </c>
      <c r="E25" s="401" t="s">
        <v>69</v>
      </c>
      <c r="F25" s="401" t="s">
        <v>70</v>
      </c>
      <c r="G25" s="401" t="s">
        <v>71</v>
      </c>
      <c r="H25" s="401" t="s">
        <v>72</v>
      </c>
      <c r="I25" s="401" t="s">
        <v>73</v>
      </c>
      <c r="J25" s="401" t="s">
        <v>74</v>
      </c>
      <c r="K25" s="401" t="s">
        <v>75</v>
      </c>
      <c r="L25" s="401" t="s">
        <v>76</v>
      </c>
      <c r="M25" s="401" t="s">
        <v>77</v>
      </c>
      <c r="N25" s="401" t="s">
        <v>78</v>
      </c>
    </row>
    <row r="26" spans="1:14" x14ac:dyDescent="0.2">
      <c r="A26" s="402" t="s">
        <v>220</v>
      </c>
      <c r="B26" s="403"/>
      <c r="C26" s="403"/>
      <c r="D26" s="403"/>
      <c r="E26" s="403"/>
      <c r="F26" s="403"/>
      <c r="G26" s="403"/>
      <c r="H26" s="325"/>
      <c r="I26" s="403"/>
      <c r="J26" s="403"/>
      <c r="K26" s="403"/>
      <c r="L26" s="403"/>
      <c r="M26" s="403"/>
      <c r="N26" s="403"/>
    </row>
    <row r="27" spans="1:14" x14ac:dyDescent="0.2">
      <c r="A27" s="400" t="s">
        <v>85</v>
      </c>
      <c r="B27" s="403">
        <v>1870000</v>
      </c>
      <c r="C27" s="403">
        <v>1870000</v>
      </c>
      <c r="D27" s="403">
        <v>1870000</v>
      </c>
      <c r="E27" s="403">
        <v>1870000</v>
      </c>
      <c r="F27" s="403">
        <v>1870000</v>
      </c>
      <c r="G27" s="403">
        <v>1870000</v>
      </c>
      <c r="H27" s="403">
        <v>2870000</v>
      </c>
      <c r="I27" s="403">
        <v>2227567</v>
      </c>
      <c r="J27" s="403">
        <v>2506614</v>
      </c>
      <c r="K27" s="403">
        <v>1870000</v>
      </c>
      <c r="L27" s="403">
        <v>1870000</v>
      </c>
      <c r="M27" s="403">
        <v>1950196</v>
      </c>
      <c r="N27" s="404">
        <f>SUM(B27:M27)</f>
        <v>24514377</v>
      </c>
    </row>
    <row r="28" spans="1:14" x14ac:dyDescent="0.2">
      <c r="A28" s="400" t="s">
        <v>86</v>
      </c>
      <c r="B28" s="403">
        <v>260000</v>
      </c>
      <c r="C28" s="403">
        <v>260000</v>
      </c>
      <c r="D28" s="403">
        <v>260000</v>
      </c>
      <c r="E28" s="403">
        <v>260000</v>
      </c>
      <c r="F28" s="403">
        <v>260000</v>
      </c>
      <c r="G28" s="403">
        <v>260000</v>
      </c>
      <c r="H28" s="403">
        <v>290000</v>
      </c>
      <c r="I28" s="403">
        <v>410000</v>
      </c>
      <c r="J28" s="403">
        <v>285000</v>
      </c>
      <c r="K28" s="403">
        <v>260000</v>
      </c>
      <c r="L28" s="403">
        <v>260000</v>
      </c>
      <c r="M28" s="403">
        <v>316535</v>
      </c>
      <c r="N28" s="404">
        <f t="shared" ref="N28:N37" si="2">SUM(B28:M28)</f>
        <v>3381535</v>
      </c>
    </row>
    <row r="29" spans="1:14" x14ac:dyDescent="0.2">
      <c r="A29" s="400" t="s">
        <v>96</v>
      </c>
      <c r="B29" s="403">
        <v>2200000</v>
      </c>
      <c r="C29" s="403">
        <v>2200000</v>
      </c>
      <c r="D29" s="403">
        <v>2200000</v>
      </c>
      <c r="E29" s="403">
        <v>2200000</v>
      </c>
      <c r="F29" s="403">
        <v>2200000</v>
      </c>
      <c r="G29" s="403">
        <v>2200000</v>
      </c>
      <c r="H29" s="403">
        <v>3700000</v>
      </c>
      <c r="I29" s="403">
        <v>3638056</v>
      </c>
      <c r="J29" s="403">
        <v>3800000</v>
      </c>
      <c r="K29" s="403">
        <v>2300000</v>
      </c>
      <c r="L29" s="403">
        <v>4800000</v>
      </c>
      <c r="M29" s="403">
        <v>3310413</v>
      </c>
      <c r="N29" s="404">
        <f>SUM(B29:M29)</f>
        <v>34748469</v>
      </c>
    </row>
    <row r="30" spans="1:14" x14ac:dyDescent="0.2">
      <c r="A30" s="400" t="s">
        <v>49</v>
      </c>
      <c r="B30" s="403">
        <v>110000</v>
      </c>
      <c r="C30" s="403">
        <v>110000</v>
      </c>
      <c r="D30" s="403">
        <v>110000</v>
      </c>
      <c r="E30" s="403">
        <v>110000</v>
      </c>
      <c r="F30" s="403">
        <v>110000</v>
      </c>
      <c r="G30" s="403">
        <v>110000</v>
      </c>
      <c r="H30" s="403">
        <v>110000</v>
      </c>
      <c r="I30" s="403">
        <v>110000</v>
      </c>
      <c r="J30" s="403">
        <v>269820</v>
      </c>
      <c r="K30" s="403">
        <v>110000</v>
      </c>
      <c r="L30" s="403">
        <v>110000</v>
      </c>
      <c r="M30" s="403">
        <v>110000</v>
      </c>
      <c r="N30" s="474">
        <f>SUM(B30:M30)</f>
        <v>1479820</v>
      </c>
    </row>
    <row r="31" spans="1:14" x14ac:dyDescent="0.2">
      <c r="A31" s="400" t="s">
        <v>87</v>
      </c>
      <c r="B31" s="403"/>
      <c r="C31" s="403"/>
      <c r="D31" s="403"/>
      <c r="E31" s="403"/>
      <c r="F31" s="403"/>
      <c r="G31" s="403"/>
      <c r="H31" s="403"/>
      <c r="I31" s="403"/>
      <c r="J31" s="403"/>
      <c r="K31" s="403"/>
      <c r="L31" s="403"/>
      <c r="M31" s="403"/>
      <c r="N31" s="404">
        <f t="shared" si="2"/>
        <v>0</v>
      </c>
    </row>
    <row r="32" spans="1:14" x14ac:dyDescent="0.2">
      <c r="A32" s="400" t="s">
        <v>88</v>
      </c>
      <c r="B32" s="403">
        <v>348000</v>
      </c>
      <c r="C32" s="403">
        <v>348000</v>
      </c>
      <c r="D32" s="403">
        <v>348000</v>
      </c>
      <c r="E32" s="403">
        <v>348000</v>
      </c>
      <c r="F32" s="403">
        <v>348000</v>
      </c>
      <c r="G32" s="403">
        <v>348000</v>
      </c>
      <c r="H32" s="403">
        <v>348000</v>
      </c>
      <c r="I32" s="403">
        <v>979941</v>
      </c>
      <c r="J32" s="403">
        <v>1068969</v>
      </c>
      <c r="K32" s="403">
        <v>979941</v>
      </c>
      <c r="L32" s="403">
        <v>979941</v>
      </c>
      <c r="M32" s="403">
        <v>337160</v>
      </c>
      <c r="N32" s="474">
        <f>SUM(B32:M32)</f>
        <v>6781952</v>
      </c>
    </row>
    <row r="33" spans="1:14" x14ac:dyDescent="0.2">
      <c r="A33" s="400" t="s">
        <v>191</v>
      </c>
      <c r="B33" s="403">
        <v>1205331</v>
      </c>
      <c r="C33" s="403">
        <v>289615</v>
      </c>
      <c r="D33" s="403">
        <v>289165</v>
      </c>
      <c r="E33" s="403">
        <v>289615</v>
      </c>
      <c r="F33" s="403">
        <v>289615</v>
      </c>
      <c r="G33" s="403">
        <v>289615</v>
      </c>
      <c r="H33" s="403">
        <v>290070</v>
      </c>
      <c r="I33" s="403">
        <v>279789</v>
      </c>
      <c r="J33" s="403">
        <v>248702</v>
      </c>
      <c r="K33" s="403">
        <v>248702</v>
      </c>
      <c r="L33" s="403">
        <v>248702</v>
      </c>
      <c r="M33" s="403">
        <v>248705</v>
      </c>
      <c r="N33" s="404">
        <f t="shared" si="2"/>
        <v>4217626</v>
      </c>
    </row>
    <row r="34" spans="1:14" x14ac:dyDescent="0.2">
      <c r="A34" s="400" t="s">
        <v>218</v>
      </c>
      <c r="B34" s="403"/>
      <c r="C34" s="403"/>
      <c r="D34" s="403"/>
      <c r="E34" s="403"/>
      <c r="F34" s="403"/>
      <c r="G34" s="403"/>
      <c r="H34" s="403">
        <v>100000</v>
      </c>
      <c r="I34" s="403"/>
      <c r="J34" s="403"/>
      <c r="K34" s="403">
        <v>191606</v>
      </c>
      <c r="L34" s="403"/>
      <c r="M34" s="403">
        <v>200000</v>
      </c>
      <c r="N34" s="404">
        <v>491606</v>
      </c>
    </row>
    <row r="35" spans="1:14" x14ac:dyDescent="0.2">
      <c r="A35" s="400" t="s">
        <v>89</v>
      </c>
      <c r="B35" s="403"/>
      <c r="C35" s="403"/>
      <c r="D35" s="403">
        <v>8798000</v>
      </c>
      <c r="E35" s="403"/>
      <c r="F35" s="403"/>
      <c r="G35" s="403">
        <v>600964</v>
      </c>
      <c r="H35" s="403">
        <v>6856000</v>
      </c>
      <c r="I35" s="403">
        <v>900000</v>
      </c>
      <c r="J35" s="403">
        <v>12042000</v>
      </c>
      <c r="K35" s="403"/>
      <c r="L35" s="403">
        <v>12200334</v>
      </c>
      <c r="M35" s="403"/>
      <c r="N35" s="404">
        <f>SUM(B35:M35)</f>
        <v>41397298</v>
      </c>
    </row>
    <row r="36" spans="1:14" x14ac:dyDescent="0.2">
      <c r="A36" s="400" t="s">
        <v>343</v>
      </c>
      <c r="B36" s="403"/>
      <c r="C36" s="403"/>
      <c r="D36" s="403"/>
      <c r="E36" s="403">
        <v>109747</v>
      </c>
      <c r="F36" s="403"/>
      <c r="G36" s="403"/>
      <c r="H36" s="403"/>
      <c r="I36" s="403"/>
      <c r="J36" s="403"/>
      <c r="K36" s="403"/>
      <c r="L36" s="403"/>
      <c r="M36" s="403"/>
      <c r="N36" s="404">
        <f t="shared" si="2"/>
        <v>109747</v>
      </c>
    </row>
    <row r="37" spans="1:14" x14ac:dyDescent="0.2">
      <c r="A37" s="400" t="s">
        <v>90</v>
      </c>
      <c r="B37" s="403"/>
      <c r="C37" s="403"/>
      <c r="D37" s="403"/>
      <c r="E37" s="403"/>
      <c r="F37" s="403"/>
      <c r="G37" s="403"/>
      <c r="H37" s="403"/>
      <c r="I37" s="403"/>
      <c r="J37" s="403"/>
      <c r="K37" s="403"/>
      <c r="L37" s="403"/>
      <c r="M37" s="403"/>
      <c r="N37" s="404">
        <f t="shared" si="2"/>
        <v>0</v>
      </c>
    </row>
    <row r="38" spans="1:14" x14ac:dyDescent="0.2">
      <c r="A38" s="400" t="s">
        <v>91</v>
      </c>
      <c r="B38" s="403"/>
      <c r="C38" s="403"/>
      <c r="D38" s="403"/>
      <c r="E38" s="403"/>
      <c r="F38" s="403"/>
      <c r="G38" s="403"/>
      <c r="H38" s="403"/>
      <c r="I38" s="403"/>
      <c r="J38" s="403"/>
      <c r="K38" s="403"/>
      <c r="L38" s="403"/>
      <c r="M38" s="403">
        <v>1254973</v>
      </c>
      <c r="N38" s="474">
        <v>1254973</v>
      </c>
    </row>
    <row r="39" spans="1:14" x14ac:dyDescent="0.2">
      <c r="A39" s="402" t="s">
        <v>78</v>
      </c>
      <c r="B39" s="404">
        <f>SUM(B27:B38)</f>
        <v>5993331</v>
      </c>
      <c r="C39" s="404">
        <f t="shared" ref="C39:M39" si="3">SUM(C27:C38)</f>
        <v>5077615</v>
      </c>
      <c r="D39" s="404">
        <f t="shared" si="3"/>
        <v>13875165</v>
      </c>
      <c r="E39" s="404">
        <f t="shared" si="3"/>
        <v>5187362</v>
      </c>
      <c r="F39" s="404">
        <f t="shared" si="3"/>
        <v>5077615</v>
      </c>
      <c r="G39" s="404">
        <f t="shared" si="3"/>
        <v>5678579</v>
      </c>
      <c r="H39" s="404">
        <f t="shared" si="3"/>
        <v>14564070</v>
      </c>
      <c r="I39" s="404">
        <f t="shared" si="3"/>
        <v>8545353</v>
      </c>
      <c r="J39" s="404">
        <f t="shared" si="3"/>
        <v>20221105</v>
      </c>
      <c r="K39" s="404">
        <f t="shared" si="3"/>
        <v>5960249</v>
      </c>
      <c r="L39" s="404">
        <f>SUM(L27:L38)</f>
        <v>20468977</v>
      </c>
      <c r="M39" s="404">
        <f t="shared" si="3"/>
        <v>7727982</v>
      </c>
      <c r="N39" s="404">
        <f>SUM(B39:M39)</f>
        <v>118377403</v>
      </c>
    </row>
  </sheetData>
  <mergeCells count="4">
    <mergeCell ref="E5:H5"/>
    <mergeCell ref="F8:G8"/>
    <mergeCell ref="B3:K3"/>
    <mergeCell ref="B1:K1"/>
  </mergeCells>
  <phoneticPr fontId="6" type="noConversion"/>
  <pageMargins left="0.25" right="0.25" top="0.75" bottom="0.75" header="0.3" footer="0.3"/>
  <pageSetup paperSize="9" scale="9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F56"/>
  <sheetViews>
    <sheetView tabSelected="1" topLeftCell="A13" workbookViewId="0">
      <selection activeCell="B2" sqref="B2"/>
    </sheetView>
  </sheetViews>
  <sheetFormatPr defaultRowHeight="12.75" x14ac:dyDescent="0.2"/>
  <cols>
    <col min="1" max="1" width="4.42578125" customWidth="1"/>
    <col min="2" max="2" width="36.85546875" customWidth="1"/>
    <col min="3" max="3" width="11.140625" bestFit="1" customWidth="1"/>
    <col min="4" max="5" width="13.28515625" customWidth="1"/>
    <col min="6" max="6" width="15.85546875" customWidth="1"/>
    <col min="257" max="257" width="4.42578125" customWidth="1"/>
    <col min="258" max="258" width="36.85546875" customWidth="1"/>
    <col min="259" max="259" width="11.140625" bestFit="1" customWidth="1"/>
    <col min="260" max="261" width="13.28515625" customWidth="1"/>
    <col min="262" max="262" width="15.85546875" customWidth="1"/>
    <col min="513" max="513" width="4.42578125" customWidth="1"/>
    <col min="514" max="514" width="36.85546875" customWidth="1"/>
    <col min="515" max="515" width="11.140625" bestFit="1" customWidth="1"/>
    <col min="516" max="517" width="13.28515625" customWidth="1"/>
    <col min="518" max="518" width="15.85546875" customWidth="1"/>
    <col min="769" max="769" width="4.42578125" customWidth="1"/>
    <col min="770" max="770" width="36.85546875" customWidth="1"/>
    <col min="771" max="771" width="11.140625" bestFit="1" customWidth="1"/>
    <col min="772" max="773" width="13.28515625" customWidth="1"/>
    <col min="774" max="774" width="15.85546875" customWidth="1"/>
    <col min="1025" max="1025" width="4.42578125" customWidth="1"/>
    <col min="1026" max="1026" width="36.85546875" customWidth="1"/>
    <col min="1027" max="1027" width="11.140625" bestFit="1" customWidth="1"/>
    <col min="1028" max="1029" width="13.28515625" customWidth="1"/>
    <col min="1030" max="1030" width="15.85546875" customWidth="1"/>
    <col min="1281" max="1281" width="4.42578125" customWidth="1"/>
    <col min="1282" max="1282" width="36.85546875" customWidth="1"/>
    <col min="1283" max="1283" width="11.140625" bestFit="1" customWidth="1"/>
    <col min="1284" max="1285" width="13.28515625" customWidth="1"/>
    <col min="1286" max="1286" width="15.85546875" customWidth="1"/>
    <col min="1537" max="1537" width="4.42578125" customWidth="1"/>
    <col min="1538" max="1538" width="36.85546875" customWidth="1"/>
    <col min="1539" max="1539" width="11.140625" bestFit="1" customWidth="1"/>
    <col min="1540" max="1541" width="13.28515625" customWidth="1"/>
    <col min="1542" max="1542" width="15.85546875" customWidth="1"/>
    <col min="1793" max="1793" width="4.42578125" customWidth="1"/>
    <col min="1794" max="1794" width="36.85546875" customWidth="1"/>
    <col min="1795" max="1795" width="11.140625" bestFit="1" customWidth="1"/>
    <col min="1796" max="1797" width="13.28515625" customWidth="1"/>
    <col min="1798" max="1798" width="15.85546875" customWidth="1"/>
    <col min="2049" max="2049" width="4.42578125" customWidth="1"/>
    <col min="2050" max="2050" width="36.85546875" customWidth="1"/>
    <col min="2051" max="2051" width="11.140625" bestFit="1" customWidth="1"/>
    <col min="2052" max="2053" width="13.28515625" customWidth="1"/>
    <col min="2054" max="2054" width="15.85546875" customWidth="1"/>
    <col min="2305" max="2305" width="4.42578125" customWidth="1"/>
    <col min="2306" max="2306" width="36.85546875" customWidth="1"/>
    <col min="2307" max="2307" width="11.140625" bestFit="1" customWidth="1"/>
    <col min="2308" max="2309" width="13.28515625" customWidth="1"/>
    <col min="2310" max="2310" width="15.85546875" customWidth="1"/>
    <col min="2561" max="2561" width="4.42578125" customWidth="1"/>
    <col min="2562" max="2562" width="36.85546875" customWidth="1"/>
    <col min="2563" max="2563" width="11.140625" bestFit="1" customWidth="1"/>
    <col min="2564" max="2565" width="13.28515625" customWidth="1"/>
    <col min="2566" max="2566" width="15.85546875" customWidth="1"/>
    <col min="2817" max="2817" width="4.42578125" customWidth="1"/>
    <col min="2818" max="2818" width="36.85546875" customWidth="1"/>
    <col min="2819" max="2819" width="11.140625" bestFit="1" customWidth="1"/>
    <col min="2820" max="2821" width="13.28515625" customWidth="1"/>
    <col min="2822" max="2822" width="15.85546875" customWidth="1"/>
    <col min="3073" max="3073" width="4.42578125" customWidth="1"/>
    <col min="3074" max="3074" width="36.85546875" customWidth="1"/>
    <col min="3075" max="3075" width="11.140625" bestFit="1" customWidth="1"/>
    <col min="3076" max="3077" width="13.28515625" customWidth="1"/>
    <col min="3078" max="3078" width="15.85546875" customWidth="1"/>
    <col min="3329" max="3329" width="4.42578125" customWidth="1"/>
    <col min="3330" max="3330" width="36.85546875" customWidth="1"/>
    <col min="3331" max="3331" width="11.140625" bestFit="1" customWidth="1"/>
    <col min="3332" max="3333" width="13.28515625" customWidth="1"/>
    <col min="3334" max="3334" width="15.85546875" customWidth="1"/>
    <col min="3585" max="3585" width="4.42578125" customWidth="1"/>
    <col min="3586" max="3586" width="36.85546875" customWidth="1"/>
    <col min="3587" max="3587" width="11.140625" bestFit="1" customWidth="1"/>
    <col min="3588" max="3589" width="13.28515625" customWidth="1"/>
    <col min="3590" max="3590" width="15.85546875" customWidth="1"/>
    <col min="3841" max="3841" width="4.42578125" customWidth="1"/>
    <col min="3842" max="3842" width="36.85546875" customWidth="1"/>
    <col min="3843" max="3843" width="11.140625" bestFit="1" customWidth="1"/>
    <col min="3844" max="3845" width="13.28515625" customWidth="1"/>
    <col min="3846" max="3846" width="15.85546875" customWidth="1"/>
    <col min="4097" max="4097" width="4.42578125" customWidth="1"/>
    <col min="4098" max="4098" width="36.85546875" customWidth="1"/>
    <col min="4099" max="4099" width="11.140625" bestFit="1" customWidth="1"/>
    <col min="4100" max="4101" width="13.28515625" customWidth="1"/>
    <col min="4102" max="4102" width="15.85546875" customWidth="1"/>
    <col min="4353" max="4353" width="4.42578125" customWidth="1"/>
    <col min="4354" max="4354" width="36.85546875" customWidth="1"/>
    <col min="4355" max="4355" width="11.140625" bestFit="1" customWidth="1"/>
    <col min="4356" max="4357" width="13.28515625" customWidth="1"/>
    <col min="4358" max="4358" width="15.85546875" customWidth="1"/>
    <col min="4609" max="4609" width="4.42578125" customWidth="1"/>
    <col min="4610" max="4610" width="36.85546875" customWidth="1"/>
    <col min="4611" max="4611" width="11.140625" bestFit="1" customWidth="1"/>
    <col min="4612" max="4613" width="13.28515625" customWidth="1"/>
    <col min="4614" max="4614" width="15.85546875" customWidth="1"/>
    <col min="4865" max="4865" width="4.42578125" customWidth="1"/>
    <col min="4866" max="4866" width="36.85546875" customWidth="1"/>
    <col min="4867" max="4867" width="11.140625" bestFit="1" customWidth="1"/>
    <col min="4868" max="4869" width="13.28515625" customWidth="1"/>
    <col min="4870" max="4870" width="15.85546875" customWidth="1"/>
    <col min="5121" max="5121" width="4.42578125" customWidth="1"/>
    <col min="5122" max="5122" width="36.85546875" customWidth="1"/>
    <col min="5123" max="5123" width="11.140625" bestFit="1" customWidth="1"/>
    <col min="5124" max="5125" width="13.28515625" customWidth="1"/>
    <col min="5126" max="5126" width="15.85546875" customWidth="1"/>
    <col min="5377" max="5377" width="4.42578125" customWidth="1"/>
    <col min="5378" max="5378" width="36.85546875" customWidth="1"/>
    <col min="5379" max="5379" width="11.140625" bestFit="1" customWidth="1"/>
    <col min="5380" max="5381" width="13.28515625" customWidth="1"/>
    <col min="5382" max="5382" width="15.85546875" customWidth="1"/>
    <col min="5633" max="5633" width="4.42578125" customWidth="1"/>
    <col min="5634" max="5634" width="36.85546875" customWidth="1"/>
    <col min="5635" max="5635" width="11.140625" bestFit="1" customWidth="1"/>
    <col min="5636" max="5637" width="13.28515625" customWidth="1"/>
    <col min="5638" max="5638" width="15.85546875" customWidth="1"/>
    <col min="5889" max="5889" width="4.42578125" customWidth="1"/>
    <col min="5890" max="5890" width="36.85546875" customWidth="1"/>
    <col min="5891" max="5891" width="11.140625" bestFit="1" customWidth="1"/>
    <col min="5892" max="5893" width="13.28515625" customWidth="1"/>
    <col min="5894" max="5894" width="15.85546875" customWidth="1"/>
    <col min="6145" max="6145" width="4.42578125" customWidth="1"/>
    <col min="6146" max="6146" width="36.85546875" customWidth="1"/>
    <col min="6147" max="6147" width="11.140625" bestFit="1" customWidth="1"/>
    <col min="6148" max="6149" width="13.28515625" customWidth="1"/>
    <col min="6150" max="6150" width="15.85546875" customWidth="1"/>
    <col min="6401" max="6401" width="4.42578125" customWidth="1"/>
    <col min="6402" max="6402" width="36.85546875" customWidth="1"/>
    <col min="6403" max="6403" width="11.140625" bestFit="1" customWidth="1"/>
    <col min="6404" max="6405" width="13.28515625" customWidth="1"/>
    <col min="6406" max="6406" width="15.85546875" customWidth="1"/>
    <col min="6657" max="6657" width="4.42578125" customWidth="1"/>
    <col min="6658" max="6658" width="36.85546875" customWidth="1"/>
    <col min="6659" max="6659" width="11.140625" bestFit="1" customWidth="1"/>
    <col min="6660" max="6661" width="13.28515625" customWidth="1"/>
    <col min="6662" max="6662" width="15.85546875" customWidth="1"/>
    <col min="6913" max="6913" width="4.42578125" customWidth="1"/>
    <col min="6914" max="6914" width="36.85546875" customWidth="1"/>
    <col min="6915" max="6915" width="11.140625" bestFit="1" customWidth="1"/>
    <col min="6916" max="6917" width="13.28515625" customWidth="1"/>
    <col min="6918" max="6918" width="15.85546875" customWidth="1"/>
    <col min="7169" max="7169" width="4.42578125" customWidth="1"/>
    <col min="7170" max="7170" width="36.85546875" customWidth="1"/>
    <col min="7171" max="7171" width="11.140625" bestFit="1" customWidth="1"/>
    <col min="7172" max="7173" width="13.28515625" customWidth="1"/>
    <col min="7174" max="7174" width="15.85546875" customWidth="1"/>
    <col min="7425" max="7425" width="4.42578125" customWidth="1"/>
    <col min="7426" max="7426" width="36.85546875" customWidth="1"/>
    <col min="7427" max="7427" width="11.140625" bestFit="1" customWidth="1"/>
    <col min="7428" max="7429" width="13.28515625" customWidth="1"/>
    <col min="7430" max="7430" width="15.85546875" customWidth="1"/>
    <col min="7681" max="7681" width="4.42578125" customWidth="1"/>
    <col min="7682" max="7682" width="36.85546875" customWidth="1"/>
    <col min="7683" max="7683" width="11.140625" bestFit="1" customWidth="1"/>
    <col min="7684" max="7685" width="13.28515625" customWidth="1"/>
    <col min="7686" max="7686" width="15.85546875" customWidth="1"/>
    <col min="7937" max="7937" width="4.42578125" customWidth="1"/>
    <col min="7938" max="7938" width="36.85546875" customWidth="1"/>
    <col min="7939" max="7939" width="11.140625" bestFit="1" customWidth="1"/>
    <col min="7940" max="7941" width="13.28515625" customWidth="1"/>
    <col min="7942" max="7942" width="15.85546875" customWidth="1"/>
    <col min="8193" max="8193" width="4.42578125" customWidth="1"/>
    <col min="8194" max="8194" width="36.85546875" customWidth="1"/>
    <col min="8195" max="8195" width="11.140625" bestFit="1" customWidth="1"/>
    <col min="8196" max="8197" width="13.28515625" customWidth="1"/>
    <col min="8198" max="8198" width="15.85546875" customWidth="1"/>
    <col min="8449" max="8449" width="4.42578125" customWidth="1"/>
    <col min="8450" max="8450" width="36.85546875" customWidth="1"/>
    <col min="8451" max="8451" width="11.140625" bestFit="1" customWidth="1"/>
    <col min="8452" max="8453" width="13.28515625" customWidth="1"/>
    <col min="8454" max="8454" width="15.85546875" customWidth="1"/>
    <col min="8705" max="8705" width="4.42578125" customWidth="1"/>
    <col min="8706" max="8706" width="36.85546875" customWidth="1"/>
    <col min="8707" max="8707" width="11.140625" bestFit="1" customWidth="1"/>
    <col min="8708" max="8709" width="13.28515625" customWidth="1"/>
    <col min="8710" max="8710" width="15.85546875" customWidth="1"/>
    <col min="8961" max="8961" width="4.42578125" customWidth="1"/>
    <col min="8962" max="8962" width="36.85546875" customWidth="1"/>
    <col min="8963" max="8963" width="11.140625" bestFit="1" customWidth="1"/>
    <col min="8964" max="8965" width="13.28515625" customWidth="1"/>
    <col min="8966" max="8966" width="15.85546875" customWidth="1"/>
    <col min="9217" max="9217" width="4.42578125" customWidth="1"/>
    <col min="9218" max="9218" width="36.85546875" customWidth="1"/>
    <col min="9219" max="9219" width="11.140625" bestFit="1" customWidth="1"/>
    <col min="9220" max="9221" width="13.28515625" customWidth="1"/>
    <col min="9222" max="9222" width="15.85546875" customWidth="1"/>
    <col min="9473" max="9473" width="4.42578125" customWidth="1"/>
    <col min="9474" max="9474" width="36.85546875" customWidth="1"/>
    <col min="9475" max="9475" width="11.140625" bestFit="1" customWidth="1"/>
    <col min="9476" max="9477" width="13.28515625" customWidth="1"/>
    <col min="9478" max="9478" width="15.85546875" customWidth="1"/>
    <col min="9729" max="9729" width="4.42578125" customWidth="1"/>
    <col min="9730" max="9730" width="36.85546875" customWidth="1"/>
    <col min="9731" max="9731" width="11.140625" bestFit="1" customWidth="1"/>
    <col min="9732" max="9733" width="13.28515625" customWidth="1"/>
    <col min="9734" max="9734" width="15.85546875" customWidth="1"/>
    <col min="9985" max="9985" width="4.42578125" customWidth="1"/>
    <col min="9986" max="9986" width="36.85546875" customWidth="1"/>
    <col min="9987" max="9987" width="11.140625" bestFit="1" customWidth="1"/>
    <col min="9988" max="9989" width="13.28515625" customWidth="1"/>
    <col min="9990" max="9990" width="15.85546875" customWidth="1"/>
    <col min="10241" max="10241" width="4.42578125" customWidth="1"/>
    <col min="10242" max="10242" width="36.85546875" customWidth="1"/>
    <col min="10243" max="10243" width="11.140625" bestFit="1" customWidth="1"/>
    <col min="10244" max="10245" width="13.28515625" customWidth="1"/>
    <col min="10246" max="10246" width="15.85546875" customWidth="1"/>
    <col min="10497" max="10497" width="4.42578125" customWidth="1"/>
    <col min="10498" max="10498" width="36.85546875" customWidth="1"/>
    <col min="10499" max="10499" width="11.140625" bestFit="1" customWidth="1"/>
    <col min="10500" max="10501" width="13.28515625" customWidth="1"/>
    <col min="10502" max="10502" width="15.85546875" customWidth="1"/>
    <col min="10753" max="10753" width="4.42578125" customWidth="1"/>
    <col min="10754" max="10754" width="36.85546875" customWidth="1"/>
    <col min="10755" max="10755" width="11.140625" bestFit="1" customWidth="1"/>
    <col min="10756" max="10757" width="13.28515625" customWidth="1"/>
    <col min="10758" max="10758" width="15.85546875" customWidth="1"/>
    <col min="11009" max="11009" width="4.42578125" customWidth="1"/>
    <col min="11010" max="11010" width="36.85546875" customWidth="1"/>
    <col min="11011" max="11011" width="11.140625" bestFit="1" customWidth="1"/>
    <col min="11012" max="11013" width="13.28515625" customWidth="1"/>
    <col min="11014" max="11014" width="15.85546875" customWidth="1"/>
    <col min="11265" max="11265" width="4.42578125" customWidth="1"/>
    <col min="11266" max="11266" width="36.85546875" customWidth="1"/>
    <col min="11267" max="11267" width="11.140625" bestFit="1" customWidth="1"/>
    <col min="11268" max="11269" width="13.28515625" customWidth="1"/>
    <col min="11270" max="11270" width="15.85546875" customWidth="1"/>
    <col min="11521" max="11521" width="4.42578125" customWidth="1"/>
    <col min="11522" max="11522" width="36.85546875" customWidth="1"/>
    <col min="11523" max="11523" width="11.140625" bestFit="1" customWidth="1"/>
    <col min="11524" max="11525" width="13.28515625" customWidth="1"/>
    <col min="11526" max="11526" width="15.85546875" customWidth="1"/>
    <col min="11777" max="11777" width="4.42578125" customWidth="1"/>
    <col min="11778" max="11778" width="36.85546875" customWidth="1"/>
    <col min="11779" max="11779" width="11.140625" bestFit="1" customWidth="1"/>
    <col min="11780" max="11781" width="13.28515625" customWidth="1"/>
    <col min="11782" max="11782" width="15.85546875" customWidth="1"/>
    <col min="12033" max="12033" width="4.42578125" customWidth="1"/>
    <col min="12034" max="12034" width="36.85546875" customWidth="1"/>
    <col min="12035" max="12035" width="11.140625" bestFit="1" customWidth="1"/>
    <col min="12036" max="12037" width="13.28515625" customWidth="1"/>
    <col min="12038" max="12038" width="15.85546875" customWidth="1"/>
    <col min="12289" max="12289" width="4.42578125" customWidth="1"/>
    <col min="12290" max="12290" width="36.85546875" customWidth="1"/>
    <col min="12291" max="12291" width="11.140625" bestFit="1" customWidth="1"/>
    <col min="12292" max="12293" width="13.28515625" customWidth="1"/>
    <col min="12294" max="12294" width="15.85546875" customWidth="1"/>
    <col min="12545" max="12545" width="4.42578125" customWidth="1"/>
    <col min="12546" max="12546" width="36.85546875" customWidth="1"/>
    <col min="12547" max="12547" width="11.140625" bestFit="1" customWidth="1"/>
    <col min="12548" max="12549" width="13.28515625" customWidth="1"/>
    <col min="12550" max="12550" width="15.85546875" customWidth="1"/>
    <col min="12801" max="12801" width="4.42578125" customWidth="1"/>
    <col min="12802" max="12802" width="36.85546875" customWidth="1"/>
    <col min="12803" max="12803" width="11.140625" bestFit="1" customWidth="1"/>
    <col min="12804" max="12805" width="13.28515625" customWidth="1"/>
    <col min="12806" max="12806" width="15.85546875" customWidth="1"/>
    <col min="13057" max="13057" width="4.42578125" customWidth="1"/>
    <col min="13058" max="13058" width="36.85546875" customWidth="1"/>
    <col min="13059" max="13059" width="11.140625" bestFit="1" customWidth="1"/>
    <col min="13060" max="13061" width="13.28515625" customWidth="1"/>
    <col min="13062" max="13062" width="15.85546875" customWidth="1"/>
    <col min="13313" max="13313" width="4.42578125" customWidth="1"/>
    <col min="13314" max="13314" width="36.85546875" customWidth="1"/>
    <col min="13315" max="13315" width="11.140625" bestFit="1" customWidth="1"/>
    <col min="13316" max="13317" width="13.28515625" customWidth="1"/>
    <col min="13318" max="13318" width="15.85546875" customWidth="1"/>
    <col min="13569" max="13569" width="4.42578125" customWidth="1"/>
    <col min="13570" max="13570" width="36.85546875" customWidth="1"/>
    <col min="13571" max="13571" width="11.140625" bestFit="1" customWidth="1"/>
    <col min="13572" max="13573" width="13.28515625" customWidth="1"/>
    <col min="13574" max="13574" width="15.85546875" customWidth="1"/>
    <col min="13825" max="13825" width="4.42578125" customWidth="1"/>
    <col min="13826" max="13826" width="36.85546875" customWidth="1"/>
    <col min="13827" max="13827" width="11.140625" bestFit="1" customWidth="1"/>
    <col min="13828" max="13829" width="13.28515625" customWidth="1"/>
    <col min="13830" max="13830" width="15.85546875" customWidth="1"/>
    <col min="14081" max="14081" width="4.42578125" customWidth="1"/>
    <col min="14082" max="14082" width="36.85546875" customWidth="1"/>
    <col min="14083" max="14083" width="11.140625" bestFit="1" customWidth="1"/>
    <col min="14084" max="14085" width="13.28515625" customWidth="1"/>
    <col min="14086" max="14086" width="15.85546875" customWidth="1"/>
    <col min="14337" max="14337" width="4.42578125" customWidth="1"/>
    <col min="14338" max="14338" width="36.85546875" customWidth="1"/>
    <col min="14339" max="14339" width="11.140625" bestFit="1" customWidth="1"/>
    <col min="14340" max="14341" width="13.28515625" customWidth="1"/>
    <col min="14342" max="14342" width="15.85546875" customWidth="1"/>
    <col min="14593" max="14593" width="4.42578125" customWidth="1"/>
    <col min="14594" max="14594" width="36.85546875" customWidth="1"/>
    <col min="14595" max="14595" width="11.140625" bestFit="1" customWidth="1"/>
    <col min="14596" max="14597" width="13.28515625" customWidth="1"/>
    <col min="14598" max="14598" width="15.85546875" customWidth="1"/>
    <col min="14849" max="14849" width="4.42578125" customWidth="1"/>
    <col min="14850" max="14850" width="36.85546875" customWidth="1"/>
    <col min="14851" max="14851" width="11.140625" bestFit="1" customWidth="1"/>
    <col min="14852" max="14853" width="13.28515625" customWidth="1"/>
    <col min="14854" max="14854" width="15.85546875" customWidth="1"/>
    <col min="15105" max="15105" width="4.42578125" customWidth="1"/>
    <col min="15106" max="15106" width="36.85546875" customWidth="1"/>
    <col min="15107" max="15107" width="11.140625" bestFit="1" customWidth="1"/>
    <col min="15108" max="15109" width="13.28515625" customWidth="1"/>
    <col min="15110" max="15110" width="15.85546875" customWidth="1"/>
    <col min="15361" max="15361" width="4.42578125" customWidth="1"/>
    <col min="15362" max="15362" width="36.85546875" customWidth="1"/>
    <col min="15363" max="15363" width="11.140625" bestFit="1" customWidth="1"/>
    <col min="15364" max="15365" width="13.28515625" customWidth="1"/>
    <col min="15366" max="15366" width="15.85546875" customWidth="1"/>
    <col min="15617" max="15617" width="4.42578125" customWidth="1"/>
    <col min="15618" max="15618" width="36.85546875" customWidth="1"/>
    <col min="15619" max="15619" width="11.140625" bestFit="1" customWidth="1"/>
    <col min="15620" max="15621" width="13.28515625" customWidth="1"/>
    <col min="15622" max="15622" width="15.85546875" customWidth="1"/>
    <col min="15873" max="15873" width="4.42578125" customWidth="1"/>
    <col min="15874" max="15874" width="36.85546875" customWidth="1"/>
    <col min="15875" max="15875" width="11.140625" bestFit="1" customWidth="1"/>
    <col min="15876" max="15877" width="13.28515625" customWidth="1"/>
    <col min="15878" max="15878" width="15.85546875" customWidth="1"/>
    <col min="16129" max="16129" width="4.42578125" customWidth="1"/>
    <col min="16130" max="16130" width="36.85546875" customWidth="1"/>
    <col min="16131" max="16131" width="11.140625" bestFit="1" customWidth="1"/>
    <col min="16132" max="16133" width="13.28515625" customWidth="1"/>
    <col min="16134" max="16134" width="15.85546875" customWidth="1"/>
  </cols>
  <sheetData>
    <row r="2" spans="1:6" x14ac:dyDescent="0.2">
      <c r="B2" s="191" t="s">
        <v>391</v>
      </c>
    </row>
    <row r="3" spans="1:6" x14ac:dyDescent="0.2">
      <c r="B3" s="191"/>
    </row>
    <row r="4" spans="1:6" x14ac:dyDescent="0.2">
      <c r="B4" s="191" t="s">
        <v>344</v>
      </c>
    </row>
    <row r="7" spans="1:6" x14ac:dyDescent="0.2">
      <c r="C7" s="483" t="s">
        <v>16</v>
      </c>
    </row>
    <row r="8" spans="1:6" x14ac:dyDescent="0.2">
      <c r="B8" s="39" t="s">
        <v>345</v>
      </c>
      <c r="C8" s="483"/>
    </row>
    <row r="9" spans="1:6" x14ac:dyDescent="0.2">
      <c r="B9" s="39" t="s">
        <v>249</v>
      </c>
      <c r="C9" s="484"/>
    </row>
    <row r="10" spans="1:6" x14ac:dyDescent="0.2">
      <c r="B10" s="39"/>
    </row>
    <row r="11" spans="1:6" x14ac:dyDescent="0.2">
      <c r="F11" s="174" t="s">
        <v>250</v>
      </c>
    </row>
    <row r="12" spans="1:6" ht="25.5" x14ac:dyDescent="0.2">
      <c r="B12" s="453" t="s">
        <v>219</v>
      </c>
      <c r="C12" s="454" t="s">
        <v>251</v>
      </c>
      <c r="D12" s="454" t="s">
        <v>252</v>
      </c>
      <c r="E12" s="454" t="s">
        <v>253</v>
      </c>
      <c r="F12" s="454" t="s">
        <v>307</v>
      </c>
    </row>
    <row r="13" spans="1:6" x14ac:dyDescent="0.2">
      <c r="B13" s="58"/>
      <c r="C13" s="58"/>
      <c r="D13" s="58"/>
      <c r="E13" s="58"/>
      <c r="F13" s="58"/>
    </row>
    <row r="14" spans="1:6" x14ac:dyDescent="0.2">
      <c r="A14" s="133"/>
      <c r="B14" s="88" t="s">
        <v>286</v>
      </c>
      <c r="C14" s="330"/>
      <c r="D14" s="330"/>
      <c r="E14" s="330"/>
      <c r="F14" s="330"/>
    </row>
    <row r="15" spans="1:6" x14ac:dyDescent="0.2">
      <c r="B15" s="65" t="s">
        <v>287</v>
      </c>
      <c r="C15" s="455">
        <v>32666862</v>
      </c>
      <c r="D15" s="455">
        <v>28300000</v>
      </c>
      <c r="E15" s="455">
        <v>28300000</v>
      </c>
      <c r="F15" s="455">
        <v>28300000</v>
      </c>
    </row>
    <row r="16" spans="1:6" x14ac:dyDescent="0.2">
      <c r="B16" s="55" t="s">
        <v>288</v>
      </c>
      <c r="C16" s="325">
        <v>15895313</v>
      </c>
      <c r="D16" s="325">
        <v>13900000</v>
      </c>
      <c r="E16" s="325">
        <v>13900000</v>
      </c>
      <c r="F16" s="325">
        <v>13900000</v>
      </c>
    </row>
    <row r="17" spans="2:6" x14ac:dyDescent="0.2">
      <c r="B17" s="55" t="s">
        <v>289</v>
      </c>
      <c r="C17" s="325">
        <v>10381016</v>
      </c>
      <c r="D17" s="325">
        <v>10900000</v>
      </c>
      <c r="E17" s="325">
        <v>10900000</v>
      </c>
      <c r="F17" s="325">
        <v>10900000</v>
      </c>
    </row>
    <row r="18" spans="2:6" x14ac:dyDescent="0.2">
      <c r="B18" s="55" t="s">
        <v>290</v>
      </c>
      <c r="C18" s="325">
        <v>11082940</v>
      </c>
      <c r="D18" s="325">
        <v>7600000</v>
      </c>
      <c r="E18" s="325">
        <v>7600000</v>
      </c>
      <c r="F18" s="325">
        <v>7600000</v>
      </c>
    </row>
    <row r="19" spans="2:6" x14ac:dyDescent="0.2">
      <c r="B19" s="55" t="s">
        <v>291</v>
      </c>
      <c r="C19" s="325">
        <v>166080</v>
      </c>
      <c r="D19" s="325"/>
      <c r="E19" s="325"/>
      <c r="F19" s="325"/>
    </row>
    <row r="20" spans="2:6" x14ac:dyDescent="0.2">
      <c r="B20" s="456" t="s">
        <v>254</v>
      </c>
      <c r="C20" s="327">
        <f>C15+C16+C17+C18+C19</f>
        <v>70192211</v>
      </c>
      <c r="D20" s="327">
        <f>SUM(D14:D18)</f>
        <v>60700000</v>
      </c>
      <c r="E20" s="327">
        <f>SUM(E14:E18)</f>
        <v>60700000</v>
      </c>
      <c r="F20" s="327">
        <f>SUM(F14:F18)</f>
        <v>60700000</v>
      </c>
    </row>
    <row r="21" spans="2:6" x14ac:dyDescent="0.2">
      <c r="B21" s="55"/>
      <c r="C21" s="325"/>
      <c r="D21" s="325"/>
      <c r="E21" s="325"/>
      <c r="F21" s="325"/>
    </row>
    <row r="22" spans="2:6" x14ac:dyDescent="0.2">
      <c r="B22" s="55" t="s">
        <v>292</v>
      </c>
      <c r="C22" s="325">
        <v>20696000</v>
      </c>
      <c r="D22" s="325">
        <v>8200000</v>
      </c>
      <c r="E22" s="325">
        <v>8200000</v>
      </c>
      <c r="F22" s="325">
        <v>8200000</v>
      </c>
    </row>
    <row r="23" spans="2:6" x14ac:dyDescent="0.2">
      <c r="B23" s="55" t="s">
        <v>293</v>
      </c>
      <c r="C23" s="325"/>
      <c r="D23" s="325"/>
      <c r="E23" s="325"/>
      <c r="F23" s="325"/>
    </row>
    <row r="24" spans="2:6" x14ac:dyDescent="0.2">
      <c r="B24" s="456" t="s">
        <v>255</v>
      </c>
      <c r="C24" s="327">
        <f>SUM(C22:C23)</f>
        <v>20696000</v>
      </c>
      <c r="D24" s="327">
        <f>D22</f>
        <v>8200000</v>
      </c>
      <c r="E24" s="327">
        <f>E22</f>
        <v>8200000</v>
      </c>
      <c r="F24" s="327">
        <f>F22</f>
        <v>8200000</v>
      </c>
    </row>
    <row r="25" spans="2:6" x14ac:dyDescent="0.2">
      <c r="B25" s="456"/>
      <c r="C25" s="327"/>
      <c r="D25" s="327"/>
      <c r="E25" s="327"/>
      <c r="F25" s="327"/>
    </row>
    <row r="26" spans="2:6" x14ac:dyDescent="0.2">
      <c r="B26" s="456" t="s">
        <v>294</v>
      </c>
      <c r="C26" s="327">
        <f>C20+C24</f>
        <v>90888211</v>
      </c>
      <c r="D26" s="327">
        <f>D20+D24</f>
        <v>68900000</v>
      </c>
      <c r="E26" s="327">
        <f>E20+E24</f>
        <v>68900000</v>
      </c>
      <c r="F26" s="327">
        <f>F20+F24</f>
        <v>68900000</v>
      </c>
    </row>
    <row r="27" spans="2:6" x14ac:dyDescent="0.2">
      <c r="B27" s="55"/>
      <c r="C27" s="325"/>
      <c r="D27" s="325"/>
      <c r="E27" s="325"/>
      <c r="F27" s="325"/>
    </row>
    <row r="28" spans="2:6" x14ac:dyDescent="0.2">
      <c r="B28" s="55" t="s">
        <v>295</v>
      </c>
      <c r="C28" s="325">
        <v>23241899</v>
      </c>
      <c r="D28" s="325">
        <v>23800000</v>
      </c>
      <c r="E28" s="325">
        <v>23800000</v>
      </c>
      <c r="F28" s="325">
        <v>23800000</v>
      </c>
    </row>
    <row r="29" spans="2:6" x14ac:dyDescent="0.2">
      <c r="B29" s="55" t="s">
        <v>296</v>
      </c>
      <c r="C29" s="325">
        <v>4247293</v>
      </c>
      <c r="D29" s="325"/>
      <c r="E29" s="325"/>
      <c r="F29" s="325"/>
    </row>
    <row r="30" spans="2:6" x14ac:dyDescent="0.2">
      <c r="B30" s="456" t="s">
        <v>297</v>
      </c>
      <c r="C30" s="327">
        <f>C28+C29</f>
        <v>27489192</v>
      </c>
      <c r="D30" s="327">
        <f>SUM(D28)</f>
        <v>23800000</v>
      </c>
      <c r="E30" s="327">
        <f>SUM(E28)</f>
        <v>23800000</v>
      </c>
      <c r="F30" s="327">
        <f>SUM(F28)</f>
        <v>23800000</v>
      </c>
    </row>
    <row r="31" spans="2:6" x14ac:dyDescent="0.2">
      <c r="B31" s="55"/>
      <c r="C31" s="325"/>
      <c r="D31" s="325"/>
      <c r="E31" s="325"/>
      <c r="F31" s="325"/>
    </row>
    <row r="32" spans="2:6" x14ac:dyDescent="0.2">
      <c r="B32" s="456" t="s">
        <v>298</v>
      </c>
      <c r="C32" s="327">
        <f>C26+C30</f>
        <v>118377403</v>
      </c>
      <c r="D32" s="327">
        <f>D26+D30</f>
        <v>92700000</v>
      </c>
      <c r="E32" s="327">
        <f>E26+E30</f>
        <v>92700000</v>
      </c>
      <c r="F32" s="327">
        <f>F26+F30</f>
        <v>92700000</v>
      </c>
    </row>
    <row r="33" spans="2:6" x14ac:dyDescent="0.2">
      <c r="B33" s="55"/>
      <c r="C33" s="325"/>
      <c r="D33" s="325"/>
      <c r="E33" s="325"/>
      <c r="F33" s="325"/>
    </row>
    <row r="34" spans="2:6" x14ac:dyDescent="0.2">
      <c r="B34" s="55"/>
      <c r="C34" s="325"/>
      <c r="D34" s="325"/>
      <c r="E34" s="325"/>
      <c r="F34" s="325"/>
    </row>
    <row r="35" spans="2:6" x14ac:dyDescent="0.2">
      <c r="B35" s="55" t="s">
        <v>256</v>
      </c>
      <c r="C35" s="325">
        <v>24514377</v>
      </c>
      <c r="D35" s="325">
        <v>23000000</v>
      </c>
      <c r="E35" s="325">
        <v>23000000</v>
      </c>
      <c r="F35" s="325">
        <v>23000000</v>
      </c>
    </row>
    <row r="36" spans="2:6" x14ac:dyDescent="0.2">
      <c r="B36" s="55" t="s">
        <v>299</v>
      </c>
      <c r="C36" s="325">
        <v>3381535</v>
      </c>
      <c r="D36" s="325">
        <v>3600000</v>
      </c>
      <c r="E36" s="325">
        <v>3600000</v>
      </c>
      <c r="F36" s="325">
        <v>3600000</v>
      </c>
    </row>
    <row r="37" spans="2:6" x14ac:dyDescent="0.2">
      <c r="B37" s="55" t="s">
        <v>257</v>
      </c>
      <c r="C37" s="325">
        <v>34748469</v>
      </c>
      <c r="D37" s="325">
        <v>27400000</v>
      </c>
      <c r="E37" s="325">
        <v>27400000</v>
      </c>
      <c r="F37" s="325">
        <v>27400000</v>
      </c>
    </row>
    <row r="38" spans="2:6" x14ac:dyDescent="0.2">
      <c r="B38" s="55" t="s">
        <v>258</v>
      </c>
      <c r="C38" s="325">
        <v>1479820</v>
      </c>
      <c r="D38" s="325">
        <v>2900000</v>
      </c>
      <c r="E38" s="325">
        <v>2900000</v>
      </c>
      <c r="F38" s="325">
        <v>2900000</v>
      </c>
    </row>
    <row r="39" spans="2:6" x14ac:dyDescent="0.2">
      <c r="B39" s="55" t="s">
        <v>300</v>
      </c>
      <c r="C39" s="325">
        <v>109747</v>
      </c>
      <c r="D39" s="325"/>
      <c r="E39" s="325"/>
      <c r="F39" s="325"/>
    </row>
    <row r="40" spans="2:6" x14ac:dyDescent="0.2">
      <c r="B40" s="55" t="s">
        <v>301</v>
      </c>
      <c r="C40" s="325">
        <v>6781952</v>
      </c>
      <c r="D40" s="325">
        <v>4800000</v>
      </c>
      <c r="E40" s="325">
        <v>4800000</v>
      </c>
      <c r="F40" s="325">
        <v>4800000</v>
      </c>
    </row>
    <row r="41" spans="2:6" x14ac:dyDescent="0.2">
      <c r="B41" s="55" t="s">
        <v>302</v>
      </c>
      <c r="C41" s="325"/>
      <c r="D41" s="325"/>
      <c r="E41" s="325"/>
      <c r="F41" s="325"/>
    </row>
    <row r="42" spans="2:6" x14ac:dyDescent="0.2">
      <c r="B42" s="55" t="s">
        <v>303</v>
      </c>
      <c r="C42" s="325">
        <v>1254973</v>
      </c>
      <c r="D42" s="452">
        <v>1400000</v>
      </c>
      <c r="E42" s="452">
        <v>1400000</v>
      </c>
      <c r="F42" s="452">
        <v>1400000</v>
      </c>
    </row>
    <row r="43" spans="2:6" x14ac:dyDescent="0.2">
      <c r="B43" s="456" t="s">
        <v>259</v>
      </c>
      <c r="C43" s="327">
        <f>SUM(C35:C42)</f>
        <v>72270873</v>
      </c>
      <c r="D43" s="327">
        <f>SUM(D35:D42)</f>
        <v>63100000</v>
      </c>
      <c r="E43" s="327">
        <f>SUM(E35:E42)</f>
        <v>63100000</v>
      </c>
      <c r="F43" s="327">
        <f>SUM(F35:F42)</f>
        <v>63100000</v>
      </c>
    </row>
    <row r="44" spans="2:6" x14ac:dyDescent="0.2">
      <c r="B44" s="55"/>
      <c r="C44" s="325"/>
      <c r="D44" s="325"/>
      <c r="E44" s="325"/>
      <c r="F44" s="325"/>
    </row>
    <row r="45" spans="2:6" x14ac:dyDescent="0.2">
      <c r="B45" s="55" t="s">
        <v>260</v>
      </c>
      <c r="C45" s="325">
        <v>14653334</v>
      </c>
      <c r="D45" s="325">
        <v>16300000</v>
      </c>
      <c r="E45" s="325">
        <v>16300000</v>
      </c>
      <c r="F45" s="325">
        <v>16300000</v>
      </c>
    </row>
    <row r="46" spans="2:6" x14ac:dyDescent="0.2">
      <c r="B46" s="55" t="s">
        <v>261</v>
      </c>
      <c r="C46" s="325">
        <v>26743964</v>
      </c>
      <c r="D46" s="325">
        <v>12100000</v>
      </c>
      <c r="E46" s="325">
        <v>12100000</v>
      </c>
      <c r="F46" s="325">
        <v>12100000</v>
      </c>
    </row>
    <row r="47" spans="2:6" x14ac:dyDescent="0.2">
      <c r="B47" s="55" t="s">
        <v>308</v>
      </c>
      <c r="C47" s="325">
        <v>491606</v>
      </c>
      <c r="D47" s="325"/>
      <c r="E47" s="325"/>
      <c r="F47" s="325"/>
    </row>
    <row r="48" spans="2:6" x14ac:dyDescent="0.2">
      <c r="B48" s="456" t="s">
        <v>262</v>
      </c>
      <c r="C48" s="327">
        <f>SUM(C45:C47)</f>
        <v>41888904</v>
      </c>
      <c r="D48" s="327">
        <f>SUM(D45:D46)</f>
        <v>28400000</v>
      </c>
      <c r="E48" s="327">
        <f>SUM(E45:E46)</f>
        <v>28400000</v>
      </c>
      <c r="F48" s="327">
        <f>SUM(F45:F46)</f>
        <v>28400000</v>
      </c>
    </row>
    <row r="49" spans="2:6" x14ac:dyDescent="0.2">
      <c r="B49" s="55"/>
      <c r="C49" s="325"/>
      <c r="D49" s="325"/>
      <c r="E49" s="325"/>
      <c r="F49" s="325"/>
    </row>
    <row r="50" spans="2:6" x14ac:dyDescent="0.2">
      <c r="B50" s="456" t="s">
        <v>304</v>
      </c>
      <c r="C50" s="327">
        <f>C43+C48</f>
        <v>114159777</v>
      </c>
      <c r="D50" s="327">
        <f>D43+D48</f>
        <v>91500000</v>
      </c>
      <c r="E50" s="327">
        <f>E43+E48</f>
        <v>91500000</v>
      </c>
      <c r="F50" s="327">
        <f>F43+F48</f>
        <v>91500000</v>
      </c>
    </row>
    <row r="51" spans="2:6" x14ac:dyDescent="0.2">
      <c r="B51" s="55"/>
      <c r="C51" s="325"/>
      <c r="D51" s="325"/>
      <c r="E51" s="325"/>
      <c r="F51" s="325"/>
    </row>
    <row r="52" spans="2:6" x14ac:dyDescent="0.2">
      <c r="B52" s="55" t="s">
        <v>305</v>
      </c>
      <c r="C52" s="325">
        <v>4217626</v>
      </c>
      <c r="D52" s="325">
        <v>1200000</v>
      </c>
      <c r="E52" s="325">
        <v>1200000</v>
      </c>
      <c r="F52" s="325">
        <v>1200000</v>
      </c>
    </row>
    <row r="53" spans="2:6" x14ac:dyDescent="0.2">
      <c r="B53" s="456" t="s">
        <v>306</v>
      </c>
      <c r="C53" s="327">
        <f>SUM(C52)</f>
        <v>4217626</v>
      </c>
      <c r="D53" s="327">
        <f>SUM(D52)</f>
        <v>1200000</v>
      </c>
      <c r="E53" s="327">
        <f>SUM(E52)</f>
        <v>1200000</v>
      </c>
      <c r="F53" s="327">
        <f>SUM(F52)</f>
        <v>1200000</v>
      </c>
    </row>
    <row r="54" spans="2:6" x14ac:dyDescent="0.2">
      <c r="B54" s="55"/>
      <c r="C54" s="325"/>
      <c r="D54" s="325"/>
      <c r="E54" s="325"/>
      <c r="F54" s="325"/>
    </row>
    <row r="55" spans="2:6" x14ac:dyDescent="0.2">
      <c r="B55" s="456" t="s">
        <v>263</v>
      </c>
      <c r="C55" s="327">
        <f>C50+C53</f>
        <v>118377403</v>
      </c>
      <c r="D55" s="327">
        <f>D50+D53</f>
        <v>92700000</v>
      </c>
      <c r="E55" s="327">
        <f>E50+E53</f>
        <v>92700000</v>
      </c>
      <c r="F55" s="327">
        <f>F50+F53</f>
        <v>92700000</v>
      </c>
    </row>
    <row r="56" spans="2:6" x14ac:dyDescent="0.2">
      <c r="B56" s="55"/>
      <c r="C56" s="325"/>
      <c r="D56" s="325"/>
      <c r="E56" s="325"/>
      <c r="F56" s="325"/>
    </row>
  </sheetData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13</vt:i4>
      </vt:variant>
    </vt:vector>
  </HeadingPairs>
  <TitlesOfParts>
    <vt:vector size="13" baseType="lpstr">
      <vt:lpstr>2.melléklet </vt:lpstr>
      <vt:lpstr>3.melléklet</vt:lpstr>
      <vt:lpstr>4.melléklet</vt:lpstr>
      <vt:lpstr>5.melléklet</vt:lpstr>
      <vt:lpstr>6.melléklet</vt:lpstr>
      <vt:lpstr>8.melléklet</vt:lpstr>
      <vt:lpstr>7.melléklet</vt:lpstr>
      <vt:lpstr>9.melléklet</vt:lpstr>
      <vt:lpstr>10.melléklet</vt:lpstr>
      <vt:lpstr>11.melléklet</vt:lpstr>
      <vt:lpstr>12. melléklet</vt:lpstr>
      <vt:lpstr>14.melléklet</vt:lpstr>
      <vt:lpstr>gördülő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Felhasználó</cp:lastModifiedBy>
  <cp:lastPrinted>2021-02-23T10:31:05Z</cp:lastPrinted>
  <dcterms:created xsi:type="dcterms:W3CDTF">2007-06-18T06:49:20Z</dcterms:created>
  <dcterms:modified xsi:type="dcterms:W3CDTF">2021-03-09T07:32:46Z</dcterms:modified>
</cp:coreProperties>
</file>