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H:\Honlapra\2018\07\Rendeletek\HATÁLYOS RENDELETEK_2018_07_15\Zárszámadások\2010_évi\"/>
    </mc:Choice>
  </mc:AlternateContent>
  <xr:revisionPtr revIDLastSave="0" documentId="8_{868493B2-9E46-490B-A1B3-14517DB262BE}" xr6:coauthVersionLast="34" xr6:coauthVersionMax="34" xr10:uidLastSave="{00000000-0000-0000-0000-000000000000}"/>
  <bookViews>
    <workbookView xWindow="120" yWindow="132" windowWidth="9420" windowHeight="4500"/>
  </bookViews>
  <sheets>
    <sheet name="1_melléklet" sheetId="1" r:id="rId1"/>
    <sheet name="2_melléklet" sheetId="3" r:id="rId2"/>
    <sheet name="3_melléklet" sheetId="13" r:id="rId3"/>
    <sheet name="4_melléklet" sheetId="7" r:id="rId4"/>
    <sheet name="5_melléklet" sheetId="6" r:id="rId5"/>
    <sheet name="6_melléklet" sheetId="14" r:id="rId6"/>
    <sheet name="7_melléklet" sheetId="9" r:id="rId7"/>
    <sheet name="8_mell_eszközök" sheetId="16" r:id="rId8"/>
    <sheet name="8_mell_források" sheetId="17" r:id="rId9"/>
    <sheet name="9_melléklet" sheetId="15" r:id="rId10"/>
    <sheet name="10_melléklet" sheetId="12" r:id="rId11"/>
  </sheets>
  <externalReferences>
    <externalReference r:id="rId12"/>
  </externalReferences>
  <definedNames>
    <definedName name="_xlnm.Print_Area" localSheetId="0">'1_melléklet'!$A$1:$F$96</definedName>
    <definedName name="_xlnm.Print_Area" localSheetId="2">'3_melléklet'!$A$1:$H$26</definedName>
    <definedName name="_xlnm.Print_Area" localSheetId="3">'4_melléklet'!$A$1:$F$706</definedName>
    <definedName name="_xlnm.Print_Area" localSheetId="4">'5_melléklet'!$A$1:$G$107</definedName>
    <definedName name="_xlnm.Print_Area" localSheetId="7">'8_mell_eszközök'!$A$1:$E$63</definedName>
  </definedNames>
  <calcPr calcId="179017"/>
</workbook>
</file>

<file path=xl/calcChain.xml><?xml version="1.0" encoding="utf-8"?>
<calcChain xmlns="http://schemas.openxmlformats.org/spreadsheetml/2006/main">
  <c r="F613" i="7" l="1"/>
  <c r="F71" i="1"/>
  <c r="G17" i="14"/>
  <c r="C52" i="17"/>
  <c r="C45" i="17"/>
  <c r="C26" i="17"/>
  <c r="C53" i="17"/>
  <c r="E53" i="17" s="1"/>
  <c r="C19" i="17"/>
  <c r="C14" i="17"/>
  <c r="C20" i="17"/>
  <c r="C8" i="17"/>
  <c r="C61" i="16"/>
  <c r="C56" i="16"/>
  <c r="C51" i="16"/>
  <c r="E51" i="16" s="1"/>
  <c r="C48" i="16"/>
  <c r="C40" i="16"/>
  <c r="C33" i="16"/>
  <c r="E33" i="16" s="1"/>
  <c r="C27" i="16"/>
  <c r="C20" i="16"/>
  <c r="C11" i="16"/>
  <c r="E11" i="16" s="1"/>
  <c r="C34" i="16"/>
  <c r="C28" i="9"/>
  <c r="B22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28" i="9"/>
  <c r="F32" i="14"/>
  <c r="F28" i="14"/>
  <c r="F26" i="14"/>
  <c r="F19" i="14"/>
  <c r="F36" i="14" s="1"/>
  <c r="F14" i="14"/>
  <c r="F11" i="14"/>
  <c r="G32" i="14"/>
  <c r="E32" i="14"/>
  <c r="B32" i="14"/>
  <c r="G28" i="14"/>
  <c r="E28" i="14"/>
  <c r="B28" i="14"/>
  <c r="G26" i="14"/>
  <c r="E26" i="14"/>
  <c r="B26" i="14"/>
  <c r="B36" i="14" s="1"/>
  <c r="G19" i="14"/>
  <c r="E19" i="14"/>
  <c r="B19" i="14"/>
  <c r="G14" i="14"/>
  <c r="E14" i="14"/>
  <c r="B14" i="14"/>
  <c r="G11" i="14"/>
  <c r="G36" i="14"/>
  <c r="E11" i="14"/>
  <c r="B11" i="14"/>
  <c r="F82" i="6"/>
  <c r="F72" i="6"/>
  <c r="F67" i="6"/>
  <c r="F64" i="6"/>
  <c r="F62" i="6"/>
  <c r="F58" i="6"/>
  <c r="F56" i="6"/>
  <c r="F54" i="6"/>
  <c r="F46" i="6"/>
  <c r="F42" i="6"/>
  <c r="F30" i="6"/>
  <c r="F24" i="6"/>
  <c r="F84" i="6" s="1"/>
  <c r="F15" i="6"/>
  <c r="F11" i="6"/>
  <c r="G82" i="6"/>
  <c r="G72" i="6"/>
  <c r="E72" i="6"/>
  <c r="B72" i="6"/>
  <c r="G67" i="6"/>
  <c r="E67" i="6"/>
  <c r="B67" i="6"/>
  <c r="G64" i="6"/>
  <c r="E64" i="6"/>
  <c r="B64" i="6"/>
  <c r="G62" i="6"/>
  <c r="E62" i="6"/>
  <c r="B62" i="6"/>
  <c r="G58" i="6"/>
  <c r="E58" i="6"/>
  <c r="B58" i="6"/>
  <c r="G56" i="6"/>
  <c r="E56" i="6"/>
  <c r="B56" i="6"/>
  <c r="G54" i="6"/>
  <c r="E54" i="6"/>
  <c r="B54" i="6"/>
  <c r="G46" i="6"/>
  <c r="E46" i="6"/>
  <c r="B46" i="6"/>
  <c r="G42" i="6"/>
  <c r="E42" i="6"/>
  <c r="B42" i="6"/>
  <c r="G30" i="6"/>
  <c r="E30" i="6"/>
  <c r="B30" i="6"/>
  <c r="G24" i="6"/>
  <c r="E24" i="6"/>
  <c r="B24" i="6"/>
  <c r="G15" i="6"/>
  <c r="E15" i="6"/>
  <c r="B15" i="6"/>
  <c r="B84" i="6" s="1"/>
  <c r="G11" i="6"/>
  <c r="E11" i="6"/>
  <c r="E84" i="6" s="1"/>
  <c r="B11" i="6"/>
  <c r="E699" i="7"/>
  <c r="E695" i="7"/>
  <c r="E703" i="7" s="1"/>
  <c r="E691" i="7"/>
  <c r="E684" i="7"/>
  <c r="E679" i="7"/>
  <c r="E689" i="7" s="1"/>
  <c r="E660" i="7"/>
  <c r="E656" i="7"/>
  <c r="E652" i="7"/>
  <c r="E664" i="7" s="1"/>
  <c r="E645" i="7"/>
  <c r="E640" i="7"/>
  <c r="E650" i="7" s="1"/>
  <c r="E621" i="7"/>
  <c r="E617" i="7"/>
  <c r="E613" i="7"/>
  <c r="E625" i="7" s="1"/>
  <c r="E606" i="7"/>
  <c r="E601" i="7"/>
  <c r="E611" i="7"/>
  <c r="E582" i="7"/>
  <c r="E578" i="7"/>
  <c r="E574" i="7"/>
  <c r="E586" i="7"/>
  <c r="E567" i="7"/>
  <c r="E572" i="7" s="1"/>
  <c r="E562" i="7"/>
  <c r="E543" i="7"/>
  <c r="E539" i="7"/>
  <c r="E547" i="7" s="1"/>
  <c r="E535" i="7"/>
  <c r="E528" i="7"/>
  <c r="E523" i="7"/>
  <c r="E533" i="7" s="1"/>
  <c r="E504" i="7"/>
  <c r="E500" i="7"/>
  <c r="E496" i="7"/>
  <c r="E508" i="7" s="1"/>
  <c r="E489" i="7"/>
  <c r="E484" i="7"/>
  <c r="E494" i="7" s="1"/>
  <c r="E465" i="7"/>
  <c r="E461" i="7"/>
  <c r="E457" i="7"/>
  <c r="E469" i="7" s="1"/>
  <c r="E450" i="7"/>
  <c r="E445" i="7"/>
  <c r="E455" i="7"/>
  <c r="E426" i="7"/>
  <c r="E422" i="7"/>
  <c r="E418" i="7"/>
  <c r="E430" i="7"/>
  <c r="E411" i="7"/>
  <c r="E416" i="7" s="1"/>
  <c r="E406" i="7"/>
  <c r="E387" i="7"/>
  <c r="E383" i="7"/>
  <c r="E391" i="7" s="1"/>
  <c r="E379" i="7"/>
  <c r="E367" i="7"/>
  <c r="E377" i="7"/>
  <c r="E348" i="7"/>
  <c r="E344" i="7"/>
  <c r="E340" i="7"/>
  <c r="E352" i="7"/>
  <c r="E328" i="7"/>
  <c r="E338" i="7"/>
  <c r="E309" i="7"/>
  <c r="E305" i="7"/>
  <c r="E313" i="7" s="1"/>
  <c r="E301" i="7"/>
  <c r="E294" i="7"/>
  <c r="E289" i="7"/>
  <c r="E299" i="7" s="1"/>
  <c r="E270" i="7"/>
  <c r="E266" i="7"/>
  <c r="E262" i="7"/>
  <c r="E250" i="7"/>
  <c r="E260" i="7"/>
  <c r="E231" i="7"/>
  <c r="E235" i="7" s="1"/>
  <c r="E227" i="7"/>
  <c r="E223" i="7"/>
  <c r="E211" i="7"/>
  <c r="E221" i="7" s="1"/>
  <c r="E192" i="7"/>
  <c r="E188" i="7"/>
  <c r="E184" i="7"/>
  <c r="E196" i="7" s="1"/>
  <c r="E177" i="7"/>
  <c r="E172" i="7"/>
  <c r="E182" i="7"/>
  <c r="E153" i="7"/>
  <c r="E149" i="7"/>
  <c r="E145" i="7"/>
  <c r="E157" i="7"/>
  <c r="E138" i="7"/>
  <c r="E133" i="7"/>
  <c r="E143" i="7"/>
  <c r="E114" i="7"/>
  <c r="E118" i="7" s="1"/>
  <c r="E110" i="7"/>
  <c r="E106" i="7"/>
  <c r="E99" i="7"/>
  <c r="E104" i="7" s="1"/>
  <c r="E94" i="7"/>
  <c r="E75" i="7"/>
  <c r="E71" i="7"/>
  <c r="E67" i="7"/>
  <c r="E60" i="7"/>
  <c r="E55" i="7"/>
  <c r="E65" i="7" s="1"/>
  <c r="E36" i="7"/>
  <c r="E32" i="7"/>
  <c r="E27" i="7"/>
  <c r="E40" i="7" s="1"/>
  <c r="E20" i="7"/>
  <c r="E14" i="7"/>
  <c r="E25" i="7"/>
  <c r="F699" i="7"/>
  <c r="D699" i="7"/>
  <c r="F695" i="7"/>
  <c r="F703" i="7" s="1"/>
  <c r="D695" i="7"/>
  <c r="F691" i="7"/>
  <c r="D691" i="7"/>
  <c r="D703" i="7" s="1"/>
  <c r="F684" i="7"/>
  <c r="D684" i="7"/>
  <c r="F679" i="7"/>
  <c r="F689" i="7" s="1"/>
  <c r="D679" i="7"/>
  <c r="D689" i="7" s="1"/>
  <c r="F660" i="7"/>
  <c r="D660" i="7"/>
  <c r="F656" i="7"/>
  <c r="F664" i="7" s="1"/>
  <c r="D656" i="7"/>
  <c r="F652" i="7"/>
  <c r="D652" i="7"/>
  <c r="D664" i="7" s="1"/>
  <c r="F645" i="7"/>
  <c r="D645" i="7"/>
  <c r="D650" i="7" s="1"/>
  <c r="F640" i="7"/>
  <c r="F650" i="7" s="1"/>
  <c r="D640" i="7"/>
  <c r="F621" i="7"/>
  <c r="D621" i="7"/>
  <c r="F617" i="7"/>
  <c r="F625" i="7" s="1"/>
  <c r="D617" i="7"/>
  <c r="D613" i="7"/>
  <c r="D625" i="7" s="1"/>
  <c r="F606" i="7"/>
  <c r="D606" i="7"/>
  <c r="D611" i="7" s="1"/>
  <c r="F601" i="7"/>
  <c r="F611" i="7" s="1"/>
  <c r="D601" i="7"/>
  <c r="F582" i="7"/>
  <c r="D582" i="7"/>
  <c r="F578" i="7"/>
  <c r="D578" i="7"/>
  <c r="D586" i="7" s="1"/>
  <c r="F574" i="7"/>
  <c r="F586" i="7" s="1"/>
  <c r="D574" i="7"/>
  <c r="F567" i="7"/>
  <c r="F572" i="7" s="1"/>
  <c r="D567" i="7"/>
  <c r="F562" i="7"/>
  <c r="D562" i="7"/>
  <c r="D572" i="7" s="1"/>
  <c r="F543" i="7"/>
  <c r="D543" i="7"/>
  <c r="F539" i="7"/>
  <c r="F547" i="7" s="1"/>
  <c r="D539" i="7"/>
  <c r="F535" i="7"/>
  <c r="D535" i="7"/>
  <c r="D547" i="7" s="1"/>
  <c r="F528" i="7"/>
  <c r="D528" i="7"/>
  <c r="D533" i="7" s="1"/>
  <c r="F523" i="7"/>
  <c r="F533" i="7" s="1"/>
  <c r="D523" i="7"/>
  <c r="F504" i="7"/>
  <c r="D504" i="7"/>
  <c r="F500" i="7"/>
  <c r="D500" i="7"/>
  <c r="D508" i="7" s="1"/>
  <c r="F496" i="7"/>
  <c r="F508" i="7" s="1"/>
  <c r="D496" i="7"/>
  <c r="F489" i="7"/>
  <c r="F494" i="7" s="1"/>
  <c r="D489" i="7"/>
  <c r="F484" i="7"/>
  <c r="D484" i="7"/>
  <c r="D494" i="7" s="1"/>
  <c r="F465" i="7"/>
  <c r="D465" i="7"/>
  <c r="F461" i="7"/>
  <c r="F469" i="7" s="1"/>
  <c r="D461" i="7"/>
  <c r="F457" i="7"/>
  <c r="D457" i="7"/>
  <c r="D469" i="7" s="1"/>
  <c r="F450" i="7"/>
  <c r="D450" i="7"/>
  <c r="D455" i="7" s="1"/>
  <c r="F445" i="7"/>
  <c r="F455" i="7" s="1"/>
  <c r="D445" i="7"/>
  <c r="F426" i="7"/>
  <c r="D426" i="7"/>
  <c r="F422" i="7"/>
  <c r="D422" i="7"/>
  <c r="D430" i="7" s="1"/>
  <c r="F418" i="7"/>
  <c r="F430" i="7" s="1"/>
  <c r="D418" i="7"/>
  <c r="F411" i="7"/>
  <c r="F416" i="7" s="1"/>
  <c r="D411" i="7"/>
  <c r="F406" i="7"/>
  <c r="D406" i="7"/>
  <c r="D416" i="7" s="1"/>
  <c r="F387" i="7"/>
  <c r="D387" i="7"/>
  <c r="F383" i="7"/>
  <c r="F391" i="7" s="1"/>
  <c r="D383" i="7"/>
  <c r="F379" i="7"/>
  <c r="D379" i="7"/>
  <c r="D391" i="7" s="1"/>
  <c r="F367" i="7"/>
  <c r="F377" i="7"/>
  <c r="D367" i="7"/>
  <c r="D377" i="7" s="1"/>
  <c r="F348" i="7"/>
  <c r="D348" i="7"/>
  <c r="F344" i="7"/>
  <c r="F352" i="7" s="1"/>
  <c r="D344" i="7"/>
  <c r="F340" i="7"/>
  <c r="D340" i="7"/>
  <c r="D352" i="7" s="1"/>
  <c r="F328" i="7"/>
  <c r="F338" i="7"/>
  <c r="D328" i="7"/>
  <c r="D338" i="7" s="1"/>
  <c r="F309" i="7"/>
  <c r="D309" i="7"/>
  <c r="F305" i="7"/>
  <c r="F313" i="7" s="1"/>
  <c r="D305" i="7"/>
  <c r="F301" i="7"/>
  <c r="D301" i="7"/>
  <c r="D313" i="7" s="1"/>
  <c r="F294" i="7"/>
  <c r="D294" i="7"/>
  <c r="D299" i="7" s="1"/>
  <c r="F289" i="7"/>
  <c r="D289" i="7"/>
  <c r="F270" i="7"/>
  <c r="D270" i="7"/>
  <c r="F266" i="7"/>
  <c r="D266" i="7"/>
  <c r="F262" i="7"/>
  <c r="F274" i="7" s="1"/>
  <c r="D262" i="7"/>
  <c r="D274" i="7" s="1"/>
  <c r="F250" i="7"/>
  <c r="F260" i="7"/>
  <c r="D250" i="7"/>
  <c r="D260" i="7" s="1"/>
  <c r="F231" i="7"/>
  <c r="D231" i="7"/>
  <c r="F227" i="7"/>
  <c r="F235" i="7" s="1"/>
  <c r="D227" i="7"/>
  <c r="F223" i="7"/>
  <c r="D223" i="7"/>
  <c r="D235" i="7" s="1"/>
  <c r="F211" i="7"/>
  <c r="F221" i="7"/>
  <c r="D211" i="7"/>
  <c r="D221" i="7" s="1"/>
  <c r="F192" i="7"/>
  <c r="D192" i="7"/>
  <c r="F188" i="7"/>
  <c r="F196" i="7" s="1"/>
  <c r="D188" i="7"/>
  <c r="F184" i="7"/>
  <c r="D184" i="7"/>
  <c r="D196" i="7" s="1"/>
  <c r="F177" i="7"/>
  <c r="D177" i="7"/>
  <c r="D182" i="7" s="1"/>
  <c r="F172" i="7"/>
  <c r="F182" i="7" s="1"/>
  <c r="D172" i="7"/>
  <c r="F153" i="7"/>
  <c r="D153" i="7"/>
  <c r="F149" i="7"/>
  <c r="D149" i="7"/>
  <c r="F145" i="7"/>
  <c r="F157" i="7" s="1"/>
  <c r="D145" i="7"/>
  <c r="D157" i="7"/>
  <c r="F138" i="7"/>
  <c r="D138" i="7"/>
  <c r="F133" i="7"/>
  <c r="F143" i="7"/>
  <c r="D133" i="7"/>
  <c r="D143" i="7" s="1"/>
  <c r="F114" i="7"/>
  <c r="D114" i="7"/>
  <c r="F110" i="7"/>
  <c r="F118" i="7" s="1"/>
  <c r="D110" i="7"/>
  <c r="F106" i="7"/>
  <c r="D106" i="7"/>
  <c r="D118" i="7" s="1"/>
  <c r="F99" i="7"/>
  <c r="D99" i="7"/>
  <c r="D104" i="7" s="1"/>
  <c r="F94" i="7"/>
  <c r="F104" i="7" s="1"/>
  <c r="D94" i="7"/>
  <c r="F75" i="7"/>
  <c r="D75" i="7"/>
  <c r="F71" i="7"/>
  <c r="D71" i="7"/>
  <c r="F67" i="7"/>
  <c r="F79" i="7" s="1"/>
  <c r="D67" i="7"/>
  <c r="D79" i="7"/>
  <c r="F60" i="7"/>
  <c r="D60" i="7"/>
  <c r="F55" i="7"/>
  <c r="F65" i="7"/>
  <c r="D55" i="7"/>
  <c r="D65" i="7" s="1"/>
  <c r="F36" i="7"/>
  <c r="D36" i="7"/>
  <c r="F32" i="7"/>
  <c r="F40" i="7" s="1"/>
  <c r="D32" i="7"/>
  <c r="F27" i="7"/>
  <c r="D27" i="7"/>
  <c r="D40" i="7" s="1"/>
  <c r="F20" i="7"/>
  <c r="D20" i="7"/>
  <c r="D25" i="7" s="1"/>
  <c r="F14" i="7"/>
  <c r="D14" i="7"/>
  <c r="H23" i="13"/>
  <c r="F23" i="13"/>
  <c r="D23" i="13"/>
  <c r="B23" i="13"/>
  <c r="F16" i="3"/>
  <c r="F15" i="3"/>
  <c r="H24" i="3"/>
  <c r="F14" i="3"/>
  <c r="D24" i="3"/>
  <c r="B14" i="3"/>
  <c r="F13" i="3"/>
  <c r="B13" i="3"/>
  <c r="F12" i="3"/>
  <c r="B12" i="3"/>
  <c r="B24" i="3" s="1"/>
  <c r="F11" i="3"/>
  <c r="F24" i="3"/>
  <c r="E84" i="1"/>
  <c r="E79" i="1"/>
  <c r="E71" i="1"/>
  <c r="E61" i="1"/>
  <c r="E92" i="1" s="1"/>
  <c r="E96" i="1" s="1"/>
  <c r="E42" i="1"/>
  <c r="E35" i="1"/>
  <c r="E29" i="1"/>
  <c r="E28" i="1" s="1"/>
  <c r="E51" i="1" s="1"/>
  <c r="E56" i="1" s="1"/>
  <c r="E18" i="1"/>
  <c r="E11" i="1"/>
  <c r="C89" i="1"/>
  <c r="F84" i="1"/>
  <c r="D84" i="1"/>
  <c r="C84" i="1"/>
  <c r="F79" i="1"/>
  <c r="D79" i="1"/>
  <c r="C79" i="1"/>
  <c r="C92" i="1" s="1"/>
  <c r="D71" i="1"/>
  <c r="C71" i="1"/>
  <c r="F61" i="1"/>
  <c r="F92" i="1"/>
  <c r="F96" i="1" s="1"/>
  <c r="D61" i="1"/>
  <c r="D92" i="1"/>
  <c r="D96" i="1" s="1"/>
  <c r="C61" i="1"/>
  <c r="C96" i="1"/>
  <c r="F42" i="1"/>
  <c r="D42" i="1"/>
  <c r="C42" i="1"/>
  <c r="F35" i="1"/>
  <c r="D35" i="1"/>
  <c r="C35" i="1"/>
  <c r="F29" i="1"/>
  <c r="D29" i="1"/>
  <c r="D28" i="1" s="1"/>
  <c r="F28" i="1"/>
  <c r="C28" i="1"/>
  <c r="F18" i="1"/>
  <c r="F11" i="1"/>
  <c r="D18" i="1"/>
  <c r="D11" i="1" s="1"/>
  <c r="D51" i="1" s="1"/>
  <c r="D56" i="1" s="1"/>
  <c r="C18" i="1"/>
  <c r="C11" i="1"/>
  <c r="C51" i="1" s="1"/>
  <c r="C56" i="1" s="1"/>
  <c r="D19" i="12"/>
  <c r="C19" i="12"/>
  <c r="H20" i="15"/>
  <c r="G20" i="15"/>
  <c r="F20" i="15"/>
  <c r="E20" i="15"/>
  <c r="H15" i="15"/>
  <c r="G15" i="15"/>
  <c r="F15" i="15"/>
  <c r="E15" i="15"/>
  <c r="E19" i="17"/>
  <c r="E5" i="16"/>
  <c r="E6" i="16"/>
  <c r="E7" i="16"/>
  <c r="E8" i="16"/>
  <c r="E9" i="16"/>
  <c r="E10" i="16"/>
  <c r="D11" i="16"/>
  <c r="D34" i="16" s="1"/>
  <c r="E12" i="16"/>
  <c r="E13" i="16"/>
  <c r="E14" i="16"/>
  <c r="E15" i="16"/>
  <c r="E16" i="16"/>
  <c r="E17" i="16"/>
  <c r="E18" i="16"/>
  <c r="E19" i="16"/>
  <c r="D20" i="16"/>
  <c r="E20" i="16"/>
  <c r="E21" i="16"/>
  <c r="E22" i="16"/>
  <c r="E23" i="16"/>
  <c r="E24" i="16"/>
  <c r="E25" i="16"/>
  <c r="E26" i="16"/>
  <c r="D27" i="16"/>
  <c r="E27" i="16"/>
  <c r="E28" i="16"/>
  <c r="E29" i="16"/>
  <c r="E30" i="16"/>
  <c r="E31" i="16"/>
  <c r="E32" i="16"/>
  <c r="D33" i="16"/>
  <c r="E35" i="16"/>
  <c r="E36" i="16"/>
  <c r="E37" i="16"/>
  <c r="E38" i="16"/>
  <c r="E39" i="16"/>
  <c r="D40" i="16"/>
  <c r="E41" i="16"/>
  <c r="E42" i="16"/>
  <c r="E43" i="16"/>
  <c r="E44" i="16"/>
  <c r="E45" i="16"/>
  <c r="E46" i="16"/>
  <c r="E47" i="16"/>
  <c r="D48" i="16"/>
  <c r="E48" i="16"/>
  <c r="E49" i="16"/>
  <c r="E50" i="16"/>
  <c r="D51" i="16"/>
  <c r="E52" i="16"/>
  <c r="E53" i="16"/>
  <c r="E54" i="16"/>
  <c r="E55" i="16"/>
  <c r="D56" i="16"/>
  <c r="E56" i="16" s="1"/>
  <c r="E57" i="16"/>
  <c r="E58" i="16"/>
  <c r="E59" i="16"/>
  <c r="E60" i="16"/>
  <c r="D61" i="16"/>
  <c r="E61" i="16"/>
  <c r="E5" i="17"/>
  <c r="E6" i="17"/>
  <c r="E7" i="17"/>
  <c r="D8" i="17"/>
  <c r="E8" i="17"/>
  <c r="E9" i="17"/>
  <c r="E10" i="17"/>
  <c r="E11" i="17"/>
  <c r="E12" i="17"/>
  <c r="E13" i="17"/>
  <c r="D14" i="17"/>
  <c r="E14" i="17"/>
  <c r="E15" i="17"/>
  <c r="E16" i="17"/>
  <c r="E17" i="17"/>
  <c r="E18" i="17"/>
  <c r="D19" i="17"/>
  <c r="D20" i="17" s="1"/>
  <c r="D54" i="17" s="1"/>
  <c r="E21" i="17"/>
  <c r="E22" i="17"/>
  <c r="E24" i="17"/>
  <c r="E25" i="17"/>
  <c r="D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E39" i="17"/>
  <c r="E40" i="17"/>
  <c r="E41" i="17"/>
  <c r="E42" i="17"/>
  <c r="E43" i="17"/>
  <c r="E44" i="17"/>
  <c r="D45" i="17"/>
  <c r="E46" i="17"/>
  <c r="E47" i="17"/>
  <c r="E48" i="17"/>
  <c r="E49" i="17"/>
  <c r="E50" i="17"/>
  <c r="E51" i="17"/>
  <c r="D52" i="17"/>
  <c r="E52" i="17" s="1"/>
  <c r="D53" i="17"/>
  <c r="F299" i="7"/>
  <c r="F25" i="7"/>
  <c r="D28" i="9"/>
  <c r="C54" i="17"/>
  <c r="E54" i="17" s="1"/>
  <c r="F51" i="1" l="1"/>
  <c r="F56" i="1" s="1"/>
  <c r="E36" i="14"/>
  <c r="C62" i="16"/>
  <c r="E62" i="16" s="1"/>
  <c r="E26" i="17"/>
  <c r="D62" i="16"/>
  <c r="D63" i="16" s="1"/>
  <c r="E34" i="16"/>
  <c r="E20" i="17"/>
  <c r="E79" i="7"/>
  <c r="E274" i="7"/>
  <c r="G84" i="6"/>
  <c r="E40" i="16"/>
  <c r="E45" i="17"/>
  <c r="C63" i="16" l="1"/>
  <c r="E63" i="16" s="1"/>
</calcChain>
</file>

<file path=xl/sharedStrings.xml><?xml version="1.0" encoding="utf-8"?>
<sst xmlns="http://schemas.openxmlformats.org/spreadsheetml/2006/main" count="1440" uniqueCount="523">
  <si>
    <t>BEVÉTELEK</t>
  </si>
  <si>
    <t>Sor-</t>
  </si>
  <si>
    <t>szám</t>
  </si>
  <si>
    <t>Bevételi jogcím</t>
  </si>
  <si>
    <t>2001.évi</t>
  </si>
  <si>
    <t>tény</t>
  </si>
  <si>
    <t>előirányzat</t>
  </si>
  <si>
    <t>1.</t>
  </si>
  <si>
    <t>2.</t>
  </si>
  <si>
    <t>A/ Alaptevékenység bevételei</t>
  </si>
  <si>
    <t>3.</t>
  </si>
  <si>
    <t>B/ Alaptevékenység egyéb bevételei</t>
  </si>
  <si>
    <t>4.</t>
  </si>
  <si>
    <t>C/ Intézmények egyéb sajátos bevételei</t>
  </si>
  <si>
    <t>D/ Vállalkozási bevételek</t>
  </si>
  <si>
    <t>E/ Kamatbevételek</t>
  </si>
  <si>
    <t>F/ Helyi adók</t>
  </si>
  <si>
    <t>II.Átengedett,megosztott bevételek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</si>
  <si>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</si>
  <si>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</si>
  <si>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</si>
  <si>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</si>
  <si>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</si>
  <si>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</si>
  <si>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</si>
  <si>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</si>
  <si>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</si>
  <si>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</si>
  <si>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</si>
  <si>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</si>
  <si>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</si>
  <si>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</si>
  <si>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</si>
  <si>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</si>
  <si>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</si>
  <si>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</si>
  <si>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</si>
  <si>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</si>
  <si>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</si>
  <si>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</si>
  <si>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</si>
  <si>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</si>
  <si>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</si>
  <si>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</si>
  <si>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</si>
  <si>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</si>
  <si>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</si>
  <si>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</si>
  <si>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</si>
  <si>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</si>
  <si>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</si>
  <si>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</si>
  <si>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</si>
  <si>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</si>
  <si>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</si>
  <si>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</si>
  <si>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A/ Személyi jövedelemadó</t>
  </si>
  <si>
    <t>B/ Termőföld bérbeadása utáni adó</t>
  </si>
  <si>
    <t>III. Átvett pénzeszközök</t>
  </si>
  <si>
    <t>C/ Gépjárműadó</t>
  </si>
  <si>
    <t xml:space="preserve">   Egészségbizosítási  Alaptól átvett pénzeszk.</t>
  </si>
  <si>
    <t xml:space="preserve">   Elkülönített állami pénzalapoktól átvett </t>
  </si>
  <si>
    <t xml:space="preserve">   Központi(fejezettől ) átvett pénze.</t>
  </si>
  <si>
    <t xml:space="preserve">   Költségvetési kiegészítések, visszatérítések</t>
  </si>
  <si>
    <t>IV. Állami hozzájárulások és támogatások</t>
  </si>
  <si>
    <t xml:space="preserve">   Előző évi várható pénzmaradvány</t>
  </si>
  <si>
    <t>BEVÉTELEK ÖSSZESEN</t>
  </si>
  <si>
    <t xml:space="preserve">                                  KIADÁSOK</t>
  </si>
  <si>
    <t xml:space="preserve"> Kiadási  jogcím</t>
  </si>
  <si>
    <t>I. Folyó ( működési ) kiadások</t>
  </si>
  <si>
    <t>II.Felhalmozási és tőkejellegű kiadások</t>
  </si>
  <si>
    <t xml:space="preserve"> 13.</t>
  </si>
  <si>
    <t>III. Támogatások, elvonások</t>
  </si>
  <si>
    <t xml:space="preserve">   Műk. célú pénzeszk.átadás államh-on belülre</t>
  </si>
  <si>
    <t xml:space="preserve">   Műk. célú pénzeszk.átadás államh-on kívülre</t>
  </si>
  <si>
    <t xml:space="preserve">   Ellátottak pénzbeli juttatása</t>
  </si>
  <si>
    <t>IV. Tartalékok</t>
  </si>
  <si>
    <t xml:space="preserve">   Általános tartalék</t>
  </si>
  <si>
    <t xml:space="preserve">   Céltartalék</t>
  </si>
  <si>
    <t xml:space="preserve">   Egyéb tartalékok</t>
  </si>
  <si>
    <t>V. Hitelek kamatai</t>
  </si>
  <si>
    <t>VI. Egyéb kiadások</t>
  </si>
  <si>
    <t xml:space="preserve">   Adósságszolgálat</t>
  </si>
  <si>
    <t>TÁRGYÉVI KIADÁSOK ÖSSZESEN</t>
  </si>
  <si>
    <t>Bevételek</t>
  </si>
  <si>
    <t xml:space="preserve"> </t>
  </si>
  <si>
    <t>Megnevezés</t>
  </si>
  <si>
    <t>Saját bevételek</t>
  </si>
  <si>
    <t>Átengedett bevételek</t>
  </si>
  <si>
    <t>Átvett pénzeszközök</t>
  </si>
  <si>
    <t>Állami hozzájárulás</t>
  </si>
  <si>
    <t>Előző évi vható pénzmar.</t>
  </si>
  <si>
    <t>EU előcsatlakozási tám.</t>
  </si>
  <si>
    <t>Egyéb</t>
  </si>
  <si>
    <t>ÖSSZESEN:</t>
  </si>
  <si>
    <t>Hiány</t>
  </si>
  <si>
    <t>Többlet</t>
  </si>
  <si>
    <t>Személyi juttatások</t>
  </si>
  <si>
    <t>Járulékok</t>
  </si>
  <si>
    <t>Dologi kiadások</t>
  </si>
  <si>
    <t>Ellátottak pénzbeli jutt.</t>
  </si>
  <si>
    <t>Pénzeszköz átadások</t>
  </si>
  <si>
    <t>Tartalék</t>
  </si>
  <si>
    <t>Tőkejellegű   bevételek és kiadások    mérlege</t>
  </si>
  <si>
    <t>Működési célú (folyó)bevételek, Működési célú ( folyó) kiadások mérlege</t>
  </si>
  <si>
    <t xml:space="preserve">Önkormányzat felhalm.és </t>
  </si>
  <si>
    <t>tőke jellegű bevételei</t>
  </si>
  <si>
    <t>Felhalmozási célú pénz-</t>
  </si>
  <si>
    <t>eszköz átadás</t>
  </si>
  <si>
    <t>Fejlelsztési célú támoga-</t>
  </si>
  <si>
    <t>tások ( cél, cimzett)</t>
  </si>
  <si>
    <t>Értékpapír eladás</t>
  </si>
  <si>
    <t>Felújítások</t>
  </si>
  <si>
    <t>Előző évi vható pénzm.</t>
  </si>
  <si>
    <t>Felhalm.célú hitel</t>
  </si>
  <si>
    <t>Felhalm.célú tartalék</t>
  </si>
  <si>
    <t>EU előcsatl.tám.</t>
  </si>
  <si>
    <t>Felhalm.célú hiteltörl.</t>
  </si>
  <si>
    <t>Sor</t>
  </si>
  <si>
    <t>………………………….</t>
  </si>
  <si>
    <t>Hitel jellege</t>
  </si>
  <si>
    <t>Felvétel</t>
  </si>
  <si>
    <t>Lejárat</t>
  </si>
  <si>
    <t>Hitel állomány január 1-jén</t>
  </si>
  <si>
    <t xml:space="preserve">                 éve</t>
  </si>
  <si>
    <t>Működési célú</t>
  </si>
  <si>
    <t>Összesen (1+6)</t>
  </si>
  <si>
    <t>Felhalmozási célú</t>
  </si>
  <si>
    <t>…………………………..</t>
  </si>
  <si>
    <t>Az önkományzat által felvett hitelállomány alakulása</t>
  </si>
  <si>
    <t xml:space="preserve">   Hitelek, értékpapírműveletek</t>
  </si>
  <si>
    <t>Japán hitel</t>
  </si>
  <si>
    <t>Beruházási kiadások</t>
  </si>
  <si>
    <t>Beruházás megnevezése</t>
  </si>
  <si>
    <t>Kivitelezés</t>
  </si>
  <si>
    <t xml:space="preserve">kezdési és </t>
  </si>
  <si>
    <t>befejezési éve</t>
  </si>
  <si>
    <t>Felújítási kiadások</t>
  </si>
  <si>
    <t>Felújítás megnevezése</t>
  </si>
  <si>
    <t>Polgármesteri Hivatal</t>
  </si>
  <si>
    <t>Előirányzat</t>
  </si>
  <si>
    <t>csoport</t>
  </si>
  <si>
    <t>Kiemelt</t>
  </si>
  <si>
    <t>Előirányzat-csoport, kiemelt előirányzat</t>
  </si>
  <si>
    <t>megnevezése</t>
  </si>
  <si>
    <t>Alaptevékenység bevételei</t>
  </si>
  <si>
    <t>Vállalkozási bevételek</t>
  </si>
  <si>
    <t>Kiadások</t>
  </si>
  <si>
    <t>Működési kiadások</t>
  </si>
  <si>
    <t>Munkaadókat terhelő járulékok</t>
  </si>
  <si>
    <t>Speciális célú támogatások</t>
  </si>
  <si>
    <t>Társadalom és szociálpolitikai juttatások</t>
  </si>
  <si>
    <t>Működési célú pénzeszközátadás</t>
  </si>
  <si>
    <t>Ellátottak pénzbeli juttatása</t>
  </si>
  <si>
    <t>Felhalmozási célú kiadások</t>
  </si>
  <si>
    <t>Felújítások kiadásai</t>
  </si>
  <si>
    <t>Általános tartalék</t>
  </si>
  <si>
    <t>Céltartalék</t>
  </si>
  <si>
    <t>KIADÁSOK ÖSSZESEN</t>
  </si>
  <si>
    <t>Működési célra átvett pénzeszközök</t>
  </si>
  <si>
    <t>Önkormányzati támogatás</t>
  </si>
  <si>
    <t>Társadalom és szociálpolitikaijuttatások</t>
  </si>
  <si>
    <t>Működési célú pénzeszköz átadás</t>
  </si>
  <si>
    <t>Létszámkeret /átlagos állományi létszám / (fő)</t>
  </si>
  <si>
    <t>Horváth István Általános Iskola</t>
  </si>
  <si>
    <t>Önkormányzati Hivatásos Tűzoltóság</t>
  </si>
  <si>
    <t>Létszámkeret/átlagos álományi létszám / fő</t>
  </si>
  <si>
    <t>Közösségi Ház és Könyvtár</t>
  </si>
  <si>
    <t>Gondozási Központ</t>
  </si>
  <si>
    <t xml:space="preserve">   vagyonátvétel</t>
  </si>
  <si>
    <t xml:space="preserve">   egyéb sajátos bevétel</t>
  </si>
  <si>
    <t xml:space="preserve">   Aktív elszámolások</t>
  </si>
  <si>
    <t>Összesen:</t>
  </si>
  <si>
    <t>Igazgatási tevékenység</t>
  </si>
  <si>
    <t>Óvoda</t>
  </si>
  <si>
    <t>Iskola</t>
  </si>
  <si>
    <t>1994.</t>
  </si>
  <si>
    <t>2019.</t>
  </si>
  <si>
    <t>KIADÁSI JOGCÍMEK</t>
  </si>
  <si>
    <t>Polgármesteri Hivatal  igazgatási feladatok</t>
  </si>
  <si>
    <t>Állategészségügyi feladatok</t>
  </si>
  <si>
    <t>Közvilágítás</t>
  </si>
  <si>
    <t>Köztemető</t>
  </si>
  <si>
    <t>Köztisztasági tevékenység</t>
  </si>
  <si>
    <t>Parkfenntartás</t>
  </si>
  <si>
    <t>Községgazdálkodás</t>
  </si>
  <si>
    <t>Strand</t>
  </si>
  <si>
    <t>Utak, hidak</t>
  </si>
  <si>
    <t>Átadott pénzeszközök</t>
  </si>
  <si>
    <t>Intézményfinanszírozás</t>
  </si>
  <si>
    <t>Felújítás, felhalmozás</t>
  </si>
  <si>
    <t>Hiteltörlesztés</t>
  </si>
  <si>
    <t>Rendszeres pénzbeli ellátás</t>
  </si>
  <si>
    <t>Strand szolgáltatás</t>
  </si>
  <si>
    <t>Utak, hidak üzemeltetése</t>
  </si>
  <si>
    <t>Állategészségügyi tevékenység</t>
  </si>
  <si>
    <t>Felhalmozási célra átvett pénzeszközök</t>
  </si>
  <si>
    <t>Pénzmaradvány</t>
  </si>
  <si>
    <t>Tűzoltóság</t>
  </si>
  <si>
    <t>4/1.melléklet</t>
  </si>
  <si>
    <t>4/11.melléklet</t>
  </si>
  <si>
    <t>4/13.melléklet</t>
  </si>
  <si>
    <t>4/12.melléklet</t>
  </si>
  <si>
    <t>4/16.melléklet</t>
  </si>
  <si>
    <t>4/14.melléklet</t>
  </si>
  <si>
    <t>4/15.melléklet</t>
  </si>
  <si>
    <t>4/6.melléklet</t>
  </si>
  <si>
    <t>4/8.melléklet</t>
  </si>
  <si>
    <t>4/7.melléklet</t>
  </si>
  <si>
    <t>4/10.melléklet</t>
  </si>
  <si>
    <t>4/9.melléklet</t>
  </si>
  <si>
    <t>4/17.melléklet</t>
  </si>
  <si>
    <t>Felhalmozási célú átadás</t>
  </si>
  <si>
    <t>4/2.melléklet</t>
  </si>
  <si>
    <t>4/5.melléklet</t>
  </si>
  <si>
    <t>4/4.melléklet</t>
  </si>
  <si>
    <t>4/3.melléklet</t>
  </si>
  <si>
    <t>eredeti előirányzat</t>
  </si>
  <si>
    <t>Az önkormányzat által adott közvetett támogatások</t>
  </si>
  <si>
    <t xml:space="preserve">(kedvezmények) </t>
  </si>
  <si>
    <t>Tényleges</t>
  </si>
  <si>
    <t>bevétel</t>
  </si>
  <si>
    <t>Adott kedvezmények</t>
  </si>
  <si>
    <t xml:space="preserve">összege </t>
  </si>
  <si>
    <t>Iparűzési adó</t>
  </si>
  <si>
    <t>Intézményi bevételek</t>
  </si>
  <si>
    <t>Felhasználás</t>
  </si>
  <si>
    <t>teljesítés</t>
  </si>
  <si>
    <t>Ezer forintban!</t>
  </si>
  <si>
    <t>ESZKÖZÖK</t>
  </si>
  <si>
    <t>Sorszám</t>
  </si>
  <si>
    <t>Tárgyév</t>
  </si>
  <si>
    <t>Változás</t>
  </si>
  <si>
    <t>%-a</t>
  </si>
  <si>
    <t>1</t>
  </si>
  <si>
    <t>2</t>
  </si>
  <si>
    <t>3</t>
  </si>
  <si>
    <t>4</t>
  </si>
  <si>
    <t>5</t>
  </si>
  <si>
    <t xml:space="preserve">   1. Alapítás-átszervezés aktivált értéke </t>
  </si>
  <si>
    <t>01</t>
  </si>
  <si>
    <t xml:space="preserve">   2. Kísérleti fejlesztés aktivált értéke </t>
  </si>
  <si>
    <t>02</t>
  </si>
  <si>
    <t xml:space="preserve">   3. Vagyoni értékű jogok </t>
  </si>
  <si>
    <t xml:space="preserve">   4. Szellemi termékek</t>
  </si>
  <si>
    <t xml:space="preserve">   5. Immateriális javakra adott előlegek</t>
  </si>
  <si>
    <t xml:space="preserve">   6. Immateriális javak értékhelyesbítése</t>
  </si>
  <si>
    <t xml:space="preserve"> I. Immateriális javak összesen (01+02+03+04+05+06) </t>
  </si>
  <si>
    <t xml:space="preserve">   1. Ingatlanok és kapcsolódó vagyoni értékű jogok</t>
  </si>
  <si>
    <t xml:space="preserve">   2. Gépek, berendezések és felszerelések </t>
  </si>
  <si>
    <t xml:space="preserve">   3. Járművek </t>
  </si>
  <si>
    <t xml:space="preserve">   4. Tenyészállatok </t>
  </si>
  <si>
    <t xml:space="preserve">   5. Beruházások, felújítások</t>
  </si>
  <si>
    <t xml:space="preserve">   6. Beruházásra adott előlegek </t>
  </si>
  <si>
    <t xml:space="preserve">   7. Állami készletek, tartalékok</t>
  </si>
  <si>
    <t xml:space="preserve">   8. Tárgyi eszközök értékhelyesbítése</t>
  </si>
  <si>
    <t xml:space="preserve"> II. Tárgyi eszközök összesen (08+..+15)</t>
  </si>
  <si>
    <t xml:space="preserve">   1. Egyéb tartós részesedés </t>
  </si>
  <si>
    <t xml:space="preserve">   2. Tartós hitelviszonyt megtestesítő értékpapír </t>
  </si>
  <si>
    <t xml:space="preserve">   3. Tartósan adott kölcsön </t>
  </si>
  <si>
    <t xml:space="preserve">   4. Hosszú lejáratú bankbetétek </t>
  </si>
  <si>
    <t xml:space="preserve">   5. Egyéb hosszú lejáratú követelések </t>
  </si>
  <si>
    <t xml:space="preserve">   6. Befektetett pénzügyi eszközök értékhelyesbítése</t>
  </si>
  <si>
    <t>III. Befektetett pénzügyi eszközök összesen (17+..+22)</t>
  </si>
  <si>
    <t xml:space="preserve">   1. Üzemeltetésre kezelésre átadott eszközök </t>
  </si>
  <si>
    <t xml:space="preserve">   2. Koncesszióba adott eszközök </t>
  </si>
  <si>
    <t xml:space="preserve">   3. Vagyonkezelésbe adott eszközök</t>
  </si>
  <si>
    <t xml:space="preserve">   4. Vagyonkezelésbe vett eszközök</t>
  </si>
  <si>
    <t xml:space="preserve">   5. Üzemeltetésre, kezelésre átadott koncesszióba adott, vagyonkezelésbe vett eszközök 
       értékhelyesbítése</t>
  </si>
  <si>
    <t>IV. Üzemeltetésre, kezelésre átadott, koncesszióba adott vagyonkezelésbe vett eszközök (24+…+28)</t>
  </si>
  <si>
    <t>A) BEFEKTETETT ESZKÖZÖK ÖSSZESEN (07+16+23+29)</t>
  </si>
  <si>
    <t xml:space="preserve">   1. Anyagok </t>
  </si>
  <si>
    <t xml:space="preserve">   2. Befejezetlen termelés és félkész termékek</t>
  </si>
  <si>
    <t xml:space="preserve">   3. Növendék-, hízó és egyéb állatok</t>
  </si>
  <si>
    <t xml:space="preserve">   4. Késztermékek</t>
  </si>
  <si>
    <t xml:space="preserve">   5. Áruk, betétdíjas göngyölegek, közvetített szolgáltatásokés követelés fejében 
       átvett eszközök, készletek</t>
  </si>
  <si>
    <t xml:space="preserve"> I. Készletek összesen (31+..+35)</t>
  </si>
  <si>
    <t xml:space="preserve">   1. Követelések áruszállításból, szolgáltatásból (vevők)</t>
  </si>
  <si>
    <t xml:space="preserve">   2. Adósok</t>
  </si>
  <si>
    <t xml:space="preserve">   3. Rövid lejáratú kölcsönök </t>
  </si>
  <si>
    <t xml:space="preserve">   4. Egyéb követelések </t>
  </si>
  <si>
    <t xml:space="preserve">         Ebből: -  tartósan adott kölcsönökből a mérlegfordulónapot követő egy éven belül 
                         esedékes részlet</t>
  </si>
  <si>
    <t xml:space="preserve">                     - támogatási program előlege</t>
  </si>
  <si>
    <t xml:space="preserve">                     - támogatási programok szabálytalan kifizetése miatti követelés</t>
  </si>
  <si>
    <t xml:space="preserve"> II. Követelések összesen (37+38+39+40)</t>
  </si>
  <si>
    <t xml:space="preserve">   1. Egyéb részesedés</t>
  </si>
  <si>
    <t xml:space="preserve">   2. Forgatási célú hitelviszonyt megtestesítő értékpapírok</t>
  </si>
  <si>
    <t xml:space="preserve"> III. Értékpapírok összesen (45+46)</t>
  </si>
  <si>
    <t xml:space="preserve">   1. Pénztárak, csekkek, betétkönyvek </t>
  </si>
  <si>
    <t xml:space="preserve">   2. Költségvetési bankszámlák </t>
  </si>
  <si>
    <t xml:space="preserve">   3. Elszámolási számlák </t>
  </si>
  <si>
    <t xml:space="preserve">   4. Idegen pénzeszközök számlái </t>
  </si>
  <si>
    <t xml:space="preserve"> IV. Pénzeszközök összesen (48+49+50+51)</t>
  </si>
  <si>
    <t xml:space="preserve">   1. Költségvetési aktív függő elszámolások</t>
  </si>
  <si>
    <t xml:space="preserve">   2. Költségvetési aktív átfutó elszámolások</t>
  </si>
  <si>
    <t xml:space="preserve">   3. Költségvetési aktív kiegyenlítő elszámolások</t>
  </si>
  <si>
    <t xml:space="preserve">   3. Költségvetésen kívüli aktív pénzügyi elszámolások</t>
  </si>
  <si>
    <t xml:space="preserve"> V. Egyéb aktív pénzügyi elszámolások összesen (53+54+55+56)</t>
  </si>
  <si>
    <t>B) FORGÓESZKÖZÖK ÖSSZESEN  (36+44+47+52+57)</t>
  </si>
  <si>
    <t>ESZKÖZÖK ÖSSZESEN  (30+58)</t>
  </si>
  <si>
    <t>FORRÁSOK</t>
  </si>
  <si>
    <t xml:space="preserve">   2. Tőkeváltozások (412.)</t>
  </si>
  <si>
    <t xml:space="preserve">   3. Értékelési tartalék (417.)</t>
  </si>
  <si>
    <t xml:space="preserve"> D) SAJÁT TŐKE ÖSSZESEN (60+61+62)</t>
  </si>
  <si>
    <t xml:space="preserve">   1. Költségvetési tartalék elszámolása </t>
  </si>
  <si>
    <t xml:space="preserve">   2. Költségvetési pénzmaradvány </t>
  </si>
  <si>
    <t xml:space="preserve">   3. Kiadási megtakarítás </t>
  </si>
  <si>
    <t xml:space="preserve">   4. Bevételi lemaradás </t>
  </si>
  <si>
    <t xml:space="preserve">   5. Előirányzat-maradvány </t>
  </si>
  <si>
    <t xml:space="preserve">  I. Költségvetési tartalékok összesen (64+…+68)</t>
  </si>
  <si>
    <t xml:space="preserve">   1. Vállalkozási tartalék elszámolása </t>
  </si>
  <si>
    <t xml:space="preserve">   2. Vállalkozási tevékenység eredménye </t>
  </si>
  <si>
    <t xml:space="preserve">   3. Vállalkozási tevékenység kiadási megtakarítása </t>
  </si>
  <si>
    <t xml:space="preserve">   4. Vállalkozási tevékenység bevételi lemaradása </t>
  </si>
  <si>
    <t xml:space="preserve"> II. Vállalkozási tartalékok összesen (70+…+73)</t>
  </si>
  <si>
    <t>E) TARTALÉKOK ÖSSZESEN (69+74)</t>
  </si>
  <si>
    <t xml:space="preserve">   1. Hosszú lejáratra kapott kölcsönök</t>
  </si>
  <si>
    <t xml:space="preserve">   2. Tartozások fejlesztési célú kötvénykibocsátásból </t>
  </si>
  <si>
    <t xml:space="preserve">   3. Tartozások működési célú kötvénykibocsátásból </t>
  </si>
  <si>
    <t xml:space="preserve">   4. Beruházási és fejlesztési célú hitelek</t>
  </si>
  <si>
    <t xml:space="preserve">   5. Egyéb hosszú lejáratú kötelezettségek </t>
  </si>
  <si>
    <t xml:space="preserve"> I. Hosszú lejáratú kötelezettségek összesen (76+..+80)</t>
  </si>
  <si>
    <t xml:space="preserve">   1. Rövid lejáratú kölcsönök</t>
  </si>
  <si>
    <t xml:space="preserve">   2. Rövid lejáratú hitelek</t>
  </si>
  <si>
    <t xml:space="preserve">   3. Kötelezettségek áruszállításból és szolgáltatásból (szállítók)</t>
  </si>
  <si>
    <t xml:space="preserve">          Ebből:    - tárgyévi költségvetést terhelő szállítói kötelezettségek</t>
  </si>
  <si>
    <t xml:space="preserve">                       - tárgyévet követő évet terhelő szállítói kötelezettségek</t>
  </si>
  <si>
    <t xml:space="preserve">   4. Egyéb rövid lejáratú kötelezettségek </t>
  </si>
  <si>
    <t xml:space="preserve">    Ebből: - váltótartozások</t>
  </si>
  <si>
    <t xml:space="preserve">              - munkaválalókkal szembeni kötelezettségek</t>
  </si>
  <si>
    <t xml:space="preserve">              - költségvetéssel szembeni kötelezettségek</t>
  </si>
  <si>
    <t xml:space="preserve">              - iparűzési adó feltöltés miatti kötelezettség</t>
  </si>
  <si>
    <t xml:space="preserve">              - helyi adó túlfizetés</t>
  </si>
  <si>
    <t xml:space="preserve">              - szabálytalan kifizetések miatti kötelezettségek</t>
  </si>
  <si>
    <t xml:space="preserve">              - beruházási, fejlesztési hitelek (kötvények) következő évet terhelő 
                 törlesztő részletei</t>
  </si>
  <si>
    <t xml:space="preserve">              - felhalmozási célú kötvénykibocsátásból származó tartozások következő évet 
                 terhelő törlesztő részletei</t>
  </si>
  <si>
    <t xml:space="preserve">              - tartozás működési célú kötvénykibocsátásból származó tartozások következő
                évet terhelő törlesztő részletei</t>
  </si>
  <si>
    <t xml:space="preserve">              - egyéb hosszú lejáratú kötelezettségek következő évet terhelő törlesztő részletei</t>
  </si>
  <si>
    <t xml:space="preserve">              
- tárgyévi költségvetést terhelő egyéb rövid lejáratú kötelezettségek
      </t>
  </si>
  <si>
    <t xml:space="preserve">              
- egyéb különféle kötelezettségek
      </t>
  </si>
  <si>
    <t xml:space="preserve"> II. Rövid lejáratú kötelezettségek összesen (82+83+84+87)</t>
  </si>
  <si>
    <t xml:space="preserve">   1. Költségvetési passzív függő elszámolások</t>
  </si>
  <si>
    <t xml:space="preserve">   2. Költségvetési passzív átfutó elszámolások</t>
  </si>
  <si>
    <t xml:space="preserve">   3. Költségvetési passzív kiegyenlítő elszámolások</t>
  </si>
  <si>
    <t xml:space="preserve">   4. Költségvetésen kívüli passzív pénzügyi elszámolások </t>
  </si>
  <si>
    <t xml:space="preserve">       Ebből: - Költségvetésen kívüli letéti elszámolások</t>
  </si>
  <si>
    <t xml:space="preserve">                 - Nemzetközi támogatási programok deviza elszámolása</t>
  </si>
  <si>
    <t>III. Egyéb passzív pénzügyi elszámolások összesen (101+…+104)</t>
  </si>
  <si>
    <t>F) KÖTELEZETTSÉGEK ÖSSZESEN (81+100+107)</t>
  </si>
  <si>
    <t>FORRÁSOK ÖSSZESEN  (63+75+108)</t>
  </si>
  <si>
    <t>Útépítés</t>
  </si>
  <si>
    <t>Bejáratok akadálymentesítése</t>
  </si>
  <si>
    <t>Településszerkezeti terv felülvizsgálata (PH.)</t>
  </si>
  <si>
    <t>Beruházások összesen:</t>
  </si>
  <si>
    <t>Panelprogram (Átadott)</t>
  </si>
  <si>
    <t>Rövid lejáratú kölcsönök nyújtása, törlesztése</t>
  </si>
  <si>
    <t>1.Saját bevételek</t>
  </si>
  <si>
    <t xml:space="preserve">  Helyben maradó rész</t>
  </si>
  <si>
    <t xml:space="preserve">  Kiegészítés</t>
  </si>
  <si>
    <t xml:space="preserve">  Normatív részesedés</t>
  </si>
  <si>
    <t xml:space="preserve">   Egyéb átvett pénzeszközök</t>
  </si>
  <si>
    <t>Passzív elszámolások</t>
  </si>
  <si>
    <t xml:space="preserve">   Forráshiány ( felhalmozási célú hitel )</t>
  </si>
  <si>
    <t>Tárgyi eszk., föld és immat.javak felhalmozása</t>
  </si>
  <si>
    <t>Államháztartáson belüli felhalm.átut.</t>
  </si>
  <si>
    <t>Államháztartáson kívüli felhalm. átutalások</t>
  </si>
  <si>
    <t>Nagyértékű tárgyi eszközök felújítása</t>
  </si>
  <si>
    <t xml:space="preserve">Beruházások áfa egyenlege  </t>
  </si>
  <si>
    <t>Részesedések</t>
  </si>
  <si>
    <t xml:space="preserve">              Pétfürdői Önkormányzat                </t>
  </si>
  <si>
    <t>PÉNZÜGYI MÉRLEGE</t>
  </si>
  <si>
    <t>( Önkormányzati szinten )</t>
  </si>
  <si>
    <t xml:space="preserve"> (Önkormányzati szinten )</t>
  </si>
  <si>
    <t>Cím neve, száma</t>
  </si>
  <si>
    <t>Alcím neve, száma</t>
  </si>
  <si>
    <t>Állami hozzájárulások és támogatások</t>
  </si>
  <si>
    <t>Fejlesztési célú pénzeszköz átadás</t>
  </si>
  <si>
    <t>Felszíni vízelvezetés</t>
  </si>
  <si>
    <t>"Panelkuckó" Napköziotthonos Óvoda</t>
  </si>
  <si>
    <t>4/18.melléklet</t>
  </si>
  <si>
    <t>előirányzata feladatonként</t>
  </si>
  <si>
    <t xml:space="preserve">                                              </t>
  </si>
  <si>
    <t>Teljes</t>
  </si>
  <si>
    <t>költség igény</t>
  </si>
  <si>
    <t>kezdési és</t>
  </si>
  <si>
    <t xml:space="preserve">Felszíni vízelvezetés </t>
  </si>
  <si>
    <t>Vízkár elhárítási terv</t>
  </si>
  <si>
    <t xml:space="preserve">Ivóvíz </t>
  </si>
  <si>
    <t>Játszótéri eszközök pótlása, telepítése</t>
  </si>
  <si>
    <t>előirányzata célonként</t>
  </si>
  <si>
    <t>Felszíni  vízelvezetés</t>
  </si>
  <si>
    <t>Előző év (nyitó)</t>
  </si>
  <si>
    <t>lejárat és eszközök szerinti bontásban</t>
  </si>
  <si>
    <t>Ezer forintban</t>
  </si>
  <si>
    <t>2010.</t>
  </si>
  <si>
    <t>Tartósan adott kölcsönök</t>
  </si>
  <si>
    <t xml:space="preserve">III. mód. ei. </t>
  </si>
  <si>
    <t>-ebből Fordított Áfa</t>
  </si>
  <si>
    <t>Átjáró kialakítása a tornaszobák között</t>
  </si>
  <si>
    <t>Napkollektor - tervezés, kivitelezés Bölcsőde</t>
  </si>
  <si>
    <t>Ady E. - Temető u. - Berhidai u. - Eötvös utcák által határolt terület rendezése - kivitelezés</t>
  </si>
  <si>
    <t>Előkészítő munkák (forrásfoglalás, bontás)</t>
  </si>
  <si>
    <t>Strand, Tó</t>
  </si>
  <si>
    <t>Tó pályáztatás</t>
  </si>
  <si>
    <t>2011.</t>
  </si>
  <si>
    <t>ezer forintban</t>
  </si>
  <si>
    <t>Építményadó</t>
  </si>
  <si>
    <t>Telekadó</t>
  </si>
  <si>
    <t>Kommunális adó</t>
  </si>
  <si>
    <t>Pótlék, bírság egyéb adójellegű bevételek</t>
  </si>
  <si>
    <t>Normatív állami támogatás</t>
  </si>
  <si>
    <t>Normatív, kötött felhasználású tám.</t>
  </si>
  <si>
    <t>Színházi támogatások</t>
  </si>
  <si>
    <t>Címzett és céltámogatások</t>
  </si>
  <si>
    <t>Működésképt. vált önkorm. támog.</t>
  </si>
  <si>
    <t>Központosított állami támogatás</t>
  </si>
  <si>
    <t>Területi kiegy. szolg.támogatások</t>
  </si>
  <si>
    <t>Céljellegű és decentr. tám.</t>
  </si>
  <si>
    <t>Egyéb folyó kiadások</t>
  </si>
  <si>
    <t>Működési célú pénzeszközátadás, támogatás</t>
  </si>
  <si>
    <t>Rövid lejáratú értékpapírok vásárlása</t>
  </si>
  <si>
    <t xml:space="preserve">Felújítások áfa egyenlege  </t>
  </si>
  <si>
    <t xml:space="preserve"> értékpapír</t>
  </si>
  <si>
    <t xml:space="preserve"> passzív elszámolások</t>
  </si>
  <si>
    <t xml:space="preserve">  akív elszámolások</t>
  </si>
  <si>
    <t xml:space="preserve">  értékpapír vás.</t>
  </si>
  <si>
    <t>2010. ÉVI KÖLTSÉGVETÉSÉNEK</t>
  </si>
  <si>
    <t>2010.évi</t>
  </si>
  <si>
    <t>G/ Egyéb sajátos bevétel</t>
  </si>
  <si>
    <t>H/ Illetékek</t>
  </si>
  <si>
    <t>I/ Önkormányzatok sajátos működési bevételei</t>
  </si>
  <si>
    <t>J/ Felhalmozási és tőke jellegű bevételei</t>
  </si>
  <si>
    <t>TÁMOP</t>
  </si>
  <si>
    <t>FOLYÓ ÉVI BEVÉTELEK ÖSSZESEN</t>
  </si>
  <si>
    <t>43.</t>
  </si>
  <si>
    <t>44.</t>
  </si>
  <si>
    <t xml:space="preserve">   Szociálpolitikai juttatások</t>
  </si>
  <si>
    <t>FOLYÓ ÉVI KIADÁSOK ÖSSZESEN</t>
  </si>
  <si>
    <t>Szociálpolitikai jutt.</t>
  </si>
  <si>
    <t>Beruházási kiadások,felh.</t>
  </si>
  <si>
    <t>célú alapátadások</t>
  </si>
  <si>
    <t>Szociálpolitikai juttatások</t>
  </si>
  <si>
    <t>2009. XII.31-ig</t>
  </si>
  <si>
    <t>200 l-es gázbojler</t>
  </si>
  <si>
    <t>Fénymásoló</t>
  </si>
  <si>
    <t>Honda WB 30-as szivattyú</t>
  </si>
  <si>
    <t>Projektor (3 + 3 db)</t>
  </si>
  <si>
    <t>Laptop (8 db)</t>
  </si>
  <si>
    <t>Immateriális javak</t>
  </si>
  <si>
    <t>Iskolaösszevonás, tornacsarnok tervezés</t>
  </si>
  <si>
    <t>Labdafogó háló</t>
  </si>
  <si>
    <t>3 db notebook, 2 db számítógép</t>
  </si>
  <si>
    <t>Projektor (2 db)</t>
  </si>
  <si>
    <t>Matematikai eszközcsomag, mozgáskotta (TÁMOP)</t>
  </si>
  <si>
    <t>Homokozó árnyékoló</t>
  </si>
  <si>
    <t>Laptop (1 db)</t>
  </si>
  <si>
    <t>Számítógép programokkal (2 db)</t>
  </si>
  <si>
    <t>Gurítható tábla</t>
  </si>
  <si>
    <t>Színháztermi előadói pulpitus</t>
  </si>
  <si>
    <t>Kitelepülő hangosító szett</t>
  </si>
  <si>
    <t>Lift tervezés, engedélyezés, kivitelezés</t>
  </si>
  <si>
    <t>IKSZT Áfa</t>
  </si>
  <si>
    <t>Kábeltelevízió</t>
  </si>
  <si>
    <t>Vészkijárat</t>
  </si>
  <si>
    <t xml:space="preserve">IKSZT   </t>
  </si>
  <si>
    <t>Mozigép izzó</t>
  </si>
  <si>
    <t>Laptop (2 db)</t>
  </si>
  <si>
    <t>Bölcsőde tűzhely</t>
  </si>
  <si>
    <t>Irattári polcok (2 db)</t>
  </si>
  <si>
    <t>Asztali számítógép konfiguráció</t>
  </si>
  <si>
    <t>Epson FX mátrix nyomtató (2 db)</t>
  </si>
  <si>
    <t>Fénymásoló (hálózati nyomtató, szkenner)</t>
  </si>
  <si>
    <t>Laptop 14 db (12 képviselő + 2 jkv)</t>
  </si>
  <si>
    <t>Szavazatszámláló és konferencia rendszer</t>
  </si>
  <si>
    <t>Összevont Építőipari Költségvetés-készítő Prg.</t>
  </si>
  <si>
    <t>Orvosi rendelő</t>
  </si>
  <si>
    <t>Fotopolimerizációs lámpa (fogorvos) PH.</t>
  </si>
  <si>
    <t>Garanciális visszatartás (Bánk Bán u.)</t>
  </si>
  <si>
    <t>Köves Árok vízjogi üzemeltetési engedély</t>
  </si>
  <si>
    <t>Szennyvízhálózat rekonstrukció - Berhidai út lkt. (Átadott PH.)</t>
  </si>
  <si>
    <t>Bontási munkák</t>
  </si>
  <si>
    <t>Játszótér (Liszt F. u.)</t>
  </si>
  <si>
    <t>Liszt F. utca - Berhidai úti lakótelep parkfelületeinek rendezése kivitelezés</t>
  </si>
  <si>
    <t>Tervezés, engedélyeztetés Móra F.-Berhidai (út, járda) - Berhidai bekötő - Tiborc - Hősök tere + csapadékvíz elvezetés</t>
  </si>
  <si>
    <t>Móra F. - Berhidai járda - Berhidai bekötő - Tiborc u. útépítés +csapadékvíz elvezetés</t>
  </si>
  <si>
    <t>Sugár út, Hősök tere kivitelezés</t>
  </si>
  <si>
    <t>Műszaki ellenőrzés</t>
  </si>
  <si>
    <t>Temető út (Ady E. - Berhidai út) csapadékvíz tervezés, engedélyezés, kivitelezés</t>
  </si>
  <si>
    <t>Berhidai út járda terveztetés, engedélyeztetés</t>
  </si>
  <si>
    <t>Berhidai, Liszt F. utcai garázstelepek felszíni vízelezetésének, aszfaltozásának tervezése; Liszt F. utca tervezés</t>
  </si>
  <si>
    <t>Garanciális visszatartás</t>
  </si>
  <si>
    <t>Közvilágítás hálózatbővítés</t>
  </si>
  <si>
    <t>Homlokzati hőszigetelés (tervezés)</t>
  </si>
  <si>
    <t>Térburkolat felújítás garanciális visszatartás</t>
  </si>
  <si>
    <t>Tornaterem garanciális visszatartás</t>
  </si>
  <si>
    <t>Nyílászáró csere</t>
  </si>
  <si>
    <t>Szélfogó tetőszigetelés</t>
  </si>
  <si>
    <t>Csapadékvíz csatorna csere</t>
  </si>
  <si>
    <t xml:space="preserve">Külső felújítások </t>
  </si>
  <si>
    <t>Színházterem szellőzés tervezés</t>
  </si>
  <si>
    <t>Női mosdó felújítás</t>
  </si>
  <si>
    <t>Server felújítás</t>
  </si>
  <si>
    <t>Tó tervezés, engedélyeztetés</t>
  </si>
  <si>
    <t>Tó kivitelezés</t>
  </si>
  <si>
    <t>Juhász Gy., Mikes K. u. felújítás</t>
  </si>
  <si>
    <t>Berhidai út aknaemelés</t>
  </si>
  <si>
    <t>Kinizsi köz folyóka, burkolat javítás</t>
  </si>
  <si>
    <t>Polgármesteri Hivatal kiadási előirányzatai</t>
  </si>
  <si>
    <t>feladatonként</t>
  </si>
  <si>
    <t>2012.</t>
  </si>
  <si>
    <t>2013. után</t>
  </si>
  <si>
    <t xml:space="preserve">   1. Tartós tőke</t>
  </si>
  <si>
    <t>Hősök tere térburkolatok (tervezés, kivitelezés)</t>
  </si>
  <si>
    <t>45.</t>
  </si>
  <si>
    <t>1. melléklet a12/2011.( IV.29.) önkormányzati rendelethez</t>
  </si>
  <si>
    <t>2. melléklet a 12/2011.( IV.29.) önkormányzati rendelethez</t>
  </si>
  <si>
    <t>3. melléklet a 12/2011.( IV.29.) önkormányzati rendelethez</t>
  </si>
  <si>
    <t>4/1-18. melléklet a 12/2011.( IV.29.) önkormányzati rendelethez</t>
  </si>
  <si>
    <t>5. melléklet a 12/2011.( IV.29.) önkormányzati rendelethez</t>
  </si>
  <si>
    <t>6. melléklet a 12/2011.( IV.29.) önkormányzati rendelethez</t>
  </si>
  <si>
    <t>7. melléklet a 12/2011.( IV.29.) önkormányzati rendelethez</t>
  </si>
  <si>
    <t>9. melléklet a 12/2011.( IV.29.) önkormányzati rendelethez</t>
  </si>
  <si>
    <t>10. melléklet a 12/2011.( IV.29.)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</si>
</sst>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F_t_-;\-* #,##0.00\ _F_t_-;_-* &quot;-&quot;??\ _F_t_-;_-@_-"/>
    <numFmt numFmtId="168" formatCode="#,###__;\-\ #,###__"/>
    <numFmt numFmtId="169" formatCode="#,##0.00\ _F_t;\-\ #,##0.00\ _F_t"/>
    <numFmt numFmtId="170" formatCode="00"/>
    <numFmt numFmtId="172" formatCode="0.000000"/>
    <numFmt numFmtId="175" formatCode="_-* #,##0\ _F_t_-;\-* #,##0\ _F_t_-;_-* &quot;-&quot;??\ _F_t_-;_-@_-"/>
  </numFmts>
  <fonts count="32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i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9"/>
      <name val="Times New Roman CE"/>
      <family val="1"/>
      <charset val="238"/>
    </font>
    <font>
      <sz val="10"/>
      <name val="Times New Roman CE"/>
      <family val="1"/>
      <charset val="238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b/>
      <i/>
      <sz val="9"/>
      <name val="Times New Roman"/>
      <family val="1"/>
    </font>
    <font>
      <sz val="9"/>
      <name val="Arial CE"/>
      <charset val="238"/>
    </font>
    <font>
      <b/>
      <sz val="9"/>
      <name val="Arial CE"/>
      <family val="2"/>
      <charset val="238"/>
    </font>
    <font>
      <b/>
      <sz val="11"/>
      <name val="Times New Roman"/>
      <family val="1"/>
    </font>
    <font>
      <i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9"/>
      <name val="Arial CE"/>
      <charset val="238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/>
    <xf numFmtId="0" fontId="3" fillId="0" borderId="3" xfId="0" applyFont="1" applyBorder="1"/>
    <xf numFmtId="0" fontId="4" fillId="0" borderId="3" xfId="0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8" fillId="0" borderId="0" xfId="0" applyFont="1"/>
    <xf numFmtId="0" fontId="8" fillId="0" borderId="4" xfId="0" applyFont="1" applyBorder="1"/>
    <xf numFmtId="0" fontId="8" fillId="0" borderId="2" xfId="0" applyFont="1" applyBorder="1"/>
    <xf numFmtId="0" fontId="9" fillId="0" borderId="9" xfId="0" applyFont="1" applyBorder="1"/>
    <xf numFmtId="0" fontId="9" fillId="0" borderId="2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2" xfId="0" applyFont="1" applyBorder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3" xfId="0" applyFont="1" applyBorder="1"/>
    <xf numFmtId="0" fontId="8" fillId="2" borderId="12" xfId="0" applyFont="1" applyFill="1" applyBorder="1"/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/>
    <xf numFmtId="0" fontId="9" fillId="0" borderId="13" xfId="0" applyFont="1" applyBorder="1"/>
    <xf numFmtId="0" fontId="9" fillId="0" borderId="20" xfId="0" applyFont="1" applyBorder="1"/>
    <xf numFmtId="0" fontId="9" fillId="0" borderId="21" xfId="0" applyFont="1" applyBorder="1"/>
    <xf numFmtId="0" fontId="8" fillId="0" borderId="3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/>
    <xf numFmtId="0" fontId="9" fillId="0" borderId="7" xfId="0" applyFont="1" applyBorder="1"/>
    <xf numFmtId="0" fontId="8" fillId="0" borderId="26" xfId="0" applyFont="1" applyBorder="1"/>
    <xf numFmtId="0" fontId="9" fillId="0" borderId="4" xfId="0" applyFont="1" applyBorder="1"/>
    <xf numFmtId="0" fontId="9" fillId="0" borderId="0" xfId="0" applyFont="1" applyBorder="1"/>
    <xf numFmtId="0" fontId="9" fillId="0" borderId="27" xfId="0" applyFont="1" applyBorder="1"/>
    <xf numFmtId="0" fontId="9" fillId="0" borderId="0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0" xfId="0" applyFont="1" applyBorder="1"/>
    <xf numFmtId="0" fontId="8" fillId="0" borderId="16" xfId="0" applyFont="1" applyBorder="1"/>
    <xf numFmtId="0" fontId="9" fillId="0" borderId="1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8" fillId="0" borderId="30" xfId="0" applyFont="1" applyBorder="1"/>
    <xf numFmtId="0" fontId="8" fillId="0" borderId="31" xfId="0" applyFont="1" applyBorder="1"/>
    <xf numFmtId="0" fontId="8" fillId="0" borderId="32" xfId="0" applyFont="1" applyBorder="1"/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8" fillId="0" borderId="7" xfId="0" applyFont="1" applyBorder="1"/>
    <xf numFmtId="0" fontId="8" fillId="0" borderId="36" xfId="0" applyFont="1" applyBorder="1"/>
    <xf numFmtId="0" fontId="10" fillId="0" borderId="32" xfId="0" applyFont="1" applyBorder="1"/>
    <xf numFmtId="0" fontId="10" fillId="0" borderId="3" xfId="0" applyFont="1" applyBorder="1"/>
    <xf numFmtId="0" fontId="9" fillId="0" borderId="26" xfId="0" applyFont="1" applyBorder="1"/>
    <xf numFmtId="0" fontId="9" fillId="0" borderId="12" xfId="0" applyFont="1" applyBorder="1"/>
    <xf numFmtId="0" fontId="8" fillId="2" borderId="7" xfId="0" applyFont="1" applyFill="1" applyBorder="1"/>
    <xf numFmtId="0" fontId="10" fillId="0" borderId="36" xfId="0" applyFont="1" applyBorder="1"/>
    <xf numFmtId="0" fontId="10" fillId="0" borderId="1" xfId="0" applyFont="1" applyBorder="1"/>
    <xf numFmtId="0" fontId="8" fillId="0" borderId="37" xfId="0" applyFont="1" applyBorder="1"/>
    <xf numFmtId="0" fontId="8" fillId="2" borderId="38" xfId="0" applyFont="1" applyFill="1" applyBorder="1"/>
    <xf numFmtId="0" fontId="7" fillId="0" borderId="13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2" fillId="0" borderId="32" xfId="0" applyFont="1" applyBorder="1"/>
    <xf numFmtId="0" fontId="2" fillId="0" borderId="36" xfId="0" applyFont="1" applyBorder="1"/>
    <xf numFmtId="0" fontId="8" fillId="0" borderId="9" xfId="0" applyFont="1" applyBorder="1"/>
    <xf numFmtId="0" fontId="4" fillId="0" borderId="12" xfId="0" applyFont="1" applyBorder="1"/>
    <xf numFmtId="0" fontId="3" fillId="0" borderId="39" xfId="0" applyFont="1" applyBorder="1"/>
    <xf numFmtId="0" fontId="7" fillId="0" borderId="40" xfId="0" applyFont="1" applyBorder="1" applyAlignment="1">
      <alignment horizontal="center"/>
    </xf>
    <xf numFmtId="0" fontId="0" fillId="0" borderId="40" xfId="0" applyBorder="1"/>
    <xf numFmtId="0" fontId="3" fillId="0" borderId="40" xfId="0" applyFont="1" applyBorder="1"/>
    <xf numFmtId="0" fontId="3" fillId="0" borderId="36" xfId="0" applyFont="1" applyBorder="1"/>
    <xf numFmtId="0" fontId="3" fillId="0" borderId="31" xfId="0" applyFont="1" applyBorder="1"/>
    <xf numFmtId="0" fontId="4" fillId="0" borderId="32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4" fillId="0" borderId="40" xfId="0" applyFont="1" applyBorder="1"/>
    <xf numFmtId="0" fontId="0" fillId="0" borderId="0" xfId="0" applyBorder="1"/>
    <xf numFmtId="0" fontId="9" fillId="0" borderId="31" xfId="0" applyFont="1" applyBorder="1"/>
    <xf numFmtId="0" fontId="9" fillId="0" borderId="3" xfId="0" applyFont="1" applyBorder="1"/>
    <xf numFmtId="0" fontId="8" fillId="0" borderId="0" xfId="0" applyFont="1" applyBorder="1" applyAlignment="1">
      <alignment horizontal="center"/>
    </xf>
    <xf numFmtId="0" fontId="8" fillId="0" borderId="34" xfId="0" applyFont="1" applyBorder="1"/>
    <xf numFmtId="0" fontId="8" fillId="0" borderId="8" xfId="0" applyFont="1" applyBorder="1"/>
    <xf numFmtId="0" fontId="9" fillId="0" borderId="8" xfId="0" applyFont="1" applyBorder="1"/>
    <xf numFmtId="0" fontId="9" fillId="0" borderId="41" xfId="0" applyFont="1" applyBorder="1"/>
    <xf numFmtId="0" fontId="0" fillId="2" borderId="23" xfId="0" applyFill="1" applyBorder="1"/>
    <xf numFmtId="0" fontId="9" fillId="0" borderId="23" xfId="0" applyFont="1" applyBorder="1"/>
    <xf numFmtId="0" fontId="9" fillId="0" borderId="1" xfId="0" applyFont="1" applyBorder="1"/>
    <xf numFmtId="0" fontId="8" fillId="0" borderId="42" xfId="0" applyFont="1" applyBorder="1"/>
    <xf numFmtId="0" fontId="8" fillId="0" borderId="43" xfId="0" applyFont="1" applyBorder="1"/>
    <xf numFmtId="0" fontId="10" fillId="0" borderId="38" xfId="0" applyFont="1" applyBorder="1"/>
    <xf numFmtId="0" fontId="9" fillId="0" borderId="38" xfId="0" applyFont="1" applyBorder="1"/>
    <xf numFmtId="0" fontId="10" fillId="0" borderId="42" xfId="0" applyFont="1" applyBorder="1"/>
    <xf numFmtId="0" fontId="2" fillId="0" borderId="16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11" fillId="0" borderId="42" xfId="0" applyFont="1" applyBorder="1"/>
    <xf numFmtId="0" fontId="11" fillId="0" borderId="16" xfId="0" applyFont="1" applyBorder="1"/>
    <xf numFmtId="0" fontId="9" fillId="0" borderId="45" xfId="0" applyFont="1" applyBorder="1"/>
    <xf numFmtId="0" fontId="4" fillId="0" borderId="46" xfId="0" applyFont="1" applyBorder="1" applyAlignment="1">
      <alignment horizontal="center"/>
    </xf>
    <xf numFmtId="0" fontId="3" fillId="0" borderId="47" xfId="0" applyFont="1" applyBorder="1"/>
    <xf numFmtId="0" fontId="10" fillId="0" borderId="45" xfId="0" applyFont="1" applyBorder="1"/>
    <xf numFmtId="0" fontId="9" fillId="0" borderId="48" xfId="0" applyFont="1" applyBorder="1" applyAlignment="1">
      <alignment horizontal="center"/>
    </xf>
    <xf numFmtId="0" fontId="9" fillId="0" borderId="34" xfId="0" applyFont="1" applyBorder="1"/>
    <xf numFmtId="0" fontId="10" fillId="0" borderId="8" xfId="0" applyFont="1" applyBorder="1"/>
    <xf numFmtId="0" fontId="4" fillId="0" borderId="42" xfId="0" applyFont="1" applyBorder="1"/>
    <xf numFmtId="0" fontId="3" fillId="0" borderId="42" xfId="0" applyFont="1" applyBorder="1"/>
    <xf numFmtId="0" fontId="8" fillId="0" borderId="3" xfId="0" applyFont="1" applyBorder="1" applyAlignment="1">
      <alignment horizontal="right"/>
    </xf>
    <xf numFmtId="0" fontId="11" fillId="0" borderId="43" xfId="0" applyFont="1" applyBorder="1"/>
    <xf numFmtId="0" fontId="8" fillId="0" borderId="22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2" fillId="0" borderId="13" xfId="0" applyFont="1" applyBorder="1"/>
    <xf numFmtId="0" fontId="2" fillId="0" borderId="31" xfId="0" applyFont="1" applyBorder="1"/>
    <xf numFmtId="49" fontId="13" fillId="0" borderId="0" xfId="0" applyNumberFormat="1" applyFont="1" applyAlignment="1" applyProtection="1">
      <alignment horizontal="center" vertical="center"/>
    </xf>
    <xf numFmtId="0" fontId="8" fillId="0" borderId="34" xfId="0" applyFont="1" applyBorder="1" applyAlignment="1">
      <alignment horizontal="right"/>
    </xf>
    <xf numFmtId="0" fontId="0" fillId="0" borderId="0" xfId="0" applyAlignment="1" applyProtection="1">
      <alignment vertical="center" wrapText="1"/>
    </xf>
    <xf numFmtId="0" fontId="12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49" fontId="16" fillId="0" borderId="7" xfId="0" applyNumberFormat="1" applyFont="1" applyBorder="1" applyAlignment="1" applyProtection="1">
      <alignment horizontal="center" vertical="center" wrapText="1"/>
    </xf>
    <xf numFmtId="49" fontId="16" fillId="0" borderId="12" xfId="0" applyNumberFormat="1" applyFont="1" applyBorder="1" applyAlignment="1" applyProtection="1">
      <alignment horizontal="center" vertical="center"/>
    </xf>
    <xf numFmtId="0" fontId="12" fillId="0" borderId="49" xfId="0" applyFont="1" applyBorder="1" applyAlignment="1" applyProtection="1">
      <alignment horizontal="left" vertical="center" wrapText="1"/>
    </xf>
    <xf numFmtId="49" fontId="12" fillId="0" borderId="41" xfId="0" applyNumberFormat="1" applyFont="1" applyBorder="1" applyAlignment="1" applyProtection="1">
      <alignment horizontal="center" vertical="center"/>
    </xf>
    <xf numFmtId="0" fontId="12" fillId="0" borderId="32" xfId="0" applyFont="1" applyBorder="1" applyAlignment="1" applyProtection="1">
      <alignment horizontal="left" vertical="center" wrapText="1"/>
    </xf>
    <xf numFmtId="49" fontId="12" fillId="0" borderId="3" xfId="0" applyNumberFormat="1" applyFont="1" applyBorder="1" applyAlignment="1" applyProtection="1">
      <alignment horizontal="center" vertical="center"/>
    </xf>
    <xf numFmtId="168" fontId="12" fillId="0" borderId="3" xfId="0" applyNumberFormat="1" applyFont="1" applyBorder="1" applyAlignment="1" applyProtection="1">
      <alignment horizontal="right" vertical="center"/>
      <protection locked="0"/>
    </xf>
    <xf numFmtId="0" fontId="12" fillId="0" borderId="31" xfId="0" applyFont="1" applyBorder="1" applyAlignment="1" applyProtection="1">
      <alignment horizontal="left" vertical="center" wrapText="1"/>
    </xf>
    <xf numFmtId="170" fontId="12" fillId="0" borderId="2" xfId="0" applyNumberFormat="1" applyFont="1" applyBorder="1" applyAlignment="1" applyProtection="1">
      <alignment horizontal="center" vertical="center"/>
    </xf>
    <xf numFmtId="170" fontId="12" fillId="0" borderId="3" xfId="0" applyNumberFormat="1" applyFont="1" applyBorder="1" applyAlignment="1" applyProtection="1">
      <alignment horizontal="center" vertical="center"/>
    </xf>
    <xf numFmtId="168" fontId="12" fillId="0" borderId="2" xfId="0" applyNumberFormat="1" applyFont="1" applyBorder="1" applyAlignment="1" applyProtection="1">
      <alignment horizontal="right" vertical="center"/>
      <protection locked="0"/>
    </xf>
    <xf numFmtId="0" fontId="12" fillId="0" borderId="32" xfId="0" applyFont="1" applyBorder="1" applyAlignment="1" applyProtection="1">
      <alignment vertical="center" wrapText="1"/>
    </xf>
    <xf numFmtId="170" fontId="12" fillId="0" borderId="1" xfId="0" applyNumberFormat="1" applyFont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/>
      <protection locked="0"/>
    </xf>
    <xf numFmtId="170" fontId="12" fillId="0" borderId="42" xfId="0" applyNumberFormat="1" applyFont="1" applyBorder="1" applyAlignment="1" applyProtection="1">
      <alignment horizontal="center" vertical="center"/>
    </xf>
    <xf numFmtId="0" fontId="16" fillId="3" borderId="21" xfId="0" applyFont="1" applyFill="1" applyBorder="1" applyAlignment="1" applyProtection="1">
      <alignment horizontal="left" vertical="center" wrapText="1"/>
    </xf>
    <xf numFmtId="170" fontId="12" fillId="3" borderId="45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49" fontId="16" fillId="0" borderId="21" xfId="0" applyNumberFormat="1" applyFont="1" applyBorder="1" applyAlignment="1" applyProtection="1">
      <alignment horizontal="center" vertical="center" wrapText="1"/>
    </xf>
    <xf numFmtId="49" fontId="16" fillId="0" borderId="8" xfId="0" applyNumberFormat="1" applyFont="1" applyBorder="1" applyAlignment="1" applyProtection="1">
      <alignment horizontal="center" vertical="center"/>
    </xf>
    <xf numFmtId="49" fontId="16" fillId="0" borderId="34" xfId="0" applyNumberFormat="1" applyFont="1" applyBorder="1" applyAlignment="1" applyProtection="1">
      <alignment horizontal="center" vertical="center"/>
    </xf>
    <xf numFmtId="49" fontId="18" fillId="0" borderId="0" xfId="0" applyNumberFormat="1" applyFont="1" applyAlignment="1" applyProtection="1">
      <alignment horizontal="center" vertical="center"/>
    </xf>
    <xf numFmtId="170" fontId="12" fillId="0" borderId="41" xfId="0" applyNumberFormat="1" applyFont="1" applyBorder="1" applyAlignment="1" applyProtection="1">
      <alignment horizontal="center" vertical="center"/>
    </xf>
    <xf numFmtId="168" fontId="12" fillId="0" borderId="1" xfId="0" applyNumberFormat="1" applyFont="1" applyBorder="1" applyAlignment="1" applyProtection="1">
      <alignment horizontal="right" vertical="center"/>
      <protection locked="0"/>
    </xf>
    <xf numFmtId="168" fontId="12" fillId="0" borderId="34" xfId="0" applyNumberFormat="1" applyFont="1" applyBorder="1" applyAlignment="1" applyProtection="1">
      <alignment horizontal="right" vertical="center"/>
      <protection locked="0"/>
    </xf>
    <xf numFmtId="0" fontId="12" fillId="0" borderId="32" xfId="0" applyFont="1" applyBorder="1" applyAlignment="1" applyProtection="1">
      <alignment horizontal="left" vertical="center" wrapText="1" indent="4"/>
    </xf>
    <xf numFmtId="0" fontId="16" fillId="3" borderId="23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vertical="center"/>
    </xf>
    <xf numFmtId="0" fontId="8" fillId="0" borderId="0" xfId="0" applyFont="1" applyAlignment="1">
      <alignment horizontal="right"/>
    </xf>
    <xf numFmtId="0" fontId="9" fillId="0" borderId="28" xfId="0" applyFont="1" applyBorder="1" applyAlignment="1">
      <alignment horizontal="center"/>
    </xf>
    <xf numFmtId="0" fontId="10" fillId="0" borderId="21" xfId="0" applyFont="1" applyBorder="1"/>
    <xf numFmtId="0" fontId="8" fillId="0" borderId="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25" xfId="0" applyFont="1" applyBorder="1"/>
    <xf numFmtId="0" fontId="8" fillId="0" borderId="50" xfId="0" applyFont="1" applyBorder="1"/>
    <xf numFmtId="0" fontId="8" fillId="0" borderId="51" xfId="0" applyFont="1" applyBorder="1"/>
    <xf numFmtId="0" fontId="20" fillId="0" borderId="47" xfId="0" applyFont="1" applyBorder="1"/>
    <xf numFmtId="0" fontId="3" fillId="0" borderId="3" xfId="0" applyFont="1" applyBorder="1" applyAlignment="1">
      <alignment horizontal="left" indent="1"/>
    </xf>
    <xf numFmtId="0" fontId="9" fillId="0" borderId="52" xfId="0" applyFont="1" applyBorder="1"/>
    <xf numFmtId="0" fontId="21" fillId="0" borderId="0" xfId="0" applyFont="1"/>
    <xf numFmtId="0" fontId="3" fillId="0" borderId="53" xfId="0" applyFont="1" applyBorder="1"/>
    <xf numFmtId="0" fontId="4" fillId="0" borderId="52" xfId="0" applyFont="1" applyBorder="1"/>
    <xf numFmtId="0" fontId="9" fillId="0" borderId="27" xfId="0" applyFont="1" applyBorder="1" applyAlignment="1">
      <alignment horizontal="center"/>
    </xf>
    <xf numFmtId="0" fontId="9" fillId="0" borderId="16" xfId="0" applyFont="1" applyBorder="1"/>
    <xf numFmtId="0" fontId="9" fillId="0" borderId="42" xfId="0" applyFont="1" applyBorder="1"/>
    <xf numFmtId="0" fontId="8" fillId="4" borderId="42" xfId="0" applyFont="1" applyFill="1" applyBorder="1"/>
    <xf numFmtId="168" fontId="12" fillId="0" borderId="41" xfId="0" applyNumberFormat="1" applyFont="1" applyBorder="1" applyAlignment="1" applyProtection="1">
      <alignment horizontal="right" vertical="center"/>
      <protection locked="0"/>
    </xf>
    <xf numFmtId="168" fontId="16" fillId="3" borderId="12" xfId="0" applyNumberFormat="1" applyFont="1" applyFill="1" applyBorder="1" applyAlignment="1" applyProtection="1">
      <alignment horizontal="right" vertical="center"/>
    </xf>
    <xf numFmtId="168" fontId="17" fillId="3" borderId="12" xfId="0" applyNumberFormat="1" applyFont="1" applyFill="1" applyBorder="1" applyAlignment="1" applyProtection="1">
      <alignment horizontal="right" vertical="center"/>
    </xf>
    <xf numFmtId="0" fontId="12" fillId="0" borderId="33" xfId="0" applyFont="1" applyBorder="1" applyAlignment="1" applyProtection="1">
      <alignment horizontal="left" vertical="center" wrapText="1"/>
    </xf>
    <xf numFmtId="0" fontId="16" fillId="3" borderId="7" xfId="0" applyFont="1" applyFill="1" applyBorder="1" applyAlignment="1" applyProtection="1">
      <alignment horizontal="left" vertical="center" wrapText="1"/>
    </xf>
    <xf numFmtId="170" fontId="12" fillId="3" borderId="12" xfId="0" applyNumberFormat="1" applyFont="1" applyFill="1" applyBorder="1" applyAlignment="1" applyProtection="1">
      <alignment horizontal="center" vertical="center"/>
    </xf>
    <xf numFmtId="0" fontId="12" fillId="0" borderId="33" xfId="0" applyFont="1" applyBorder="1" applyAlignment="1" applyProtection="1">
      <alignment vertical="center" wrapText="1"/>
    </xf>
    <xf numFmtId="170" fontId="12" fillId="0" borderId="34" xfId="0" applyNumberFormat="1" applyFont="1" applyBorder="1" applyAlignment="1" applyProtection="1">
      <alignment horizontal="center" vertical="center"/>
    </xf>
    <xf numFmtId="0" fontId="12" fillId="0" borderId="31" xfId="0" applyFont="1" applyBorder="1" applyAlignment="1" applyProtection="1">
      <alignment vertical="center" wrapText="1"/>
    </xf>
    <xf numFmtId="0" fontId="17" fillId="3" borderId="7" xfId="0" applyFont="1" applyFill="1" applyBorder="1" applyAlignment="1" applyProtection="1">
      <alignment vertical="center" wrapText="1"/>
    </xf>
    <xf numFmtId="0" fontId="16" fillId="3" borderId="7" xfId="0" applyFont="1" applyFill="1" applyBorder="1" applyAlignment="1" applyProtection="1">
      <alignment vertical="center" wrapText="1"/>
    </xf>
    <xf numFmtId="0" fontId="12" fillId="0" borderId="36" xfId="0" applyFont="1" applyBorder="1" applyAlignment="1" applyProtection="1">
      <alignment vertical="center" wrapText="1"/>
    </xf>
    <xf numFmtId="0" fontId="12" fillId="0" borderId="33" xfId="0" applyFont="1" applyBorder="1" applyAlignment="1" applyProtection="1">
      <alignment horizontal="left" vertical="center" wrapText="1" indent="4"/>
    </xf>
    <xf numFmtId="170" fontId="12" fillId="3" borderId="9" xfId="0" applyNumberFormat="1" applyFont="1" applyFill="1" applyBorder="1" applyAlignment="1" applyProtection="1">
      <alignment horizontal="center" vertical="center"/>
    </xf>
    <xf numFmtId="0" fontId="16" fillId="3" borderId="13" xfId="0" applyFont="1" applyFill="1" applyBorder="1" applyAlignment="1" applyProtection="1">
      <alignment vertical="center" wrapText="1"/>
    </xf>
    <xf numFmtId="170" fontId="12" fillId="3" borderId="4" xfId="0" applyNumberFormat="1" applyFont="1" applyFill="1" applyBorder="1" applyAlignment="1" applyProtection="1">
      <alignment horizontal="center" vertical="center"/>
    </xf>
    <xf numFmtId="0" fontId="12" fillId="0" borderId="36" xfId="0" applyFont="1" applyBorder="1" applyAlignment="1" applyProtection="1">
      <alignment horizontal="left" vertical="center" wrapText="1"/>
    </xf>
    <xf numFmtId="0" fontId="17" fillId="3" borderId="7" xfId="0" applyFont="1" applyFill="1" applyBorder="1" applyAlignment="1" applyProtection="1">
      <alignment horizontal="left" vertical="center" wrapText="1"/>
    </xf>
    <xf numFmtId="170" fontId="12" fillId="3" borderId="44" xfId="0" applyNumberFormat="1" applyFont="1" applyFill="1" applyBorder="1" applyAlignment="1" applyProtection="1">
      <alignment horizontal="center" vertical="center"/>
    </xf>
    <xf numFmtId="0" fontId="12" fillId="0" borderId="49" xfId="0" applyFont="1" applyBorder="1" applyAlignment="1" applyProtection="1">
      <alignment vertical="center" wrapText="1"/>
    </xf>
    <xf numFmtId="0" fontId="17" fillId="3" borderId="13" xfId="0" applyFont="1" applyFill="1" applyBorder="1" applyAlignment="1" applyProtection="1">
      <alignment vertical="center" wrapText="1"/>
    </xf>
    <xf numFmtId="170" fontId="12" fillId="0" borderId="43" xfId="0" applyNumberFormat="1" applyFont="1" applyBorder="1" applyAlignment="1" applyProtection="1">
      <alignment horizontal="center" vertical="center"/>
    </xf>
    <xf numFmtId="0" fontId="17" fillId="3" borderId="19" xfId="0" applyFont="1" applyFill="1" applyBorder="1" applyAlignment="1" applyProtection="1">
      <alignment vertical="center" wrapText="1"/>
    </xf>
    <xf numFmtId="170" fontId="12" fillId="3" borderId="38" xfId="0" applyNumberFormat="1" applyFont="1" applyFill="1" applyBorder="1" applyAlignment="1" applyProtection="1">
      <alignment horizontal="center" vertical="center"/>
    </xf>
    <xf numFmtId="168" fontId="16" fillId="3" borderId="12" xfId="0" applyNumberFormat="1" applyFont="1" applyFill="1" applyBorder="1" applyAlignment="1" applyProtection="1">
      <alignment vertical="center"/>
    </xf>
    <xf numFmtId="168" fontId="17" fillId="3" borderId="12" xfId="0" applyNumberFormat="1" applyFont="1" applyFill="1" applyBorder="1" applyAlignment="1" applyProtection="1">
      <alignment vertical="center"/>
    </xf>
    <xf numFmtId="0" fontId="8" fillId="0" borderId="36" xfId="0" applyFont="1" applyBorder="1" applyAlignment="1">
      <alignment horizontal="left" indent="2"/>
    </xf>
    <xf numFmtId="0" fontId="8" fillId="0" borderId="33" xfId="0" applyFont="1" applyBorder="1" applyAlignment="1">
      <alignment horizontal="left" indent="2"/>
    </xf>
    <xf numFmtId="0" fontId="8" fillId="0" borderId="32" xfId="0" applyFont="1" applyBorder="1" applyAlignment="1">
      <alignment horizontal="left" indent="2"/>
    </xf>
    <xf numFmtId="0" fontId="8" fillId="0" borderId="3" xfId="0" applyFont="1" applyFill="1" applyBorder="1"/>
    <xf numFmtId="0" fontId="9" fillId="0" borderId="31" xfId="0" applyFont="1" applyBorder="1" applyAlignment="1">
      <alignment horizontal="left"/>
    </xf>
    <xf numFmtId="0" fontId="8" fillId="0" borderId="32" xfId="0" applyFont="1" applyBorder="1" applyAlignment="1">
      <alignment horizontal="left" wrapText="1" indent="2"/>
    </xf>
    <xf numFmtId="0" fontId="0" fillId="0" borderId="3" xfId="0" applyBorder="1"/>
    <xf numFmtId="0" fontId="8" fillId="0" borderId="34" xfId="0" applyFont="1" applyFill="1" applyBorder="1"/>
    <xf numFmtId="0" fontId="0" fillId="0" borderId="34" xfId="0" applyBorder="1"/>
    <xf numFmtId="0" fontId="9" fillId="0" borderId="2" xfId="0" applyFont="1" applyFill="1" applyBorder="1"/>
    <xf numFmtId="0" fontId="8" fillId="0" borderId="33" xfId="0" applyFont="1" applyBorder="1" applyAlignment="1">
      <alignment horizontal="left" wrapText="1" indent="2"/>
    </xf>
    <xf numFmtId="0" fontId="0" fillId="0" borderId="2" xfId="0" applyBorder="1"/>
    <xf numFmtId="0" fontId="8" fillId="0" borderId="36" xfId="0" applyFont="1" applyBorder="1" applyAlignment="1">
      <alignment horizontal="left" wrapText="1" indent="2"/>
    </xf>
    <xf numFmtId="0" fontId="9" fillId="0" borderId="54" xfId="0" applyFont="1" applyBorder="1"/>
    <xf numFmtId="0" fontId="8" fillId="0" borderId="48" xfId="0" applyFont="1" applyBorder="1" applyAlignment="1">
      <alignment horizontal="center"/>
    </xf>
    <xf numFmtId="0" fontId="8" fillId="0" borderId="48" xfId="0" applyFont="1" applyBorder="1"/>
    <xf numFmtId="0" fontId="8" fillId="0" borderId="45" xfId="0" applyFont="1" applyBorder="1"/>
    <xf numFmtId="0" fontId="8" fillId="0" borderId="42" xfId="0" applyFont="1" applyFill="1" applyBorder="1"/>
    <xf numFmtId="0" fontId="8" fillId="0" borderId="48" xfId="0" applyFont="1" applyFill="1" applyBorder="1"/>
    <xf numFmtId="0" fontId="9" fillId="0" borderId="16" xfId="0" applyFont="1" applyFill="1" applyBorder="1"/>
    <xf numFmtId="0" fontId="8" fillId="0" borderId="31" xfId="0" applyFont="1" applyBorder="1" applyAlignment="1">
      <alignment horizontal="left" indent="2"/>
    </xf>
    <xf numFmtId="0" fontId="4" fillId="0" borderId="17" xfId="0" applyFont="1" applyBorder="1" applyAlignment="1">
      <alignment horizontal="center"/>
    </xf>
    <xf numFmtId="0" fontId="20" fillId="0" borderId="42" xfId="0" applyFont="1" applyBorder="1"/>
    <xf numFmtId="0" fontId="6" fillId="0" borderId="42" xfId="0" applyFont="1" applyBorder="1"/>
    <xf numFmtId="0" fontId="3" fillId="0" borderId="46" xfId="0" applyFont="1" applyBorder="1"/>
    <xf numFmtId="0" fontId="4" fillId="0" borderId="43" xfId="0" applyFont="1" applyBorder="1" applyAlignment="1">
      <alignment horizontal="center"/>
    </xf>
    <xf numFmtId="0" fontId="4" fillId="0" borderId="47" xfId="0" applyFont="1" applyBorder="1"/>
    <xf numFmtId="1" fontId="2" fillId="0" borderId="44" xfId="0" applyNumberFormat="1" applyFont="1" applyBorder="1"/>
    <xf numFmtId="1" fontId="2" fillId="0" borderId="16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4" fillId="0" borderId="3" xfId="0" applyFont="1" applyBorder="1" applyAlignment="1">
      <alignment horizontal="center"/>
    </xf>
    <xf numFmtId="0" fontId="19" fillId="0" borderId="42" xfId="0" applyFont="1" applyBorder="1"/>
    <xf numFmtId="0" fontId="22" fillId="0" borderId="47" xfId="0" applyFont="1" applyBorder="1"/>
    <xf numFmtId="0" fontId="23" fillId="0" borderId="0" xfId="0" applyFont="1"/>
    <xf numFmtId="0" fontId="24" fillId="0" borderId="0" xfId="0" applyFo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2" fillId="0" borderId="24" xfId="0" applyFont="1" applyBorder="1"/>
    <xf numFmtId="1" fontId="2" fillId="0" borderId="55" xfId="0" applyNumberFormat="1" applyFont="1" applyBorder="1"/>
    <xf numFmtId="0" fontId="2" fillId="0" borderId="25" xfId="0" applyFont="1" applyBorder="1"/>
    <xf numFmtId="1" fontId="2" fillId="0" borderId="25" xfId="0" applyNumberFormat="1" applyFont="1" applyBorder="1"/>
    <xf numFmtId="0" fontId="2" fillId="0" borderId="22" xfId="0" applyFont="1" applyBorder="1"/>
    <xf numFmtId="0" fontId="8" fillId="0" borderId="38" xfId="0" applyFont="1" applyBorder="1"/>
    <xf numFmtId="0" fontId="9" fillId="0" borderId="39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56" xfId="0" applyFont="1" applyBorder="1" applyAlignment="1">
      <alignment horizontal="center"/>
    </xf>
    <xf numFmtId="0" fontId="8" fillId="0" borderId="52" xfId="0" applyFont="1" applyBorder="1"/>
    <xf numFmtId="0" fontId="9" fillId="0" borderId="37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8" fillId="0" borderId="15" xfId="0" applyFont="1" applyBorder="1"/>
    <xf numFmtId="0" fontId="8" fillId="0" borderId="28" xfId="0" applyFont="1" applyBorder="1"/>
    <xf numFmtId="0" fontId="10" fillId="0" borderId="49" xfId="0" applyFont="1" applyBorder="1"/>
    <xf numFmtId="0" fontId="10" fillId="0" borderId="41" xfId="0" applyFont="1" applyBorder="1"/>
    <xf numFmtId="0" fontId="11" fillId="0" borderId="10" xfId="0" applyFont="1" applyBorder="1"/>
    <xf numFmtId="0" fontId="11" fillId="0" borderId="57" xfId="0" applyFont="1" applyBorder="1"/>
    <xf numFmtId="0" fontId="10" fillId="0" borderId="31" xfId="0" applyFont="1" applyBorder="1"/>
    <xf numFmtId="0" fontId="11" fillId="0" borderId="22" xfId="0" applyFont="1" applyBorder="1"/>
    <xf numFmtId="0" fontId="11" fillId="0" borderId="45" xfId="0" applyFont="1" applyBorder="1"/>
    <xf numFmtId="0" fontId="11" fillId="0" borderId="54" xfId="0" applyFont="1" applyBorder="1"/>
    <xf numFmtId="0" fontId="10" fillId="2" borderId="7" xfId="0" applyFont="1" applyFill="1" applyBorder="1"/>
    <xf numFmtId="0" fontId="10" fillId="0" borderId="19" xfId="0" applyFont="1" applyBorder="1"/>
    <xf numFmtId="0" fontId="10" fillId="0" borderId="2" xfId="0" applyFont="1" applyBorder="1"/>
    <xf numFmtId="0" fontId="10" fillId="0" borderId="13" xfId="0" applyFont="1" applyBorder="1"/>
    <xf numFmtId="0" fontId="10" fillId="0" borderId="4" xfId="0" applyFont="1" applyBorder="1"/>
    <xf numFmtId="0" fontId="11" fillId="0" borderId="44" xfId="0" applyFont="1" applyBorder="1"/>
    <xf numFmtId="0" fontId="11" fillId="0" borderId="40" xfId="0" applyFont="1" applyBorder="1"/>
    <xf numFmtId="0" fontId="11" fillId="0" borderId="48" xfId="0" applyFont="1" applyBorder="1"/>
    <xf numFmtId="0" fontId="11" fillId="0" borderId="12" xfId="0" applyFont="1" applyBorder="1"/>
    <xf numFmtId="0" fontId="0" fillId="0" borderId="0" xfId="0" applyAlignment="1">
      <alignment horizontal="right"/>
    </xf>
    <xf numFmtId="0" fontId="9" fillId="0" borderId="2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58" xfId="0" applyFont="1" applyBorder="1"/>
    <xf numFmtId="0" fontId="8" fillId="0" borderId="59" xfId="0" applyFont="1" applyBorder="1"/>
    <xf numFmtId="0" fontId="9" fillId="0" borderId="3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34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44" xfId="0" applyFont="1" applyBorder="1"/>
    <xf numFmtId="0" fontId="0" fillId="0" borderId="3" xfId="0" applyBorder="1" applyAlignment="1">
      <alignment horizontal="right"/>
    </xf>
    <xf numFmtId="0" fontId="0" fillId="0" borderId="34" xfId="0" applyBorder="1" applyAlignment="1">
      <alignment horizontal="right"/>
    </xf>
    <xf numFmtId="0" fontId="9" fillId="0" borderId="49" xfId="0" applyFont="1" applyBorder="1" applyAlignment="1">
      <alignment horizontal="left"/>
    </xf>
    <xf numFmtId="0" fontId="9" fillId="0" borderId="41" xfId="0" applyFont="1" applyFill="1" applyBorder="1"/>
    <xf numFmtId="0" fontId="5" fillId="0" borderId="41" xfId="0" applyFont="1" applyBorder="1" applyAlignment="1">
      <alignment horizontal="right"/>
    </xf>
    <xf numFmtId="0" fontId="5" fillId="0" borderId="41" xfId="0" applyFont="1" applyBorder="1"/>
    <xf numFmtId="0" fontId="9" fillId="0" borderId="10" xfId="0" applyFont="1" applyFill="1" applyBorder="1"/>
    <xf numFmtId="0" fontId="0" fillId="0" borderId="2" xfId="0" applyBorder="1" applyAlignment="1">
      <alignment horizontal="right"/>
    </xf>
    <xf numFmtId="0" fontId="8" fillId="0" borderId="21" xfId="0" applyFont="1" applyBorder="1" applyAlignment="1">
      <alignment horizontal="left" wrapText="1" indent="2"/>
    </xf>
    <xf numFmtId="0" fontId="9" fillId="0" borderId="4" xfId="0" applyFont="1" applyBorder="1" applyAlignment="1">
      <alignment horizontal="right"/>
    </xf>
    <xf numFmtId="0" fontId="7" fillId="0" borderId="49" xfId="0" applyFont="1" applyBorder="1" applyAlignment="1">
      <alignment horizontal="left"/>
    </xf>
    <xf numFmtId="0" fontId="7" fillId="0" borderId="41" xfId="0" applyFont="1" applyBorder="1"/>
    <xf numFmtId="0" fontId="9" fillId="0" borderId="9" xfId="0" applyFont="1" applyBorder="1" applyAlignment="1">
      <alignment horizontal="right"/>
    </xf>
    <xf numFmtId="0" fontId="7" fillId="0" borderId="41" xfId="0" applyFont="1" applyBorder="1" applyAlignment="1">
      <alignment horizontal="right"/>
    </xf>
    <xf numFmtId="0" fontId="9" fillId="0" borderId="13" xfId="0" applyFont="1" applyBorder="1" applyAlignment="1">
      <alignment horizontal="left"/>
    </xf>
    <xf numFmtId="49" fontId="16" fillId="0" borderId="60" xfId="0" applyNumberFormat="1" applyFont="1" applyBorder="1" applyAlignment="1" applyProtection="1">
      <alignment horizontal="center" vertical="center"/>
    </xf>
    <xf numFmtId="169" fontId="12" fillId="3" borderId="53" xfId="0" applyNumberFormat="1" applyFont="1" applyFill="1" applyBorder="1" applyAlignment="1" applyProtection="1">
      <alignment horizontal="right" vertical="center"/>
    </xf>
    <xf numFmtId="169" fontId="12" fillId="3" borderId="18" xfId="0" applyNumberFormat="1" applyFont="1" applyFill="1" applyBorder="1" applyAlignment="1" applyProtection="1">
      <alignment horizontal="right" vertical="center"/>
    </xf>
    <xf numFmtId="169" fontId="12" fillId="3" borderId="61" xfId="0" applyNumberFormat="1" applyFont="1" applyFill="1" applyBorder="1" applyAlignment="1" applyProtection="1">
      <alignment horizontal="right" vertical="center"/>
    </xf>
    <xf numFmtId="169" fontId="12" fillId="3" borderId="62" xfId="0" applyNumberFormat="1" applyFont="1" applyFill="1" applyBorder="1" applyAlignment="1" applyProtection="1">
      <alignment horizontal="right" vertical="center"/>
    </xf>
    <xf numFmtId="169" fontId="12" fillId="3" borderId="60" xfId="0" applyNumberFormat="1" applyFont="1" applyFill="1" applyBorder="1" applyAlignment="1" applyProtection="1">
      <alignment horizontal="right" vertical="center"/>
    </xf>
    <xf numFmtId="169" fontId="12" fillId="3" borderId="56" xfId="0" applyNumberFormat="1" applyFont="1" applyFill="1" applyBorder="1" applyAlignment="1" applyProtection="1">
      <alignment horizontal="right" vertical="center"/>
    </xf>
    <xf numFmtId="168" fontId="12" fillId="0" borderId="9" xfId="0" applyNumberFormat="1" applyFont="1" applyBorder="1" applyAlignment="1" applyProtection="1">
      <alignment horizontal="right" vertical="center"/>
      <protection locked="0"/>
    </xf>
    <xf numFmtId="49" fontId="16" fillId="0" borderId="56" xfId="0" applyNumberFormat="1" applyFont="1" applyBorder="1" applyAlignment="1" applyProtection="1">
      <alignment horizontal="center" vertical="center"/>
    </xf>
    <xf numFmtId="169" fontId="12" fillId="3" borderId="18" xfId="0" applyNumberFormat="1" applyFont="1" applyFill="1" applyBorder="1" applyAlignment="1" applyProtection="1">
      <alignment horizontal="right" vertical="center" shrinkToFit="1"/>
    </xf>
    <xf numFmtId="0" fontId="8" fillId="0" borderId="57" xfId="0" applyFont="1" applyBorder="1"/>
    <xf numFmtId="0" fontId="9" fillId="0" borderId="3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 shrinkToFit="1"/>
    </xf>
    <xf numFmtId="0" fontId="0" fillId="0" borderId="0" xfId="0" applyAlignment="1"/>
    <xf numFmtId="0" fontId="9" fillId="0" borderId="41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49" fontId="26" fillId="0" borderId="2" xfId="0" applyNumberFormat="1" applyFont="1" applyBorder="1"/>
    <xf numFmtId="0" fontId="26" fillId="0" borderId="16" xfId="0" applyFont="1" applyBorder="1"/>
    <xf numFmtId="0" fontId="27" fillId="0" borderId="2" xfId="0" applyFont="1" applyBorder="1"/>
    <xf numFmtId="0" fontId="28" fillId="0" borderId="16" xfId="0" applyFont="1" applyBorder="1"/>
    <xf numFmtId="0" fontId="28" fillId="0" borderId="25" xfId="0" applyFont="1" applyBorder="1"/>
    <xf numFmtId="0" fontId="11" fillId="0" borderId="25" xfId="0" applyFont="1" applyBorder="1"/>
    <xf numFmtId="0" fontId="10" fillId="0" borderId="22" xfId="0" applyFont="1" applyBorder="1"/>
    <xf numFmtId="0" fontId="8" fillId="4" borderId="22" xfId="0" applyFont="1" applyFill="1" applyBorder="1"/>
    <xf numFmtId="0" fontId="10" fillId="0" borderId="26" xfId="0" applyFont="1" applyBorder="1"/>
    <xf numFmtId="0" fontId="11" fillId="0" borderId="55" xfId="0" applyFont="1" applyBorder="1"/>
    <xf numFmtId="0" fontId="11" fillId="0" borderId="24" xfId="0" applyFont="1" applyBorder="1"/>
    <xf numFmtId="0" fontId="11" fillId="0" borderId="63" xfId="0" applyFont="1" applyBorder="1"/>
    <xf numFmtId="0" fontId="10" fillId="0" borderId="54" xfId="0" applyFont="1" applyBorder="1"/>
    <xf numFmtId="0" fontId="8" fillId="0" borderId="44" xfId="0" applyFont="1" applyFill="1" applyBorder="1"/>
    <xf numFmtId="0" fontId="9" fillId="0" borderId="22" xfId="0" applyFont="1" applyBorder="1"/>
    <xf numFmtId="0" fontId="4" fillId="0" borderId="4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9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7" fillId="0" borderId="37" xfId="0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8" fillId="0" borderId="42" xfId="0" applyFont="1" applyBorder="1" applyAlignment="1">
      <alignment horizontal="right"/>
    </xf>
    <xf numFmtId="0" fontId="8" fillId="0" borderId="13" xfId="0" applyFont="1" applyBorder="1" applyAlignment="1">
      <alignment horizontal="left" indent="2"/>
    </xf>
    <xf numFmtId="0" fontId="8" fillId="0" borderId="44" xfId="0" applyFont="1" applyBorder="1" applyAlignment="1">
      <alignment horizontal="right"/>
    </xf>
    <xf numFmtId="0" fontId="8" fillId="0" borderId="55" xfId="0" applyFont="1" applyBorder="1" applyAlignment="1">
      <alignment horizontal="right"/>
    </xf>
    <xf numFmtId="0" fontId="8" fillId="0" borderId="48" xfId="0" applyFont="1" applyBorder="1" applyAlignment="1">
      <alignment horizontal="right"/>
    </xf>
    <xf numFmtId="0" fontId="8" fillId="0" borderId="63" xfId="0" applyFont="1" applyBorder="1" applyAlignment="1">
      <alignment horizontal="right"/>
    </xf>
    <xf numFmtId="0" fontId="8" fillId="0" borderId="63" xfId="0" applyFont="1" applyBorder="1"/>
    <xf numFmtId="0" fontId="2" fillId="0" borderId="32" xfId="0" applyFont="1" applyBorder="1" applyAlignment="1">
      <alignment horizontal="left" indent="2"/>
    </xf>
    <xf numFmtId="0" fontId="2" fillId="0" borderId="3" xfId="0" applyFont="1" applyBorder="1" applyAlignment="1">
      <alignment horizontal="right"/>
    </xf>
    <xf numFmtId="0" fontId="7" fillId="0" borderId="13" xfId="0" applyFont="1" applyBorder="1" applyAlignment="1">
      <alignment horizontal="left" wrapText="1"/>
    </xf>
    <xf numFmtId="0" fontId="7" fillId="0" borderId="4" xfId="0" applyFont="1" applyBorder="1"/>
    <xf numFmtId="0" fontId="7" fillId="0" borderId="44" xfId="0" applyFont="1" applyBorder="1"/>
    <xf numFmtId="0" fontId="7" fillId="0" borderId="55" xfId="0" applyFont="1" applyBorder="1"/>
    <xf numFmtId="0" fontId="8" fillId="0" borderId="54" xfId="0" applyFont="1" applyBorder="1"/>
    <xf numFmtId="0" fontId="8" fillId="0" borderId="41" xfId="0" applyFont="1" applyBorder="1" applyAlignment="1">
      <alignment horizontal="right"/>
    </xf>
    <xf numFmtId="0" fontId="9" fillId="0" borderId="10" xfId="0" applyFont="1" applyBorder="1"/>
    <xf numFmtId="0" fontId="9" fillId="0" borderId="57" xfId="0" applyFont="1" applyBorder="1"/>
    <xf numFmtId="0" fontId="8" fillId="0" borderId="22" xfId="0" applyFont="1" applyFill="1" applyBorder="1"/>
    <xf numFmtId="0" fontId="9" fillId="0" borderId="57" xfId="0" applyFont="1" applyFill="1" applyBorder="1"/>
    <xf numFmtId="0" fontId="0" fillId="0" borderId="3" xfId="0" applyFont="1" applyBorder="1" applyAlignment="1">
      <alignment horizontal="right"/>
    </xf>
    <xf numFmtId="0" fontId="0" fillId="0" borderId="3" xfId="0" applyFont="1" applyBorder="1"/>
    <xf numFmtId="0" fontId="0" fillId="0" borderId="34" xfId="0" applyFont="1" applyBorder="1" applyAlignment="1">
      <alignment horizontal="right"/>
    </xf>
    <xf numFmtId="0" fontId="0" fillId="0" borderId="34" xfId="0" applyFont="1" applyBorder="1"/>
    <xf numFmtId="0" fontId="8" fillId="0" borderId="63" xfId="0" applyFont="1" applyFill="1" applyBorder="1"/>
    <xf numFmtId="0" fontId="9" fillId="0" borderId="25" xfId="0" applyFont="1" applyFill="1" applyBorder="1"/>
    <xf numFmtId="0" fontId="8" fillId="0" borderId="1" xfId="0" applyFont="1" applyFill="1" applyBorder="1"/>
    <xf numFmtId="0" fontId="0" fillId="0" borderId="1" xfId="0" applyBorder="1" applyAlignment="1">
      <alignment horizontal="right"/>
    </xf>
    <xf numFmtId="0" fontId="0" fillId="0" borderId="1" xfId="0" applyBorder="1"/>
    <xf numFmtId="0" fontId="8" fillId="0" borderId="43" xfId="0" applyFont="1" applyFill="1" applyBorder="1"/>
    <xf numFmtId="0" fontId="8" fillId="0" borderId="24" xfId="0" applyFont="1" applyFill="1" applyBorder="1"/>
    <xf numFmtId="0" fontId="8" fillId="0" borderId="55" xfId="0" applyFont="1" applyBorder="1"/>
    <xf numFmtId="0" fontId="9" fillId="0" borderId="44" xfId="0" applyFont="1" applyBorder="1"/>
    <xf numFmtId="0" fontId="9" fillId="0" borderId="55" xfId="0" applyFont="1" applyBorder="1"/>
    <xf numFmtId="0" fontId="7" fillId="0" borderId="10" xfId="0" applyFont="1" applyBorder="1"/>
    <xf numFmtId="0" fontId="7" fillId="0" borderId="57" xfId="0" applyFont="1" applyBorder="1"/>
    <xf numFmtId="0" fontId="2" fillId="0" borderId="31" xfId="0" applyFont="1" applyBorder="1" applyAlignment="1">
      <alignment horizontal="left" indent="2"/>
    </xf>
    <xf numFmtId="0" fontId="2" fillId="0" borderId="2" xfId="0" applyFont="1" applyBorder="1" applyAlignment="1">
      <alignment horizontal="right"/>
    </xf>
    <xf numFmtId="0" fontId="8" fillId="0" borderId="38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8" fillId="0" borderId="31" xfId="0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8" fillId="0" borderId="36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/>
    <xf numFmtId="0" fontId="3" fillId="0" borderId="22" xfId="0" applyFont="1" applyBorder="1"/>
    <xf numFmtId="0" fontId="26" fillId="0" borderId="42" xfId="0" applyFont="1" applyBorder="1"/>
    <xf numFmtId="0" fontId="26" fillId="0" borderId="22" xfId="0" applyFont="1" applyBorder="1"/>
    <xf numFmtId="0" fontId="4" fillId="0" borderId="0" xfId="0" applyFont="1"/>
    <xf numFmtId="0" fontId="20" fillId="0" borderId="22" xfId="0" applyFont="1" applyBorder="1"/>
    <xf numFmtId="0" fontId="6" fillId="0" borderId="22" xfId="0" applyFont="1" applyBorder="1"/>
    <xf numFmtId="0" fontId="3" fillId="0" borderId="43" xfId="0" applyFont="1" applyBorder="1"/>
    <xf numFmtId="0" fontId="3" fillId="0" borderId="24" xfId="0" applyFont="1" applyBorder="1"/>
    <xf numFmtId="0" fontId="4" fillId="0" borderId="38" xfId="0" applyFont="1" applyBorder="1"/>
    <xf numFmtId="0" fontId="4" fillId="0" borderId="26" xfId="0" applyFont="1" applyBorder="1"/>
    <xf numFmtId="0" fontId="3" fillId="0" borderId="32" xfId="0" applyFont="1" applyBorder="1"/>
    <xf numFmtId="0" fontId="3" fillId="0" borderId="64" xfId="0" applyFont="1" applyBorder="1"/>
    <xf numFmtId="0" fontId="19" fillId="0" borderId="22" xfId="0" applyFont="1" applyBorder="1"/>
    <xf numFmtId="172" fontId="3" fillId="0" borderId="64" xfId="0" applyNumberFormat="1" applyFont="1" applyBorder="1"/>
    <xf numFmtId="1" fontId="3" fillId="0" borderId="64" xfId="0" applyNumberFormat="1" applyFont="1" applyBorder="1"/>
    <xf numFmtId="0" fontId="22" fillId="0" borderId="42" xfId="0" applyFont="1" applyBorder="1"/>
    <xf numFmtId="0" fontId="22" fillId="0" borderId="22" xfId="0" applyFont="1" applyBorder="1"/>
    <xf numFmtId="0" fontId="7" fillId="0" borderId="27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2" fillId="0" borderId="63" xfId="0" applyFont="1" applyBorder="1"/>
    <xf numFmtId="0" fontId="7" fillId="0" borderId="12" xfId="0" applyFont="1" applyBorder="1"/>
    <xf numFmtId="0" fontId="2" fillId="0" borderId="38" xfId="0" applyFont="1" applyBorder="1"/>
    <xf numFmtId="0" fontId="2" fillId="0" borderId="26" xfId="0" applyFont="1" applyBorder="1"/>
    <xf numFmtId="0" fontId="2" fillId="0" borderId="65" xfId="0" applyFont="1" applyBorder="1"/>
    <xf numFmtId="0" fontId="2" fillId="0" borderId="54" xfId="0" applyFont="1" applyBorder="1"/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57" xfId="0" applyFont="1" applyBorder="1" applyAlignment="1">
      <alignment horizontal="right"/>
    </xf>
    <xf numFmtId="0" fontId="8" fillId="0" borderId="10" xfId="0" applyFont="1" applyBorder="1"/>
    <xf numFmtId="0" fontId="7" fillId="0" borderId="0" xfId="0" applyFont="1"/>
    <xf numFmtId="0" fontId="29" fillId="0" borderId="0" xfId="0" applyFont="1"/>
    <xf numFmtId="0" fontId="4" fillId="0" borderId="0" xfId="0" applyFont="1" applyFill="1" applyBorder="1"/>
    <xf numFmtId="0" fontId="0" fillId="0" borderId="0" xfId="0" applyAlignment="1">
      <alignment horizontal="left"/>
    </xf>
    <xf numFmtId="0" fontId="2" fillId="0" borderId="45" xfId="0" applyFont="1" applyBorder="1"/>
    <xf numFmtId="0" fontId="2" fillId="0" borderId="0" xfId="0" applyFont="1" applyBorder="1" applyAlignment="1"/>
    <xf numFmtId="0" fontId="9" fillId="0" borderId="40" xfId="0" applyFont="1" applyBorder="1" applyAlignment="1">
      <alignment horizontal="center"/>
    </xf>
    <xf numFmtId="0" fontId="9" fillId="0" borderId="65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26" fillId="0" borderId="25" xfId="0" applyFont="1" applyBorder="1"/>
    <xf numFmtId="0" fontId="27" fillId="0" borderId="3" xfId="0" applyFont="1" applyBorder="1"/>
    <xf numFmtId="0" fontId="28" fillId="0" borderId="42" xfId="0" applyFont="1" applyBorder="1"/>
    <xf numFmtId="0" fontId="28" fillId="0" borderId="22" xfId="0" applyFont="1" applyBorder="1"/>
    <xf numFmtId="0" fontId="11" fillId="0" borderId="47" xfId="0" applyFont="1" applyBorder="1"/>
    <xf numFmtId="0" fontId="9" fillId="0" borderId="65" xfId="0" applyFont="1" applyBorder="1"/>
    <xf numFmtId="0" fontId="27" fillId="0" borderId="41" xfId="0" applyFont="1" applyBorder="1"/>
    <xf numFmtId="0" fontId="27" fillId="0" borderId="8" xfId="0" applyFont="1" applyBorder="1"/>
    <xf numFmtId="0" fontId="8" fillId="0" borderId="33" xfId="0" applyFont="1" applyBorder="1" applyAlignment="1">
      <alignment horizontal="left" indent="2" shrinkToFit="1"/>
    </xf>
    <xf numFmtId="0" fontId="8" fillId="0" borderId="46" xfId="0" applyFont="1" applyBorder="1"/>
    <xf numFmtId="0" fontId="2" fillId="0" borderId="33" xfId="0" applyFont="1" applyBorder="1" applyAlignment="1">
      <alignment horizontal="left" indent="2"/>
    </xf>
    <xf numFmtId="0" fontId="2" fillId="0" borderId="34" xfId="0" applyFont="1" applyBorder="1"/>
    <xf numFmtId="0" fontId="2" fillId="0" borderId="34" xfId="0" applyFont="1" applyBorder="1" applyAlignment="1">
      <alignment horizontal="right"/>
    </xf>
    <xf numFmtId="0" fontId="2" fillId="0" borderId="48" xfId="0" applyFont="1" applyBorder="1"/>
    <xf numFmtId="0" fontId="7" fillId="0" borderId="49" xfId="0" applyFont="1" applyBorder="1" applyAlignment="1">
      <alignment horizontal="left" wrapText="1"/>
    </xf>
    <xf numFmtId="0" fontId="9" fillId="0" borderId="17" xfId="0" applyFont="1" applyBorder="1"/>
    <xf numFmtId="0" fontId="7" fillId="0" borderId="4" xfId="0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7" fillId="0" borderId="27" xfId="0" applyFont="1" applyBorder="1"/>
    <xf numFmtId="0" fontId="7" fillId="0" borderId="0" xfId="0" applyFont="1" applyBorder="1"/>
    <xf numFmtId="0" fontId="8" fillId="0" borderId="49" xfId="0" applyFont="1" applyBorder="1"/>
    <xf numFmtId="0" fontId="9" fillId="0" borderId="33" xfId="0" applyFont="1" applyBorder="1" applyAlignment="1">
      <alignment horizontal="center"/>
    </xf>
    <xf numFmtId="0" fontId="14" fillId="0" borderId="4" xfId="0" applyFont="1" applyBorder="1" applyAlignment="1" applyProtection="1">
      <alignment horizontal="centerContinuous" vertical="center"/>
    </xf>
    <xf numFmtId="0" fontId="14" fillId="0" borderId="66" xfId="0" applyFont="1" applyBorder="1" applyAlignment="1" applyProtection="1">
      <alignment horizontal="center" vertical="center"/>
    </xf>
    <xf numFmtId="0" fontId="14" fillId="0" borderId="9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Continuous" vertical="center"/>
    </xf>
    <xf numFmtId="0" fontId="14" fillId="0" borderId="18" xfId="0" applyFont="1" applyBorder="1" applyAlignment="1" applyProtection="1">
      <alignment horizontal="center" vertical="center"/>
    </xf>
    <xf numFmtId="175" fontId="0" fillId="0" borderId="0" xfId="1" applyNumberFormat="1" applyFont="1"/>
    <xf numFmtId="175" fontId="8" fillId="0" borderId="0" xfId="1" applyNumberFormat="1" applyFont="1"/>
    <xf numFmtId="175" fontId="8" fillId="0" borderId="0" xfId="1" applyNumberFormat="1" applyFont="1" applyAlignment="1"/>
    <xf numFmtId="175" fontId="2" fillId="0" borderId="0" xfId="1" applyNumberFormat="1" applyFont="1"/>
    <xf numFmtId="175" fontId="2" fillId="0" borderId="0" xfId="1" applyNumberFormat="1" applyFont="1" applyAlignment="1"/>
    <xf numFmtId="175" fontId="30" fillId="0" borderId="0" xfId="1" applyNumberFormat="1" applyFont="1"/>
    <xf numFmtId="175" fontId="31" fillId="0" borderId="0" xfId="1" applyNumberFormat="1" applyFont="1"/>
    <xf numFmtId="175" fontId="7" fillId="0" borderId="0" xfId="1" applyNumberFormat="1" applyFont="1"/>
    <xf numFmtId="0" fontId="4" fillId="0" borderId="7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6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30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6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shrinkToFit="1"/>
    </xf>
    <xf numFmtId="0" fontId="13" fillId="0" borderId="65" xfId="0" applyFont="1" applyBorder="1" applyAlignment="1" applyProtection="1">
      <alignment horizontal="right" vertical="center"/>
      <protection locked="0"/>
    </xf>
    <xf numFmtId="0" fontId="13" fillId="0" borderId="19" xfId="0" applyFont="1" applyBorder="1" applyAlignment="1" applyProtection="1">
      <alignment horizontal="center" vertical="center" wrapText="1"/>
    </xf>
    <xf numFmtId="0" fontId="13" fillId="0" borderId="13" xfId="0" applyFont="1" applyBorder="1" applyAlignment="1" applyProtection="1">
      <alignment horizontal="center" vertical="center" wrapText="1"/>
    </xf>
    <xf numFmtId="0" fontId="14" fillId="0" borderId="9" xfId="0" applyFont="1" applyBorder="1" applyAlignment="1" applyProtection="1">
      <alignment horizontal="center" vertical="center" textRotation="90"/>
    </xf>
    <xf numFmtId="0" fontId="14" fillId="0" borderId="4" xfId="0" applyFont="1" applyBorder="1" applyAlignment="1" applyProtection="1">
      <alignment horizontal="center" vertical="center" textRotation="90"/>
    </xf>
    <xf numFmtId="0" fontId="13" fillId="0" borderId="31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textRotation="90"/>
    </xf>
    <xf numFmtId="0" fontId="8" fillId="0" borderId="65" xfId="0" applyFont="1" applyBorder="1" applyAlignment="1">
      <alignment horizontal="right"/>
    </xf>
    <xf numFmtId="0" fontId="8" fillId="0" borderId="0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ilvi/Dokumentumok/2011/El&#337;terjeszt&#233;sek/51_3_Koltsegvetes%20modositas/51_2010_kv_m&#243;d_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mell"/>
      <sheetName val="2_mell"/>
      <sheetName val="3_mell"/>
      <sheetName val="4_1_18_melléklet"/>
      <sheetName val="5_mell"/>
      <sheetName val="6_mell"/>
      <sheetName val="7_mell"/>
    </sheetNames>
    <sheetDataSet>
      <sheetData sheetId="0">
        <row r="28">
          <cell r="D28">
            <v>-6647</v>
          </cell>
        </row>
        <row r="35">
          <cell r="D35">
            <v>41443</v>
          </cell>
        </row>
        <row r="42">
          <cell r="D42">
            <v>432023</v>
          </cell>
        </row>
        <row r="62">
          <cell r="D62">
            <v>503420</v>
          </cell>
        </row>
        <row r="63">
          <cell r="D63">
            <v>119448</v>
          </cell>
        </row>
        <row r="64">
          <cell r="D64">
            <v>259695</v>
          </cell>
        </row>
        <row r="67">
          <cell r="D67">
            <v>25140</v>
          </cell>
        </row>
        <row r="71">
          <cell r="D71">
            <v>635836</v>
          </cell>
        </row>
        <row r="82">
          <cell r="D82">
            <v>47248</v>
          </cell>
        </row>
        <row r="83">
          <cell r="D83">
            <v>1905</v>
          </cell>
        </row>
      </sheetData>
      <sheetData sheetId="1" refreshError="1"/>
      <sheetData sheetId="2" refreshError="1"/>
      <sheetData sheetId="3">
        <row r="27">
          <cell r="D27">
            <v>131201</v>
          </cell>
        </row>
        <row r="67">
          <cell r="D67">
            <v>1369</v>
          </cell>
        </row>
        <row r="106">
          <cell r="D106">
            <v>958</v>
          </cell>
        </row>
        <row r="145">
          <cell r="D145">
            <v>10125</v>
          </cell>
        </row>
        <row r="184">
          <cell r="D184">
            <v>8450</v>
          </cell>
        </row>
        <row r="223">
          <cell r="D223">
            <v>22775</v>
          </cell>
        </row>
        <row r="262">
          <cell r="D262">
            <v>21892</v>
          </cell>
        </row>
        <row r="301">
          <cell r="D301">
            <v>39478</v>
          </cell>
        </row>
        <row r="340">
          <cell r="D340">
            <v>56</v>
          </cell>
        </row>
        <row r="379">
          <cell r="D379">
            <v>4213</v>
          </cell>
        </row>
        <row r="418">
          <cell r="D418">
            <v>1800</v>
          </cell>
        </row>
        <row r="656">
          <cell r="D656">
            <v>25140</v>
          </cell>
        </row>
        <row r="695">
          <cell r="D695">
            <v>47248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8"/>
  <sheetViews>
    <sheetView tabSelected="1" zoomScaleNormal="100" workbookViewId="0">
      <selection activeCell="G9" sqref="G9"/>
    </sheetView>
  </sheetViews>
  <sheetFormatPr defaultRowHeight="13.2" x14ac:dyDescent="0.25"/>
  <cols>
    <col min="1" max="1" width="5.109375" customWidth="1"/>
    <col min="2" max="2" width="34.88671875" customWidth="1"/>
    <col min="3" max="3" width="11.33203125" hidden="1" customWidth="1"/>
    <col min="4" max="6" width="13.6640625" style="183" customWidth="1"/>
    <col min="7" max="7" width="10" customWidth="1"/>
    <col min="8" max="8" width="10.6640625" customWidth="1"/>
  </cols>
  <sheetData>
    <row r="1" spans="1:8" x14ac:dyDescent="0.25">
      <c r="A1" s="487" t="s">
        <v>514</v>
      </c>
      <c r="B1" s="488"/>
      <c r="C1" s="488"/>
      <c r="D1" s="489"/>
      <c r="E1" s="489"/>
      <c r="F1" s="489"/>
    </row>
    <row r="3" spans="1:8" x14ac:dyDescent="0.25">
      <c r="A3" s="490" t="s">
        <v>369</v>
      </c>
      <c r="B3" s="491"/>
      <c r="C3" s="491"/>
      <c r="D3" s="491"/>
      <c r="E3" s="491"/>
      <c r="F3" s="491"/>
      <c r="H3" s="1"/>
    </row>
    <row r="4" spans="1:8" x14ac:dyDescent="0.25">
      <c r="A4" s="490" t="s">
        <v>426</v>
      </c>
      <c r="B4" s="491"/>
      <c r="C4" s="491"/>
      <c r="D4" s="491"/>
      <c r="E4" s="491"/>
      <c r="F4" s="491"/>
      <c r="G4" s="1"/>
    </row>
    <row r="5" spans="1:8" x14ac:dyDescent="0.25">
      <c r="A5" s="490" t="s">
        <v>370</v>
      </c>
      <c r="B5" s="491"/>
      <c r="C5" s="491"/>
      <c r="D5" s="491"/>
      <c r="E5" s="491"/>
      <c r="F5" s="491"/>
      <c r="G5" s="1"/>
    </row>
    <row r="6" spans="1:8" x14ac:dyDescent="0.25">
      <c r="A6" s="1"/>
      <c r="B6" s="438"/>
      <c r="C6" s="438"/>
      <c r="D6" s="1"/>
      <c r="E6" s="1"/>
      <c r="F6" s="1"/>
      <c r="G6" s="1"/>
    </row>
    <row r="7" spans="1:8" ht="13.8" thickBot="1" x14ac:dyDescent="0.3">
      <c r="A7" s="2"/>
      <c r="D7" s="2"/>
      <c r="E7" s="2"/>
      <c r="F7" s="2"/>
      <c r="G7" s="2"/>
      <c r="H7" s="252"/>
    </row>
    <row r="8" spans="1:8" x14ac:dyDescent="0.25">
      <c r="A8" s="90"/>
      <c r="B8" s="91" t="s">
        <v>0</v>
      </c>
      <c r="C8" s="92"/>
      <c r="D8" s="93"/>
      <c r="E8" s="93"/>
      <c r="F8" s="184"/>
      <c r="G8" s="2"/>
      <c r="H8" s="252"/>
    </row>
    <row r="9" spans="1:8" x14ac:dyDescent="0.25">
      <c r="A9" s="94" t="s">
        <v>1</v>
      </c>
      <c r="B9" s="8" t="s">
        <v>3</v>
      </c>
      <c r="C9" s="8" t="s">
        <v>4</v>
      </c>
      <c r="D9" s="122" t="s">
        <v>427</v>
      </c>
      <c r="E9" s="241" t="s">
        <v>427</v>
      </c>
      <c r="F9" s="258" t="s">
        <v>427</v>
      </c>
      <c r="G9" s="2"/>
      <c r="H9" s="253"/>
    </row>
    <row r="10" spans="1:8" x14ac:dyDescent="0.25">
      <c r="A10" s="95" t="s">
        <v>2</v>
      </c>
      <c r="B10" s="4"/>
      <c r="C10" s="9" t="s">
        <v>5</v>
      </c>
      <c r="D10" s="237" t="s">
        <v>6</v>
      </c>
      <c r="E10" s="405" t="s">
        <v>396</v>
      </c>
      <c r="F10" s="406" t="s">
        <v>227</v>
      </c>
      <c r="G10" s="2"/>
      <c r="H10" s="253"/>
    </row>
    <row r="11" spans="1:8" x14ac:dyDescent="0.25">
      <c r="A11" s="96" t="s">
        <v>7</v>
      </c>
      <c r="B11" s="6" t="s">
        <v>356</v>
      </c>
      <c r="C11" s="6">
        <f>SUM(C12+C14+C15+C16+C17+C18+C25+C26+C27)</f>
        <v>392421</v>
      </c>
      <c r="D11" s="250">
        <f>SUM(D12+D14+D15+D16+D17+D18+D24+D25+D26+D27)</f>
        <v>681864</v>
      </c>
      <c r="E11" s="250">
        <f>SUM(E12+E14+E15+E16+E17+E18+E24+E25+E26+E27)</f>
        <v>679651</v>
      </c>
      <c r="F11" s="420">
        <f>SUM(F12+F14+F15+F16+F17+F18+F24+F25+F26+F27)</f>
        <v>680006</v>
      </c>
      <c r="G11" s="2"/>
      <c r="H11" s="252"/>
    </row>
    <row r="12" spans="1:8" x14ac:dyDescent="0.25">
      <c r="A12" s="97" t="s">
        <v>8</v>
      </c>
      <c r="B12" s="5" t="s">
        <v>9</v>
      </c>
      <c r="C12" s="5">
        <v>12280</v>
      </c>
      <c r="D12" s="123">
        <v>27564</v>
      </c>
      <c r="E12" s="129">
        <v>33870</v>
      </c>
      <c r="F12" s="408">
        <v>34604</v>
      </c>
      <c r="G12" s="2"/>
      <c r="H12" s="252"/>
    </row>
    <row r="13" spans="1:8" x14ac:dyDescent="0.25">
      <c r="A13" s="97"/>
      <c r="B13" s="339" t="s">
        <v>397</v>
      </c>
      <c r="C13" s="5"/>
      <c r="D13" s="129"/>
      <c r="E13" s="409">
        <v>6012</v>
      </c>
      <c r="F13" s="410">
        <v>6012</v>
      </c>
      <c r="G13" s="2"/>
      <c r="H13" s="252"/>
    </row>
    <row r="14" spans="1:8" x14ac:dyDescent="0.25">
      <c r="A14" s="97" t="s">
        <v>10</v>
      </c>
      <c r="B14" s="5" t="s">
        <v>11</v>
      </c>
      <c r="C14" s="5">
        <v>2933</v>
      </c>
      <c r="D14" s="123"/>
      <c r="E14" s="129"/>
      <c r="F14" s="408"/>
      <c r="G14" s="2"/>
      <c r="H14" s="252"/>
    </row>
    <row r="15" spans="1:8" x14ac:dyDescent="0.25">
      <c r="A15" s="97" t="s">
        <v>12</v>
      </c>
      <c r="B15" s="5" t="s">
        <v>13</v>
      </c>
      <c r="C15" s="5">
        <v>26250</v>
      </c>
      <c r="D15" s="123"/>
      <c r="E15" s="129"/>
      <c r="F15" s="408"/>
      <c r="G15" s="2"/>
      <c r="H15" s="252"/>
    </row>
    <row r="16" spans="1:8" x14ac:dyDescent="0.25">
      <c r="A16" s="97" t="s">
        <v>18</v>
      </c>
      <c r="B16" s="5" t="s">
        <v>14</v>
      </c>
      <c r="C16" s="5"/>
      <c r="D16" s="123"/>
      <c r="E16" s="129"/>
      <c r="F16" s="408"/>
      <c r="G16" s="2"/>
      <c r="H16" s="252"/>
    </row>
    <row r="17" spans="1:8" x14ac:dyDescent="0.25">
      <c r="A17" s="97" t="s">
        <v>19</v>
      </c>
      <c r="B17" s="5" t="s">
        <v>15</v>
      </c>
      <c r="C17" s="5"/>
      <c r="D17" s="123">
        <v>30000</v>
      </c>
      <c r="E17" s="129">
        <v>45648</v>
      </c>
      <c r="F17" s="408">
        <v>45648</v>
      </c>
      <c r="G17" s="2"/>
      <c r="H17" s="252"/>
    </row>
    <row r="18" spans="1:8" x14ac:dyDescent="0.25">
      <c r="A18" s="97" t="s">
        <v>20</v>
      </c>
      <c r="B18" s="5" t="s">
        <v>16</v>
      </c>
      <c r="C18" s="5">
        <f>SUM(C19:C23)</f>
        <v>346893</v>
      </c>
      <c r="D18" s="238">
        <f>SUM(D19:D23)</f>
        <v>622800</v>
      </c>
      <c r="E18" s="238">
        <f>SUM(E19:E23)</f>
        <v>598633</v>
      </c>
      <c r="F18" s="412">
        <f>SUM(F19:F23)</f>
        <v>596336</v>
      </c>
      <c r="G18" s="2"/>
      <c r="H18" s="252"/>
    </row>
    <row r="19" spans="1:8" x14ac:dyDescent="0.25">
      <c r="A19" s="97" t="s">
        <v>21</v>
      </c>
      <c r="B19" s="181" t="s">
        <v>406</v>
      </c>
      <c r="C19" s="5">
        <v>58036</v>
      </c>
      <c r="D19" s="123">
        <v>125100</v>
      </c>
      <c r="E19" s="129">
        <v>125100</v>
      </c>
      <c r="F19" s="408">
        <v>122758</v>
      </c>
      <c r="G19" s="2"/>
      <c r="H19" s="252"/>
    </row>
    <row r="20" spans="1:8" x14ac:dyDescent="0.25">
      <c r="A20" s="97" t="s">
        <v>22</v>
      </c>
      <c r="B20" s="181" t="s">
        <v>407</v>
      </c>
      <c r="C20" s="5"/>
      <c r="D20" s="123"/>
      <c r="E20" s="129"/>
      <c r="F20" s="408"/>
      <c r="G20" s="2"/>
      <c r="H20" s="252"/>
    </row>
    <row r="21" spans="1:8" x14ac:dyDescent="0.25">
      <c r="A21" s="97" t="s">
        <v>23</v>
      </c>
      <c r="B21" s="181" t="s">
        <v>408</v>
      </c>
      <c r="C21" s="5">
        <v>6205</v>
      </c>
      <c r="D21" s="123">
        <v>8100</v>
      </c>
      <c r="E21" s="129">
        <v>8100</v>
      </c>
      <c r="F21" s="408">
        <v>8145</v>
      </c>
      <c r="G21" s="2"/>
      <c r="H21" s="252"/>
    </row>
    <row r="22" spans="1:8" x14ac:dyDescent="0.25">
      <c r="A22" s="97" t="s">
        <v>24</v>
      </c>
      <c r="B22" s="181" t="s">
        <v>409</v>
      </c>
      <c r="C22" s="5">
        <v>268</v>
      </c>
      <c r="D22" s="123"/>
      <c r="E22" s="129">
        <v>12970</v>
      </c>
      <c r="F22" s="408">
        <v>12970</v>
      </c>
      <c r="G22" s="2"/>
      <c r="H22" s="252"/>
    </row>
    <row r="23" spans="1:8" x14ac:dyDescent="0.25">
      <c r="A23" s="97" t="s">
        <v>25</v>
      </c>
      <c r="B23" s="181" t="s">
        <v>224</v>
      </c>
      <c r="C23" s="5">
        <v>282384</v>
      </c>
      <c r="D23" s="123">
        <v>489600</v>
      </c>
      <c r="E23" s="129">
        <v>452463</v>
      </c>
      <c r="F23" s="408">
        <v>452463</v>
      </c>
      <c r="G23" s="2"/>
      <c r="H23" s="252"/>
    </row>
    <row r="24" spans="1:8" x14ac:dyDescent="0.25">
      <c r="A24" s="97" t="s">
        <v>26</v>
      </c>
      <c r="B24" s="247" t="s">
        <v>428</v>
      </c>
      <c r="C24" s="5"/>
      <c r="D24" s="123"/>
      <c r="E24" s="129"/>
      <c r="F24" s="408">
        <v>2126</v>
      </c>
      <c r="G24" s="2"/>
      <c r="H24" s="252"/>
    </row>
    <row r="25" spans="1:8" x14ac:dyDescent="0.25">
      <c r="A25" s="97" t="s">
        <v>27</v>
      </c>
      <c r="B25" s="5" t="s">
        <v>429</v>
      </c>
      <c r="C25" s="5"/>
      <c r="D25" s="123"/>
      <c r="E25" s="129"/>
      <c r="F25" s="408"/>
      <c r="G25" s="2"/>
      <c r="H25" s="252"/>
    </row>
    <row r="26" spans="1:8" x14ac:dyDescent="0.25">
      <c r="A26" s="97" t="s">
        <v>28</v>
      </c>
      <c r="B26" s="5" t="s">
        <v>430</v>
      </c>
      <c r="C26" s="5">
        <v>210</v>
      </c>
      <c r="D26" s="123"/>
      <c r="E26" s="129"/>
      <c r="F26" s="408"/>
      <c r="G26" s="2"/>
      <c r="H26" s="252"/>
    </row>
    <row r="27" spans="1:8" x14ac:dyDescent="0.25">
      <c r="A27" s="97" t="s">
        <v>29</v>
      </c>
      <c r="B27" s="5" t="s">
        <v>431</v>
      </c>
      <c r="C27" s="5">
        <v>3855</v>
      </c>
      <c r="D27" s="123">
        <v>1500</v>
      </c>
      <c r="E27" s="129">
        <v>1500</v>
      </c>
      <c r="F27" s="408">
        <v>1292</v>
      </c>
      <c r="G27" s="2"/>
      <c r="H27" s="439"/>
    </row>
    <row r="28" spans="1:8" s="7" customFormat="1" x14ac:dyDescent="0.25">
      <c r="A28" s="96" t="s">
        <v>30</v>
      </c>
      <c r="B28" s="6" t="s">
        <v>17</v>
      </c>
      <c r="C28" s="6">
        <f>SUM(C29+C33+C34)</f>
        <v>170501</v>
      </c>
      <c r="D28" s="128">
        <f>D29+D33+D34</f>
        <v>-6647</v>
      </c>
      <c r="E28" s="128">
        <f>E29+E33+E34</f>
        <v>75602</v>
      </c>
      <c r="F28" s="407">
        <f>F29+F33+F34</f>
        <v>73465</v>
      </c>
      <c r="G28" s="411"/>
      <c r="H28" s="252"/>
    </row>
    <row r="29" spans="1:8" x14ac:dyDescent="0.25">
      <c r="A29" s="97" t="s">
        <v>31</v>
      </c>
      <c r="B29" s="5" t="s">
        <v>56</v>
      </c>
      <c r="C29" s="5">
        <v>165811</v>
      </c>
      <c r="D29" s="123">
        <f>SUM(D30:D32)</f>
        <v>-40347</v>
      </c>
      <c r="E29" s="129">
        <f>SUM(E30:E32)</f>
        <v>41902</v>
      </c>
      <c r="F29" s="408">
        <f>SUM(F30:F32)</f>
        <v>41902</v>
      </c>
      <c r="G29" s="2"/>
      <c r="H29" s="252"/>
    </row>
    <row r="30" spans="1:8" x14ac:dyDescent="0.25">
      <c r="A30" s="97" t="s">
        <v>32</v>
      </c>
      <c r="B30" s="5" t="s">
        <v>357</v>
      </c>
      <c r="C30" s="5">
        <v>25768</v>
      </c>
      <c r="D30" s="180">
        <v>58049</v>
      </c>
      <c r="E30" s="238">
        <v>58049</v>
      </c>
      <c r="F30" s="412">
        <v>58049</v>
      </c>
      <c r="G30" s="2"/>
      <c r="H30" s="252"/>
    </row>
    <row r="31" spans="1:8" x14ac:dyDescent="0.25">
      <c r="A31" s="97" t="s">
        <v>33</v>
      </c>
      <c r="B31" s="5" t="s">
        <v>358</v>
      </c>
      <c r="C31" s="5">
        <v>-18439</v>
      </c>
      <c r="D31" s="180">
        <v>-98396</v>
      </c>
      <c r="E31" s="238">
        <v>-16147</v>
      </c>
      <c r="F31" s="412">
        <v>-16147</v>
      </c>
      <c r="G31" s="2"/>
      <c r="H31" s="252"/>
    </row>
    <row r="32" spans="1:8" x14ac:dyDescent="0.25">
      <c r="A32" s="97" t="s">
        <v>34</v>
      </c>
      <c r="B32" s="5" t="s">
        <v>359</v>
      </c>
      <c r="C32" s="5">
        <v>158482</v>
      </c>
      <c r="D32" s="180"/>
      <c r="E32" s="238"/>
      <c r="F32" s="412"/>
      <c r="G32" s="2"/>
      <c r="H32" s="252"/>
    </row>
    <row r="33" spans="1:8" x14ac:dyDescent="0.25">
      <c r="A33" s="97" t="s">
        <v>35</v>
      </c>
      <c r="B33" s="5" t="s">
        <v>57</v>
      </c>
      <c r="C33" s="5"/>
      <c r="D33" s="123"/>
      <c r="E33" s="129"/>
      <c r="F33" s="408"/>
      <c r="G33" s="2"/>
      <c r="H33" s="252"/>
    </row>
    <row r="34" spans="1:8" x14ac:dyDescent="0.25">
      <c r="A34" s="97" t="s">
        <v>36</v>
      </c>
      <c r="B34" s="5" t="s">
        <v>59</v>
      </c>
      <c r="C34" s="5">
        <v>4690</v>
      </c>
      <c r="D34" s="123">
        <v>33700</v>
      </c>
      <c r="E34" s="129">
        <v>33700</v>
      </c>
      <c r="F34" s="408">
        <v>31563</v>
      </c>
      <c r="G34" s="2"/>
      <c r="H34" s="252"/>
    </row>
    <row r="35" spans="1:8" x14ac:dyDescent="0.25">
      <c r="A35" s="96" t="s">
        <v>37</v>
      </c>
      <c r="B35" s="6" t="s">
        <v>58</v>
      </c>
      <c r="C35" s="6">
        <f>SUM(C36:C41)</f>
        <v>27037</v>
      </c>
      <c r="D35" s="128">
        <f>SUM(D36:D41)</f>
        <v>41443</v>
      </c>
      <c r="E35" s="128">
        <f>SUM(E36:E41)</f>
        <v>46166</v>
      </c>
      <c r="F35" s="407">
        <f>SUM(F36:F41)</f>
        <v>33026</v>
      </c>
      <c r="G35" s="2"/>
      <c r="H35" s="252"/>
    </row>
    <row r="36" spans="1:8" x14ac:dyDescent="0.25">
      <c r="A36" s="97" t="s">
        <v>38</v>
      </c>
      <c r="B36" s="5" t="s">
        <v>60</v>
      </c>
      <c r="C36" s="5">
        <v>1988</v>
      </c>
      <c r="D36" s="123">
        <v>9592</v>
      </c>
      <c r="E36" s="129">
        <v>9592</v>
      </c>
      <c r="F36" s="408">
        <v>9709</v>
      </c>
      <c r="G36" s="2"/>
      <c r="H36" s="252"/>
    </row>
    <row r="37" spans="1:8" x14ac:dyDescent="0.25">
      <c r="A37" s="97" t="s">
        <v>39</v>
      </c>
      <c r="B37" s="5" t="s">
        <v>61</v>
      </c>
      <c r="C37" s="5">
        <v>2458</v>
      </c>
      <c r="D37" s="123"/>
      <c r="E37" s="129">
        <v>2703</v>
      </c>
      <c r="F37" s="408">
        <v>2703</v>
      </c>
      <c r="G37" s="2"/>
      <c r="H37" s="252"/>
    </row>
    <row r="38" spans="1:8" x14ac:dyDescent="0.25">
      <c r="A38" s="97" t="s">
        <v>40</v>
      </c>
      <c r="B38" s="5" t="s">
        <v>62</v>
      </c>
      <c r="C38" s="5">
        <v>14055</v>
      </c>
      <c r="D38" s="123">
        <v>1100</v>
      </c>
      <c r="E38" s="129">
        <v>2356</v>
      </c>
      <c r="F38" s="408">
        <v>12999</v>
      </c>
      <c r="G38" s="2"/>
      <c r="H38" s="252"/>
    </row>
    <row r="39" spans="1:8" x14ac:dyDescent="0.25">
      <c r="A39" s="97" t="s">
        <v>41</v>
      </c>
      <c r="B39" s="181" t="s">
        <v>432</v>
      </c>
      <c r="C39" s="5"/>
      <c r="D39" s="123">
        <v>30751</v>
      </c>
      <c r="E39" s="129">
        <v>30751</v>
      </c>
      <c r="F39" s="408">
        <v>6866</v>
      </c>
      <c r="G39" s="2"/>
      <c r="H39" s="252"/>
    </row>
    <row r="40" spans="1:8" x14ac:dyDescent="0.25">
      <c r="A40" s="97" t="s">
        <v>42</v>
      </c>
      <c r="B40" s="5" t="s">
        <v>63</v>
      </c>
      <c r="C40" s="5"/>
      <c r="D40" s="123"/>
      <c r="E40" s="129">
        <v>664</v>
      </c>
      <c r="F40" s="408">
        <v>649</v>
      </c>
      <c r="G40" s="2"/>
      <c r="H40" s="252"/>
    </row>
    <row r="41" spans="1:8" x14ac:dyDescent="0.25">
      <c r="A41" s="97" t="s">
        <v>43</v>
      </c>
      <c r="B41" s="5" t="s">
        <v>360</v>
      </c>
      <c r="C41" s="5">
        <v>8536</v>
      </c>
      <c r="D41" s="123"/>
      <c r="E41" s="129">
        <v>100</v>
      </c>
      <c r="F41" s="408">
        <v>100</v>
      </c>
      <c r="G41" s="2"/>
      <c r="H41" s="252"/>
    </row>
    <row r="42" spans="1:8" x14ac:dyDescent="0.25">
      <c r="A42" s="96" t="s">
        <v>44</v>
      </c>
      <c r="B42" s="6" t="s">
        <v>64</v>
      </c>
      <c r="C42" s="6">
        <f>SUM(C43:C50)</f>
        <v>198000</v>
      </c>
      <c r="D42" s="128">
        <f>SUM(D43:D50)</f>
        <v>432023</v>
      </c>
      <c r="E42" s="128">
        <f>SUM(E43:E50)</f>
        <v>479231</v>
      </c>
      <c r="F42" s="407">
        <f>SUM(F43:F50)</f>
        <v>479231</v>
      </c>
      <c r="G42" s="2"/>
      <c r="H42" s="252"/>
    </row>
    <row r="43" spans="1:8" x14ac:dyDescent="0.25">
      <c r="A43" s="97" t="s">
        <v>45</v>
      </c>
      <c r="B43" s="181" t="s">
        <v>410</v>
      </c>
      <c r="C43" s="5">
        <v>75296</v>
      </c>
      <c r="D43" s="238">
        <v>163216</v>
      </c>
      <c r="E43" s="238">
        <v>159163</v>
      </c>
      <c r="F43" s="412">
        <v>159163</v>
      </c>
      <c r="G43" s="2"/>
      <c r="H43" s="252"/>
    </row>
    <row r="44" spans="1:8" x14ac:dyDescent="0.25">
      <c r="A44" s="97" t="s">
        <v>46</v>
      </c>
      <c r="B44" s="181" t="s">
        <v>411</v>
      </c>
      <c r="C44" s="5">
        <v>45934</v>
      </c>
      <c r="D44" s="129">
        <v>233737</v>
      </c>
      <c r="E44" s="129">
        <v>286819</v>
      </c>
      <c r="F44" s="408">
        <v>286819</v>
      </c>
      <c r="G44" s="2"/>
      <c r="H44" s="252"/>
    </row>
    <row r="45" spans="1:8" x14ac:dyDescent="0.25">
      <c r="A45" s="97" t="s">
        <v>47</v>
      </c>
      <c r="B45" s="181" t="s">
        <v>412</v>
      </c>
      <c r="C45" s="5">
        <v>21864</v>
      </c>
      <c r="D45" s="129"/>
      <c r="E45" s="129"/>
      <c r="F45" s="408"/>
      <c r="G45" s="2"/>
      <c r="H45" s="252"/>
    </row>
    <row r="46" spans="1:8" x14ac:dyDescent="0.25">
      <c r="A46" s="97" t="s">
        <v>48</v>
      </c>
      <c r="B46" s="181" t="s">
        <v>413</v>
      </c>
      <c r="C46" s="5"/>
      <c r="D46" s="129"/>
      <c r="E46" s="129"/>
      <c r="F46" s="408"/>
      <c r="G46" s="2"/>
      <c r="H46" s="252"/>
    </row>
    <row r="47" spans="1:8" x14ac:dyDescent="0.25">
      <c r="A47" s="97" t="s">
        <v>49</v>
      </c>
      <c r="B47" s="181" t="s">
        <v>414</v>
      </c>
      <c r="C47" s="5"/>
      <c r="D47" s="129"/>
      <c r="E47" s="129"/>
      <c r="F47" s="408"/>
      <c r="G47" s="2"/>
      <c r="H47" s="252"/>
    </row>
    <row r="48" spans="1:8" x14ac:dyDescent="0.25">
      <c r="A48" s="97" t="s">
        <v>50</v>
      </c>
      <c r="B48" s="181" t="s">
        <v>415</v>
      </c>
      <c r="C48" s="5">
        <v>46906</v>
      </c>
      <c r="D48" s="129">
        <v>35070</v>
      </c>
      <c r="E48" s="129">
        <v>28001</v>
      </c>
      <c r="F48" s="408">
        <v>28001</v>
      </c>
      <c r="G48" s="2"/>
      <c r="H48" s="252"/>
    </row>
    <row r="49" spans="1:8" x14ac:dyDescent="0.25">
      <c r="A49" s="97" t="s">
        <v>51</v>
      </c>
      <c r="B49" s="181" t="s">
        <v>416</v>
      </c>
      <c r="C49" s="5">
        <v>8000</v>
      </c>
      <c r="D49" s="129"/>
      <c r="E49" s="129"/>
      <c r="F49" s="408"/>
      <c r="G49" s="2"/>
      <c r="H49" s="252"/>
    </row>
    <row r="50" spans="1:8" x14ac:dyDescent="0.25">
      <c r="A50" s="97" t="s">
        <v>52</v>
      </c>
      <c r="B50" s="181" t="s">
        <v>417</v>
      </c>
      <c r="C50" s="5"/>
      <c r="D50" s="129"/>
      <c r="E50" s="129">
        <v>5248</v>
      </c>
      <c r="F50" s="408">
        <v>5248</v>
      </c>
      <c r="G50" s="2"/>
      <c r="H50" s="252"/>
    </row>
    <row r="51" spans="1:8" x14ac:dyDescent="0.25">
      <c r="A51" s="96" t="s">
        <v>53</v>
      </c>
      <c r="B51" s="10" t="s">
        <v>433</v>
      </c>
      <c r="C51" s="10">
        <f>SUM(C11+C28+C35+C42)</f>
        <v>787959</v>
      </c>
      <c r="D51" s="239">
        <f>SUM(D11+D28+D35+D42)</f>
        <v>1148683</v>
      </c>
      <c r="E51" s="239">
        <f>SUM(E11+E28+E35+E42)</f>
        <v>1280650</v>
      </c>
      <c r="F51" s="413">
        <f>SUM(F11+F28+F35+F42)</f>
        <v>1265728</v>
      </c>
      <c r="G51" s="2"/>
      <c r="H51" s="252"/>
    </row>
    <row r="52" spans="1:8" x14ac:dyDescent="0.25">
      <c r="A52" s="97" t="s">
        <v>54</v>
      </c>
      <c r="B52" s="5" t="s">
        <v>65</v>
      </c>
      <c r="C52" s="5">
        <v>48035</v>
      </c>
      <c r="D52" s="129">
        <v>562971</v>
      </c>
      <c r="E52" s="129">
        <v>841487</v>
      </c>
      <c r="F52" s="408">
        <v>841487</v>
      </c>
      <c r="G52" s="2"/>
      <c r="H52" s="252"/>
    </row>
    <row r="53" spans="1:8" x14ac:dyDescent="0.25">
      <c r="A53" s="97" t="s">
        <v>55</v>
      </c>
      <c r="B53" s="5" t="s">
        <v>130</v>
      </c>
      <c r="C53" s="5">
        <v>545947</v>
      </c>
      <c r="D53" s="123"/>
      <c r="E53" s="129"/>
      <c r="F53" s="408"/>
      <c r="G53" s="2"/>
      <c r="H53" s="252"/>
    </row>
    <row r="54" spans="1:8" x14ac:dyDescent="0.25">
      <c r="A54" s="97" t="s">
        <v>434</v>
      </c>
      <c r="B54" s="248" t="s">
        <v>361</v>
      </c>
      <c r="C54" s="3"/>
      <c r="D54" s="240"/>
      <c r="E54" s="414"/>
      <c r="F54" s="415"/>
      <c r="G54" s="2"/>
      <c r="H54" s="439"/>
    </row>
    <row r="55" spans="1:8" ht="13.8" thickBot="1" x14ac:dyDescent="0.3">
      <c r="A55" s="97" t="s">
        <v>435</v>
      </c>
      <c r="B55" s="3" t="s">
        <v>362</v>
      </c>
      <c r="C55" s="3">
        <v>28932</v>
      </c>
      <c r="D55" s="240"/>
      <c r="E55" s="414"/>
      <c r="F55" s="415"/>
      <c r="G55" s="2"/>
      <c r="H55" s="439"/>
    </row>
    <row r="56" spans="1:8" ht="13.8" thickBot="1" x14ac:dyDescent="0.3">
      <c r="A56" s="96" t="s">
        <v>513</v>
      </c>
      <c r="B56" s="89" t="s">
        <v>66</v>
      </c>
      <c r="C56" s="89">
        <f>SUM(C51+C52+C53+C55)</f>
        <v>1410873</v>
      </c>
      <c r="D56" s="416">
        <f>SUM(D51+D52+D53+D55)</f>
        <v>1711654</v>
      </c>
      <c r="E56" s="416">
        <f>SUM(E51+E52+E53+E55)</f>
        <v>2122137</v>
      </c>
      <c r="F56" s="417">
        <f>SUM(F51+F52+F53+F55)</f>
        <v>2107215</v>
      </c>
      <c r="G56" s="2"/>
      <c r="H56" s="440"/>
    </row>
    <row r="57" spans="1:8" ht="13.8" thickBot="1" x14ac:dyDescent="0.3">
      <c r="G57" s="2"/>
      <c r="H57" s="252"/>
    </row>
    <row r="58" spans="1:8" x14ac:dyDescent="0.25">
      <c r="A58" s="90"/>
      <c r="B58" s="98" t="s">
        <v>67</v>
      </c>
      <c r="C58" s="93"/>
      <c r="D58" s="93"/>
      <c r="E58" s="93"/>
      <c r="F58" s="184"/>
      <c r="G58" s="2"/>
      <c r="H58" s="252"/>
    </row>
    <row r="59" spans="1:8" x14ac:dyDescent="0.25">
      <c r="A59" s="418" t="s">
        <v>1</v>
      </c>
      <c r="B59" s="249" t="s">
        <v>68</v>
      </c>
      <c r="C59" s="249" t="s">
        <v>4</v>
      </c>
      <c r="D59" s="122" t="s">
        <v>427</v>
      </c>
      <c r="E59" s="241" t="s">
        <v>427</v>
      </c>
      <c r="F59" s="258" t="s">
        <v>427</v>
      </c>
      <c r="G59" s="2"/>
      <c r="H59" s="252"/>
    </row>
    <row r="60" spans="1:8" x14ac:dyDescent="0.25">
      <c r="A60" s="95" t="s">
        <v>2</v>
      </c>
      <c r="B60" s="4"/>
      <c r="C60" s="9" t="s">
        <v>5</v>
      </c>
      <c r="D60" s="237" t="s">
        <v>6</v>
      </c>
      <c r="E60" s="405" t="s">
        <v>396</v>
      </c>
      <c r="F60" s="406" t="s">
        <v>227</v>
      </c>
      <c r="G60" s="2"/>
      <c r="H60" s="252"/>
    </row>
    <row r="61" spans="1:8" x14ac:dyDescent="0.25">
      <c r="A61" s="96" t="s">
        <v>7</v>
      </c>
      <c r="B61" s="6" t="s">
        <v>69</v>
      </c>
      <c r="C61" s="6">
        <f>SUM(C62:C70)</f>
        <v>1151403</v>
      </c>
      <c r="D61" s="128">
        <f>SUM(D62:D70)</f>
        <v>907703</v>
      </c>
      <c r="E61" s="128">
        <f>SUM(E62:E70)-E65</f>
        <v>1121090</v>
      </c>
      <c r="F61" s="407">
        <f>SUM(F62:F70)-F65</f>
        <v>1032402</v>
      </c>
      <c r="G61" s="419"/>
      <c r="H61" s="252"/>
    </row>
    <row r="62" spans="1:8" x14ac:dyDescent="0.25">
      <c r="A62" s="97" t="s">
        <v>8</v>
      </c>
      <c r="B62" s="181" t="s">
        <v>97</v>
      </c>
      <c r="C62" s="5">
        <v>272030</v>
      </c>
      <c r="D62" s="180">
        <v>503420</v>
      </c>
      <c r="E62" s="238">
        <v>528718</v>
      </c>
      <c r="F62" s="412">
        <v>503882</v>
      </c>
      <c r="G62" s="419"/>
      <c r="H62" s="252"/>
    </row>
    <row r="63" spans="1:8" x14ac:dyDescent="0.25">
      <c r="A63" s="97" t="s">
        <v>10</v>
      </c>
      <c r="B63" s="181" t="s">
        <v>149</v>
      </c>
      <c r="C63" s="5">
        <v>100307</v>
      </c>
      <c r="D63" s="180">
        <v>119448</v>
      </c>
      <c r="E63" s="238">
        <v>127434</v>
      </c>
      <c r="F63" s="412">
        <v>120263</v>
      </c>
      <c r="G63" s="419"/>
      <c r="H63" s="252"/>
    </row>
    <row r="64" spans="1:8" x14ac:dyDescent="0.25">
      <c r="A64" s="97" t="s">
        <v>12</v>
      </c>
      <c r="B64" s="181" t="s">
        <v>99</v>
      </c>
      <c r="C64" s="5">
        <v>153586</v>
      </c>
      <c r="D64" s="180">
        <v>259695</v>
      </c>
      <c r="E64" s="238">
        <v>297666</v>
      </c>
      <c r="F64" s="412">
        <v>274130</v>
      </c>
      <c r="G64" s="419"/>
      <c r="H64" s="252"/>
    </row>
    <row r="65" spans="1:8" x14ac:dyDescent="0.25">
      <c r="A65" s="97"/>
      <c r="B65" s="339" t="s">
        <v>397</v>
      </c>
      <c r="C65" s="5"/>
      <c r="D65" s="238"/>
      <c r="E65" s="409">
        <v>6012</v>
      </c>
      <c r="F65" s="410">
        <v>6012</v>
      </c>
      <c r="G65" s="419"/>
      <c r="H65" s="252"/>
    </row>
    <row r="66" spans="1:8" x14ac:dyDescent="0.25">
      <c r="A66" s="97" t="s">
        <v>18</v>
      </c>
      <c r="B66" s="181" t="s">
        <v>418</v>
      </c>
      <c r="C66" s="5">
        <v>9768</v>
      </c>
      <c r="D66" s="123"/>
      <c r="E66" s="129">
        <v>1632</v>
      </c>
      <c r="F66" s="408">
        <v>1617</v>
      </c>
      <c r="G66" s="419"/>
      <c r="H66" s="252"/>
    </row>
    <row r="67" spans="1:8" x14ac:dyDescent="0.25">
      <c r="A67" s="97" t="s">
        <v>19</v>
      </c>
      <c r="B67" s="181" t="s">
        <v>419</v>
      </c>
      <c r="C67" s="5"/>
      <c r="D67" s="180">
        <v>25140</v>
      </c>
      <c r="E67" s="238">
        <v>34140</v>
      </c>
      <c r="F67" s="412">
        <v>32526</v>
      </c>
      <c r="G67" s="419"/>
      <c r="H67" s="252"/>
    </row>
    <row r="68" spans="1:8" x14ac:dyDescent="0.25">
      <c r="A68" s="97" t="s">
        <v>20</v>
      </c>
      <c r="B68" s="181" t="s">
        <v>420</v>
      </c>
      <c r="C68" s="5">
        <v>615652</v>
      </c>
      <c r="D68" s="123"/>
      <c r="E68" s="129"/>
      <c r="F68" s="408"/>
      <c r="G68" s="419"/>
      <c r="H68" s="252"/>
    </row>
    <row r="69" spans="1:8" x14ac:dyDescent="0.25">
      <c r="A69" s="97" t="s">
        <v>21</v>
      </c>
      <c r="B69" s="181" t="s">
        <v>355</v>
      </c>
      <c r="C69" s="5">
        <v>60</v>
      </c>
      <c r="D69" s="123"/>
      <c r="E69" s="129">
        <v>128500</v>
      </c>
      <c r="F69" s="408">
        <v>96984</v>
      </c>
      <c r="G69" s="419"/>
      <c r="H69" s="2"/>
    </row>
    <row r="70" spans="1:8" x14ac:dyDescent="0.25">
      <c r="A70" s="97" t="s">
        <v>22</v>
      </c>
      <c r="B70" s="181" t="s">
        <v>395</v>
      </c>
      <c r="C70" s="5"/>
      <c r="D70" s="123"/>
      <c r="E70" s="129">
        <v>3000</v>
      </c>
      <c r="F70" s="408">
        <v>3000</v>
      </c>
      <c r="G70" s="419"/>
      <c r="H70" s="2"/>
    </row>
    <row r="71" spans="1:8" x14ac:dyDescent="0.25">
      <c r="A71" s="96" t="s">
        <v>23</v>
      </c>
      <c r="B71" s="6" t="s">
        <v>70</v>
      </c>
      <c r="C71" s="6">
        <f>SUM(C72:C76)</f>
        <v>138157</v>
      </c>
      <c r="D71" s="250">
        <f>SUM(D72:D78)</f>
        <v>635836</v>
      </c>
      <c r="E71" s="250">
        <f>SUM(E72:E78)</f>
        <v>630918</v>
      </c>
      <c r="F71" s="420">
        <f>SUM(F72:F78)</f>
        <v>321699</v>
      </c>
      <c r="G71" s="419"/>
      <c r="H71" s="252"/>
    </row>
    <row r="72" spans="1:8" x14ac:dyDescent="0.25">
      <c r="A72" s="97" t="s">
        <v>24</v>
      </c>
      <c r="B72" s="181" t="s">
        <v>363</v>
      </c>
      <c r="C72" s="5">
        <v>87825</v>
      </c>
      <c r="D72" s="123">
        <v>180478</v>
      </c>
      <c r="E72" s="129">
        <v>219999</v>
      </c>
      <c r="F72" s="408">
        <v>119262</v>
      </c>
      <c r="G72" s="419"/>
      <c r="H72" s="252"/>
    </row>
    <row r="73" spans="1:8" x14ac:dyDescent="0.25">
      <c r="A73" s="97" t="s">
        <v>25</v>
      </c>
      <c r="B73" s="181" t="s">
        <v>364</v>
      </c>
      <c r="C73" s="5">
        <v>6191</v>
      </c>
      <c r="D73" s="123"/>
      <c r="E73" s="129"/>
      <c r="F73" s="408"/>
      <c r="G73" s="421"/>
      <c r="H73" s="252"/>
    </row>
    <row r="74" spans="1:8" x14ac:dyDescent="0.25">
      <c r="A74" s="97" t="s">
        <v>71</v>
      </c>
      <c r="B74" s="181" t="s">
        <v>365</v>
      </c>
      <c r="C74" s="5">
        <v>17700</v>
      </c>
      <c r="D74" s="123">
        <v>204000</v>
      </c>
      <c r="E74" s="129">
        <v>195000</v>
      </c>
      <c r="F74" s="408">
        <v>22566</v>
      </c>
      <c r="G74" s="422"/>
      <c r="H74" s="252"/>
    </row>
    <row r="75" spans="1:8" x14ac:dyDescent="0.25">
      <c r="A75" s="97" t="s">
        <v>27</v>
      </c>
      <c r="B75" s="181" t="s">
        <v>366</v>
      </c>
      <c r="C75" s="5">
        <v>3699</v>
      </c>
      <c r="D75" s="123">
        <v>64990</v>
      </c>
      <c r="E75" s="129">
        <v>34934</v>
      </c>
      <c r="F75" s="408">
        <v>20045</v>
      </c>
      <c r="G75" s="422"/>
      <c r="H75" s="252"/>
    </row>
    <row r="76" spans="1:8" x14ac:dyDescent="0.25">
      <c r="A76" s="97" t="s">
        <v>28</v>
      </c>
      <c r="B76" s="181" t="s">
        <v>367</v>
      </c>
      <c r="C76" s="5">
        <v>22742</v>
      </c>
      <c r="D76" s="123">
        <v>45120</v>
      </c>
      <c r="E76" s="129">
        <v>47251</v>
      </c>
      <c r="F76" s="408">
        <v>29815</v>
      </c>
      <c r="G76" s="422"/>
      <c r="H76" s="252"/>
    </row>
    <row r="77" spans="1:8" x14ac:dyDescent="0.25">
      <c r="A77" s="97" t="s">
        <v>29</v>
      </c>
      <c r="B77" s="181" t="s">
        <v>421</v>
      </c>
      <c r="C77" s="5"/>
      <c r="D77" s="123">
        <v>16248</v>
      </c>
      <c r="E77" s="129">
        <v>8734</v>
      </c>
      <c r="F77" s="408">
        <v>5011</v>
      </c>
      <c r="G77" s="422"/>
      <c r="H77" s="252"/>
    </row>
    <row r="78" spans="1:8" x14ac:dyDescent="0.25">
      <c r="A78" s="97" t="s">
        <v>30</v>
      </c>
      <c r="B78" s="181" t="s">
        <v>368</v>
      </c>
      <c r="C78" s="5"/>
      <c r="D78" s="123">
        <v>125000</v>
      </c>
      <c r="E78" s="129">
        <v>125000</v>
      </c>
      <c r="F78" s="408">
        <v>125000</v>
      </c>
      <c r="G78" s="422"/>
      <c r="H78" s="252"/>
    </row>
    <row r="79" spans="1:8" x14ac:dyDescent="0.25">
      <c r="A79" s="96" t="s">
        <v>31</v>
      </c>
      <c r="B79" s="6" t="s">
        <v>72</v>
      </c>
      <c r="C79" s="6">
        <f>SUM(C80:C83)</f>
        <v>35116</v>
      </c>
      <c r="D79" s="128">
        <f>SUM(D80:D83)</f>
        <v>49153</v>
      </c>
      <c r="E79" s="128">
        <f>SUM(E80:E83)</f>
        <v>50333</v>
      </c>
      <c r="F79" s="407">
        <f>SUM(F80:F83)</f>
        <v>50319</v>
      </c>
      <c r="G79" s="422"/>
      <c r="H79" s="252"/>
    </row>
    <row r="80" spans="1:8" x14ac:dyDescent="0.25">
      <c r="A80" s="97" t="s">
        <v>32</v>
      </c>
      <c r="B80" s="5" t="s">
        <v>74</v>
      </c>
      <c r="C80" s="5">
        <v>8117</v>
      </c>
      <c r="D80" s="123"/>
      <c r="E80" s="129"/>
      <c r="F80" s="408"/>
      <c r="G80" s="419"/>
      <c r="H80" s="252"/>
    </row>
    <row r="81" spans="1:9" x14ac:dyDescent="0.25">
      <c r="A81" s="97" t="s">
        <v>33</v>
      </c>
      <c r="B81" s="5" t="s">
        <v>73</v>
      </c>
      <c r="C81" s="5">
        <v>1686</v>
      </c>
      <c r="D81" s="123"/>
      <c r="E81" s="129"/>
      <c r="F81" s="408"/>
      <c r="G81" s="419"/>
      <c r="H81" s="252"/>
    </row>
    <row r="82" spans="1:9" x14ac:dyDescent="0.25">
      <c r="A82" s="97" t="s">
        <v>34</v>
      </c>
      <c r="B82" s="5" t="s">
        <v>436</v>
      </c>
      <c r="C82" s="5">
        <v>24566</v>
      </c>
      <c r="D82" s="123">
        <v>47248</v>
      </c>
      <c r="E82" s="129">
        <v>48428</v>
      </c>
      <c r="F82" s="408">
        <v>48283</v>
      </c>
      <c r="G82" s="419"/>
      <c r="H82" s="252"/>
    </row>
    <row r="83" spans="1:9" x14ac:dyDescent="0.25">
      <c r="A83" s="97" t="s">
        <v>35</v>
      </c>
      <c r="B83" s="5" t="s">
        <v>75</v>
      </c>
      <c r="C83" s="5">
        <v>747</v>
      </c>
      <c r="D83" s="180">
        <v>1905</v>
      </c>
      <c r="E83" s="238">
        <v>1905</v>
      </c>
      <c r="F83" s="412">
        <v>2036</v>
      </c>
      <c r="G83" s="419"/>
      <c r="H83" s="252"/>
    </row>
    <row r="84" spans="1:9" x14ac:dyDescent="0.25">
      <c r="A84" s="96" t="s">
        <v>36</v>
      </c>
      <c r="B84" s="6" t="s">
        <v>76</v>
      </c>
      <c r="C84" s="6">
        <f>SUM(C85:C87)</f>
        <v>45549</v>
      </c>
      <c r="D84" s="128">
        <f>SUM(D85:D87)</f>
        <v>103432</v>
      </c>
      <c r="E84" s="128">
        <f>SUM(E85:E87)</f>
        <v>304266</v>
      </c>
      <c r="F84" s="407">
        <f>SUM(F85:F87)</f>
        <v>0</v>
      </c>
      <c r="G84" s="419"/>
      <c r="H84" s="252"/>
    </row>
    <row r="85" spans="1:9" x14ac:dyDescent="0.25">
      <c r="A85" s="97" t="s">
        <v>37</v>
      </c>
      <c r="B85" s="5" t="s">
        <v>77</v>
      </c>
      <c r="C85" s="5">
        <v>45549</v>
      </c>
      <c r="D85" s="180">
        <v>69414</v>
      </c>
      <c r="E85" s="238">
        <v>285248</v>
      </c>
      <c r="F85" s="412"/>
      <c r="G85" s="419"/>
      <c r="H85" s="252"/>
    </row>
    <row r="86" spans="1:9" x14ac:dyDescent="0.25">
      <c r="A86" s="97" t="s">
        <v>38</v>
      </c>
      <c r="B86" s="5" t="s">
        <v>78</v>
      </c>
      <c r="C86" s="5"/>
      <c r="D86" s="123">
        <v>34018</v>
      </c>
      <c r="E86" s="129">
        <v>19018</v>
      </c>
      <c r="F86" s="408"/>
      <c r="G86" s="419"/>
      <c r="H86" s="252"/>
    </row>
    <row r="87" spans="1:9" x14ac:dyDescent="0.25">
      <c r="A87" s="97" t="s">
        <v>39</v>
      </c>
      <c r="B87" s="5" t="s">
        <v>79</v>
      </c>
      <c r="C87" s="5"/>
      <c r="D87" s="123"/>
      <c r="E87" s="129"/>
      <c r="F87" s="408"/>
      <c r="G87" s="419"/>
      <c r="H87" s="252"/>
    </row>
    <row r="88" spans="1:9" x14ac:dyDescent="0.25">
      <c r="A88" s="96" t="s">
        <v>40</v>
      </c>
      <c r="B88" s="6" t="s">
        <v>80</v>
      </c>
      <c r="C88" s="6"/>
      <c r="D88" s="242"/>
      <c r="E88" s="128"/>
      <c r="F88" s="407"/>
      <c r="G88" s="419"/>
      <c r="H88" s="252"/>
    </row>
    <row r="89" spans="1:9" x14ac:dyDescent="0.25">
      <c r="A89" s="96" t="s">
        <v>41</v>
      </c>
      <c r="B89" s="6" t="s">
        <v>81</v>
      </c>
      <c r="C89" s="6">
        <f>SUM(C90+-C91)</f>
        <v>28493</v>
      </c>
      <c r="D89" s="242">
        <v>0</v>
      </c>
      <c r="E89" s="128">
        <v>0</v>
      </c>
      <c r="F89" s="407">
        <v>0</v>
      </c>
      <c r="G89" s="419"/>
      <c r="H89" s="252"/>
    </row>
    <row r="90" spans="1:9" x14ac:dyDescent="0.25">
      <c r="A90" s="97" t="s">
        <v>42</v>
      </c>
      <c r="B90" s="5" t="s">
        <v>171</v>
      </c>
      <c r="C90" s="5">
        <v>28493</v>
      </c>
      <c r="D90" s="123"/>
      <c r="E90" s="129"/>
      <c r="F90" s="408"/>
      <c r="G90" s="419"/>
      <c r="H90" s="252"/>
    </row>
    <row r="91" spans="1:9" x14ac:dyDescent="0.25">
      <c r="A91" s="97" t="s">
        <v>43</v>
      </c>
      <c r="B91" s="5"/>
      <c r="C91" s="5"/>
      <c r="D91" s="123"/>
      <c r="E91" s="129"/>
      <c r="F91" s="408"/>
      <c r="G91" s="419"/>
      <c r="H91" s="252"/>
    </row>
    <row r="92" spans="1:9" x14ac:dyDescent="0.25">
      <c r="A92" s="96" t="s">
        <v>44</v>
      </c>
      <c r="B92" s="10" t="s">
        <v>437</v>
      </c>
      <c r="C92" s="5">
        <f>SUM(C61+C71+C79+C84+C88+C89)</f>
        <v>1398718</v>
      </c>
      <c r="D92" s="251">
        <f>SUM(D61+D71+D79+D84+D88+D89)</f>
        <v>1696124</v>
      </c>
      <c r="E92" s="423">
        <f>SUM(E61+E71+E79+E84+E88+E89)</f>
        <v>2106607</v>
      </c>
      <c r="F92" s="424">
        <f>SUM(F61+F71+F79+F84+F88+F89)</f>
        <v>1404420</v>
      </c>
      <c r="G92" s="419"/>
      <c r="H92" s="252"/>
    </row>
    <row r="93" spans="1:9" x14ac:dyDescent="0.25">
      <c r="A93" s="97" t="s">
        <v>45</v>
      </c>
      <c r="B93" s="5" t="s">
        <v>82</v>
      </c>
      <c r="C93" s="5">
        <v>12155</v>
      </c>
      <c r="D93" s="123">
        <v>15530</v>
      </c>
      <c r="E93" s="129">
        <v>15530</v>
      </c>
      <c r="F93" s="408">
        <v>10353</v>
      </c>
      <c r="G93" s="419"/>
      <c r="H93" s="252"/>
    </row>
    <row r="94" spans="1:9" x14ac:dyDescent="0.25">
      <c r="A94" s="97" t="s">
        <v>46</v>
      </c>
      <c r="B94" s="5"/>
      <c r="C94" s="5"/>
      <c r="D94" s="123"/>
      <c r="E94" s="129"/>
      <c r="F94" s="408"/>
      <c r="G94" s="419"/>
      <c r="H94" s="252"/>
    </row>
    <row r="95" spans="1:9" ht="13.8" thickBot="1" x14ac:dyDescent="0.3">
      <c r="A95" s="97" t="s">
        <v>47</v>
      </c>
      <c r="B95" s="3"/>
      <c r="C95" s="3"/>
      <c r="D95" s="240"/>
      <c r="E95" s="414"/>
      <c r="F95" s="415"/>
      <c r="G95" s="419"/>
      <c r="H95" s="252"/>
    </row>
    <row r="96" spans="1:9" ht="13.8" thickBot="1" x14ac:dyDescent="0.3">
      <c r="A96" s="486" t="s">
        <v>48</v>
      </c>
      <c r="B96" s="89" t="s">
        <v>83</v>
      </c>
      <c r="C96" s="89">
        <f>SUM(C92:C95)</f>
        <v>1410873</v>
      </c>
      <c r="D96" s="185">
        <f>SUM(D92:D95)</f>
        <v>1711654</v>
      </c>
      <c r="E96" s="416">
        <f>SUM(E92:E95)</f>
        <v>2122137</v>
      </c>
      <c r="F96" s="417">
        <f>SUM(F92:F95)</f>
        <v>1414773</v>
      </c>
      <c r="G96" s="419"/>
      <c r="H96" s="252"/>
      <c r="I96" t="s">
        <v>85</v>
      </c>
    </row>
    <row r="97" spans="1:8" x14ac:dyDescent="0.25">
      <c r="G97" s="2"/>
      <c r="H97" s="252"/>
    </row>
    <row r="98" spans="1:8" x14ac:dyDescent="0.25">
      <c r="G98" s="2"/>
      <c r="H98" s="252"/>
    </row>
    <row r="99" spans="1:8" x14ac:dyDescent="0.25">
      <c r="G99" s="2"/>
      <c r="H99" s="252"/>
    </row>
    <row r="100" spans="1:8" x14ac:dyDescent="0.25">
      <c r="A100" s="2"/>
      <c r="B100" s="2"/>
      <c r="C100" s="2"/>
      <c r="D100" s="2"/>
      <c r="E100" s="2"/>
      <c r="F100" s="2"/>
      <c r="G100" s="2"/>
      <c r="H100" s="252"/>
    </row>
    <row r="101" spans="1:8" x14ac:dyDescent="0.25">
      <c r="A101" s="2"/>
      <c r="B101" s="2"/>
      <c r="C101" s="2"/>
      <c r="D101" s="2"/>
      <c r="E101" s="2"/>
      <c r="F101" s="2"/>
      <c r="G101" s="2"/>
      <c r="H101" s="252"/>
    </row>
    <row r="102" spans="1:8" x14ac:dyDescent="0.25">
      <c r="A102" s="2"/>
      <c r="B102" s="2"/>
      <c r="C102" s="2"/>
      <c r="D102" s="2"/>
      <c r="E102" s="2"/>
      <c r="F102" s="2"/>
      <c r="G102" s="2"/>
      <c r="H102" s="252"/>
    </row>
    <row r="103" spans="1:8" x14ac:dyDescent="0.25">
      <c r="A103" s="2"/>
      <c r="B103" s="2"/>
      <c r="C103" s="2"/>
      <c r="D103" s="2"/>
      <c r="E103" s="2"/>
      <c r="F103" s="2"/>
      <c r="G103" s="2"/>
      <c r="H103" s="252"/>
    </row>
    <row r="104" spans="1:8" x14ac:dyDescent="0.25">
      <c r="A104" s="2"/>
      <c r="B104" s="2"/>
      <c r="C104" s="2"/>
      <c r="D104" s="2"/>
      <c r="E104" s="2"/>
      <c r="F104" s="2"/>
      <c r="G104" s="2"/>
      <c r="H104" s="252"/>
    </row>
    <row r="105" spans="1:8" x14ac:dyDescent="0.25">
      <c r="A105" s="2"/>
      <c r="B105" s="2"/>
      <c r="C105" s="2"/>
      <c r="D105" s="2"/>
      <c r="E105" s="2"/>
      <c r="F105" s="2"/>
      <c r="G105" s="2"/>
      <c r="H105" s="252"/>
    </row>
    <row r="106" spans="1:8" x14ac:dyDescent="0.25">
      <c r="A106" s="2"/>
      <c r="B106" s="2"/>
      <c r="C106" s="2"/>
      <c r="D106" s="2"/>
      <c r="E106" s="2"/>
      <c r="F106" s="2"/>
      <c r="G106" s="2"/>
      <c r="H106" s="252"/>
    </row>
    <row r="107" spans="1:8" x14ac:dyDescent="0.25">
      <c r="A107" s="2"/>
      <c r="B107" s="2"/>
      <c r="C107" s="2"/>
      <c r="D107" s="2"/>
      <c r="E107" s="2"/>
      <c r="F107" s="2"/>
      <c r="G107" s="2"/>
      <c r="H107" s="252"/>
    </row>
    <row r="108" spans="1:8" x14ac:dyDescent="0.25">
      <c r="A108" s="2"/>
      <c r="B108" s="2"/>
      <c r="C108" s="2"/>
      <c r="D108" s="2"/>
      <c r="E108" s="2"/>
      <c r="F108" s="2"/>
      <c r="G108" s="2"/>
      <c r="H108" s="252"/>
    </row>
    <row r="109" spans="1:8" x14ac:dyDescent="0.25">
      <c r="A109" s="2"/>
      <c r="B109" s="2"/>
      <c r="C109" s="2"/>
      <c r="D109" s="2"/>
      <c r="E109" s="2"/>
      <c r="F109" s="2"/>
      <c r="G109" s="2"/>
      <c r="H109" s="252"/>
    </row>
    <row r="110" spans="1:8" x14ac:dyDescent="0.25">
      <c r="A110" s="2"/>
      <c r="B110" s="2"/>
      <c r="C110" s="2"/>
      <c r="D110" s="2"/>
      <c r="E110" s="2"/>
      <c r="F110" s="2"/>
      <c r="G110" s="2"/>
      <c r="H110" s="252"/>
    </row>
    <row r="111" spans="1:8" x14ac:dyDescent="0.25">
      <c r="A111" s="2"/>
      <c r="B111" s="2"/>
      <c r="C111" s="2"/>
      <c r="D111" s="2"/>
      <c r="E111" s="2"/>
      <c r="F111" s="2"/>
      <c r="G111" s="2"/>
      <c r="H111" s="252"/>
    </row>
    <row r="112" spans="1:8" x14ac:dyDescent="0.25">
      <c r="A112" s="2"/>
      <c r="B112" s="2"/>
      <c r="C112" s="2"/>
      <c r="D112" s="2"/>
      <c r="E112" s="2"/>
      <c r="F112" s="2"/>
      <c r="G112" s="2"/>
      <c r="H112" s="252"/>
    </row>
    <row r="113" spans="1:8" x14ac:dyDescent="0.25">
      <c r="A113" s="2"/>
      <c r="B113" s="2"/>
      <c r="C113" s="2"/>
      <c r="D113" s="2"/>
      <c r="E113" s="2"/>
      <c r="F113" s="2"/>
      <c r="G113" s="2"/>
      <c r="H113" s="252"/>
    </row>
    <row r="114" spans="1:8" x14ac:dyDescent="0.25">
      <c r="A114" s="2"/>
      <c r="B114" s="2"/>
      <c r="C114" s="2"/>
      <c r="D114" s="2"/>
      <c r="E114" s="2"/>
      <c r="F114" s="2"/>
      <c r="G114" s="2"/>
      <c r="H114" s="252"/>
    </row>
    <row r="115" spans="1:8" x14ac:dyDescent="0.25">
      <c r="A115" s="2"/>
      <c r="B115" s="2"/>
      <c r="C115" s="2"/>
      <c r="D115" s="2"/>
      <c r="E115" s="2"/>
      <c r="F115" s="2"/>
      <c r="G115" s="2"/>
      <c r="H115" s="252"/>
    </row>
    <row r="116" spans="1:8" x14ac:dyDescent="0.25">
      <c r="A116" s="2"/>
      <c r="B116" s="2"/>
      <c r="C116" s="2"/>
      <c r="D116" s="2"/>
      <c r="E116" s="2"/>
      <c r="F116" s="2"/>
      <c r="G116" s="2"/>
      <c r="H116" s="252"/>
    </row>
    <row r="117" spans="1:8" x14ac:dyDescent="0.25">
      <c r="A117" s="2"/>
      <c r="B117" s="2"/>
      <c r="C117" s="2"/>
      <c r="D117" s="2"/>
      <c r="E117" s="2"/>
      <c r="F117" s="2"/>
      <c r="G117" s="2"/>
      <c r="H117" s="252"/>
    </row>
    <row r="118" spans="1:8" x14ac:dyDescent="0.25">
      <c r="A118" s="2"/>
      <c r="B118" s="2"/>
      <c r="C118" s="2"/>
      <c r="D118" s="2"/>
      <c r="E118" s="2"/>
      <c r="F118" s="2"/>
      <c r="G118" s="2"/>
      <c r="H118" s="252"/>
    </row>
    <row r="119" spans="1:8" x14ac:dyDescent="0.25">
      <c r="A119" s="2"/>
      <c r="B119" s="2"/>
      <c r="C119" s="2"/>
      <c r="D119" s="2"/>
      <c r="E119" s="2"/>
      <c r="F119" s="2"/>
      <c r="G119" s="2"/>
      <c r="H119" s="252"/>
    </row>
    <row r="120" spans="1:8" x14ac:dyDescent="0.25">
      <c r="A120" s="2"/>
      <c r="B120" s="2"/>
      <c r="C120" s="2"/>
      <c r="D120" s="2"/>
      <c r="E120" s="2"/>
      <c r="F120" s="2"/>
      <c r="G120" s="2"/>
      <c r="H120" s="252"/>
    </row>
    <row r="121" spans="1:8" x14ac:dyDescent="0.25">
      <c r="A121" s="2"/>
      <c r="B121" s="2"/>
      <c r="C121" s="2"/>
      <c r="D121" s="2"/>
      <c r="E121" s="2"/>
      <c r="F121" s="2"/>
      <c r="G121" s="2"/>
      <c r="H121" s="252"/>
    </row>
    <row r="122" spans="1:8" x14ac:dyDescent="0.25">
      <c r="A122" s="2"/>
      <c r="B122" s="2"/>
      <c r="C122" s="2"/>
      <c r="D122" s="2"/>
      <c r="E122" s="2"/>
      <c r="F122" s="2"/>
      <c r="G122" s="2"/>
      <c r="H122" s="252"/>
    </row>
    <row r="123" spans="1:8" x14ac:dyDescent="0.25">
      <c r="A123" s="2"/>
      <c r="B123" s="2"/>
      <c r="C123" s="2"/>
      <c r="D123" s="2"/>
      <c r="E123" s="2"/>
      <c r="F123" s="2"/>
      <c r="G123" s="2"/>
      <c r="H123" s="252"/>
    </row>
    <row r="124" spans="1:8" x14ac:dyDescent="0.25">
      <c r="A124" s="2"/>
      <c r="B124" s="2"/>
      <c r="C124" s="2"/>
      <c r="D124" s="2"/>
      <c r="E124" s="2"/>
      <c r="F124" s="2"/>
      <c r="G124" s="2"/>
      <c r="H124" s="252"/>
    </row>
    <row r="125" spans="1:8" x14ac:dyDescent="0.25">
      <c r="A125" s="2"/>
      <c r="B125" s="2"/>
      <c r="C125" s="2"/>
      <c r="D125" s="2"/>
      <c r="E125" s="2"/>
      <c r="F125" s="2"/>
      <c r="G125" s="2"/>
      <c r="H125" s="252"/>
    </row>
    <row r="126" spans="1:8" x14ac:dyDescent="0.25">
      <c r="A126" s="2"/>
      <c r="B126" s="2"/>
      <c r="C126" s="2"/>
      <c r="D126" s="2"/>
      <c r="E126" s="2"/>
      <c r="F126" s="2"/>
      <c r="G126" s="2"/>
      <c r="H126" s="252"/>
    </row>
    <row r="127" spans="1:8" x14ac:dyDescent="0.25">
      <c r="A127" s="2"/>
      <c r="B127" s="2"/>
      <c r="C127" s="2"/>
      <c r="D127" s="2"/>
      <c r="E127" s="2"/>
      <c r="F127" s="2"/>
      <c r="G127" s="2"/>
      <c r="H127" s="252"/>
    </row>
    <row r="128" spans="1:8" x14ac:dyDescent="0.25">
      <c r="A128" s="2"/>
      <c r="B128" s="2"/>
      <c r="C128" s="2"/>
      <c r="D128" s="2"/>
      <c r="E128" s="2"/>
      <c r="F128" s="2"/>
      <c r="G128" s="2"/>
      <c r="H128" s="252"/>
    </row>
    <row r="129" spans="1:8" x14ac:dyDescent="0.25">
      <c r="A129" s="2"/>
      <c r="B129" s="2"/>
      <c r="C129" s="2"/>
      <c r="D129" s="2"/>
      <c r="E129" s="2"/>
      <c r="F129" s="2"/>
      <c r="G129" s="2"/>
      <c r="H129" s="252"/>
    </row>
    <row r="130" spans="1:8" x14ac:dyDescent="0.25">
      <c r="A130" s="2"/>
      <c r="B130" s="2"/>
      <c r="C130" s="2"/>
      <c r="D130" s="2"/>
      <c r="E130" s="2"/>
      <c r="F130" s="2"/>
      <c r="G130" s="2"/>
      <c r="H130" s="252"/>
    </row>
    <row r="131" spans="1:8" x14ac:dyDescent="0.25">
      <c r="A131" s="2"/>
      <c r="B131" s="2"/>
      <c r="C131" s="2"/>
      <c r="D131" s="2"/>
      <c r="E131" s="2"/>
      <c r="F131" s="2"/>
      <c r="G131" s="2"/>
      <c r="H131" s="252"/>
    </row>
    <row r="132" spans="1:8" x14ac:dyDescent="0.25">
      <c r="A132" s="2"/>
      <c r="B132" s="2"/>
      <c r="C132" s="2"/>
      <c r="D132" s="2"/>
      <c r="E132" s="2"/>
      <c r="F132" s="2"/>
      <c r="G132" s="2"/>
      <c r="H132" s="252"/>
    </row>
    <row r="133" spans="1:8" x14ac:dyDescent="0.25">
      <c r="A133" s="2"/>
      <c r="B133" s="2"/>
      <c r="C133" s="2"/>
      <c r="D133" s="2"/>
      <c r="E133" s="2"/>
      <c r="F133" s="2"/>
      <c r="G133" s="2"/>
      <c r="H133" s="252"/>
    </row>
    <row r="134" spans="1:8" x14ac:dyDescent="0.25">
      <c r="A134" s="2"/>
      <c r="B134" s="2"/>
      <c r="C134" s="2"/>
      <c r="D134" s="2"/>
      <c r="E134" s="2"/>
      <c r="F134" s="2"/>
      <c r="G134" s="2"/>
      <c r="H134" s="252"/>
    </row>
    <row r="135" spans="1:8" x14ac:dyDescent="0.25">
      <c r="A135" s="2"/>
      <c r="B135" s="2"/>
      <c r="C135" s="2"/>
      <c r="D135" s="2"/>
      <c r="E135" s="2"/>
      <c r="F135" s="2"/>
      <c r="G135" s="2"/>
      <c r="H135" s="252"/>
    </row>
    <row r="136" spans="1:8" x14ac:dyDescent="0.25">
      <c r="A136" s="2"/>
      <c r="B136" s="2"/>
      <c r="C136" s="2"/>
      <c r="D136" s="2"/>
      <c r="E136" s="2"/>
      <c r="F136" s="2"/>
      <c r="G136" s="2"/>
      <c r="H136" s="252"/>
    </row>
    <row r="137" spans="1:8" x14ac:dyDescent="0.25">
      <c r="A137" s="2"/>
      <c r="B137" s="2"/>
      <c r="C137" s="2"/>
      <c r="D137" s="2"/>
      <c r="E137" s="2"/>
      <c r="F137" s="2"/>
      <c r="G137" s="2"/>
      <c r="H137" s="252"/>
    </row>
    <row r="138" spans="1:8" x14ac:dyDescent="0.25">
      <c r="A138" s="2"/>
      <c r="B138" s="2"/>
      <c r="C138" s="2"/>
      <c r="D138" s="2"/>
      <c r="E138" s="2"/>
      <c r="F138" s="2"/>
      <c r="G138" s="2"/>
      <c r="H138" s="252"/>
    </row>
    <row r="139" spans="1:8" x14ac:dyDescent="0.25">
      <c r="A139" s="2"/>
      <c r="B139" s="2"/>
      <c r="C139" s="2"/>
      <c r="D139" s="2"/>
      <c r="E139" s="2"/>
      <c r="F139" s="2"/>
      <c r="G139" s="2"/>
      <c r="H139" s="252"/>
    </row>
    <row r="140" spans="1:8" x14ac:dyDescent="0.25">
      <c r="A140" s="2"/>
      <c r="B140" s="2"/>
      <c r="C140" s="2"/>
      <c r="D140" s="2"/>
      <c r="E140" s="2"/>
      <c r="F140" s="2"/>
      <c r="G140" s="2"/>
      <c r="H140" s="252"/>
    </row>
    <row r="141" spans="1:8" x14ac:dyDescent="0.25">
      <c r="A141" s="2"/>
      <c r="B141" s="2"/>
      <c r="C141" s="2"/>
      <c r="D141" s="2"/>
      <c r="E141" s="2"/>
      <c r="F141" s="2"/>
      <c r="G141" s="2"/>
      <c r="H141" s="252"/>
    </row>
    <row r="142" spans="1:8" x14ac:dyDescent="0.25">
      <c r="A142" s="2"/>
      <c r="B142" s="2"/>
      <c r="C142" s="2"/>
      <c r="D142" s="2"/>
      <c r="E142" s="2"/>
      <c r="F142" s="2"/>
      <c r="G142" s="2"/>
      <c r="H142" s="252"/>
    </row>
    <row r="143" spans="1:8" x14ac:dyDescent="0.25">
      <c r="A143" s="2"/>
      <c r="B143" s="2"/>
      <c r="C143" s="2"/>
      <c r="D143" s="2"/>
      <c r="E143" s="2"/>
      <c r="F143" s="2"/>
      <c r="G143" s="2"/>
      <c r="H143" s="252"/>
    </row>
    <row r="144" spans="1:8" x14ac:dyDescent="0.25">
      <c r="A144" s="2"/>
      <c r="B144" s="2"/>
      <c r="C144" s="2"/>
      <c r="D144" s="2"/>
      <c r="E144" s="2"/>
      <c r="F144" s="2"/>
      <c r="G144" s="2"/>
      <c r="H144" s="252"/>
    </row>
    <row r="145" spans="1:8" x14ac:dyDescent="0.25">
      <c r="A145" s="2"/>
      <c r="B145" s="2"/>
      <c r="C145" s="2"/>
      <c r="D145" s="2"/>
      <c r="E145" s="2"/>
      <c r="F145" s="2"/>
      <c r="G145" s="2"/>
      <c r="H145" s="252"/>
    </row>
    <row r="146" spans="1:8" x14ac:dyDescent="0.25">
      <c r="A146" s="2"/>
      <c r="B146" s="2"/>
      <c r="C146" s="2"/>
      <c r="D146" s="2"/>
      <c r="E146" s="2"/>
      <c r="F146" s="2"/>
      <c r="G146" s="2"/>
      <c r="H146" s="252"/>
    </row>
    <row r="147" spans="1:8" x14ac:dyDescent="0.25">
      <c r="A147" s="2"/>
      <c r="B147" s="2"/>
      <c r="C147" s="2"/>
      <c r="D147" s="2"/>
      <c r="E147" s="2"/>
      <c r="F147" s="2"/>
      <c r="G147" s="2"/>
      <c r="H147" s="252"/>
    </row>
    <row r="148" spans="1:8" x14ac:dyDescent="0.25">
      <c r="A148" s="2"/>
      <c r="B148" s="2"/>
      <c r="C148" s="2"/>
      <c r="D148" s="2"/>
      <c r="E148" s="2"/>
      <c r="F148" s="2"/>
      <c r="G148" s="2"/>
      <c r="H148" s="252"/>
    </row>
    <row r="149" spans="1:8" x14ac:dyDescent="0.25">
      <c r="A149" s="2"/>
      <c r="B149" s="2"/>
      <c r="C149" s="2"/>
      <c r="D149" s="2"/>
      <c r="E149" s="2"/>
      <c r="F149" s="2"/>
      <c r="G149" s="2"/>
      <c r="H149" s="252"/>
    </row>
    <row r="150" spans="1:8" x14ac:dyDescent="0.25">
      <c r="A150" s="2"/>
      <c r="B150" s="2"/>
      <c r="C150" s="2"/>
      <c r="D150" s="2"/>
      <c r="E150" s="2"/>
      <c r="F150" s="2"/>
      <c r="G150" s="2"/>
      <c r="H150" s="252"/>
    </row>
    <row r="151" spans="1:8" x14ac:dyDescent="0.25">
      <c r="A151" s="2"/>
      <c r="B151" s="2"/>
      <c r="C151" s="2"/>
      <c r="D151" s="2"/>
      <c r="E151" s="2"/>
      <c r="F151" s="2"/>
      <c r="G151" s="2"/>
      <c r="H151" s="252"/>
    </row>
    <row r="152" spans="1:8" x14ac:dyDescent="0.25">
      <c r="A152" s="2"/>
      <c r="B152" s="2"/>
      <c r="C152" s="2"/>
      <c r="D152" s="2"/>
      <c r="E152" s="2"/>
      <c r="F152" s="2"/>
      <c r="G152" s="2"/>
      <c r="H152" s="252"/>
    </row>
    <row r="153" spans="1:8" x14ac:dyDescent="0.25">
      <c r="A153" s="2"/>
      <c r="B153" s="2"/>
      <c r="C153" s="2"/>
      <c r="D153" s="2"/>
      <c r="E153" s="2"/>
      <c r="F153" s="2"/>
      <c r="G153" s="2"/>
      <c r="H153" s="252"/>
    </row>
    <row r="154" spans="1:8" x14ac:dyDescent="0.25">
      <c r="A154" s="2"/>
      <c r="B154" s="2"/>
      <c r="C154" s="2"/>
      <c r="D154" s="2"/>
      <c r="E154" s="2"/>
      <c r="F154" s="2"/>
      <c r="G154" s="2"/>
      <c r="H154" s="252"/>
    </row>
    <row r="155" spans="1:8" x14ac:dyDescent="0.25">
      <c r="A155" s="2"/>
      <c r="B155" s="2"/>
      <c r="C155" s="2"/>
      <c r="D155" s="2"/>
      <c r="E155" s="2"/>
      <c r="F155" s="2"/>
      <c r="G155" s="2"/>
      <c r="H155" s="252"/>
    </row>
    <row r="156" spans="1:8" x14ac:dyDescent="0.25">
      <c r="A156" s="2"/>
      <c r="B156" s="2"/>
      <c r="C156" s="2"/>
      <c r="D156" s="2"/>
      <c r="E156" s="2"/>
      <c r="F156" s="2"/>
      <c r="G156" s="2"/>
      <c r="H156" s="252"/>
    </row>
    <row r="157" spans="1:8" x14ac:dyDescent="0.25">
      <c r="A157" s="2"/>
      <c r="B157" s="2"/>
      <c r="C157" s="2"/>
      <c r="D157" s="2"/>
      <c r="E157" s="2"/>
      <c r="F157" s="2"/>
      <c r="G157" s="2"/>
      <c r="H157" s="252"/>
    </row>
    <row r="158" spans="1:8" x14ac:dyDescent="0.25">
      <c r="A158" s="2"/>
      <c r="B158" s="2"/>
      <c r="C158" s="2"/>
      <c r="D158" s="2"/>
      <c r="E158" s="2"/>
      <c r="F158" s="2"/>
      <c r="G158" s="2"/>
      <c r="H158" s="252"/>
    </row>
    <row r="159" spans="1:8" x14ac:dyDescent="0.25">
      <c r="A159" s="2"/>
      <c r="B159" s="2"/>
      <c r="C159" s="2"/>
      <c r="D159" s="2"/>
      <c r="E159" s="2"/>
      <c r="F159" s="2"/>
      <c r="G159" s="2"/>
      <c r="H159" s="252"/>
    </row>
    <row r="160" spans="1:8" x14ac:dyDescent="0.25">
      <c r="A160" s="2"/>
      <c r="B160" s="2"/>
      <c r="C160" s="2"/>
      <c r="D160" s="2"/>
      <c r="E160" s="2"/>
      <c r="F160" s="2"/>
      <c r="G160" s="2"/>
      <c r="H160" s="252"/>
    </row>
    <row r="161" spans="1:8" x14ac:dyDescent="0.25">
      <c r="A161" s="2"/>
      <c r="B161" s="2"/>
      <c r="C161" s="2"/>
      <c r="D161" s="2"/>
      <c r="E161" s="2"/>
      <c r="F161" s="2"/>
      <c r="G161" s="2"/>
      <c r="H161" s="252"/>
    </row>
    <row r="162" spans="1:8" x14ac:dyDescent="0.25">
      <c r="A162" s="2"/>
      <c r="B162" s="2"/>
      <c r="C162" s="2"/>
      <c r="D162" s="2"/>
      <c r="E162" s="2"/>
      <c r="F162" s="2"/>
      <c r="G162" s="2"/>
      <c r="H162" s="252"/>
    </row>
    <row r="163" spans="1:8" x14ac:dyDescent="0.25">
      <c r="A163" s="2"/>
      <c r="B163" s="2"/>
      <c r="C163" s="2"/>
      <c r="D163" s="2"/>
      <c r="E163" s="2"/>
      <c r="F163" s="2"/>
      <c r="G163" s="2"/>
      <c r="H163" s="252"/>
    </row>
    <row r="164" spans="1:8" x14ac:dyDescent="0.25">
      <c r="A164" s="2"/>
      <c r="B164" s="2"/>
      <c r="C164" s="2"/>
      <c r="D164" s="2"/>
      <c r="E164" s="2"/>
      <c r="F164" s="2"/>
      <c r="G164" s="2"/>
      <c r="H164" s="252"/>
    </row>
    <row r="165" spans="1:8" x14ac:dyDescent="0.25">
      <c r="A165" s="2"/>
      <c r="B165" s="2"/>
      <c r="C165" s="2"/>
      <c r="D165" s="2"/>
      <c r="E165" s="2"/>
      <c r="F165" s="2"/>
      <c r="G165" s="2"/>
      <c r="H165" s="252"/>
    </row>
    <row r="166" spans="1:8" x14ac:dyDescent="0.25">
      <c r="A166" s="2"/>
      <c r="B166" s="2"/>
      <c r="C166" s="2"/>
      <c r="D166" s="2"/>
      <c r="E166" s="2"/>
      <c r="F166" s="2"/>
      <c r="G166" s="2"/>
      <c r="H166" s="252"/>
    </row>
    <row r="167" spans="1:8" x14ac:dyDescent="0.25">
      <c r="A167" s="2"/>
      <c r="B167" s="2"/>
      <c r="C167" s="2"/>
      <c r="D167" s="2"/>
      <c r="E167" s="2"/>
      <c r="F167" s="2"/>
      <c r="G167" s="2"/>
      <c r="H167" s="252"/>
    </row>
    <row r="168" spans="1:8" x14ac:dyDescent="0.25">
      <c r="A168" s="2"/>
      <c r="B168" s="2"/>
      <c r="C168" s="2"/>
      <c r="D168" s="2"/>
      <c r="E168" s="2"/>
      <c r="F168" s="2"/>
      <c r="G168" s="2"/>
      <c r="H168" s="252"/>
    </row>
    <row r="169" spans="1:8" x14ac:dyDescent="0.25">
      <c r="A169" s="2"/>
      <c r="B169" s="2"/>
      <c r="C169" s="2"/>
      <c r="D169" s="2"/>
      <c r="E169" s="2"/>
      <c r="F169" s="2"/>
      <c r="G169" s="2"/>
      <c r="H169" s="252"/>
    </row>
    <row r="170" spans="1:8" x14ac:dyDescent="0.25">
      <c r="A170" s="2"/>
      <c r="B170" s="2"/>
      <c r="C170" s="2"/>
      <c r="D170" s="2"/>
      <c r="E170" s="2"/>
      <c r="F170" s="2"/>
      <c r="G170" s="2"/>
      <c r="H170" s="252"/>
    </row>
    <row r="171" spans="1:8" x14ac:dyDescent="0.25">
      <c r="A171" s="2"/>
      <c r="B171" s="2"/>
      <c r="C171" s="2"/>
      <c r="D171" s="2"/>
      <c r="E171" s="2"/>
      <c r="F171" s="2"/>
      <c r="G171" s="2"/>
      <c r="H171" s="252"/>
    </row>
    <row r="172" spans="1:8" x14ac:dyDescent="0.25">
      <c r="A172" s="2"/>
      <c r="B172" s="2"/>
      <c r="C172" s="2"/>
      <c r="D172" s="2"/>
      <c r="E172" s="2"/>
      <c r="F172" s="2"/>
      <c r="G172" s="2"/>
      <c r="H172" s="252"/>
    </row>
    <row r="173" spans="1:8" x14ac:dyDescent="0.25">
      <c r="A173" s="2"/>
      <c r="B173" s="2"/>
      <c r="C173" s="2"/>
      <c r="D173" s="2"/>
      <c r="E173" s="2"/>
      <c r="F173" s="2"/>
      <c r="G173" s="2"/>
      <c r="H173" s="252"/>
    </row>
    <row r="174" spans="1:8" x14ac:dyDescent="0.25">
      <c r="A174" s="2"/>
      <c r="B174" s="2"/>
      <c r="C174" s="2"/>
      <c r="D174" s="2"/>
      <c r="E174" s="2"/>
      <c r="F174" s="2"/>
      <c r="G174" s="2"/>
      <c r="H174" s="252"/>
    </row>
    <row r="175" spans="1:8" x14ac:dyDescent="0.25">
      <c r="A175" s="2"/>
      <c r="B175" s="2"/>
      <c r="C175" s="2"/>
      <c r="D175" s="2"/>
      <c r="E175" s="2"/>
      <c r="F175" s="2"/>
      <c r="G175" s="2"/>
      <c r="H175" s="252"/>
    </row>
    <row r="176" spans="1:8" x14ac:dyDescent="0.25">
      <c r="A176" s="2"/>
      <c r="B176" s="2"/>
      <c r="C176" s="2"/>
      <c r="D176" s="2"/>
      <c r="E176" s="2"/>
      <c r="F176" s="2"/>
      <c r="G176" s="2"/>
      <c r="H176" s="252"/>
    </row>
    <row r="177" spans="1:8" x14ac:dyDescent="0.25">
      <c r="A177" s="2"/>
      <c r="B177" s="2"/>
      <c r="C177" s="2"/>
      <c r="D177" s="2"/>
      <c r="E177" s="2"/>
      <c r="F177" s="2"/>
      <c r="G177" s="2"/>
      <c r="H177" s="252"/>
    </row>
    <row r="178" spans="1:8" x14ac:dyDescent="0.25">
      <c r="A178" s="2"/>
      <c r="B178" s="2"/>
      <c r="C178" s="2"/>
      <c r="D178" s="2"/>
      <c r="E178" s="2"/>
      <c r="F178" s="2"/>
      <c r="G178" s="2"/>
      <c r="H178" s="252"/>
    </row>
    <row r="179" spans="1:8" x14ac:dyDescent="0.25">
      <c r="A179" s="2"/>
      <c r="B179" s="2"/>
      <c r="C179" s="2"/>
      <c r="D179" s="2"/>
      <c r="E179" s="2"/>
      <c r="F179" s="2"/>
      <c r="G179" s="2"/>
      <c r="H179" s="252"/>
    </row>
    <row r="180" spans="1:8" x14ac:dyDescent="0.25">
      <c r="A180" s="2"/>
      <c r="B180" s="2"/>
      <c r="C180" s="2"/>
      <c r="D180" s="2"/>
      <c r="E180" s="2"/>
      <c r="F180" s="2"/>
      <c r="G180" s="2"/>
      <c r="H180" s="252"/>
    </row>
    <row r="181" spans="1:8" x14ac:dyDescent="0.25">
      <c r="A181" s="2"/>
      <c r="B181" s="2"/>
      <c r="C181" s="2"/>
      <c r="D181" s="2"/>
      <c r="E181" s="2"/>
      <c r="F181" s="2"/>
      <c r="G181" s="2"/>
      <c r="H181" s="252"/>
    </row>
    <row r="182" spans="1:8" x14ac:dyDescent="0.25">
      <c r="A182" s="2"/>
      <c r="B182" s="2"/>
      <c r="C182" s="2"/>
      <c r="D182" s="2"/>
      <c r="E182" s="2"/>
      <c r="F182" s="2"/>
      <c r="G182" s="2"/>
      <c r="H182" s="252"/>
    </row>
    <row r="183" spans="1:8" x14ac:dyDescent="0.25">
      <c r="A183" s="2"/>
      <c r="B183" s="2"/>
      <c r="C183" s="2"/>
      <c r="D183" s="2"/>
      <c r="E183" s="2"/>
      <c r="F183" s="2"/>
      <c r="G183" s="2"/>
      <c r="H183" s="252"/>
    </row>
    <row r="184" spans="1:8" x14ac:dyDescent="0.25">
      <c r="A184" s="2"/>
      <c r="B184" s="2"/>
      <c r="C184" s="2"/>
      <c r="D184" s="2"/>
      <c r="E184" s="2"/>
      <c r="F184" s="2"/>
      <c r="G184" s="2"/>
      <c r="H184" s="252"/>
    </row>
    <row r="185" spans="1:8" x14ac:dyDescent="0.25">
      <c r="A185" s="2"/>
      <c r="B185" s="2"/>
      <c r="C185" s="2"/>
      <c r="D185" s="2"/>
      <c r="E185" s="2"/>
      <c r="F185" s="2"/>
      <c r="G185" s="2"/>
      <c r="H185" s="252"/>
    </row>
    <row r="186" spans="1:8" x14ac:dyDescent="0.25">
      <c r="A186" s="2"/>
      <c r="B186" s="2"/>
      <c r="C186" s="2"/>
      <c r="D186" s="2"/>
      <c r="E186" s="2"/>
      <c r="F186" s="2"/>
      <c r="G186" s="2"/>
      <c r="H186" s="252"/>
    </row>
    <row r="187" spans="1:8" x14ac:dyDescent="0.25">
      <c r="A187" s="2"/>
      <c r="B187" s="2"/>
      <c r="C187" s="2"/>
      <c r="D187" s="2"/>
      <c r="E187" s="2"/>
      <c r="F187" s="2"/>
      <c r="G187" s="2"/>
      <c r="H187" s="252"/>
    </row>
    <row r="188" spans="1:8" x14ac:dyDescent="0.25">
      <c r="A188" s="2"/>
      <c r="B188" s="2"/>
      <c r="C188" s="2"/>
      <c r="D188" s="2"/>
      <c r="E188" s="2"/>
      <c r="F188" s="2"/>
      <c r="G188" s="2"/>
      <c r="H188" s="252"/>
    </row>
    <row r="189" spans="1:8" x14ac:dyDescent="0.25">
      <c r="A189" s="2"/>
      <c r="B189" s="2"/>
      <c r="C189" s="2"/>
      <c r="D189" s="2"/>
      <c r="E189" s="2"/>
      <c r="F189" s="2"/>
      <c r="G189" s="2"/>
      <c r="H189" s="252"/>
    </row>
    <row r="190" spans="1:8" x14ac:dyDescent="0.25">
      <c r="A190" s="2"/>
      <c r="B190" s="2"/>
      <c r="C190" s="2"/>
      <c r="D190" s="2"/>
      <c r="E190" s="2"/>
      <c r="F190" s="2"/>
      <c r="G190" s="2"/>
      <c r="H190" s="252"/>
    </row>
    <row r="191" spans="1:8" x14ac:dyDescent="0.25">
      <c r="A191" s="2"/>
      <c r="B191" s="2"/>
      <c r="C191" s="2"/>
      <c r="D191" s="2"/>
      <c r="E191" s="2"/>
      <c r="F191" s="2"/>
      <c r="G191" s="2"/>
      <c r="H191" s="252"/>
    </row>
    <row r="192" spans="1:8" x14ac:dyDescent="0.25">
      <c r="A192" s="2"/>
      <c r="B192" s="2"/>
      <c r="C192" s="2"/>
      <c r="D192" s="2"/>
      <c r="E192" s="2"/>
      <c r="F192" s="2"/>
      <c r="G192" s="2"/>
      <c r="H192" s="252"/>
    </row>
    <row r="193" spans="1:8" x14ac:dyDescent="0.25">
      <c r="A193" s="2"/>
      <c r="B193" s="2"/>
      <c r="C193" s="2"/>
      <c r="D193" s="2"/>
      <c r="E193" s="2"/>
      <c r="F193" s="2"/>
      <c r="G193" s="2"/>
      <c r="H193" s="252"/>
    </row>
    <row r="194" spans="1:8" x14ac:dyDescent="0.25">
      <c r="A194" s="2"/>
      <c r="B194" s="2"/>
      <c r="C194" s="2"/>
      <c r="D194" s="2"/>
      <c r="E194" s="2"/>
      <c r="F194" s="2"/>
      <c r="G194" s="2"/>
      <c r="H194" s="252"/>
    </row>
    <row r="195" spans="1:8" x14ac:dyDescent="0.25">
      <c r="A195" s="2"/>
      <c r="B195" s="2"/>
      <c r="C195" s="2"/>
      <c r="D195" s="2"/>
      <c r="E195" s="2"/>
      <c r="F195" s="2"/>
      <c r="G195" s="2"/>
      <c r="H195" s="252"/>
    </row>
    <row r="196" spans="1:8" x14ac:dyDescent="0.25">
      <c r="A196" s="2"/>
      <c r="B196" s="2"/>
      <c r="C196" s="2"/>
      <c r="D196" s="2"/>
      <c r="E196" s="2"/>
      <c r="F196" s="2"/>
      <c r="G196" s="2"/>
      <c r="H196" s="252"/>
    </row>
    <row r="197" spans="1:8" x14ac:dyDescent="0.25">
      <c r="A197" s="2"/>
      <c r="B197" s="2"/>
      <c r="C197" s="2"/>
      <c r="D197" s="2"/>
      <c r="E197" s="2"/>
      <c r="F197" s="2"/>
      <c r="G197" s="2"/>
      <c r="H197" s="252"/>
    </row>
    <row r="198" spans="1:8" x14ac:dyDescent="0.25">
      <c r="A198" s="2"/>
      <c r="B198" s="2"/>
      <c r="C198" s="2"/>
      <c r="D198" s="2"/>
      <c r="E198" s="2"/>
      <c r="F198" s="2"/>
      <c r="G198" s="2"/>
      <c r="H198" s="252"/>
    </row>
    <row r="199" spans="1:8" x14ac:dyDescent="0.25">
      <c r="A199" s="2"/>
      <c r="B199" s="2"/>
      <c r="C199" s="2"/>
      <c r="D199" s="2"/>
      <c r="E199" s="2"/>
      <c r="F199" s="2"/>
      <c r="G199" s="2"/>
      <c r="H199" s="252"/>
    </row>
    <row r="200" spans="1:8" x14ac:dyDescent="0.25">
      <c r="A200" s="2"/>
      <c r="B200" s="2"/>
      <c r="C200" s="2"/>
      <c r="D200" s="2"/>
      <c r="E200" s="2"/>
      <c r="F200" s="2"/>
      <c r="G200" s="2"/>
      <c r="H200" s="252"/>
    </row>
    <row r="201" spans="1:8" x14ac:dyDescent="0.25">
      <c r="A201" s="2"/>
      <c r="B201" s="2"/>
      <c r="C201" s="2"/>
      <c r="D201" s="2"/>
      <c r="E201" s="2"/>
      <c r="F201" s="2"/>
      <c r="G201" s="2"/>
      <c r="H201" s="252"/>
    </row>
    <row r="202" spans="1:8" x14ac:dyDescent="0.25">
      <c r="A202" s="2"/>
      <c r="B202" s="2"/>
      <c r="C202" s="2"/>
      <c r="D202" s="2"/>
      <c r="E202" s="2"/>
      <c r="F202" s="2"/>
      <c r="G202" s="2"/>
      <c r="H202" s="252"/>
    </row>
    <row r="203" spans="1:8" x14ac:dyDescent="0.25">
      <c r="A203" s="2"/>
      <c r="B203" s="2"/>
      <c r="C203" s="2"/>
      <c r="D203" s="2"/>
      <c r="E203" s="2"/>
      <c r="F203" s="2"/>
      <c r="G203" s="2"/>
      <c r="H203" s="252"/>
    </row>
    <row r="204" spans="1:8" x14ac:dyDescent="0.25">
      <c r="A204" s="2"/>
      <c r="B204" s="2"/>
      <c r="C204" s="2"/>
      <c r="D204" s="2"/>
      <c r="E204" s="2"/>
      <c r="F204" s="2"/>
      <c r="G204" s="2"/>
      <c r="H204" s="252"/>
    </row>
    <row r="205" spans="1:8" x14ac:dyDescent="0.25">
      <c r="A205" s="2"/>
      <c r="B205" s="2"/>
      <c r="C205" s="2"/>
      <c r="D205" s="2"/>
      <c r="E205" s="2"/>
      <c r="F205" s="2"/>
      <c r="G205" s="2"/>
      <c r="H205" s="252"/>
    </row>
    <row r="206" spans="1:8" x14ac:dyDescent="0.25">
      <c r="A206" s="2"/>
      <c r="B206" s="2"/>
      <c r="C206" s="2"/>
      <c r="D206" s="2"/>
      <c r="E206" s="2"/>
      <c r="F206" s="2"/>
      <c r="G206" s="2"/>
      <c r="H206" s="252"/>
    </row>
    <row r="207" spans="1:8" x14ac:dyDescent="0.25">
      <c r="A207" s="2"/>
      <c r="B207" s="2"/>
      <c r="C207" s="2"/>
      <c r="D207" s="2"/>
      <c r="E207" s="2"/>
      <c r="F207" s="2"/>
      <c r="G207" s="2"/>
      <c r="H207" s="252"/>
    </row>
    <row r="208" spans="1:8" x14ac:dyDescent="0.25">
      <c r="A208" s="2"/>
      <c r="B208" s="2"/>
      <c r="C208" s="2"/>
      <c r="D208" s="2"/>
      <c r="E208" s="2"/>
      <c r="F208" s="2"/>
      <c r="G208" s="2"/>
      <c r="H208" s="252"/>
    </row>
    <row r="209" spans="1:8" x14ac:dyDescent="0.25">
      <c r="A209" s="2"/>
      <c r="B209" s="2"/>
      <c r="C209" s="2"/>
      <c r="D209" s="2"/>
      <c r="E209" s="2"/>
      <c r="F209" s="2"/>
      <c r="G209" s="2"/>
      <c r="H209" s="252"/>
    </row>
    <row r="210" spans="1:8" x14ac:dyDescent="0.25">
      <c r="A210" s="2"/>
      <c r="B210" s="2"/>
      <c r="C210" s="2"/>
      <c r="D210" s="2"/>
      <c r="E210" s="2"/>
      <c r="F210" s="2"/>
      <c r="G210" s="2"/>
      <c r="H210" s="252"/>
    </row>
    <row r="211" spans="1:8" x14ac:dyDescent="0.25">
      <c r="A211" s="2"/>
      <c r="B211" s="2"/>
      <c r="C211" s="2"/>
      <c r="D211" s="2"/>
      <c r="E211" s="2"/>
      <c r="F211" s="2"/>
      <c r="G211" s="2"/>
      <c r="H211" s="252"/>
    </row>
    <row r="212" spans="1:8" x14ac:dyDescent="0.25">
      <c r="A212" s="2"/>
      <c r="B212" s="2"/>
      <c r="C212" s="2"/>
      <c r="D212" s="2"/>
      <c r="E212" s="2"/>
      <c r="F212" s="2"/>
      <c r="G212" s="2"/>
      <c r="H212" s="252"/>
    </row>
    <row r="213" spans="1:8" x14ac:dyDescent="0.25">
      <c r="A213" s="2"/>
      <c r="B213" s="2"/>
      <c r="C213" s="2"/>
      <c r="D213" s="2"/>
      <c r="E213" s="2"/>
      <c r="F213" s="2"/>
      <c r="G213" s="2"/>
      <c r="H213" s="252"/>
    </row>
    <row r="214" spans="1:8" x14ac:dyDescent="0.25">
      <c r="A214" s="2"/>
      <c r="B214" s="2"/>
      <c r="C214" s="2"/>
      <c r="D214" s="2"/>
      <c r="E214" s="2"/>
      <c r="F214" s="2"/>
      <c r="G214" s="2"/>
      <c r="H214" s="252"/>
    </row>
    <row r="215" spans="1:8" x14ac:dyDescent="0.25">
      <c r="A215" s="2"/>
      <c r="B215" s="2"/>
      <c r="C215" s="2"/>
      <c r="D215" s="2"/>
      <c r="E215" s="2"/>
      <c r="F215" s="2"/>
      <c r="G215" s="2"/>
      <c r="H215" s="252"/>
    </row>
    <row r="216" spans="1:8" x14ac:dyDescent="0.25">
      <c r="A216" s="2"/>
      <c r="B216" s="2"/>
      <c r="C216" s="2"/>
      <c r="D216" s="2"/>
      <c r="E216" s="2"/>
      <c r="F216" s="2"/>
      <c r="G216" s="2"/>
      <c r="H216" s="252"/>
    </row>
    <row r="217" spans="1:8" x14ac:dyDescent="0.25">
      <c r="A217" s="2"/>
      <c r="B217" s="2"/>
      <c r="C217" s="2"/>
      <c r="D217" s="2"/>
      <c r="E217" s="2"/>
      <c r="F217" s="2"/>
      <c r="G217" s="2"/>
      <c r="H217" s="252"/>
    </row>
    <row r="218" spans="1:8" x14ac:dyDescent="0.25">
      <c r="A218" s="2"/>
      <c r="B218" s="2"/>
      <c r="C218" s="2"/>
      <c r="D218" s="2"/>
      <c r="E218" s="2"/>
      <c r="F218" s="2"/>
      <c r="G218" s="2"/>
      <c r="H218" s="252"/>
    </row>
    <row r="219" spans="1:8" x14ac:dyDescent="0.25">
      <c r="A219" s="2"/>
      <c r="B219" s="2"/>
      <c r="C219" s="2"/>
      <c r="D219" s="2"/>
      <c r="E219" s="2"/>
      <c r="F219" s="2"/>
      <c r="G219" s="2"/>
      <c r="H219" s="252"/>
    </row>
    <row r="220" spans="1:8" x14ac:dyDescent="0.25">
      <c r="A220" s="2"/>
      <c r="B220" s="2"/>
      <c r="C220" s="2"/>
      <c r="D220" s="2"/>
      <c r="E220" s="2"/>
      <c r="F220" s="2"/>
      <c r="G220" s="2"/>
      <c r="H220" s="252"/>
    </row>
    <row r="221" spans="1:8" x14ac:dyDescent="0.25">
      <c r="A221" s="2"/>
      <c r="B221" s="2"/>
      <c r="C221" s="2"/>
      <c r="D221" s="2"/>
      <c r="E221" s="2"/>
      <c r="F221" s="2"/>
      <c r="G221" s="2"/>
      <c r="H221" s="252"/>
    </row>
    <row r="222" spans="1:8" x14ac:dyDescent="0.25">
      <c r="A222" s="2"/>
      <c r="B222" s="2"/>
      <c r="C222" s="2"/>
      <c r="D222" s="2"/>
      <c r="E222" s="2"/>
      <c r="F222" s="2"/>
      <c r="G222" s="2"/>
      <c r="H222" s="252"/>
    </row>
    <row r="223" spans="1:8" x14ac:dyDescent="0.25">
      <c r="A223" s="2"/>
      <c r="B223" s="2"/>
      <c r="C223" s="2"/>
      <c r="D223" s="2"/>
      <c r="E223" s="2"/>
      <c r="F223" s="2"/>
      <c r="G223" s="2"/>
      <c r="H223" s="252"/>
    </row>
    <row r="224" spans="1:8" x14ac:dyDescent="0.25">
      <c r="A224" s="2"/>
      <c r="B224" s="2"/>
      <c r="C224" s="2"/>
      <c r="D224" s="2"/>
      <c r="E224" s="2"/>
      <c r="F224" s="2"/>
      <c r="G224" s="2"/>
      <c r="H224" s="252"/>
    </row>
    <row r="225" spans="1:8" x14ac:dyDescent="0.25">
      <c r="A225" s="2"/>
      <c r="B225" s="2"/>
      <c r="C225" s="2"/>
      <c r="D225" s="2"/>
      <c r="E225" s="2"/>
      <c r="F225" s="2"/>
      <c r="G225" s="2"/>
      <c r="H225" s="252"/>
    </row>
    <row r="226" spans="1:8" x14ac:dyDescent="0.25">
      <c r="A226" s="2"/>
      <c r="B226" s="2"/>
      <c r="C226" s="2"/>
      <c r="D226" s="2"/>
      <c r="E226" s="2"/>
      <c r="F226" s="2"/>
      <c r="G226" s="2"/>
      <c r="H226" s="252"/>
    </row>
    <row r="227" spans="1:8" x14ac:dyDescent="0.25">
      <c r="A227" s="2"/>
      <c r="B227" s="2"/>
      <c r="C227" s="2"/>
      <c r="D227" s="2"/>
      <c r="E227" s="2"/>
      <c r="F227" s="2"/>
      <c r="G227" s="2"/>
      <c r="H227" s="252"/>
    </row>
    <row r="228" spans="1:8" x14ac:dyDescent="0.25">
      <c r="A228" s="2"/>
      <c r="B228" s="2"/>
      <c r="C228" s="2"/>
      <c r="D228" s="2"/>
      <c r="E228" s="2"/>
      <c r="F228" s="2"/>
      <c r="G228" s="2"/>
      <c r="H228" s="252"/>
    </row>
    <row r="229" spans="1:8" x14ac:dyDescent="0.25">
      <c r="A229" s="2"/>
      <c r="B229" s="2"/>
      <c r="C229" s="2"/>
      <c r="D229" s="2"/>
      <c r="E229" s="2"/>
      <c r="F229" s="2"/>
      <c r="G229" s="2"/>
      <c r="H229" s="252"/>
    </row>
    <row r="230" spans="1:8" x14ac:dyDescent="0.25">
      <c r="A230" s="2"/>
      <c r="B230" s="2"/>
      <c r="C230" s="2"/>
      <c r="D230" s="2"/>
      <c r="E230" s="2"/>
      <c r="F230" s="2"/>
      <c r="G230" s="2"/>
      <c r="H230" s="252"/>
    </row>
    <row r="231" spans="1:8" x14ac:dyDescent="0.25">
      <c r="A231" s="2"/>
      <c r="B231" s="2"/>
      <c r="C231" s="2"/>
      <c r="D231" s="2"/>
      <c r="E231" s="2"/>
      <c r="F231" s="2"/>
      <c r="G231" s="2"/>
      <c r="H231" s="252"/>
    </row>
    <row r="232" spans="1:8" x14ac:dyDescent="0.25">
      <c r="A232" s="2"/>
      <c r="B232" s="2"/>
      <c r="C232" s="2"/>
      <c r="D232" s="2"/>
      <c r="E232" s="2"/>
      <c r="F232" s="2"/>
      <c r="G232" s="2"/>
      <c r="H232" s="252"/>
    </row>
    <row r="233" spans="1:8" x14ac:dyDescent="0.25">
      <c r="A233" s="2"/>
      <c r="B233" s="2"/>
      <c r="C233" s="2"/>
      <c r="D233" s="2"/>
      <c r="E233" s="2"/>
      <c r="F233" s="2"/>
      <c r="G233" s="2"/>
      <c r="H233" s="252"/>
    </row>
    <row r="234" spans="1:8" x14ac:dyDescent="0.25">
      <c r="A234" s="2"/>
      <c r="B234" s="2"/>
      <c r="C234" s="2"/>
      <c r="D234" s="2"/>
      <c r="E234" s="2"/>
      <c r="F234" s="2"/>
      <c r="G234" s="2"/>
      <c r="H234" s="252"/>
    </row>
    <row r="235" spans="1:8" x14ac:dyDescent="0.25">
      <c r="A235" s="2"/>
      <c r="B235" s="2"/>
      <c r="C235" s="2"/>
      <c r="D235" s="2"/>
      <c r="E235" s="2"/>
      <c r="F235" s="2"/>
      <c r="G235" s="2"/>
      <c r="H235" s="252"/>
    </row>
    <row r="236" spans="1:8" x14ac:dyDescent="0.25">
      <c r="A236" s="2"/>
      <c r="B236" s="2"/>
      <c r="C236" s="2"/>
      <c r="D236" s="2"/>
      <c r="E236" s="2"/>
      <c r="F236" s="2"/>
      <c r="G236" s="2"/>
      <c r="H236" s="252"/>
    </row>
    <row r="237" spans="1:8" x14ac:dyDescent="0.25">
      <c r="A237" s="2"/>
      <c r="B237" s="2"/>
      <c r="C237" s="2"/>
      <c r="D237" s="2"/>
      <c r="E237" s="2"/>
      <c r="F237" s="2"/>
      <c r="G237" s="2"/>
      <c r="H237" s="252"/>
    </row>
    <row r="238" spans="1:8" x14ac:dyDescent="0.25">
      <c r="A238" s="2"/>
      <c r="B238" s="2"/>
      <c r="C238" s="2"/>
      <c r="D238" s="2"/>
      <c r="E238" s="2"/>
      <c r="F238" s="2"/>
      <c r="G238" s="2"/>
      <c r="H238" s="252"/>
    </row>
    <row r="239" spans="1:8" x14ac:dyDescent="0.25">
      <c r="A239" s="2"/>
      <c r="B239" s="2"/>
      <c r="C239" s="2"/>
      <c r="D239" s="2"/>
      <c r="E239" s="2"/>
      <c r="F239" s="2"/>
      <c r="G239" s="2"/>
      <c r="H239" s="252"/>
    </row>
    <row r="240" spans="1:8" x14ac:dyDescent="0.25">
      <c r="A240" s="2"/>
      <c r="B240" s="2"/>
      <c r="C240" s="2"/>
      <c r="D240" s="2"/>
      <c r="E240" s="2"/>
      <c r="F240" s="2"/>
      <c r="G240" s="2"/>
      <c r="H240" s="252"/>
    </row>
    <row r="241" spans="1:8" x14ac:dyDescent="0.25">
      <c r="A241" s="2"/>
      <c r="B241" s="2"/>
      <c r="C241" s="2"/>
      <c r="D241" s="2"/>
      <c r="E241" s="2"/>
      <c r="F241" s="2"/>
      <c r="G241" s="2"/>
      <c r="H241" s="252"/>
    </row>
    <row r="242" spans="1:8" x14ac:dyDescent="0.25">
      <c r="A242" s="2"/>
      <c r="B242" s="2"/>
      <c r="C242" s="2"/>
      <c r="D242" s="2"/>
      <c r="E242" s="2"/>
      <c r="F242" s="2"/>
      <c r="G242" s="2"/>
      <c r="H242" s="252"/>
    </row>
    <row r="243" spans="1:8" x14ac:dyDescent="0.25">
      <c r="A243" s="2"/>
      <c r="B243" s="2"/>
      <c r="C243" s="2"/>
      <c r="D243" s="2"/>
      <c r="E243" s="2"/>
      <c r="F243" s="2"/>
      <c r="G243" s="2"/>
      <c r="H243" s="252"/>
    </row>
    <row r="244" spans="1:8" x14ac:dyDescent="0.25">
      <c r="A244" s="2"/>
      <c r="B244" s="2"/>
      <c r="C244" s="2"/>
      <c r="D244" s="2"/>
      <c r="E244" s="2"/>
      <c r="F244" s="2"/>
      <c r="G244" s="2"/>
      <c r="H244" s="252"/>
    </row>
    <row r="245" spans="1:8" x14ac:dyDescent="0.25">
      <c r="A245" s="1"/>
      <c r="B245" s="1"/>
      <c r="C245" s="1"/>
      <c r="D245" s="1"/>
      <c r="E245" s="1"/>
      <c r="F245" s="1"/>
      <c r="G245" s="1"/>
    </row>
    <row r="246" spans="1:8" x14ac:dyDescent="0.25">
      <c r="A246" s="1"/>
      <c r="B246" s="1"/>
      <c r="C246" s="1"/>
      <c r="D246" s="1"/>
      <c r="E246" s="1"/>
      <c r="F246" s="1"/>
      <c r="G246" s="1"/>
    </row>
    <row r="247" spans="1:8" x14ac:dyDescent="0.25">
      <c r="A247" s="1"/>
      <c r="B247" s="1"/>
      <c r="C247" s="1"/>
      <c r="D247" s="1"/>
      <c r="E247" s="1"/>
      <c r="F247" s="1"/>
      <c r="G247" s="1"/>
    </row>
    <row r="248" spans="1:8" x14ac:dyDescent="0.25">
      <c r="A248" s="1"/>
      <c r="B248" s="1"/>
      <c r="C248" s="1"/>
      <c r="D248" s="1"/>
      <c r="E248" s="1"/>
      <c r="F248" s="1"/>
      <c r="G248" s="1"/>
    </row>
    <row r="249" spans="1:8" x14ac:dyDescent="0.25">
      <c r="A249" s="1"/>
      <c r="B249" s="1"/>
      <c r="C249" s="1"/>
      <c r="D249" s="1"/>
      <c r="E249" s="1"/>
      <c r="F249" s="1"/>
      <c r="G249" s="1"/>
    </row>
    <row r="250" spans="1:8" x14ac:dyDescent="0.25">
      <c r="A250" s="1"/>
      <c r="B250" s="1"/>
      <c r="C250" s="1"/>
      <c r="D250" s="1"/>
      <c r="E250" s="1"/>
      <c r="F250" s="1"/>
      <c r="G250" s="1"/>
    </row>
    <row r="251" spans="1:8" x14ac:dyDescent="0.25">
      <c r="A251" s="1"/>
      <c r="B251" s="1"/>
      <c r="C251" s="1"/>
      <c r="D251" s="1"/>
      <c r="E251" s="1"/>
      <c r="F251" s="1"/>
      <c r="G251" s="1"/>
    </row>
    <row r="252" spans="1:8" x14ac:dyDescent="0.25">
      <c r="A252" s="1"/>
      <c r="B252" s="1"/>
      <c r="C252" s="1"/>
      <c r="D252" s="1"/>
      <c r="E252" s="1"/>
      <c r="F252" s="1"/>
      <c r="G252" s="1"/>
    </row>
    <row r="253" spans="1:8" x14ac:dyDescent="0.25">
      <c r="A253" s="1"/>
      <c r="B253" s="1"/>
      <c r="C253" s="1"/>
      <c r="D253" s="1"/>
      <c r="E253" s="1"/>
      <c r="F253" s="1"/>
      <c r="G253" s="1"/>
    </row>
    <row r="254" spans="1:8" x14ac:dyDescent="0.25">
      <c r="A254" s="1"/>
      <c r="B254" s="1"/>
      <c r="C254" s="1"/>
      <c r="D254" s="1"/>
      <c r="E254" s="1"/>
      <c r="F254" s="1"/>
      <c r="G254" s="1"/>
    </row>
    <row r="255" spans="1:8" x14ac:dyDescent="0.25">
      <c r="A255" s="1"/>
      <c r="B255" s="1"/>
      <c r="C255" s="1"/>
      <c r="D255" s="1"/>
      <c r="E255" s="1"/>
      <c r="F255" s="1"/>
      <c r="G255" s="1"/>
    </row>
    <row r="256" spans="1:8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</sheetData>
  <mergeCells count="4">
    <mergeCell ref="A1:F1"/>
    <mergeCell ref="A3:F3"/>
    <mergeCell ref="A4:F4"/>
    <mergeCell ref="A5:F5"/>
  </mergeCells>
  <phoneticPr fontId="0" type="noConversion"/>
  <printOptions horizontalCentered="1"/>
  <pageMargins left="0.35433070866141736" right="0.23622047244094491" top="0.55118110236220474" bottom="0.47244094488188981" header="0.74803149606299213" footer="0.27559055118110237"/>
  <pageSetup paperSize="9" scale="108" orientation="portrait" r:id="rId1"/>
  <headerFooter alignWithMargins="0"/>
  <rowBreaks count="1" manualBreakCount="1">
    <brk id="5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H1"/>
    </sheetView>
  </sheetViews>
  <sheetFormatPr defaultColWidth="15" defaultRowHeight="13.2" x14ac:dyDescent="0.25"/>
  <cols>
    <col min="1" max="1" width="30.6640625" customWidth="1"/>
    <col min="2" max="4" width="15" customWidth="1"/>
    <col min="5" max="5" width="30.6640625" customWidth="1"/>
  </cols>
  <sheetData>
    <row r="1" spans="1:10" x14ac:dyDescent="0.25">
      <c r="A1" s="487" t="s">
        <v>515</v>
      </c>
      <c r="B1" s="487"/>
      <c r="C1" s="487"/>
      <c r="D1" s="487"/>
      <c r="E1" s="487"/>
      <c r="F1" s="487"/>
      <c r="G1" s="487"/>
      <c r="H1" s="487"/>
      <c r="I1" s="331"/>
      <c r="J1" s="331"/>
    </row>
    <row r="3" spans="1:10" x14ac:dyDescent="0.25">
      <c r="A3" s="503" t="s">
        <v>104</v>
      </c>
      <c r="B3" s="504"/>
      <c r="C3" s="504"/>
      <c r="D3" s="503"/>
      <c r="E3" s="503"/>
      <c r="F3" s="503"/>
      <c r="G3" s="503"/>
      <c r="H3" s="503"/>
    </row>
    <row r="4" spans="1:10" s="99" customFormat="1" x14ac:dyDescent="0.25">
      <c r="A4" s="502" t="s">
        <v>371</v>
      </c>
      <c r="B4" s="505"/>
      <c r="C4" s="505"/>
      <c r="D4" s="502"/>
      <c r="E4" s="502"/>
      <c r="F4" s="502"/>
      <c r="G4" s="502"/>
      <c r="H4" s="502"/>
    </row>
    <row r="5" spans="1:10" x14ac:dyDescent="0.25">
      <c r="A5" s="502"/>
      <c r="B5" s="502"/>
      <c r="C5" s="502"/>
      <c r="D5" s="502"/>
      <c r="E5" s="502"/>
      <c r="F5" s="502"/>
      <c r="G5" s="502"/>
      <c r="H5" s="502"/>
    </row>
    <row r="6" spans="1:10" ht="13.8" thickBot="1" x14ac:dyDescent="0.3">
      <c r="A6" s="502"/>
      <c r="B6" s="502"/>
      <c r="C6" s="502"/>
      <c r="D6" s="502"/>
      <c r="E6" s="502"/>
      <c r="F6" s="255"/>
      <c r="G6" s="255"/>
      <c r="H6" s="255"/>
    </row>
    <row r="7" spans="1:10" s="441" customFormat="1" x14ac:dyDescent="0.25">
      <c r="A7" s="492" t="s">
        <v>84</v>
      </c>
      <c r="B7" s="493"/>
      <c r="C7" s="493"/>
      <c r="D7" s="494"/>
      <c r="E7" s="498" t="s">
        <v>147</v>
      </c>
      <c r="F7" s="493"/>
      <c r="G7" s="493"/>
      <c r="H7" s="499"/>
    </row>
    <row r="8" spans="1:10" s="441" customFormat="1" x14ac:dyDescent="0.25">
      <c r="A8" s="495"/>
      <c r="B8" s="496"/>
      <c r="C8" s="496"/>
      <c r="D8" s="497"/>
      <c r="E8" s="500"/>
      <c r="F8" s="496"/>
      <c r="G8" s="496"/>
      <c r="H8" s="501"/>
    </row>
    <row r="9" spans="1:10" x14ac:dyDescent="0.25">
      <c r="A9" s="84"/>
      <c r="B9" s="15" t="s">
        <v>427</v>
      </c>
      <c r="C9" s="15" t="s">
        <v>427</v>
      </c>
      <c r="D9" s="15" t="s">
        <v>427</v>
      </c>
      <c r="E9" s="425"/>
      <c r="F9" s="256" t="s">
        <v>427</v>
      </c>
      <c r="G9" s="256" t="s">
        <v>427</v>
      </c>
      <c r="H9" s="426" t="s">
        <v>427</v>
      </c>
    </row>
    <row r="10" spans="1:10" x14ac:dyDescent="0.25">
      <c r="A10" s="85" t="s">
        <v>86</v>
      </c>
      <c r="B10" s="16" t="s">
        <v>6</v>
      </c>
      <c r="C10" s="405" t="s">
        <v>396</v>
      </c>
      <c r="D10" s="405" t="s">
        <v>227</v>
      </c>
      <c r="E10" s="16" t="s">
        <v>86</v>
      </c>
      <c r="F10" s="257" t="s">
        <v>6</v>
      </c>
      <c r="G10" s="405" t="s">
        <v>396</v>
      </c>
      <c r="H10" s="406" t="s">
        <v>227</v>
      </c>
    </row>
    <row r="11" spans="1:10" x14ac:dyDescent="0.25">
      <c r="A11" s="86" t="s">
        <v>87</v>
      </c>
      <c r="B11" s="45">
        <v>277773</v>
      </c>
      <c r="C11" s="45">
        <v>341253</v>
      </c>
      <c r="D11" s="45">
        <v>184660</v>
      </c>
      <c r="E11" s="11" t="s">
        <v>97</v>
      </c>
      <c r="F11" s="110">
        <f>'[1]1_mell'!D62</f>
        <v>503420</v>
      </c>
      <c r="G11" s="110">
        <v>528718</v>
      </c>
      <c r="H11" s="46">
        <v>503882</v>
      </c>
    </row>
    <row r="12" spans="1:10" x14ac:dyDescent="0.25">
      <c r="A12" s="86" t="s">
        <v>88</v>
      </c>
      <c r="B12" s="45">
        <f>'[1]1_mell'!D28</f>
        <v>-6647</v>
      </c>
      <c r="C12" s="45">
        <v>75602</v>
      </c>
      <c r="D12" s="45">
        <v>73465</v>
      </c>
      <c r="E12" s="11" t="s">
        <v>98</v>
      </c>
      <c r="F12" s="110">
        <f>'[1]1_mell'!D63</f>
        <v>119448</v>
      </c>
      <c r="G12" s="110">
        <v>127434</v>
      </c>
      <c r="H12" s="46">
        <v>120263</v>
      </c>
    </row>
    <row r="13" spans="1:10" x14ac:dyDescent="0.25">
      <c r="A13" s="86" t="s">
        <v>89</v>
      </c>
      <c r="B13" s="45">
        <f>'[1]1_mell'!D35</f>
        <v>41443</v>
      </c>
      <c r="C13" s="45">
        <v>46166</v>
      </c>
      <c r="D13" s="45">
        <v>33026</v>
      </c>
      <c r="E13" s="11" t="s">
        <v>99</v>
      </c>
      <c r="F13" s="110">
        <f>'[1]1_mell'!D64</f>
        <v>259695</v>
      </c>
      <c r="G13" s="110">
        <v>299298</v>
      </c>
      <c r="H13" s="46">
        <v>275747</v>
      </c>
    </row>
    <row r="14" spans="1:10" x14ac:dyDescent="0.25">
      <c r="A14" s="86" t="s">
        <v>90</v>
      </c>
      <c r="B14" s="45">
        <f>'[1]1_mell'!D42</f>
        <v>432023</v>
      </c>
      <c r="C14" s="45">
        <v>479231</v>
      </c>
      <c r="D14" s="45">
        <v>479231</v>
      </c>
      <c r="E14" s="11" t="s">
        <v>100</v>
      </c>
      <c r="F14" s="110">
        <f>'[1]1_mell'!D83</f>
        <v>1905</v>
      </c>
      <c r="G14" s="110">
        <v>1905</v>
      </c>
      <c r="H14" s="46">
        <v>2036</v>
      </c>
    </row>
    <row r="15" spans="1:10" x14ac:dyDescent="0.25">
      <c r="A15" s="86" t="s">
        <v>91</v>
      </c>
      <c r="B15" s="45">
        <v>276178</v>
      </c>
      <c r="C15" s="45">
        <v>309339</v>
      </c>
      <c r="D15" s="45">
        <v>309339</v>
      </c>
      <c r="E15" s="11" t="s">
        <v>438</v>
      </c>
      <c r="F15" s="110">
        <f>'[1]1_mell'!D82</f>
        <v>47248</v>
      </c>
      <c r="G15" s="110">
        <v>48428</v>
      </c>
      <c r="H15" s="46">
        <v>48283</v>
      </c>
    </row>
    <row r="16" spans="1:10" x14ac:dyDescent="0.25">
      <c r="A16" s="86" t="s">
        <v>92</v>
      </c>
      <c r="B16" s="11"/>
      <c r="C16" s="11"/>
      <c r="D16" s="11"/>
      <c r="E16" s="11" t="s">
        <v>101</v>
      </c>
      <c r="F16" s="110">
        <f>'[1]1_mell'!D67</f>
        <v>25140</v>
      </c>
      <c r="G16" s="110">
        <v>34140</v>
      </c>
      <c r="H16" s="46">
        <v>32526</v>
      </c>
    </row>
    <row r="17" spans="1:8" x14ac:dyDescent="0.25">
      <c r="A17" s="86" t="s">
        <v>93</v>
      </c>
      <c r="B17" s="11"/>
      <c r="C17" s="11"/>
      <c r="D17" s="11"/>
      <c r="E17" s="427" t="s">
        <v>355</v>
      </c>
      <c r="F17" s="110"/>
      <c r="G17" s="110">
        <v>128500</v>
      </c>
      <c r="H17" s="46">
        <v>96984</v>
      </c>
    </row>
    <row r="18" spans="1:8" x14ac:dyDescent="0.25">
      <c r="A18" s="86" t="s">
        <v>422</v>
      </c>
      <c r="B18" s="11"/>
      <c r="C18" s="11"/>
      <c r="D18" s="11"/>
      <c r="E18" s="11" t="s">
        <v>395</v>
      </c>
      <c r="F18" s="110"/>
      <c r="G18" s="110"/>
      <c r="H18" s="46"/>
    </row>
    <row r="19" spans="1:8" x14ac:dyDescent="0.25">
      <c r="A19" s="86" t="s">
        <v>423</v>
      </c>
      <c r="B19" s="11"/>
      <c r="C19" s="11"/>
      <c r="D19" s="11"/>
      <c r="E19" s="11" t="s">
        <v>102</v>
      </c>
      <c r="F19" s="116">
        <v>63914</v>
      </c>
      <c r="G19" s="116">
        <v>83168</v>
      </c>
      <c r="H19" s="263"/>
    </row>
    <row r="20" spans="1:8" x14ac:dyDescent="0.25">
      <c r="A20" s="86"/>
      <c r="B20" s="11"/>
      <c r="C20" s="11"/>
      <c r="D20" s="11"/>
      <c r="E20" s="11" t="s">
        <v>93</v>
      </c>
      <c r="F20" s="116"/>
      <c r="G20" s="116"/>
      <c r="H20" s="263"/>
    </row>
    <row r="21" spans="1:8" x14ac:dyDescent="0.25">
      <c r="A21" s="86"/>
      <c r="B21" s="11"/>
      <c r="C21" s="11"/>
      <c r="D21" s="11"/>
      <c r="E21" s="11" t="s">
        <v>424</v>
      </c>
      <c r="F21" s="116"/>
      <c r="G21" s="116"/>
      <c r="H21" s="263"/>
    </row>
    <row r="22" spans="1:8" x14ac:dyDescent="0.25">
      <c r="A22" s="86"/>
      <c r="B22" s="11"/>
      <c r="C22" s="11"/>
      <c r="D22" s="11"/>
      <c r="E22" s="11" t="s">
        <v>425</v>
      </c>
      <c r="F22" s="116"/>
      <c r="G22" s="116"/>
      <c r="H22" s="263"/>
    </row>
    <row r="23" spans="1:8" ht="13.8" thickBot="1" x14ac:dyDescent="0.3">
      <c r="A23" s="87"/>
      <c r="B23" s="12"/>
      <c r="C23" s="12"/>
      <c r="D23" s="12"/>
      <c r="E23" s="12"/>
      <c r="F23" s="117"/>
      <c r="G23" s="117"/>
      <c r="H23" s="259"/>
    </row>
    <row r="24" spans="1:8" ht="13.8" thickBot="1" x14ac:dyDescent="0.3">
      <c r="A24" s="19" t="s">
        <v>94</v>
      </c>
      <c r="B24" s="17">
        <f>SUM(B11:B23)</f>
        <v>1020770</v>
      </c>
      <c r="C24" s="17">
        <v>1251591</v>
      </c>
      <c r="D24" s="17">
        <f>SUM(D11:D23)</f>
        <v>1079721</v>
      </c>
      <c r="E24" s="429" t="s">
        <v>94</v>
      </c>
      <c r="F24" s="430">
        <f>SUM(F11:F23)</f>
        <v>1020770</v>
      </c>
      <c r="G24" s="430">
        <v>1251591</v>
      </c>
      <c r="H24" s="431">
        <f>SUM(H11:H23)</f>
        <v>1079721</v>
      </c>
    </row>
    <row r="25" spans="1:8" ht="13.8" thickBot="1" x14ac:dyDescent="0.3">
      <c r="A25" s="19" t="s">
        <v>95</v>
      </c>
      <c r="B25" s="18"/>
      <c r="C25" s="18"/>
      <c r="D25" s="18"/>
      <c r="E25" s="20" t="s">
        <v>96</v>
      </c>
      <c r="F25" s="432"/>
      <c r="G25" s="442"/>
      <c r="H25" s="433"/>
    </row>
  </sheetData>
  <mergeCells count="7">
    <mergeCell ref="A7:D8"/>
    <mergeCell ref="E7:H8"/>
    <mergeCell ref="A6:E6"/>
    <mergeCell ref="A1:H1"/>
    <mergeCell ref="A3:H3"/>
    <mergeCell ref="A4:H4"/>
    <mergeCell ref="A5:H5"/>
  </mergeCells>
  <phoneticPr fontId="0" type="noConversion"/>
  <pageMargins left="0.51181102362204722" right="0.35433070866141736" top="1.0236220472440944" bottom="0.9055118110236221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zoomScaleNormal="100" workbookViewId="0">
      <selection sqref="A1:H1"/>
    </sheetView>
  </sheetViews>
  <sheetFormatPr defaultColWidth="13.6640625" defaultRowHeight="13.2" x14ac:dyDescent="0.25"/>
  <cols>
    <col min="1" max="1" width="27.6640625" customWidth="1"/>
    <col min="2" max="4" width="13.6640625" customWidth="1"/>
    <col min="5" max="5" width="27.6640625" customWidth="1"/>
  </cols>
  <sheetData>
    <row r="1" spans="1:11" x14ac:dyDescent="0.25">
      <c r="A1" s="487" t="s">
        <v>516</v>
      </c>
      <c r="B1" s="487"/>
      <c r="C1" s="487"/>
      <c r="D1" s="487"/>
      <c r="E1" s="487"/>
      <c r="F1" s="487"/>
      <c r="G1" s="487"/>
      <c r="H1" s="487"/>
      <c r="I1" s="1"/>
      <c r="J1" s="1"/>
      <c r="K1" s="1"/>
    </row>
    <row r="2" spans="1:11" x14ac:dyDescent="0.25">
      <c r="F2" s="21"/>
      <c r="G2" s="21"/>
      <c r="H2" s="21"/>
      <c r="I2" s="1"/>
      <c r="J2" s="1"/>
      <c r="K2" s="1"/>
    </row>
    <row r="3" spans="1:11" x14ac:dyDescent="0.25">
      <c r="A3" s="503" t="s">
        <v>103</v>
      </c>
      <c r="B3" s="504"/>
      <c r="C3" s="504"/>
      <c r="D3" s="503"/>
      <c r="E3" s="503"/>
      <c r="F3" s="503"/>
      <c r="G3" s="503"/>
      <c r="H3" s="503"/>
      <c r="I3" s="1"/>
      <c r="J3" s="1"/>
      <c r="K3" s="1"/>
    </row>
    <row r="4" spans="1:11" x14ac:dyDescent="0.25">
      <c r="A4" s="502" t="s">
        <v>372</v>
      </c>
      <c r="B4" s="505"/>
      <c r="C4" s="505"/>
      <c r="D4" s="502"/>
      <c r="E4" s="502"/>
      <c r="F4" s="502"/>
      <c r="G4" s="502"/>
      <c r="H4" s="502"/>
      <c r="I4" s="1"/>
      <c r="J4" s="1"/>
      <c r="K4" s="1"/>
    </row>
    <row r="5" spans="1:11" x14ac:dyDescent="0.25">
      <c r="A5" s="502"/>
      <c r="B5" s="502"/>
      <c r="C5" s="502"/>
      <c r="D5" s="502"/>
      <c r="E5" s="502"/>
      <c r="F5" s="502"/>
      <c r="G5" s="502"/>
      <c r="H5" s="502"/>
      <c r="I5" s="1"/>
      <c r="J5" s="1"/>
      <c r="K5" s="1"/>
    </row>
    <row r="6" spans="1:11" ht="13.8" thickBot="1" x14ac:dyDescent="0.3">
      <c r="A6" s="255"/>
      <c r="B6" s="255"/>
      <c r="C6" s="255"/>
      <c r="D6" s="255"/>
      <c r="E6" s="255"/>
      <c r="F6" s="255"/>
      <c r="G6" s="255"/>
      <c r="H6" s="255"/>
      <c r="I6" s="1"/>
      <c r="J6" s="1"/>
      <c r="K6" s="1"/>
    </row>
    <row r="7" spans="1:11" s="331" customFormat="1" x14ac:dyDescent="0.25">
      <c r="A7" s="506" t="s">
        <v>84</v>
      </c>
      <c r="B7" s="507"/>
      <c r="C7" s="507"/>
      <c r="D7" s="507"/>
      <c r="E7" s="510" t="s">
        <v>147</v>
      </c>
      <c r="F7" s="507"/>
      <c r="G7" s="507"/>
      <c r="H7" s="511"/>
    </row>
    <row r="8" spans="1:11" s="331" customFormat="1" x14ac:dyDescent="0.25">
      <c r="A8" s="508"/>
      <c r="B8" s="509"/>
      <c r="C8" s="509"/>
      <c r="D8" s="509"/>
      <c r="E8" s="512"/>
      <c r="F8" s="509"/>
      <c r="G8" s="509"/>
      <c r="H8" s="513"/>
    </row>
    <row r="9" spans="1:11" x14ac:dyDescent="0.25">
      <c r="A9" s="84"/>
      <c r="B9" s="15" t="s">
        <v>427</v>
      </c>
      <c r="C9" s="270" t="s">
        <v>427</v>
      </c>
      <c r="D9" s="270" t="s">
        <v>427</v>
      </c>
      <c r="E9" s="15"/>
      <c r="F9" s="256" t="s">
        <v>427</v>
      </c>
      <c r="G9" s="256" t="s">
        <v>427</v>
      </c>
      <c r="H9" s="426" t="s">
        <v>427</v>
      </c>
      <c r="I9" s="1"/>
      <c r="J9" s="1"/>
      <c r="K9" s="1"/>
    </row>
    <row r="10" spans="1:11" x14ac:dyDescent="0.25">
      <c r="A10" s="84" t="s">
        <v>86</v>
      </c>
      <c r="B10" s="16" t="s">
        <v>6</v>
      </c>
      <c r="C10" s="405" t="s">
        <v>396</v>
      </c>
      <c r="D10" s="405" t="s">
        <v>227</v>
      </c>
      <c r="E10" s="15" t="s">
        <v>86</v>
      </c>
      <c r="F10" s="257" t="s">
        <v>6</v>
      </c>
      <c r="G10" s="405" t="s">
        <v>396</v>
      </c>
      <c r="H10" s="406" t="s">
        <v>227</v>
      </c>
      <c r="I10" s="1"/>
      <c r="J10" s="1"/>
      <c r="K10" s="1"/>
    </row>
    <row r="11" spans="1:11" x14ac:dyDescent="0.25">
      <c r="A11" s="87" t="s">
        <v>105</v>
      </c>
      <c r="B11" s="12"/>
      <c r="C11" s="117"/>
      <c r="D11" s="117"/>
      <c r="E11" s="12" t="s">
        <v>439</v>
      </c>
      <c r="F11" s="117"/>
      <c r="G11" s="117"/>
      <c r="H11" s="259"/>
      <c r="I11" s="1"/>
      <c r="J11" s="1"/>
      <c r="K11" s="1"/>
    </row>
    <row r="12" spans="1:11" x14ac:dyDescent="0.25">
      <c r="A12" s="134" t="s">
        <v>106</v>
      </c>
      <c r="B12" s="13">
        <v>1500</v>
      </c>
      <c r="C12" s="118">
        <v>1500</v>
      </c>
      <c r="D12" s="118">
        <v>1292</v>
      </c>
      <c r="E12" s="13" t="s">
        <v>440</v>
      </c>
      <c r="F12" s="243">
        <v>225598</v>
      </c>
      <c r="G12" s="243">
        <v>267250</v>
      </c>
      <c r="H12" s="260">
        <v>149077</v>
      </c>
      <c r="I12" s="1"/>
      <c r="J12" s="1"/>
      <c r="K12" s="1"/>
    </row>
    <row r="13" spans="1:11" x14ac:dyDescent="0.25">
      <c r="A13" s="87" t="s">
        <v>109</v>
      </c>
      <c r="B13" s="12"/>
      <c r="C13" s="117"/>
      <c r="D13" s="117"/>
      <c r="E13" s="12" t="s">
        <v>107</v>
      </c>
      <c r="F13" s="117"/>
      <c r="G13" s="117"/>
      <c r="H13" s="259"/>
      <c r="I13" s="1"/>
      <c r="J13" s="1"/>
      <c r="K13" s="1"/>
    </row>
    <row r="14" spans="1:11" x14ac:dyDescent="0.25">
      <c r="A14" s="135" t="s">
        <v>110</v>
      </c>
      <c r="B14" s="14"/>
      <c r="C14" s="115"/>
      <c r="D14" s="115"/>
      <c r="E14" s="14" t="s">
        <v>108</v>
      </c>
      <c r="F14" s="115">
        <v>204000</v>
      </c>
      <c r="G14" s="115">
        <v>195000</v>
      </c>
      <c r="H14" s="261">
        <v>22566</v>
      </c>
      <c r="I14" s="1"/>
      <c r="J14" s="1"/>
      <c r="K14" s="1"/>
    </row>
    <row r="15" spans="1:11" x14ac:dyDescent="0.25">
      <c r="A15" s="135" t="s">
        <v>111</v>
      </c>
      <c r="B15" s="14"/>
      <c r="C15" s="115"/>
      <c r="D15" s="115"/>
      <c r="E15" s="14" t="s">
        <v>112</v>
      </c>
      <c r="F15" s="244">
        <v>81238</v>
      </c>
      <c r="G15" s="244">
        <v>43668</v>
      </c>
      <c r="H15" s="262">
        <v>25056</v>
      </c>
      <c r="I15" s="1"/>
      <c r="J15" s="1"/>
      <c r="K15" s="1"/>
    </row>
    <row r="16" spans="1:11" x14ac:dyDescent="0.25">
      <c r="A16" s="86" t="s">
        <v>113</v>
      </c>
      <c r="B16" s="11">
        <v>286793</v>
      </c>
      <c r="C16" s="116">
        <v>532148</v>
      </c>
      <c r="D16" s="116">
        <v>532148</v>
      </c>
      <c r="E16" s="11" t="s">
        <v>368</v>
      </c>
      <c r="F16" s="116">
        <v>125000</v>
      </c>
      <c r="G16" s="116">
        <v>125000</v>
      </c>
      <c r="H16" s="263">
        <v>125000</v>
      </c>
      <c r="I16" s="1"/>
      <c r="J16" s="1"/>
      <c r="K16" s="1"/>
    </row>
    <row r="17" spans="1:29" x14ac:dyDescent="0.25">
      <c r="A17" s="86" t="s">
        <v>114</v>
      </c>
      <c r="B17" s="11"/>
      <c r="C17" s="116"/>
      <c r="D17" s="116"/>
      <c r="E17" s="11" t="s">
        <v>115</v>
      </c>
      <c r="F17" s="116"/>
      <c r="G17" s="116"/>
      <c r="H17" s="263"/>
      <c r="I17" s="1"/>
      <c r="J17" s="1"/>
      <c r="K17" s="1"/>
    </row>
    <row r="18" spans="1:29" x14ac:dyDescent="0.25">
      <c r="A18" s="86" t="s">
        <v>116</v>
      </c>
      <c r="B18" s="11"/>
      <c r="C18" s="116"/>
      <c r="D18" s="116"/>
      <c r="E18" s="11" t="s">
        <v>117</v>
      </c>
      <c r="F18" s="116">
        <v>15530</v>
      </c>
      <c r="G18" s="116">
        <v>15530</v>
      </c>
      <c r="H18" s="263">
        <v>10353</v>
      </c>
      <c r="I18" s="1"/>
      <c r="J18" s="1"/>
      <c r="K18" s="1"/>
    </row>
    <row r="19" spans="1:29" x14ac:dyDescent="0.25">
      <c r="A19" s="86" t="s">
        <v>93</v>
      </c>
      <c r="B19" s="11"/>
      <c r="C19" s="116"/>
      <c r="D19" s="116"/>
      <c r="E19" s="11" t="s">
        <v>93</v>
      </c>
      <c r="F19" s="116"/>
      <c r="G19" s="116">
        <v>3000</v>
      </c>
      <c r="H19" s="263">
        <v>3000</v>
      </c>
      <c r="I19" s="1"/>
      <c r="J19" s="1"/>
      <c r="K19" s="1"/>
    </row>
    <row r="20" spans="1:29" x14ac:dyDescent="0.25">
      <c r="A20" s="86" t="s">
        <v>169</v>
      </c>
      <c r="B20" s="11"/>
      <c r="C20" s="116"/>
      <c r="D20" s="116"/>
      <c r="E20" s="11" t="s">
        <v>102</v>
      </c>
      <c r="F20" s="116">
        <v>39518</v>
      </c>
      <c r="G20" s="116">
        <v>221098</v>
      </c>
      <c r="H20" s="263"/>
      <c r="I20" s="1"/>
      <c r="J20" s="1"/>
      <c r="K20" s="1"/>
    </row>
    <row r="21" spans="1:29" x14ac:dyDescent="0.25">
      <c r="A21" s="86" t="s">
        <v>170</v>
      </c>
      <c r="B21" s="11">
        <v>402591</v>
      </c>
      <c r="C21" s="116">
        <v>336898</v>
      </c>
      <c r="D21" s="116">
        <v>494054</v>
      </c>
      <c r="E21" s="11"/>
      <c r="F21" s="116"/>
      <c r="G21" s="116"/>
      <c r="H21" s="263"/>
      <c r="I21" s="1"/>
      <c r="J21" s="1"/>
      <c r="K21" s="1"/>
    </row>
    <row r="22" spans="1:29" ht="13.8" thickBot="1" x14ac:dyDescent="0.3">
      <c r="A22" s="87"/>
      <c r="B22" s="12"/>
      <c r="C22" s="117"/>
      <c r="D22" s="117"/>
      <c r="E22" s="12"/>
      <c r="F22" s="117"/>
      <c r="G22" s="117"/>
      <c r="H22" s="259"/>
      <c r="I22" s="1"/>
      <c r="J22" s="1"/>
      <c r="K22" s="1"/>
    </row>
    <row r="23" spans="1:29" ht="13.8" thickBot="1" x14ac:dyDescent="0.3">
      <c r="A23" s="73" t="s">
        <v>94</v>
      </c>
      <c r="B23" s="264">
        <f>SUM(B12:B22)</f>
        <v>690884</v>
      </c>
      <c r="C23" s="264">
        <v>870546</v>
      </c>
      <c r="D23" s="264">
        <f>SUM(D12:D22)</f>
        <v>1027494</v>
      </c>
      <c r="E23" s="30" t="s">
        <v>94</v>
      </c>
      <c r="F23" s="264">
        <f>SUM(F12:F22)</f>
        <v>690884</v>
      </c>
      <c r="G23" s="264">
        <v>870546</v>
      </c>
      <c r="H23" s="51">
        <f>SUM(H12:H22)</f>
        <v>335052</v>
      </c>
      <c r="I23" s="1"/>
      <c r="J23" s="1"/>
      <c r="K23" s="1"/>
    </row>
    <row r="24" spans="1:29" ht="13.8" thickBot="1" x14ac:dyDescent="0.3">
      <c r="A24" s="19" t="s">
        <v>95</v>
      </c>
      <c r="B24" s="18"/>
      <c r="C24" s="432"/>
      <c r="D24" s="432"/>
      <c r="E24" s="20" t="s">
        <v>96</v>
      </c>
      <c r="F24" s="432"/>
      <c r="G24" s="442"/>
      <c r="H24" s="433">
        <v>692442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I27" s="43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I28" s="43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7:29" x14ac:dyDescent="0.25"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7:29" x14ac:dyDescent="0.25"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7:29" x14ac:dyDescent="0.25"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7:29" x14ac:dyDescent="0.25">
      <c r="G36" s="99"/>
      <c r="H36" s="99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7:29" x14ac:dyDescent="0.25">
      <c r="G37" s="99"/>
      <c r="H37" s="99"/>
      <c r="I37" s="44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7:29" x14ac:dyDescent="0.25">
      <c r="G38" s="99"/>
      <c r="H38" s="99"/>
      <c r="I38" s="44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7:29" x14ac:dyDescent="0.25">
      <c r="G39" s="99"/>
      <c r="H39" s="99"/>
      <c r="I39" s="44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7:29" x14ac:dyDescent="0.25">
      <c r="G40" s="99"/>
      <c r="H40" s="99"/>
      <c r="I40" s="44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7:29" x14ac:dyDescent="0.25">
      <c r="G41" s="99"/>
      <c r="H41" s="99"/>
      <c r="I41" s="44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7:29" x14ac:dyDescent="0.25">
      <c r="G42" s="99"/>
      <c r="H42" s="99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7:29" x14ac:dyDescent="0.25"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7:29" x14ac:dyDescent="0.25"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7:29" x14ac:dyDescent="0.25"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7:29" x14ac:dyDescent="0.25"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</sheetData>
  <mergeCells count="6">
    <mergeCell ref="A7:D8"/>
    <mergeCell ref="E7:H8"/>
    <mergeCell ref="A5:H5"/>
    <mergeCell ref="A1:H1"/>
    <mergeCell ref="A3:H3"/>
    <mergeCell ref="A4:H4"/>
  </mergeCells>
  <phoneticPr fontId="0" type="noConversion"/>
  <pageMargins left="0.87" right="0.39370078740157483" top="0.98425196850393704" bottom="0.98425196850393704" header="0.51181102362204722" footer="0.51181102362204722"/>
  <pageSetup paperSize="9" scale="94" orientation="landscape" r:id="rId1"/>
  <headerFooter alignWithMargins="0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04"/>
  <sheetViews>
    <sheetView zoomScaleNormal="100" zoomScaleSheetLayoutView="80" workbookViewId="0">
      <selection activeCell="A2" sqref="A2:F2"/>
    </sheetView>
  </sheetViews>
  <sheetFormatPr defaultRowHeight="13.2" x14ac:dyDescent="0.25"/>
  <cols>
    <col min="3" max="3" width="33.88671875" customWidth="1"/>
    <col min="4" max="6" width="13.6640625" customWidth="1"/>
  </cols>
  <sheetData>
    <row r="2" spans="1:8" x14ac:dyDescent="0.25">
      <c r="A2" s="487" t="s">
        <v>517</v>
      </c>
      <c r="B2" s="487"/>
      <c r="C2" s="487"/>
      <c r="D2" s="487"/>
      <c r="E2" s="487"/>
      <c r="F2" s="487"/>
      <c r="G2" s="245"/>
      <c r="H2" s="245"/>
    </row>
    <row r="3" spans="1:8" x14ac:dyDescent="0.25">
      <c r="C3" s="171"/>
      <c r="D3" s="171"/>
      <c r="E3" s="171"/>
      <c r="F3" s="171"/>
    </row>
    <row r="4" spans="1:8" x14ac:dyDescent="0.25">
      <c r="A4" s="514"/>
      <c r="B4" s="514"/>
      <c r="C4" s="514"/>
      <c r="D4" s="514"/>
      <c r="E4" s="514"/>
      <c r="F4" s="514"/>
    </row>
    <row r="5" spans="1:8" ht="13.8" thickBot="1" x14ac:dyDescent="0.3">
      <c r="D5" s="21"/>
      <c r="E5" s="21"/>
      <c r="F5" s="21" t="s">
        <v>199</v>
      </c>
    </row>
    <row r="6" spans="1:8" x14ac:dyDescent="0.25">
      <c r="A6" s="265" t="s">
        <v>373</v>
      </c>
      <c r="B6" s="444"/>
      <c r="C6" s="332" t="s">
        <v>139</v>
      </c>
      <c r="D6" s="27"/>
      <c r="E6" s="27"/>
      <c r="F6" s="333"/>
    </row>
    <row r="7" spans="1:8" ht="13.8" thickBot="1" x14ac:dyDescent="0.3">
      <c r="A7" s="266" t="s">
        <v>374</v>
      </c>
      <c r="B7" s="445"/>
      <c r="C7" s="334" t="s">
        <v>173</v>
      </c>
      <c r="D7" s="125"/>
      <c r="E7" s="125"/>
      <c r="F7" s="335"/>
    </row>
    <row r="8" spans="1:8" ht="13.8" thickBot="1" x14ac:dyDescent="0.3">
      <c r="A8" s="21"/>
      <c r="B8" s="21"/>
      <c r="C8" s="21"/>
      <c r="D8" s="60"/>
      <c r="E8" s="268"/>
      <c r="F8" s="268"/>
      <c r="G8" s="99"/>
    </row>
    <row r="9" spans="1:8" x14ac:dyDescent="0.25">
      <c r="A9" s="62" t="s">
        <v>140</v>
      </c>
      <c r="B9" s="26" t="s">
        <v>142</v>
      </c>
      <c r="C9" s="36"/>
      <c r="D9" s="37"/>
      <c r="E9" s="269"/>
      <c r="F9" s="172"/>
    </row>
    <row r="10" spans="1:8" x14ac:dyDescent="0.25">
      <c r="A10" s="63" t="s">
        <v>141</v>
      </c>
      <c r="B10" s="29" t="s">
        <v>6</v>
      </c>
      <c r="C10" s="186" t="s">
        <v>143</v>
      </c>
      <c r="D10" s="270" t="s">
        <v>427</v>
      </c>
      <c r="E10" s="270" t="s">
        <v>427</v>
      </c>
      <c r="F10" s="336" t="s">
        <v>427</v>
      </c>
    </row>
    <row r="11" spans="1:8" ht="13.8" thickBot="1" x14ac:dyDescent="0.3">
      <c r="A11" s="64"/>
      <c r="B11" s="65"/>
      <c r="C11" s="65" t="s">
        <v>144</v>
      </c>
      <c r="D11" s="446" t="s">
        <v>6</v>
      </c>
      <c r="E11" s="337" t="s">
        <v>396</v>
      </c>
      <c r="F11" s="338" t="s">
        <v>227</v>
      </c>
    </row>
    <row r="12" spans="1:8" ht="13.8" thickBot="1" x14ac:dyDescent="0.3">
      <c r="A12" s="57">
        <v>1</v>
      </c>
      <c r="B12" s="58">
        <v>2</v>
      </c>
      <c r="C12" s="174">
        <v>3</v>
      </c>
      <c r="D12" s="102">
        <v>4</v>
      </c>
      <c r="E12" s="447">
        <v>5</v>
      </c>
      <c r="F12" s="448">
        <v>6</v>
      </c>
    </row>
    <row r="13" spans="1:8" ht="13.8" thickBot="1" x14ac:dyDescent="0.3">
      <c r="A13" s="67"/>
      <c r="B13" s="78"/>
      <c r="C13" s="78" t="s">
        <v>84</v>
      </c>
      <c r="D13" s="272"/>
      <c r="E13" s="82"/>
      <c r="F13" s="273"/>
    </row>
    <row r="14" spans="1:8" ht="13.8" x14ac:dyDescent="0.3">
      <c r="A14" s="274">
        <v>1</v>
      </c>
      <c r="B14" s="275"/>
      <c r="C14" s="275" t="s">
        <v>87</v>
      </c>
      <c r="D14" s="276">
        <f>SUM(D15:D19)</f>
        <v>32350</v>
      </c>
      <c r="E14" s="276">
        <f>E15</f>
        <v>54010</v>
      </c>
      <c r="F14" s="277">
        <f>F15</f>
        <v>55132</v>
      </c>
    </row>
    <row r="15" spans="1:8" x14ac:dyDescent="0.25">
      <c r="A15" s="278"/>
      <c r="B15" s="23">
        <v>1</v>
      </c>
      <c r="C15" s="23" t="s">
        <v>145</v>
      </c>
      <c r="D15" s="61">
        <v>32350</v>
      </c>
      <c r="E15" s="61">
        <v>54010</v>
      </c>
      <c r="F15" s="49">
        <v>55132</v>
      </c>
    </row>
    <row r="16" spans="1:8" x14ac:dyDescent="0.25">
      <c r="A16" s="278"/>
      <c r="B16" s="23"/>
      <c r="C16" s="339" t="s">
        <v>397</v>
      </c>
      <c r="D16" s="61"/>
      <c r="E16" s="340">
        <v>6012</v>
      </c>
      <c r="F16" s="449">
        <v>6012</v>
      </c>
    </row>
    <row r="17" spans="1:7" x14ac:dyDescent="0.25">
      <c r="A17" s="75"/>
      <c r="B17" s="45">
        <v>2</v>
      </c>
      <c r="C17" s="45" t="s">
        <v>225</v>
      </c>
      <c r="D17" s="110"/>
      <c r="E17" s="110"/>
      <c r="F17" s="46"/>
    </row>
    <row r="18" spans="1:7" x14ac:dyDescent="0.25">
      <c r="A18" s="75"/>
      <c r="B18" s="45">
        <v>3</v>
      </c>
      <c r="C18" s="45" t="s">
        <v>146</v>
      </c>
      <c r="D18" s="110"/>
      <c r="E18" s="110"/>
      <c r="F18" s="46"/>
    </row>
    <row r="19" spans="1:7" ht="13.8" x14ac:dyDescent="0.3">
      <c r="A19" s="75">
        <v>2</v>
      </c>
      <c r="B19" s="45"/>
      <c r="C19" s="450" t="s">
        <v>197</v>
      </c>
      <c r="D19" s="110"/>
      <c r="E19" s="451">
        <v>1404</v>
      </c>
      <c r="F19" s="452">
        <v>1404</v>
      </c>
    </row>
    <row r="20" spans="1:7" ht="13.8" x14ac:dyDescent="0.3">
      <c r="A20" s="75">
        <v>3</v>
      </c>
      <c r="B20" s="45"/>
      <c r="C20" s="76" t="s">
        <v>89</v>
      </c>
      <c r="D20" s="119">
        <f>SUM(D21:D22)</f>
        <v>3530</v>
      </c>
      <c r="E20" s="119">
        <f>SUM(E21:E22)</f>
        <v>4543</v>
      </c>
      <c r="F20" s="279">
        <f>SUM(F21:F22)</f>
        <v>9983</v>
      </c>
    </row>
    <row r="21" spans="1:7" x14ac:dyDescent="0.25">
      <c r="A21" s="75"/>
      <c r="B21" s="45">
        <v>1</v>
      </c>
      <c r="C21" s="45" t="s">
        <v>159</v>
      </c>
      <c r="D21" s="110">
        <v>3530</v>
      </c>
      <c r="E21" s="110">
        <v>4543</v>
      </c>
      <c r="F21" s="46">
        <v>9983</v>
      </c>
      <c r="G21" s="352"/>
    </row>
    <row r="22" spans="1:7" x14ac:dyDescent="0.25">
      <c r="A22" s="75"/>
      <c r="B22" s="45">
        <v>2</v>
      </c>
      <c r="C22" s="45" t="s">
        <v>196</v>
      </c>
      <c r="D22" s="110"/>
      <c r="E22" s="110"/>
      <c r="F22" s="46"/>
    </row>
    <row r="23" spans="1:7" ht="13.8" x14ac:dyDescent="0.3">
      <c r="A23" s="75">
        <v>4</v>
      </c>
      <c r="B23" s="45"/>
      <c r="C23" s="76" t="s">
        <v>375</v>
      </c>
      <c r="D23" s="119">
        <v>9649</v>
      </c>
      <c r="E23" s="119">
        <v>38517</v>
      </c>
      <c r="F23" s="279">
        <v>38502</v>
      </c>
    </row>
    <row r="24" spans="1:7" ht="14.4" thickBot="1" x14ac:dyDescent="0.35">
      <c r="A24" s="173">
        <v>5</v>
      </c>
      <c r="B24" s="127"/>
      <c r="C24" s="127" t="s">
        <v>160</v>
      </c>
      <c r="D24" s="280">
        <v>113722</v>
      </c>
      <c r="E24" s="280">
        <v>64237</v>
      </c>
      <c r="F24" s="281">
        <v>37475</v>
      </c>
    </row>
    <row r="25" spans="1:7" ht="13.8" thickBot="1" x14ac:dyDescent="0.3">
      <c r="A25" s="282"/>
      <c r="B25" s="83"/>
      <c r="C25" s="50" t="s">
        <v>66</v>
      </c>
      <c r="D25" s="113">
        <f>SUM(D14+D20+D23+D24)</f>
        <v>159251</v>
      </c>
      <c r="E25" s="113">
        <f>SUM(E14+E19+E20+E23+E24)</f>
        <v>162711</v>
      </c>
      <c r="F25" s="77">
        <f>SUM(F14+F19+F20+F23+F24)</f>
        <v>142496</v>
      </c>
    </row>
    <row r="26" spans="1:7" ht="13.8" thickBot="1" x14ac:dyDescent="0.3">
      <c r="A26" s="283"/>
      <c r="B26" s="88"/>
      <c r="C26" s="24" t="s">
        <v>147</v>
      </c>
      <c r="D26" s="82"/>
      <c r="E26" s="82"/>
      <c r="F26" s="273"/>
    </row>
    <row r="27" spans="1:7" ht="13.8" x14ac:dyDescent="0.3">
      <c r="A27" s="274">
        <v>6</v>
      </c>
      <c r="B27" s="275"/>
      <c r="C27" s="275" t="s">
        <v>148</v>
      </c>
      <c r="D27" s="276">
        <f>SUM(D28:D30)</f>
        <v>131201</v>
      </c>
      <c r="E27" s="276">
        <f>SUM(E28:E30)</f>
        <v>145319</v>
      </c>
      <c r="F27" s="277">
        <f>SUM(F28:F30)</f>
        <v>138085</v>
      </c>
    </row>
    <row r="28" spans="1:7" x14ac:dyDescent="0.25">
      <c r="A28" s="278"/>
      <c r="B28" s="23">
        <v>1</v>
      </c>
      <c r="C28" s="23" t="s">
        <v>97</v>
      </c>
      <c r="D28" s="61">
        <v>77586</v>
      </c>
      <c r="E28" s="61">
        <v>82285</v>
      </c>
      <c r="F28" s="49">
        <v>78511</v>
      </c>
    </row>
    <row r="29" spans="1:7" x14ac:dyDescent="0.25">
      <c r="A29" s="75"/>
      <c r="B29" s="45">
        <v>2</v>
      </c>
      <c r="C29" s="45" t="s">
        <v>149</v>
      </c>
      <c r="D29" s="110">
        <v>19032</v>
      </c>
      <c r="E29" s="110">
        <v>20083</v>
      </c>
      <c r="F29" s="46">
        <v>18630</v>
      </c>
    </row>
    <row r="30" spans="1:7" x14ac:dyDescent="0.25">
      <c r="A30" s="75"/>
      <c r="B30" s="45">
        <v>3</v>
      </c>
      <c r="C30" s="45" t="s">
        <v>99</v>
      </c>
      <c r="D30" s="110">
        <v>34583</v>
      </c>
      <c r="E30" s="110">
        <v>42951</v>
      </c>
      <c r="F30" s="46">
        <v>40944</v>
      </c>
    </row>
    <row r="31" spans="1:7" x14ac:dyDescent="0.25">
      <c r="A31" s="75"/>
      <c r="B31" s="45"/>
      <c r="C31" s="339" t="s">
        <v>397</v>
      </c>
      <c r="D31" s="110"/>
      <c r="E31" s="409">
        <v>6012</v>
      </c>
      <c r="F31" s="410">
        <v>6012</v>
      </c>
    </row>
    <row r="32" spans="1:7" ht="13.8" x14ac:dyDescent="0.3">
      <c r="A32" s="75">
        <v>7</v>
      </c>
      <c r="B32" s="45"/>
      <c r="C32" s="76" t="s">
        <v>150</v>
      </c>
      <c r="D32" s="453">
        <f>SUM(D33:D35)</f>
        <v>0</v>
      </c>
      <c r="E32" s="119">
        <f>SUM(E33:E35)</f>
        <v>0</v>
      </c>
      <c r="F32" s="279">
        <f>SUM(F33:F35)</f>
        <v>0</v>
      </c>
    </row>
    <row r="33" spans="1:6" x14ac:dyDescent="0.25">
      <c r="A33" s="278"/>
      <c r="B33" s="23">
        <v>1</v>
      </c>
      <c r="C33" s="23" t="s">
        <v>151</v>
      </c>
      <c r="D33" s="61"/>
      <c r="E33" s="61"/>
      <c r="F33" s="49"/>
    </row>
    <row r="34" spans="1:6" x14ac:dyDescent="0.25">
      <c r="A34" s="75"/>
      <c r="B34" s="45">
        <v>2</v>
      </c>
      <c r="C34" s="45" t="s">
        <v>152</v>
      </c>
      <c r="D34" s="110"/>
      <c r="E34" s="110"/>
      <c r="F34" s="46"/>
    </row>
    <row r="35" spans="1:6" x14ac:dyDescent="0.25">
      <c r="A35" s="75"/>
      <c r="B35" s="45">
        <v>3</v>
      </c>
      <c r="C35" s="45" t="s">
        <v>153</v>
      </c>
      <c r="D35" s="110"/>
      <c r="E35" s="110"/>
      <c r="F35" s="46"/>
    </row>
    <row r="36" spans="1:6" ht="13.8" x14ac:dyDescent="0.3">
      <c r="A36" s="278">
        <v>8</v>
      </c>
      <c r="B36" s="23"/>
      <c r="C36" s="341" t="s">
        <v>154</v>
      </c>
      <c r="D36" s="342">
        <f>SUM(D37:D39)</f>
        <v>28050</v>
      </c>
      <c r="E36" s="342">
        <f>SUM(E37:E39)</f>
        <v>17392</v>
      </c>
      <c r="F36" s="343">
        <f>SUM(F37:F39)</f>
        <v>4411</v>
      </c>
    </row>
    <row r="37" spans="1:6" x14ac:dyDescent="0.25">
      <c r="A37" s="69"/>
      <c r="B37" s="45">
        <v>1</v>
      </c>
      <c r="C37" s="45" t="s">
        <v>132</v>
      </c>
      <c r="D37" s="110">
        <v>16050</v>
      </c>
      <c r="E37" s="110">
        <v>14175</v>
      </c>
      <c r="F37" s="46">
        <v>1756</v>
      </c>
    </row>
    <row r="38" spans="1:6" x14ac:dyDescent="0.25">
      <c r="A38" s="69"/>
      <c r="B38" s="45">
        <v>2</v>
      </c>
      <c r="C38" s="45" t="s">
        <v>155</v>
      </c>
      <c r="D38" s="110">
        <v>0</v>
      </c>
      <c r="E38" s="110">
        <v>217</v>
      </c>
      <c r="F38" s="46">
        <v>217</v>
      </c>
    </row>
    <row r="39" spans="1:6" ht="13.8" thickBot="1" x14ac:dyDescent="0.3">
      <c r="A39" s="74"/>
      <c r="B39" s="31">
        <v>3</v>
      </c>
      <c r="C39" s="31" t="s">
        <v>376</v>
      </c>
      <c r="D39" s="111">
        <v>12000</v>
      </c>
      <c r="E39" s="111">
        <v>3000</v>
      </c>
      <c r="F39" s="48">
        <v>2438</v>
      </c>
    </row>
    <row r="40" spans="1:6" ht="13.8" thickBot="1" x14ac:dyDescent="0.3">
      <c r="A40" s="107"/>
      <c r="B40" s="107"/>
      <c r="C40" s="78" t="s">
        <v>158</v>
      </c>
      <c r="D40" s="113">
        <f>D27+D32+D36</f>
        <v>159251</v>
      </c>
      <c r="E40" s="113">
        <f>E27+E32+E36</f>
        <v>162711</v>
      </c>
      <c r="F40" s="77">
        <f>F27+F32+F36</f>
        <v>142496</v>
      </c>
    </row>
    <row r="41" spans="1:6" ht="13.8" thickBot="1" x14ac:dyDescent="0.3">
      <c r="A41" s="44" t="s">
        <v>166</v>
      </c>
      <c r="B41" s="105"/>
      <c r="C41" s="121"/>
      <c r="D41" s="454">
        <v>23</v>
      </c>
      <c r="E41" s="121">
        <v>23</v>
      </c>
      <c r="F41" s="229">
        <v>23</v>
      </c>
    </row>
    <row r="44" spans="1:6" x14ac:dyDescent="0.25">
      <c r="C44" s="21"/>
    </row>
    <row r="45" spans="1:6" x14ac:dyDescent="0.25">
      <c r="C45" s="21"/>
    </row>
    <row r="46" spans="1:6" ht="13.8" thickBot="1" x14ac:dyDescent="0.3">
      <c r="D46" s="21"/>
      <c r="E46" s="21"/>
      <c r="F46" s="21" t="s">
        <v>213</v>
      </c>
    </row>
    <row r="47" spans="1:6" x14ac:dyDescent="0.25">
      <c r="A47" s="265" t="s">
        <v>373</v>
      </c>
      <c r="B47" s="444"/>
      <c r="C47" s="332" t="s">
        <v>139</v>
      </c>
      <c r="D47" s="27"/>
      <c r="E47" s="27"/>
      <c r="F47" s="333"/>
    </row>
    <row r="48" spans="1:6" ht="13.8" thickBot="1" x14ac:dyDescent="0.3">
      <c r="A48" s="266" t="s">
        <v>374</v>
      </c>
      <c r="B48" s="445"/>
      <c r="C48" s="334" t="s">
        <v>192</v>
      </c>
      <c r="D48" s="125"/>
      <c r="E48" s="125"/>
      <c r="F48" s="335"/>
    </row>
    <row r="49" spans="1:6" ht="13.8" thickBot="1" x14ac:dyDescent="0.3">
      <c r="A49" s="21"/>
      <c r="B49" s="21"/>
      <c r="C49" s="21"/>
      <c r="D49" s="21"/>
      <c r="E49" s="21"/>
      <c r="F49" s="21"/>
    </row>
    <row r="50" spans="1:6" x14ac:dyDescent="0.25">
      <c r="A50" s="62" t="s">
        <v>140</v>
      </c>
      <c r="B50" s="26" t="s">
        <v>142</v>
      </c>
      <c r="C50" s="36"/>
      <c r="D50" s="37"/>
      <c r="E50" s="269"/>
      <c r="F50" s="172"/>
    </row>
    <row r="51" spans="1:6" x14ac:dyDescent="0.25">
      <c r="A51" s="63" t="s">
        <v>141</v>
      </c>
      <c r="B51" s="29" t="s">
        <v>6</v>
      </c>
      <c r="C51" s="186" t="s">
        <v>143</v>
      </c>
      <c r="D51" s="270" t="s">
        <v>427</v>
      </c>
      <c r="E51" s="270" t="s">
        <v>427</v>
      </c>
      <c r="F51" s="336" t="s">
        <v>427</v>
      </c>
    </row>
    <row r="52" spans="1:6" ht="13.8" thickBot="1" x14ac:dyDescent="0.3">
      <c r="A52" s="64"/>
      <c r="B52" s="65"/>
      <c r="C52" s="65" t="s">
        <v>144</v>
      </c>
      <c r="D52" s="446" t="s">
        <v>6</v>
      </c>
      <c r="E52" s="337" t="s">
        <v>396</v>
      </c>
      <c r="F52" s="338" t="s">
        <v>227</v>
      </c>
    </row>
    <row r="53" spans="1:6" ht="13.8" thickBot="1" x14ac:dyDescent="0.3">
      <c r="A53" s="57">
        <v>1</v>
      </c>
      <c r="B53" s="58">
        <v>2</v>
      </c>
      <c r="C53" s="174">
        <v>3</v>
      </c>
      <c r="D53" s="102">
        <v>4</v>
      </c>
      <c r="E53" s="447">
        <v>5</v>
      </c>
      <c r="F53" s="448">
        <v>6</v>
      </c>
    </row>
    <row r="54" spans="1:6" ht="13.8" thickBot="1" x14ac:dyDescent="0.3">
      <c r="A54" s="47"/>
      <c r="B54" s="78"/>
      <c r="C54" s="78" t="s">
        <v>84</v>
      </c>
      <c r="D54" s="272"/>
      <c r="E54" s="82"/>
      <c r="F54" s="273"/>
    </row>
    <row r="55" spans="1:6" ht="13.8" x14ac:dyDescent="0.3">
      <c r="A55" s="278">
        <v>1</v>
      </c>
      <c r="B55" s="284"/>
      <c r="C55" s="284" t="s">
        <v>87</v>
      </c>
      <c r="D55" s="276">
        <f>SUM(D56:D59)</f>
        <v>0</v>
      </c>
      <c r="E55" s="276">
        <f>SUM(E56:E58)</f>
        <v>0</v>
      </c>
      <c r="F55" s="277">
        <f>SUM(F56:F58)</f>
        <v>0</v>
      </c>
    </row>
    <row r="56" spans="1:6" x14ac:dyDescent="0.25">
      <c r="A56" s="68"/>
      <c r="B56" s="23">
        <v>1</v>
      </c>
      <c r="C56" s="23" t="s">
        <v>145</v>
      </c>
      <c r="D56" s="61"/>
      <c r="E56" s="61"/>
      <c r="F56" s="49"/>
    </row>
    <row r="57" spans="1:6" x14ac:dyDescent="0.25">
      <c r="A57" s="69"/>
      <c r="B57" s="45">
        <v>2</v>
      </c>
      <c r="C57" s="45" t="s">
        <v>225</v>
      </c>
      <c r="D57" s="110"/>
      <c r="E57" s="110"/>
      <c r="F57" s="46"/>
    </row>
    <row r="58" spans="1:6" x14ac:dyDescent="0.25">
      <c r="A58" s="69"/>
      <c r="B58" s="45">
        <v>3</v>
      </c>
      <c r="C58" s="45" t="s">
        <v>146</v>
      </c>
      <c r="D58" s="110"/>
      <c r="E58" s="110"/>
      <c r="F58" s="46"/>
    </row>
    <row r="59" spans="1:6" x14ac:dyDescent="0.25">
      <c r="A59" s="75">
        <v>2</v>
      </c>
      <c r="B59" s="45"/>
      <c r="C59" s="450" t="s">
        <v>197</v>
      </c>
      <c r="D59" s="110"/>
      <c r="E59" s="110"/>
      <c r="F59" s="46"/>
    </row>
    <row r="60" spans="1:6" ht="13.8" x14ac:dyDescent="0.3">
      <c r="A60" s="75">
        <v>3</v>
      </c>
      <c r="B60" s="45"/>
      <c r="C60" s="76" t="s">
        <v>89</v>
      </c>
      <c r="D60" s="119">
        <f>SUM(D61:D62)</f>
        <v>0</v>
      </c>
      <c r="E60" s="119">
        <f>SUM(E61:E62)</f>
        <v>0</v>
      </c>
      <c r="F60" s="279">
        <f>SUM(F61:F62)</f>
        <v>0</v>
      </c>
    </row>
    <row r="61" spans="1:6" x14ac:dyDescent="0.25">
      <c r="A61" s="75"/>
      <c r="B61" s="45">
        <v>1</v>
      </c>
      <c r="C61" s="45" t="s">
        <v>159</v>
      </c>
      <c r="D61" s="110"/>
      <c r="E61" s="110"/>
      <c r="F61" s="46"/>
    </row>
    <row r="62" spans="1:6" x14ac:dyDescent="0.25">
      <c r="A62" s="75"/>
      <c r="B62" s="45">
        <v>2</v>
      </c>
      <c r="C62" s="45" t="s">
        <v>196</v>
      </c>
      <c r="D62" s="111"/>
      <c r="E62" s="111"/>
      <c r="F62" s="48"/>
    </row>
    <row r="63" spans="1:6" ht="13.8" x14ac:dyDescent="0.3">
      <c r="A63" s="75">
        <v>4</v>
      </c>
      <c r="B63" s="45"/>
      <c r="C63" s="76" t="s">
        <v>375</v>
      </c>
      <c r="D63" s="119">
        <v>833</v>
      </c>
      <c r="E63" s="119">
        <v>833</v>
      </c>
      <c r="F63" s="279">
        <v>833</v>
      </c>
    </row>
    <row r="64" spans="1:6" ht="14.4" thickBot="1" x14ac:dyDescent="0.35">
      <c r="A64" s="173">
        <v>5</v>
      </c>
      <c r="B64" s="127"/>
      <c r="C64" s="127" t="s">
        <v>160</v>
      </c>
      <c r="D64" s="280">
        <v>536</v>
      </c>
      <c r="E64" s="280">
        <v>536</v>
      </c>
      <c r="F64" s="281">
        <v>771</v>
      </c>
    </row>
    <row r="65" spans="1:6" ht="13.8" thickBot="1" x14ac:dyDescent="0.3">
      <c r="A65" s="79"/>
      <c r="B65" s="35"/>
      <c r="C65" s="78" t="s">
        <v>66</v>
      </c>
      <c r="D65" s="182">
        <f>SUM(D55+D60+D63+D64)</f>
        <v>1369</v>
      </c>
      <c r="E65" s="113">
        <f>SUM(E55+E59+E60+E63+E64)</f>
        <v>1369</v>
      </c>
      <c r="F65" s="77">
        <f>SUM(F55+F59+F60+F63+F64)</f>
        <v>1604</v>
      </c>
    </row>
    <row r="66" spans="1:6" ht="13.8" thickBot="1" x14ac:dyDescent="0.3">
      <c r="A66" s="73"/>
      <c r="B66" s="30"/>
      <c r="C66" s="78" t="s">
        <v>147</v>
      </c>
      <c r="D66" s="264"/>
      <c r="E66" s="264"/>
      <c r="F66" s="51"/>
    </row>
    <row r="67" spans="1:6" ht="13.8" x14ac:dyDescent="0.3">
      <c r="A67" s="285">
        <v>6</v>
      </c>
      <c r="B67" s="286"/>
      <c r="C67" s="286" t="s">
        <v>148</v>
      </c>
      <c r="D67" s="120">
        <f>SUM(D68:D70)</f>
        <v>1369</v>
      </c>
      <c r="E67" s="120">
        <f>SUM(E68:E70)</f>
        <v>1369</v>
      </c>
      <c r="F67" s="344">
        <f>SUM(F68:F70)</f>
        <v>1604</v>
      </c>
    </row>
    <row r="68" spans="1:6" x14ac:dyDescent="0.25">
      <c r="A68" s="75"/>
      <c r="B68" s="45">
        <v>1</v>
      </c>
      <c r="C68" s="45" t="s">
        <v>97</v>
      </c>
      <c r="D68" s="114"/>
      <c r="E68" s="114"/>
      <c r="F68" s="345"/>
    </row>
    <row r="69" spans="1:6" x14ac:dyDescent="0.25">
      <c r="A69" s="68"/>
      <c r="B69" s="23">
        <v>2</v>
      </c>
      <c r="C69" s="23" t="s">
        <v>149</v>
      </c>
      <c r="D69" s="61">
        <v>1369</v>
      </c>
      <c r="E69" s="61">
        <v>1369</v>
      </c>
      <c r="F69" s="49">
        <v>1604</v>
      </c>
    </row>
    <row r="70" spans="1:6" x14ac:dyDescent="0.25">
      <c r="A70" s="69"/>
      <c r="B70" s="45">
        <v>3</v>
      </c>
      <c r="C70" s="45" t="s">
        <v>99</v>
      </c>
      <c r="D70" s="110"/>
      <c r="E70" s="110"/>
      <c r="F70" s="46"/>
    </row>
    <row r="71" spans="1:6" ht="13.8" x14ac:dyDescent="0.3">
      <c r="A71" s="80">
        <v>7</v>
      </c>
      <c r="B71" s="81"/>
      <c r="C71" s="81" t="s">
        <v>150</v>
      </c>
      <c r="D71" s="119">
        <f>SUM(D72:D74)</f>
        <v>0</v>
      </c>
      <c r="E71" s="119">
        <f>SUM(E72:E74)</f>
        <v>0</v>
      </c>
      <c r="F71" s="279">
        <f>SUM(F72:F74)</f>
        <v>0</v>
      </c>
    </row>
    <row r="72" spans="1:6" x14ac:dyDescent="0.25">
      <c r="A72" s="69"/>
      <c r="B72" s="45">
        <v>1</v>
      </c>
      <c r="C72" s="45" t="s">
        <v>161</v>
      </c>
      <c r="D72" s="110"/>
      <c r="E72" s="110"/>
      <c r="F72" s="46"/>
    </row>
    <row r="73" spans="1:6" x14ac:dyDescent="0.25">
      <c r="A73" s="68"/>
      <c r="B73" s="23">
        <v>2</v>
      </c>
      <c r="C73" s="23" t="s">
        <v>162</v>
      </c>
      <c r="D73" s="61"/>
      <c r="E73" s="61"/>
      <c r="F73" s="49"/>
    </row>
    <row r="74" spans="1:6" x14ac:dyDescent="0.25">
      <c r="A74" s="69"/>
      <c r="B74" s="45">
        <v>3</v>
      </c>
      <c r="C74" s="45" t="s">
        <v>153</v>
      </c>
      <c r="D74" s="189"/>
      <c r="E74" s="189"/>
      <c r="F74" s="346"/>
    </row>
    <row r="75" spans="1:6" ht="13.8" x14ac:dyDescent="0.3">
      <c r="A75" s="75">
        <v>8</v>
      </c>
      <c r="B75" s="76"/>
      <c r="C75" s="76" t="s">
        <v>154</v>
      </c>
      <c r="D75" s="119">
        <f>SUM(D76:D78)</f>
        <v>0</v>
      </c>
      <c r="E75" s="119">
        <f>SUM(E76:E78)</f>
        <v>0</v>
      </c>
      <c r="F75" s="279">
        <f>SUM(F76:F78)</f>
        <v>0</v>
      </c>
    </row>
    <row r="76" spans="1:6" x14ac:dyDescent="0.25">
      <c r="A76" s="69"/>
      <c r="B76" s="45">
        <v>1</v>
      </c>
      <c r="C76" s="45" t="s">
        <v>132</v>
      </c>
      <c r="D76" s="110"/>
      <c r="E76" s="110"/>
      <c r="F76" s="46"/>
    </row>
    <row r="77" spans="1:6" x14ac:dyDescent="0.25">
      <c r="A77" s="69"/>
      <c r="B77" s="45">
        <v>2</v>
      </c>
      <c r="C77" s="45" t="s">
        <v>137</v>
      </c>
      <c r="D77" s="110"/>
      <c r="E77" s="110"/>
      <c r="F77" s="46"/>
    </row>
    <row r="78" spans="1:6" ht="13.8" thickBot="1" x14ac:dyDescent="0.3">
      <c r="A78" s="74"/>
      <c r="B78" s="31">
        <v>3</v>
      </c>
      <c r="C78" s="31" t="s">
        <v>376</v>
      </c>
      <c r="D78" s="111"/>
      <c r="E78" s="111"/>
      <c r="F78" s="48"/>
    </row>
    <row r="79" spans="1:6" ht="13.8" thickBot="1" x14ac:dyDescent="0.3">
      <c r="A79" s="79"/>
      <c r="B79" s="35"/>
      <c r="C79" s="78" t="s">
        <v>158</v>
      </c>
      <c r="D79" s="182">
        <f>SUM(D67+D71+D75)</f>
        <v>1369</v>
      </c>
      <c r="E79" s="113">
        <f>SUM(E67+E71+E75)</f>
        <v>1369</v>
      </c>
      <c r="F79" s="77">
        <f>SUM(F67+F71+F75)</f>
        <v>1604</v>
      </c>
    </row>
    <row r="80" spans="1:6" ht="13.8" thickBot="1" x14ac:dyDescent="0.3">
      <c r="A80" s="50" t="s">
        <v>163</v>
      </c>
      <c r="B80" s="78"/>
      <c r="C80" s="78"/>
      <c r="D80" s="112"/>
      <c r="E80" s="112"/>
      <c r="F80" s="347"/>
    </row>
    <row r="83" spans="1:6" x14ac:dyDescent="0.25">
      <c r="C83" s="21"/>
    </row>
    <row r="85" spans="1:6" ht="13.8" thickBot="1" x14ac:dyDescent="0.3">
      <c r="D85" s="21"/>
      <c r="E85" s="21"/>
      <c r="F85" s="21" t="s">
        <v>216</v>
      </c>
    </row>
    <row r="86" spans="1:6" x14ac:dyDescent="0.25">
      <c r="A86" s="265" t="s">
        <v>373</v>
      </c>
      <c r="B86" s="444"/>
      <c r="C86" s="332" t="s">
        <v>139</v>
      </c>
      <c r="D86" s="27"/>
      <c r="E86" s="27"/>
      <c r="F86" s="333"/>
    </row>
    <row r="87" spans="1:6" ht="13.8" thickBot="1" x14ac:dyDescent="0.3">
      <c r="A87" s="266" t="s">
        <v>374</v>
      </c>
      <c r="B87" s="445"/>
      <c r="C87" s="334" t="s">
        <v>195</v>
      </c>
      <c r="D87" s="125"/>
      <c r="E87" s="125"/>
      <c r="F87" s="335"/>
    </row>
    <row r="88" spans="1:6" ht="13.8" thickBot="1" x14ac:dyDescent="0.3">
      <c r="A88" s="21"/>
      <c r="B88" s="21"/>
      <c r="C88" s="21"/>
      <c r="D88" s="21"/>
      <c r="E88" s="21"/>
      <c r="F88" s="21"/>
    </row>
    <row r="89" spans="1:6" x14ac:dyDescent="0.25">
      <c r="A89" s="62" t="s">
        <v>140</v>
      </c>
      <c r="B89" s="26" t="s">
        <v>142</v>
      </c>
      <c r="C89" s="36"/>
      <c r="D89" s="37"/>
      <c r="E89" s="269"/>
      <c r="F89" s="172"/>
    </row>
    <row r="90" spans="1:6" x14ac:dyDescent="0.25">
      <c r="A90" s="63" t="s">
        <v>141</v>
      </c>
      <c r="B90" s="29" t="s">
        <v>6</v>
      </c>
      <c r="C90" s="186" t="s">
        <v>143</v>
      </c>
      <c r="D90" s="270" t="s">
        <v>427</v>
      </c>
      <c r="E90" s="270" t="s">
        <v>427</v>
      </c>
      <c r="F90" s="336" t="s">
        <v>427</v>
      </c>
    </row>
    <row r="91" spans="1:6" ht="13.8" thickBot="1" x14ac:dyDescent="0.3">
      <c r="A91" s="64"/>
      <c r="B91" s="65"/>
      <c r="C91" s="65" t="s">
        <v>144</v>
      </c>
      <c r="D91" s="446" t="s">
        <v>6</v>
      </c>
      <c r="E91" s="337" t="s">
        <v>396</v>
      </c>
      <c r="F91" s="338" t="s">
        <v>227</v>
      </c>
    </row>
    <row r="92" spans="1:6" ht="13.8" thickBot="1" x14ac:dyDescent="0.3">
      <c r="A92" s="57">
        <v>1</v>
      </c>
      <c r="B92" s="58">
        <v>2</v>
      </c>
      <c r="C92" s="174">
        <v>3</v>
      </c>
      <c r="D92" s="102">
        <v>4</v>
      </c>
      <c r="E92" s="447">
        <v>5</v>
      </c>
      <c r="F92" s="448">
        <v>6</v>
      </c>
    </row>
    <row r="93" spans="1:6" ht="13.8" thickBot="1" x14ac:dyDescent="0.3">
      <c r="A93" s="67"/>
      <c r="B93" s="78"/>
      <c r="C93" s="78" t="s">
        <v>84</v>
      </c>
      <c r="D93" s="272"/>
      <c r="E93" s="82"/>
      <c r="F93" s="273"/>
    </row>
    <row r="94" spans="1:6" ht="13.8" x14ac:dyDescent="0.3">
      <c r="A94" s="274">
        <v>1</v>
      </c>
      <c r="B94" s="275"/>
      <c r="C94" s="275" t="s">
        <v>87</v>
      </c>
      <c r="D94" s="276">
        <f>SUM(D95:D98)</f>
        <v>44</v>
      </c>
      <c r="E94" s="276">
        <f>SUM(E95:E97)</f>
        <v>44</v>
      </c>
      <c r="F94" s="277">
        <f>SUM(F95:F97)</f>
        <v>45</v>
      </c>
    </row>
    <row r="95" spans="1:6" x14ac:dyDescent="0.25">
      <c r="A95" s="68"/>
      <c r="B95" s="23">
        <v>1</v>
      </c>
      <c r="C95" s="23" t="s">
        <v>145</v>
      </c>
      <c r="D95" s="61">
        <v>44</v>
      </c>
      <c r="E95" s="61">
        <v>44</v>
      </c>
      <c r="F95" s="49">
        <v>45</v>
      </c>
    </row>
    <row r="96" spans="1:6" x14ac:dyDescent="0.25">
      <c r="A96" s="69"/>
      <c r="B96" s="45">
        <v>2</v>
      </c>
      <c r="C96" s="45" t="s">
        <v>225</v>
      </c>
      <c r="D96" s="110"/>
      <c r="E96" s="110"/>
      <c r="F96" s="46"/>
    </row>
    <row r="97" spans="1:6" x14ac:dyDescent="0.25">
      <c r="A97" s="69"/>
      <c r="B97" s="45">
        <v>3</v>
      </c>
      <c r="C97" s="45" t="s">
        <v>146</v>
      </c>
      <c r="D97" s="110"/>
      <c r="E97" s="110"/>
      <c r="F97" s="46"/>
    </row>
    <row r="98" spans="1:6" ht="13.8" x14ac:dyDescent="0.3">
      <c r="A98" s="75">
        <v>2</v>
      </c>
      <c r="B98" s="45"/>
      <c r="C98" s="450" t="s">
        <v>197</v>
      </c>
      <c r="D98" s="110"/>
      <c r="E98" s="451">
        <v>135</v>
      </c>
      <c r="F98" s="452">
        <v>135</v>
      </c>
    </row>
    <row r="99" spans="1:6" ht="13.8" x14ac:dyDescent="0.3">
      <c r="A99" s="75">
        <v>3</v>
      </c>
      <c r="B99" s="45"/>
      <c r="C99" s="76" t="s">
        <v>89</v>
      </c>
      <c r="D99" s="119">
        <f>SUM(D100:D101)</f>
        <v>0</v>
      </c>
      <c r="E99" s="119">
        <f>SUM(E100:E101)</f>
        <v>0</v>
      </c>
      <c r="F99" s="279">
        <f>SUM(F100:F101)</f>
        <v>0</v>
      </c>
    </row>
    <row r="100" spans="1:6" x14ac:dyDescent="0.25">
      <c r="A100" s="75"/>
      <c r="B100" s="45">
        <v>1</v>
      </c>
      <c r="C100" s="45" t="s">
        <v>159</v>
      </c>
      <c r="D100" s="110"/>
      <c r="E100" s="110"/>
      <c r="F100" s="46"/>
    </row>
    <row r="101" spans="1:6" x14ac:dyDescent="0.25">
      <c r="A101" s="75"/>
      <c r="B101" s="45">
        <v>2</v>
      </c>
      <c r="C101" s="45" t="s">
        <v>196</v>
      </c>
      <c r="D101" s="111"/>
      <c r="E101" s="111"/>
      <c r="F101" s="48"/>
    </row>
    <row r="102" spans="1:6" ht="13.8" x14ac:dyDescent="0.3">
      <c r="A102" s="75">
        <v>4</v>
      </c>
      <c r="B102" s="45"/>
      <c r="C102" s="76" t="s">
        <v>375</v>
      </c>
      <c r="D102" s="119"/>
      <c r="E102" s="119"/>
      <c r="F102" s="279"/>
    </row>
    <row r="103" spans="1:6" ht="14.4" thickBot="1" x14ac:dyDescent="0.35">
      <c r="A103" s="173">
        <v>5</v>
      </c>
      <c r="B103" s="127"/>
      <c r="C103" s="127" t="s">
        <v>160</v>
      </c>
      <c r="D103" s="280">
        <v>914</v>
      </c>
      <c r="E103" s="280">
        <v>914</v>
      </c>
      <c r="F103" s="281">
        <v>422</v>
      </c>
    </row>
    <row r="104" spans="1:6" ht="13.8" thickBot="1" x14ac:dyDescent="0.3">
      <c r="A104" s="79"/>
      <c r="B104" s="35"/>
      <c r="C104" s="78" t="s">
        <v>66</v>
      </c>
      <c r="D104" s="113">
        <f>SUM(D94+D99+D103)</f>
        <v>958</v>
      </c>
      <c r="E104" s="113">
        <f>SUM(E94+E98+E99+E103)</f>
        <v>1093</v>
      </c>
      <c r="F104" s="77">
        <f>SUM(F94+F98+F99+F103)</f>
        <v>602</v>
      </c>
    </row>
    <row r="105" spans="1:6" ht="13.8" thickBot="1" x14ac:dyDescent="0.3">
      <c r="A105" s="73"/>
      <c r="B105" s="30"/>
      <c r="C105" s="78" t="s">
        <v>147</v>
      </c>
      <c r="D105" s="264"/>
      <c r="E105" s="264"/>
      <c r="F105" s="51"/>
    </row>
    <row r="106" spans="1:6" ht="13.8" x14ac:dyDescent="0.3">
      <c r="A106" s="285">
        <v>6</v>
      </c>
      <c r="B106" s="286"/>
      <c r="C106" s="286" t="s">
        <v>148</v>
      </c>
      <c r="D106" s="287">
        <f>SUM(D107:D109)</f>
        <v>958</v>
      </c>
      <c r="E106" s="287">
        <f>SUM(E107:E109)</f>
        <v>1093</v>
      </c>
      <c r="F106" s="348">
        <f>SUM(F107:F109)</f>
        <v>602</v>
      </c>
    </row>
    <row r="107" spans="1:6" x14ac:dyDescent="0.25">
      <c r="A107" s="75"/>
      <c r="B107" s="45">
        <v>1</v>
      </c>
      <c r="C107" s="45" t="s">
        <v>97</v>
      </c>
      <c r="D107" s="110">
        <v>65</v>
      </c>
      <c r="E107" s="110">
        <v>65</v>
      </c>
      <c r="F107" s="46">
        <v>59</v>
      </c>
    </row>
    <row r="108" spans="1:6" x14ac:dyDescent="0.25">
      <c r="A108" s="68"/>
      <c r="B108" s="23">
        <v>2</v>
      </c>
      <c r="C108" s="23" t="s">
        <v>149</v>
      </c>
      <c r="D108" s="61">
        <v>18</v>
      </c>
      <c r="E108" s="61">
        <v>18</v>
      </c>
      <c r="F108" s="49">
        <v>14</v>
      </c>
    </row>
    <row r="109" spans="1:6" x14ac:dyDescent="0.25">
      <c r="A109" s="69"/>
      <c r="B109" s="45">
        <v>3</v>
      </c>
      <c r="C109" s="45" t="s">
        <v>99</v>
      </c>
      <c r="D109" s="110">
        <v>875</v>
      </c>
      <c r="E109" s="110">
        <v>1010</v>
      </c>
      <c r="F109" s="46">
        <v>529</v>
      </c>
    </row>
    <row r="110" spans="1:6" ht="13.8" x14ac:dyDescent="0.3">
      <c r="A110" s="80">
        <v>7</v>
      </c>
      <c r="B110" s="81"/>
      <c r="C110" s="81" t="s">
        <v>150</v>
      </c>
      <c r="D110" s="131">
        <f>SUM(D111:D113)</f>
        <v>0</v>
      </c>
      <c r="E110" s="131">
        <f>SUM(E111:E113)</f>
        <v>0</v>
      </c>
      <c r="F110" s="349">
        <f>SUM(F111:F113)</f>
        <v>0</v>
      </c>
    </row>
    <row r="111" spans="1:6" x14ac:dyDescent="0.25">
      <c r="A111" s="69"/>
      <c r="B111" s="45">
        <v>1</v>
      </c>
      <c r="C111" s="45" t="s">
        <v>161</v>
      </c>
      <c r="D111" s="110"/>
      <c r="E111" s="110"/>
      <c r="F111" s="46"/>
    </row>
    <row r="112" spans="1:6" x14ac:dyDescent="0.25">
      <c r="A112" s="68"/>
      <c r="B112" s="23">
        <v>2</v>
      </c>
      <c r="C112" s="23" t="s">
        <v>162</v>
      </c>
      <c r="D112" s="61"/>
      <c r="E112" s="61"/>
      <c r="F112" s="49"/>
    </row>
    <row r="113" spans="1:6" x14ac:dyDescent="0.25">
      <c r="A113" s="69"/>
      <c r="B113" s="45">
        <v>3</v>
      </c>
      <c r="C113" s="45" t="s">
        <v>153</v>
      </c>
      <c r="D113" s="189"/>
      <c r="E113" s="189"/>
      <c r="F113" s="346"/>
    </row>
    <row r="114" spans="1:6" ht="13.8" x14ac:dyDescent="0.3">
      <c r="A114" s="75">
        <v>8</v>
      </c>
      <c r="B114" s="76"/>
      <c r="C114" s="76" t="s">
        <v>154</v>
      </c>
      <c r="D114" s="119">
        <f>SUM(D115:D117)</f>
        <v>0</v>
      </c>
      <c r="E114" s="119">
        <f>SUM(E115:E117)</f>
        <v>0</v>
      </c>
      <c r="F114" s="279">
        <f>SUM(F115:F117)</f>
        <v>0</v>
      </c>
    </row>
    <row r="115" spans="1:6" x14ac:dyDescent="0.25">
      <c r="A115" s="69"/>
      <c r="B115" s="45">
        <v>1</v>
      </c>
      <c r="C115" s="45" t="s">
        <v>132</v>
      </c>
      <c r="D115" s="110"/>
      <c r="E115" s="110"/>
      <c r="F115" s="46"/>
    </row>
    <row r="116" spans="1:6" x14ac:dyDescent="0.25">
      <c r="A116" s="69"/>
      <c r="B116" s="45">
        <v>2</v>
      </c>
      <c r="C116" s="45" t="s">
        <v>137</v>
      </c>
      <c r="D116" s="110"/>
      <c r="E116" s="110"/>
      <c r="F116" s="46"/>
    </row>
    <row r="117" spans="1:6" ht="13.8" thickBot="1" x14ac:dyDescent="0.3">
      <c r="A117" s="74"/>
      <c r="B117" s="31">
        <v>3</v>
      </c>
      <c r="C117" s="31" t="s">
        <v>376</v>
      </c>
      <c r="D117" s="111"/>
      <c r="E117" s="111"/>
      <c r="F117" s="48"/>
    </row>
    <row r="118" spans="1:6" ht="13.8" thickBot="1" x14ac:dyDescent="0.3">
      <c r="A118" s="79"/>
      <c r="B118" s="35"/>
      <c r="C118" s="78" t="s">
        <v>158</v>
      </c>
      <c r="D118" s="113">
        <f>SUM(D106+D110+D114)</f>
        <v>958</v>
      </c>
      <c r="E118" s="113">
        <f>SUM(E106+E110+E114)</f>
        <v>1093</v>
      </c>
      <c r="F118" s="77">
        <f>SUM(F106+F110+F114)</f>
        <v>602</v>
      </c>
    </row>
    <row r="119" spans="1:6" ht="13.8" thickBot="1" x14ac:dyDescent="0.3">
      <c r="A119" s="50" t="s">
        <v>163</v>
      </c>
      <c r="B119" s="78"/>
      <c r="C119" s="78"/>
      <c r="D119" s="112"/>
      <c r="E119" s="112"/>
      <c r="F119" s="347"/>
    </row>
    <row r="122" spans="1:6" x14ac:dyDescent="0.25">
      <c r="C122" s="21"/>
    </row>
    <row r="124" spans="1:6" ht="13.8" thickBot="1" x14ac:dyDescent="0.3">
      <c r="D124" s="21"/>
      <c r="E124" s="21"/>
      <c r="F124" s="21" t="s">
        <v>215</v>
      </c>
    </row>
    <row r="125" spans="1:6" x14ac:dyDescent="0.25">
      <c r="A125" s="265" t="s">
        <v>373</v>
      </c>
      <c r="B125" s="444"/>
      <c r="C125" s="332" t="s">
        <v>139</v>
      </c>
      <c r="D125" s="27"/>
      <c r="E125" s="27"/>
      <c r="F125" s="333"/>
    </row>
    <row r="126" spans="1:6" ht="13.8" thickBot="1" x14ac:dyDescent="0.3">
      <c r="A126" s="266" t="s">
        <v>374</v>
      </c>
      <c r="B126" s="445"/>
      <c r="C126" s="334" t="s">
        <v>181</v>
      </c>
      <c r="D126" s="125"/>
      <c r="E126" s="125"/>
      <c r="F126" s="335"/>
    </row>
    <row r="127" spans="1:6" ht="13.8" thickBot="1" x14ac:dyDescent="0.3">
      <c r="A127" s="21"/>
      <c r="B127" s="21"/>
      <c r="C127" s="21"/>
      <c r="D127" s="21"/>
      <c r="E127" s="21"/>
      <c r="F127" s="21"/>
    </row>
    <row r="128" spans="1:6" x14ac:dyDescent="0.25">
      <c r="A128" s="62" t="s">
        <v>140</v>
      </c>
      <c r="B128" s="26" t="s">
        <v>142</v>
      </c>
      <c r="C128" s="36"/>
      <c r="D128" s="37"/>
      <c r="E128" s="269"/>
      <c r="F128" s="172"/>
    </row>
    <row r="129" spans="1:6" x14ac:dyDescent="0.25">
      <c r="A129" s="63" t="s">
        <v>141</v>
      </c>
      <c r="B129" s="29" t="s">
        <v>6</v>
      </c>
      <c r="C129" s="186" t="s">
        <v>143</v>
      </c>
      <c r="D129" s="270" t="s">
        <v>427</v>
      </c>
      <c r="E129" s="270" t="s">
        <v>427</v>
      </c>
      <c r="F129" s="336" t="s">
        <v>427</v>
      </c>
    </row>
    <row r="130" spans="1:6" ht="13.8" thickBot="1" x14ac:dyDescent="0.3">
      <c r="A130" s="64"/>
      <c r="B130" s="65"/>
      <c r="C130" s="65" t="s">
        <v>144</v>
      </c>
      <c r="D130" s="446" t="s">
        <v>6</v>
      </c>
      <c r="E130" s="337" t="s">
        <v>396</v>
      </c>
      <c r="F130" s="338" t="s">
        <v>227</v>
      </c>
    </row>
    <row r="131" spans="1:6" ht="13.8" thickBot="1" x14ac:dyDescent="0.3">
      <c r="A131" s="57">
        <v>1</v>
      </c>
      <c r="B131" s="58">
        <v>2</v>
      </c>
      <c r="C131" s="174">
        <v>3</v>
      </c>
      <c r="D131" s="102">
        <v>4</v>
      </c>
      <c r="E131" s="447">
        <v>5</v>
      </c>
      <c r="F131" s="448">
        <v>6</v>
      </c>
    </row>
    <row r="132" spans="1:6" ht="13.8" thickBot="1" x14ac:dyDescent="0.3">
      <c r="A132" s="67"/>
      <c r="B132" s="78"/>
      <c r="C132" s="78" t="s">
        <v>84</v>
      </c>
      <c r="D132" s="272"/>
      <c r="E132" s="82"/>
      <c r="F132" s="273"/>
    </row>
    <row r="133" spans="1:6" ht="13.8" x14ac:dyDescent="0.3">
      <c r="A133" s="274">
        <v>1</v>
      </c>
      <c r="B133" s="275"/>
      <c r="C133" s="275" t="s">
        <v>87</v>
      </c>
      <c r="D133" s="276">
        <f>SUM(D134:D137)</f>
        <v>0</v>
      </c>
      <c r="E133" s="276">
        <f>SUM(E134:E136)</f>
        <v>0</v>
      </c>
      <c r="F133" s="277">
        <f>SUM(F134:F136)</f>
        <v>0</v>
      </c>
    </row>
    <row r="134" spans="1:6" x14ac:dyDescent="0.25">
      <c r="A134" s="68"/>
      <c r="B134" s="23">
        <v>1</v>
      </c>
      <c r="C134" s="23" t="s">
        <v>145</v>
      </c>
      <c r="D134" s="61"/>
      <c r="E134" s="61"/>
      <c r="F134" s="49"/>
    </row>
    <row r="135" spans="1:6" x14ac:dyDescent="0.25">
      <c r="A135" s="69"/>
      <c r="B135" s="45">
        <v>2</v>
      </c>
      <c r="C135" s="45" t="s">
        <v>225</v>
      </c>
      <c r="D135" s="110"/>
      <c r="E135" s="110"/>
      <c r="F135" s="46"/>
    </row>
    <row r="136" spans="1:6" x14ac:dyDescent="0.25">
      <c r="A136" s="69"/>
      <c r="B136" s="45">
        <v>3</v>
      </c>
      <c r="C136" s="45" t="s">
        <v>146</v>
      </c>
      <c r="D136" s="110"/>
      <c r="E136" s="110"/>
      <c r="F136" s="46"/>
    </row>
    <row r="137" spans="1:6" ht="13.8" x14ac:dyDescent="0.3">
      <c r="A137" s="75">
        <v>2</v>
      </c>
      <c r="B137" s="45"/>
      <c r="C137" s="450" t="s">
        <v>197</v>
      </c>
      <c r="D137" s="110"/>
      <c r="E137" s="451">
        <v>993</v>
      </c>
      <c r="F137" s="452">
        <v>993</v>
      </c>
    </row>
    <row r="138" spans="1:6" ht="13.8" x14ac:dyDescent="0.3">
      <c r="A138" s="75">
        <v>3</v>
      </c>
      <c r="B138" s="45"/>
      <c r="C138" s="76" t="s">
        <v>89</v>
      </c>
      <c r="D138" s="119">
        <f>SUM(D139:D140)</f>
        <v>0</v>
      </c>
      <c r="E138" s="119">
        <f>SUM(E139:E140)</f>
        <v>0</v>
      </c>
      <c r="F138" s="279">
        <f>SUM(F139:F140)</f>
        <v>0</v>
      </c>
    </row>
    <row r="139" spans="1:6" x14ac:dyDescent="0.25">
      <c r="A139" s="75"/>
      <c r="B139" s="45">
        <v>1</v>
      </c>
      <c r="C139" s="45" t="s">
        <v>159</v>
      </c>
      <c r="D139" s="110"/>
      <c r="E139" s="110"/>
      <c r="F139" s="46"/>
    </row>
    <row r="140" spans="1:6" x14ac:dyDescent="0.25">
      <c r="A140" s="75"/>
      <c r="B140" s="45">
        <v>2</v>
      </c>
      <c r="C140" s="45" t="s">
        <v>196</v>
      </c>
      <c r="D140" s="111"/>
      <c r="E140" s="111"/>
      <c r="F140" s="48"/>
    </row>
    <row r="141" spans="1:6" ht="13.8" x14ac:dyDescent="0.3">
      <c r="A141" s="75">
        <v>4</v>
      </c>
      <c r="B141" s="45"/>
      <c r="C141" s="76" t="s">
        <v>375</v>
      </c>
      <c r="D141" s="119">
        <v>0</v>
      </c>
      <c r="E141" s="119">
        <v>0</v>
      </c>
      <c r="F141" s="279">
        <v>0</v>
      </c>
    </row>
    <row r="142" spans="1:6" ht="14.4" thickBot="1" x14ac:dyDescent="0.35">
      <c r="A142" s="173">
        <v>5</v>
      </c>
      <c r="B142" s="127"/>
      <c r="C142" s="127" t="s">
        <v>160</v>
      </c>
      <c r="D142" s="280">
        <v>11125</v>
      </c>
      <c r="E142" s="280">
        <v>11238</v>
      </c>
      <c r="F142" s="281">
        <v>10983</v>
      </c>
    </row>
    <row r="143" spans="1:6" ht="13.8" thickBot="1" x14ac:dyDescent="0.3">
      <c r="A143" s="79"/>
      <c r="B143" s="35"/>
      <c r="C143" s="78" t="s">
        <v>66</v>
      </c>
      <c r="D143" s="113">
        <f>SUM(D133+D138+D141+D142)</f>
        <v>11125</v>
      </c>
      <c r="E143" s="113">
        <f>SUM(E133+E137+E138+E141+E142)</f>
        <v>12231</v>
      </c>
      <c r="F143" s="77">
        <f>SUM(F133+F137+F138+F141+F142)</f>
        <v>11976</v>
      </c>
    </row>
    <row r="144" spans="1:6" ht="13.8" thickBot="1" x14ac:dyDescent="0.3">
      <c r="A144" s="73"/>
      <c r="B144" s="30"/>
      <c r="C144" s="78" t="s">
        <v>147</v>
      </c>
      <c r="D144" s="264"/>
      <c r="E144" s="264"/>
      <c r="F144" s="51"/>
    </row>
    <row r="145" spans="1:6" ht="13.8" x14ac:dyDescent="0.3">
      <c r="A145" s="285">
        <v>6</v>
      </c>
      <c r="B145" s="286"/>
      <c r="C145" s="286" t="s">
        <v>148</v>
      </c>
      <c r="D145" s="120">
        <f>SUM(D146:D148)</f>
        <v>10125</v>
      </c>
      <c r="E145" s="120">
        <f>SUM(E146:E148)</f>
        <v>11118</v>
      </c>
      <c r="F145" s="344">
        <f>SUM(F146:F148)</f>
        <v>11976</v>
      </c>
    </row>
    <row r="146" spans="1:6" x14ac:dyDescent="0.25">
      <c r="A146" s="75"/>
      <c r="B146" s="45">
        <v>1</v>
      </c>
      <c r="C146" s="45" t="s">
        <v>97</v>
      </c>
      <c r="D146" s="114"/>
      <c r="E146" s="114"/>
      <c r="F146" s="345"/>
    </row>
    <row r="147" spans="1:6" x14ac:dyDescent="0.25">
      <c r="A147" s="68"/>
      <c r="B147" s="23">
        <v>2</v>
      </c>
      <c r="C147" s="23" t="s">
        <v>149</v>
      </c>
      <c r="D147" s="61"/>
      <c r="E147" s="61"/>
      <c r="F147" s="49"/>
    </row>
    <row r="148" spans="1:6" x14ac:dyDescent="0.25">
      <c r="A148" s="69"/>
      <c r="B148" s="45">
        <v>3</v>
      </c>
      <c r="C148" s="45" t="s">
        <v>99</v>
      </c>
      <c r="D148" s="110">
        <v>10125</v>
      </c>
      <c r="E148" s="110">
        <v>11118</v>
      </c>
      <c r="F148" s="46">
        <v>11976</v>
      </c>
    </row>
    <row r="149" spans="1:6" ht="13.8" x14ac:dyDescent="0.3">
      <c r="A149" s="80">
        <v>7</v>
      </c>
      <c r="B149" s="81"/>
      <c r="C149" s="81" t="s">
        <v>150</v>
      </c>
      <c r="D149" s="119">
        <f>SUM(D150:D152)</f>
        <v>0</v>
      </c>
      <c r="E149" s="119">
        <f>SUM(E150:E152)</f>
        <v>0</v>
      </c>
      <c r="F149" s="279">
        <f>SUM(F150:F152)</f>
        <v>0</v>
      </c>
    </row>
    <row r="150" spans="1:6" x14ac:dyDescent="0.25">
      <c r="A150" s="69"/>
      <c r="B150" s="45">
        <v>1</v>
      </c>
      <c r="C150" s="45" t="s">
        <v>161</v>
      </c>
      <c r="D150" s="110"/>
      <c r="E150" s="110"/>
      <c r="F150" s="46"/>
    </row>
    <row r="151" spans="1:6" x14ac:dyDescent="0.25">
      <c r="A151" s="68"/>
      <c r="B151" s="23">
        <v>2</v>
      </c>
      <c r="C151" s="23" t="s">
        <v>162</v>
      </c>
      <c r="D151" s="61"/>
      <c r="E151" s="61"/>
      <c r="F151" s="49"/>
    </row>
    <row r="152" spans="1:6" x14ac:dyDescent="0.25">
      <c r="A152" s="69"/>
      <c r="B152" s="45">
        <v>3</v>
      </c>
      <c r="C152" s="45" t="s">
        <v>153</v>
      </c>
      <c r="D152" s="189"/>
      <c r="E152" s="189"/>
      <c r="F152" s="346"/>
    </row>
    <row r="153" spans="1:6" ht="13.8" x14ac:dyDescent="0.3">
      <c r="A153" s="75">
        <v>8</v>
      </c>
      <c r="B153" s="76"/>
      <c r="C153" s="76" t="s">
        <v>154</v>
      </c>
      <c r="D153" s="119">
        <f>SUM(D154:D156)</f>
        <v>1000</v>
      </c>
      <c r="E153" s="119">
        <f>SUM(E154:E156)</f>
        <v>1113</v>
      </c>
      <c r="F153" s="279">
        <f>SUM(F154:F156)</f>
        <v>0</v>
      </c>
    </row>
    <row r="154" spans="1:6" x14ac:dyDescent="0.25">
      <c r="A154" s="69"/>
      <c r="B154" s="45">
        <v>1</v>
      </c>
      <c r="C154" s="45" t="s">
        <v>132</v>
      </c>
      <c r="D154" s="110">
        <v>1000</v>
      </c>
      <c r="E154" s="110">
        <v>1113</v>
      </c>
      <c r="F154" s="46"/>
    </row>
    <row r="155" spans="1:6" x14ac:dyDescent="0.25">
      <c r="A155" s="69"/>
      <c r="B155" s="45">
        <v>2</v>
      </c>
      <c r="C155" s="45" t="s">
        <v>137</v>
      </c>
      <c r="D155" s="110"/>
      <c r="E155" s="110"/>
      <c r="F155" s="46"/>
    </row>
    <row r="156" spans="1:6" ht="13.8" thickBot="1" x14ac:dyDescent="0.3">
      <c r="A156" s="74"/>
      <c r="B156" s="31">
        <v>3</v>
      </c>
      <c r="C156" s="31" t="s">
        <v>376</v>
      </c>
      <c r="D156" s="111"/>
      <c r="E156" s="111"/>
      <c r="F156" s="48"/>
    </row>
    <row r="157" spans="1:6" ht="13.8" thickBot="1" x14ac:dyDescent="0.3">
      <c r="A157" s="79"/>
      <c r="B157" s="35"/>
      <c r="C157" s="78" t="s">
        <v>158</v>
      </c>
      <c r="D157" s="113">
        <f>SUM(D145+D149+D153)</f>
        <v>11125</v>
      </c>
      <c r="E157" s="113">
        <f>SUM(E145+E149+E153)</f>
        <v>12231</v>
      </c>
      <c r="F157" s="77">
        <f>SUM(F145+F149+F153)</f>
        <v>11976</v>
      </c>
    </row>
    <row r="158" spans="1:6" ht="13.8" thickBot="1" x14ac:dyDescent="0.3">
      <c r="A158" s="50" t="s">
        <v>163</v>
      </c>
      <c r="B158" s="78"/>
      <c r="C158" s="78"/>
      <c r="D158" s="112"/>
      <c r="E158" s="112"/>
      <c r="F158" s="347"/>
    </row>
    <row r="161" spans="1:6" x14ac:dyDescent="0.25">
      <c r="C161" s="21"/>
    </row>
    <row r="163" spans="1:6" ht="13.8" thickBot="1" x14ac:dyDescent="0.3">
      <c r="D163" s="21"/>
      <c r="E163" s="21"/>
      <c r="F163" s="21" t="s">
        <v>214</v>
      </c>
    </row>
    <row r="164" spans="1:6" x14ac:dyDescent="0.25">
      <c r="A164" s="265" t="s">
        <v>373</v>
      </c>
      <c r="B164" s="444"/>
      <c r="C164" s="332" t="s">
        <v>139</v>
      </c>
      <c r="D164" s="27"/>
      <c r="E164" s="27"/>
      <c r="F164" s="333"/>
    </row>
    <row r="165" spans="1:6" ht="13.8" thickBot="1" x14ac:dyDescent="0.3">
      <c r="A165" s="266" t="s">
        <v>374</v>
      </c>
      <c r="B165" s="445"/>
      <c r="C165" s="334" t="s">
        <v>182</v>
      </c>
      <c r="D165" s="125"/>
      <c r="E165" s="125"/>
      <c r="F165" s="335"/>
    </row>
    <row r="166" spans="1:6" ht="13.8" thickBot="1" x14ac:dyDescent="0.3">
      <c r="A166" s="21"/>
      <c r="B166" s="21"/>
      <c r="C166" s="21"/>
      <c r="D166" s="21"/>
      <c r="E166" s="21"/>
      <c r="F166" s="21"/>
    </row>
    <row r="167" spans="1:6" x14ac:dyDescent="0.25">
      <c r="A167" s="62" t="s">
        <v>140</v>
      </c>
      <c r="B167" s="26" t="s">
        <v>142</v>
      </c>
      <c r="C167" s="36"/>
      <c r="D167" s="37"/>
      <c r="E167" s="269"/>
      <c r="F167" s="172"/>
    </row>
    <row r="168" spans="1:6" x14ac:dyDescent="0.25">
      <c r="A168" s="63" t="s">
        <v>141</v>
      </c>
      <c r="B168" s="29" t="s">
        <v>6</v>
      </c>
      <c r="C168" s="186" t="s">
        <v>143</v>
      </c>
      <c r="D168" s="270" t="s">
        <v>427</v>
      </c>
      <c r="E168" s="270" t="s">
        <v>427</v>
      </c>
      <c r="F168" s="336" t="s">
        <v>427</v>
      </c>
    </row>
    <row r="169" spans="1:6" ht="13.8" thickBot="1" x14ac:dyDescent="0.3">
      <c r="A169" s="64"/>
      <c r="B169" s="65"/>
      <c r="C169" s="65" t="s">
        <v>144</v>
      </c>
      <c r="D169" s="446" t="s">
        <v>6</v>
      </c>
      <c r="E169" s="337" t="s">
        <v>396</v>
      </c>
      <c r="F169" s="338" t="s">
        <v>227</v>
      </c>
    </row>
    <row r="170" spans="1:6" ht="13.8" thickBot="1" x14ac:dyDescent="0.3">
      <c r="A170" s="57">
        <v>1</v>
      </c>
      <c r="B170" s="58">
        <v>2</v>
      </c>
      <c r="C170" s="174">
        <v>3</v>
      </c>
      <c r="D170" s="102">
        <v>4</v>
      </c>
      <c r="E170" s="447">
        <v>5</v>
      </c>
      <c r="F170" s="448">
        <v>6</v>
      </c>
    </row>
    <row r="171" spans="1:6" ht="13.8" thickBot="1" x14ac:dyDescent="0.3">
      <c r="A171" s="67"/>
      <c r="B171" s="78"/>
      <c r="C171" s="78" t="s">
        <v>84</v>
      </c>
      <c r="D171" s="272"/>
      <c r="E171" s="82"/>
      <c r="F171" s="273"/>
    </row>
    <row r="172" spans="1:6" ht="13.8" x14ac:dyDescent="0.3">
      <c r="A172" s="274">
        <v>1</v>
      </c>
      <c r="B172" s="275"/>
      <c r="C172" s="275" t="s">
        <v>87</v>
      </c>
      <c r="D172" s="276">
        <f>SUM(D173:D176)</f>
        <v>2000</v>
      </c>
      <c r="E172" s="276">
        <f>SUM(E173:E175)</f>
        <v>2000</v>
      </c>
      <c r="F172" s="277">
        <f>SUM(F173:F175)</f>
        <v>330</v>
      </c>
    </row>
    <row r="173" spans="1:6" x14ac:dyDescent="0.25">
      <c r="A173" s="68"/>
      <c r="B173" s="23">
        <v>1</v>
      </c>
      <c r="C173" s="23" t="s">
        <v>145</v>
      </c>
      <c r="D173" s="61">
        <v>2000</v>
      </c>
      <c r="E173" s="61">
        <v>2000</v>
      </c>
      <c r="F173" s="49">
        <v>330</v>
      </c>
    </row>
    <row r="174" spans="1:6" x14ac:dyDescent="0.25">
      <c r="A174" s="69"/>
      <c r="B174" s="45">
        <v>2</v>
      </c>
      <c r="C174" s="45" t="s">
        <v>225</v>
      </c>
      <c r="D174" s="110"/>
      <c r="E174" s="110"/>
      <c r="F174" s="46"/>
    </row>
    <row r="175" spans="1:6" x14ac:dyDescent="0.25">
      <c r="A175" s="69"/>
      <c r="B175" s="45">
        <v>3</v>
      </c>
      <c r="C175" s="45" t="s">
        <v>146</v>
      </c>
      <c r="D175" s="110"/>
      <c r="E175" s="110"/>
      <c r="F175" s="46"/>
    </row>
    <row r="176" spans="1:6" ht="13.8" x14ac:dyDescent="0.3">
      <c r="A176" s="75">
        <v>2</v>
      </c>
      <c r="B176" s="45"/>
      <c r="C176" s="450" t="s">
        <v>197</v>
      </c>
      <c r="D176" s="110"/>
      <c r="E176" s="451">
        <v>345</v>
      </c>
      <c r="F176" s="452">
        <v>345</v>
      </c>
    </row>
    <row r="177" spans="1:6" ht="13.8" x14ac:dyDescent="0.3">
      <c r="A177" s="75">
        <v>3</v>
      </c>
      <c r="B177" s="45"/>
      <c r="C177" s="76" t="s">
        <v>89</v>
      </c>
      <c r="D177" s="119">
        <f>SUM(D178:D179)</f>
        <v>0</v>
      </c>
      <c r="E177" s="119">
        <f>SUM(E178:E179)</f>
        <v>0</v>
      </c>
      <c r="F177" s="279">
        <f>SUM(F178:F179)</f>
        <v>0</v>
      </c>
    </row>
    <row r="178" spans="1:6" x14ac:dyDescent="0.25">
      <c r="A178" s="75"/>
      <c r="B178" s="45">
        <v>1</v>
      </c>
      <c r="C178" s="45" t="s">
        <v>159</v>
      </c>
      <c r="D178" s="110"/>
      <c r="E178" s="110"/>
      <c r="F178" s="46"/>
    </row>
    <row r="179" spans="1:6" x14ac:dyDescent="0.25">
      <c r="A179" s="75"/>
      <c r="B179" s="45">
        <v>2</v>
      </c>
      <c r="C179" s="45" t="s">
        <v>196</v>
      </c>
      <c r="D179" s="111"/>
      <c r="E179" s="111"/>
      <c r="F179" s="48"/>
    </row>
    <row r="180" spans="1:6" ht="13.8" x14ac:dyDescent="0.3">
      <c r="A180" s="75">
        <v>4</v>
      </c>
      <c r="B180" s="45"/>
      <c r="C180" s="76" t="s">
        <v>375</v>
      </c>
      <c r="D180" s="119">
        <v>0</v>
      </c>
      <c r="E180" s="119">
        <v>0</v>
      </c>
      <c r="F180" s="279">
        <v>0</v>
      </c>
    </row>
    <row r="181" spans="1:6" ht="14.4" thickBot="1" x14ac:dyDescent="0.35">
      <c r="A181" s="173">
        <v>5</v>
      </c>
      <c r="B181" s="127"/>
      <c r="C181" s="127" t="s">
        <v>160</v>
      </c>
      <c r="D181" s="280">
        <v>6450</v>
      </c>
      <c r="E181" s="280">
        <v>6450</v>
      </c>
      <c r="F181" s="281">
        <v>4954</v>
      </c>
    </row>
    <row r="182" spans="1:6" ht="13.8" thickBot="1" x14ac:dyDescent="0.3">
      <c r="A182" s="79"/>
      <c r="B182" s="35"/>
      <c r="C182" s="78" t="s">
        <v>66</v>
      </c>
      <c r="D182" s="182">
        <f>SUM(D172+D177+D181)</f>
        <v>8450</v>
      </c>
      <c r="E182" s="113">
        <f>SUM(E172+E176+E177+E181)</f>
        <v>8795</v>
      </c>
      <c r="F182" s="77">
        <f>SUM(F172+F176+F177+F181)</f>
        <v>5629</v>
      </c>
    </row>
    <row r="183" spans="1:6" ht="13.8" thickBot="1" x14ac:dyDescent="0.3">
      <c r="A183" s="73"/>
      <c r="B183" s="30"/>
      <c r="C183" s="78" t="s">
        <v>147</v>
      </c>
      <c r="D183" s="264"/>
      <c r="E183" s="264"/>
      <c r="F183" s="51"/>
    </row>
    <row r="184" spans="1:6" ht="13.8" x14ac:dyDescent="0.3">
      <c r="A184" s="285">
        <v>6</v>
      </c>
      <c r="B184" s="286"/>
      <c r="C184" s="286" t="s">
        <v>148</v>
      </c>
      <c r="D184" s="120">
        <f>SUM(D185:D187)</f>
        <v>8450</v>
      </c>
      <c r="E184" s="120">
        <f>SUM(E185:E187)</f>
        <v>8795</v>
      </c>
      <c r="F184" s="344">
        <f>SUM(F185:F187)</f>
        <v>5629</v>
      </c>
    </row>
    <row r="185" spans="1:6" x14ac:dyDescent="0.25">
      <c r="A185" s="75"/>
      <c r="B185" s="45">
        <v>1</v>
      </c>
      <c r="C185" s="45" t="s">
        <v>97</v>
      </c>
      <c r="D185" s="114"/>
      <c r="E185" s="114"/>
      <c r="F185" s="345"/>
    </row>
    <row r="186" spans="1:6" x14ac:dyDescent="0.25">
      <c r="A186" s="68"/>
      <c r="B186" s="23">
        <v>2</v>
      </c>
      <c r="C186" s="23" t="s">
        <v>149</v>
      </c>
      <c r="D186" s="61"/>
      <c r="E186" s="61"/>
      <c r="F186" s="49"/>
    </row>
    <row r="187" spans="1:6" x14ac:dyDescent="0.25">
      <c r="A187" s="69"/>
      <c r="B187" s="45">
        <v>3</v>
      </c>
      <c r="C187" s="45" t="s">
        <v>99</v>
      </c>
      <c r="D187" s="110">
        <v>8450</v>
      </c>
      <c r="E187" s="110">
        <v>8795</v>
      </c>
      <c r="F187" s="46">
        <v>5629</v>
      </c>
    </row>
    <row r="188" spans="1:6" ht="13.8" x14ac:dyDescent="0.3">
      <c r="A188" s="80">
        <v>7</v>
      </c>
      <c r="B188" s="81"/>
      <c r="C188" s="81" t="s">
        <v>150</v>
      </c>
      <c r="D188" s="119">
        <f>SUM(D189:D191)</f>
        <v>0</v>
      </c>
      <c r="E188" s="119">
        <f>SUM(E189:E191)</f>
        <v>0</v>
      </c>
      <c r="F188" s="279">
        <f>SUM(F189:F191)</f>
        <v>0</v>
      </c>
    </row>
    <row r="189" spans="1:6" x14ac:dyDescent="0.25">
      <c r="A189" s="69"/>
      <c r="B189" s="45">
        <v>1</v>
      </c>
      <c r="C189" s="45" t="s">
        <v>161</v>
      </c>
      <c r="D189" s="110"/>
      <c r="E189" s="110"/>
      <c r="F189" s="46"/>
    </row>
    <row r="190" spans="1:6" x14ac:dyDescent="0.25">
      <c r="A190" s="68"/>
      <c r="B190" s="23">
        <v>2</v>
      </c>
      <c r="C190" s="23" t="s">
        <v>162</v>
      </c>
      <c r="D190" s="61"/>
      <c r="E190" s="61"/>
      <c r="F190" s="49"/>
    </row>
    <row r="191" spans="1:6" x14ac:dyDescent="0.25">
      <c r="A191" s="69"/>
      <c r="B191" s="45">
        <v>3</v>
      </c>
      <c r="C191" s="45" t="s">
        <v>153</v>
      </c>
      <c r="D191" s="189"/>
      <c r="E191" s="189"/>
      <c r="F191" s="346"/>
    </row>
    <row r="192" spans="1:6" ht="13.8" x14ac:dyDescent="0.3">
      <c r="A192" s="75">
        <v>8</v>
      </c>
      <c r="B192" s="76"/>
      <c r="C192" s="76" t="s">
        <v>154</v>
      </c>
      <c r="D192" s="119">
        <f>SUM(D193:D195)</f>
        <v>0</v>
      </c>
      <c r="E192" s="119">
        <f>SUM(E193:E195)</f>
        <v>0</v>
      </c>
      <c r="F192" s="279">
        <f>SUM(F193:F195)</f>
        <v>0</v>
      </c>
    </row>
    <row r="193" spans="1:6" x14ac:dyDescent="0.25">
      <c r="A193" s="69"/>
      <c r="B193" s="45">
        <v>1</v>
      </c>
      <c r="C193" s="45" t="s">
        <v>132</v>
      </c>
      <c r="D193" s="110"/>
      <c r="E193" s="110"/>
      <c r="F193" s="46"/>
    </row>
    <row r="194" spans="1:6" x14ac:dyDescent="0.25">
      <c r="A194" s="69"/>
      <c r="B194" s="45">
        <v>2</v>
      </c>
      <c r="C194" s="45" t="s">
        <v>137</v>
      </c>
      <c r="D194" s="110"/>
      <c r="E194" s="110"/>
      <c r="F194" s="46"/>
    </row>
    <row r="195" spans="1:6" ht="13.8" thickBot="1" x14ac:dyDescent="0.3">
      <c r="A195" s="74"/>
      <c r="B195" s="31">
        <v>3</v>
      </c>
      <c r="C195" s="31" t="s">
        <v>376</v>
      </c>
      <c r="D195" s="111"/>
      <c r="E195" s="111"/>
      <c r="F195" s="48"/>
    </row>
    <row r="196" spans="1:6" ht="13.8" thickBot="1" x14ac:dyDescent="0.3">
      <c r="A196" s="79"/>
      <c r="B196" s="35"/>
      <c r="C196" s="78" t="s">
        <v>158</v>
      </c>
      <c r="D196" s="113">
        <f>SUM(D184+D188+D192)</f>
        <v>8450</v>
      </c>
      <c r="E196" s="113">
        <f>SUM(E184+E188+E192)</f>
        <v>8795</v>
      </c>
      <c r="F196" s="77">
        <f>SUM(F184+F188+F192)</f>
        <v>5629</v>
      </c>
    </row>
    <row r="197" spans="1:6" ht="13.8" thickBot="1" x14ac:dyDescent="0.3">
      <c r="A197" s="50" t="s">
        <v>163</v>
      </c>
      <c r="B197" s="78"/>
      <c r="C197" s="78"/>
      <c r="D197" s="112"/>
      <c r="E197" s="112"/>
      <c r="F197" s="347"/>
    </row>
    <row r="200" spans="1:6" x14ac:dyDescent="0.25">
      <c r="C200" s="21"/>
    </row>
    <row r="202" spans="1:6" ht="13.8" thickBot="1" x14ac:dyDescent="0.3">
      <c r="D202" s="21"/>
      <c r="E202" s="21"/>
      <c r="F202" s="21" t="s">
        <v>206</v>
      </c>
    </row>
    <row r="203" spans="1:6" x14ac:dyDescent="0.25">
      <c r="A203" s="265" t="s">
        <v>373</v>
      </c>
      <c r="B203" s="444"/>
      <c r="C203" s="332" t="s">
        <v>139</v>
      </c>
      <c r="D203" s="27"/>
      <c r="E203" s="27"/>
      <c r="F203" s="333"/>
    </row>
    <row r="204" spans="1:6" ht="13.8" thickBot="1" x14ac:dyDescent="0.3">
      <c r="A204" s="266" t="s">
        <v>374</v>
      </c>
      <c r="B204" s="445"/>
      <c r="C204" s="334" t="s">
        <v>183</v>
      </c>
      <c r="D204" s="125"/>
      <c r="E204" s="125"/>
      <c r="F204" s="335"/>
    </row>
    <row r="205" spans="1:6" ht="13.8" thickBot="1" x14ac:dyDescent="0.3">
      <c r="A205" s="21"/>
      <c r="B205" s="21"/>
      <c r="C205" s="21"/>
      <c r="D205" s="21"/>
      <c r="E205" s="21"/>
      <c r="F205" s="21"/>
    </row>
    <row r="206" spans="1:6" x14ac:dyDescent="0.25">
      <c r="A206" s="62" t="s">
        <v>140</v>
      </c>
      <c r="B206" s="26" t="s">
        <v>142</v>
      </c>
      <c r="C206" s="36"/>
      <c r="D206" s="37"/>
      <c r="E206" s="269"/>
      <c r="F206" s="172"/>
    </row>
    <row r="207" spans="1:6" x14ac:dyDescent="0.25">
      <c r="A207" s="63" t="s">
        <v>141</v>
      </c>
      <c r="B207" s="29" t="s">
        <v>6</v>
      </c>
      <c r="C207" s="186" t="s">
        <v>143</v>
      </c>
      <c r="D207" s="270" t="s">
        <v>427</v>
      </c>
      <c r="E207" s="270" t="s">
        <v>427</v>
      </c>
      <c r="F207" s="336" t="s">
        <v>427</v>
      </c>
    </row>
    <row r="208" spans="1:6" ht="13.8" thickBot="1" x14ac:dyDescent="0.3">
      <c r="A208" s="64"/>
      <c r="B208" s="65"/>
      <c r="C208" s="65" t="s">
        <v>144</v>
      </c>
      <c r="D208" s="446" t="s">
        <v>6</v>
      </c>
      <c r="E208" s="337" t="s">
        <v>396</v>
      </c>
      <c r="F208" s="338" t="s">
        <v>227</v>
      </c>
    </row>
    <row r="209" spans="1:6" ht="13.8" thickBot="1" x14ac:dyDescent="0.3">
      <c r="A209" s="57">
        <v>1</v>
      </c>
      <c r="B209" s="58">
        <v>2</v>
      </c>
      <c r="C209" s="174">
        <v>3</v>
      </c>
      <c r="D209" s="102">
        <v>4</v>
      </c>
      <c r="E209" s="447">
        <v>5</v>
      </c>
      <c r="F209" s="448">
        <v>6</v>
      </c>
    </row>
    <row r="210" spans="1:6" ht="13.8" thickBot="1" x14ac:dyDescent="0.3">
      <c r="A210" s="67"/>
      <c r="B210" s="78"/>
      <c r="C210" s="78" t="s">
        <v>84</v>
      </c>
      <c r="D210" s="272"/>
      <c r="E210" s="82"/>
      <c r="F210" s="273"/>
    </row>
    <row r="211" spans="1:6" ht="13.8" x14ac:dyDescent="0.3">
      <c r="A211" s="274">
        <v>1</v>
      </c>
      <c r="B211" s="275"/>
      <c r="C211" s="275" t="s">
        <v>87</v>
      </c>
      <c r="D211" s="276">
        <f>SUM(D212:D215)</f>
        <v>0</v>
      </c>
      <c r="E211" s="276">
        <f>SUM(E212:E214)</f>
        <v>0</v>
      </c>
      <c r="F211" s="277">
        <f>SUM(F212:F214)</f>
        <v>28</v>
      </c>
    </row>
    <row r="212" spans="1:6" x14ac:dyDescent="0.25">
      <c r="A212" s="68"/>
      <c r="B212" s="23">
        <v>1</v>
      </c>
      <c r="C212" s="23" t="s">
        <v>145</v>
      </c>
      <c r="D212" s="61"/>
      <c r="E212" s="61"/>
      <c r="F212" s="49">
        <v>28</v>
      </c>
    </row>
    <row r="213" spans="1:6" x14ac:dyDescent="0.25">
      <c r="A213" s="69"/>
      <c r="B213" s="45">
        <v>2</v>
      </c>
      <c r="C213" s="45" t="s">
        <v>225</v>
      </c>
      <c r="D213" s="110"/>
      <c r="E213" s="110"/>
      <c r="F213" s="46"/>
    </row>
    <row r="214" spans="1:6" x14ac:dyDescent="0.25">
      <c r="A214" s="69"/>
      <c r="B214" s="45">
        <v>3</v>
      </c>
      <c r="C214" s="45" t="s">
        <v>146</v>
      </c>
      <c r="D214" s="110"/>
      <c r="E214" s="110"/>
      <c r="F214" s="46"/>
    </row>
    <row r="215" spans="1:6" ht="13.8" x14ac:dyDescent="0.3">
      <c r="A215" s="75">
        <v>2</v>
      </c>
      <c r="B215" s="45"/>
      <c r="C215" s="450" t="s">
        <v>197</v>
      </c>
      <c r="D215" s="110"/>
      <c r="E215" s="451">
        <v>3896</v>
      </c>
      <c r="F215" s="452">
        <v>3896</v>
      </c>
    </row>
    <row r="216" spans="1:6" ht="13.8" x14ac:dyDescent="0.3">
      <c r="A216" s="75">
        <v>3</v>
      </c>
      <c r="B216" s="45"/>
      <c r="C216" s="76" t="s">
        <v>89</v>
      </c>
      <c r="D216" s="119">
        <v>0</v>
      </c>
      <c r="E216" s="119">
        <v>0</v>
      </c>
      <c r="F216" s="279">
        <v>0</v>
      </c>
    </row>
    <row r="217" spans="1:6" x14ac:dyDescent="0.25">
      <c r="A217" s="75"/>
      <c r="B217" s="45">
        <v>1</v>
      </c>
      <c r="C217" s="45" t="s">
        <v>159</v>
      </c>
      <c r="D217" s="110"/>
      <c r="E217" s="110"/>
      <c r="F217" s="46"/>
    </row>
    <row r="218" spans="1:6" x14ac:dyDescent="0.25">
      <c r="A218" s="75"/>
      <c r="B218" s="45">
        <v>2</v>
      </c>
      <c r="C218" s="45" t="s">
        <v>196</v>
      </c>
      <c r="D218" s="111"/>
      <c r="E218" s="111"/>
      <c r="F218" s="48"/>
    </row>
    <row r="219" spans="1:6" ht="13.8" x14ac:dyDescent="0.3">
      <c r="A219" s="75">
        <v>4</v>
      </c>
      <c r="B219" s="45"/>
      <c r="C219" s="76" t="s">
        <v>375</v>
      </c>
      <c r="D219" s="119">
        <v>0</v>
      </c>
      <c r="E219" s="119">
        <v>0</v>
      </c>
      <c r="F219" s="279">
        <v>0</v>
      </c>
    </row>
    <row r="220" spans="1:6" ht="14.4" thickBot="1" x14ac:dyDescent="0.35">
      <c r="A220" s="173">
        <v>5</v>
      </c>
      <c r="B220" s="127"/>
      <c r="C220" s="127" t="s">
        <v>160</v>
      </c>
      <c r="D220" s="280">
        <v>22775</v>
      </c>
      <c r="E220" s="280">
        <v>22775</v>
      </c>
      <c r="F220" s="281">
        <v>19217</v>
      </c>
    </row>
    <row r="221" spans="1:6" ht="13.8" thickBot="1" x14ac:dyDescent="0.3">
      <c r="A221" s="79"/>
      <c r="B221" s="35"/>
      <c r="C221" s="78" t="s">
        <v>66</v>
      </c>
      <c r="D221" s="113">
        <f>SUM(D211+D216+D220)</f>
        <v>22775</v>
      </c>
      <c r="E221" s="113">
        <f>SUM(E211+E215+E216+E220)</f>
        <v>26671</v>
      </c>
      <c r="F221" s="77">
        <f>SUM(F211+F215+F216+F220)</f>
        <v>23141</v>
      </c>
    </row>
    <row r="222" spans="1:6" ht="13.8" thickBot="1" x14ac:dyDescent="0.3">
      <c r="A222" s="73"/>
      <c r="B222" s="30"/>
      <c r="C222" s="78" t="s">
        <v>147</v>
      </c>
      <c r="D222" s="264"/>
      <c r="E222" s="264"/>
      <c r="F222" s="51"/>
    </row>
    <row r="223" spans="1:6" ht="13.8" x14ac:dyDescent="0.3">
      <c r="A223" s="285">
        <v>6</v>
      </c>
      <c r="B223" s="286"/>
      <c r="C223" s="286" t="s">
        <v>148</v>
      </c>
      <c r="D223" s="120">
        <f>SUM(D224:D226)</f>
        <v>22775</v>
      </c>
      <c r="E223" s="120">
        <f>SUM(E224:E226)</f>
        <v>26671</v>
      </c>
      <c r="F223" s="344">
        <f>SUM(F224:F226)</f>
        <v>23141</v>
      </c>
    </row>
    <row r="224" spans="1:6" x14ac:dyDescent="0.25">
      <c r="A224" s="75"/>
      <c r="B224" s="45">
        <v>1</v>
      </c>
      <c r="C224" s="45" t="s">
        <v>97</v>
      </c>
      <c r="D224" s="114"/>
      <c r="E224" s="114"/>
      <c r="F224" s="345"/>
    </row>
    <row r="225" spans="1:6" x14ac:dyDescent="0.25">
      <c r="A225" s="68"/>
      <c r="B225" s="23">
        <v>2</v>
      </c>
      <c r="C225" s="23" t="s">
        <v>149</v>
      </c>
      <c r="D225" s="61"/>
      <c r="E225" s="61"/>
      <c r="F225" s="49"/>
    </row>
    <row r="226" spans="1:6" x14ac:dyDescent="0.25">
      <c r="A226" s="69"/>
      <c r="B226" s="45">
        <v>3</v>
      </c>
      <c r="C226" s="45" t="s">
        <v>99</v>
      </c>
      <c r="D226" s="110">
        <v>22775</v>
      </c>
      <c r="E226" s="110">
        <v>26671</v>
      </c>
      <c r="F226" s="46">
        <v>23141</v>
      </c>
    </row>
    <row r="227" spans="1:6" ht="13.8" x14ac:dyDescent="0.3">
      <c r="A227" s="80">
        <v>7</v>
      </c>
      <c r="B227" s="81"/>
      <c r="C227" s="81" t="s">
        <v>150</v>
      </c>
      <c r="D227" s="119">
        <f>SUM(D228:D230)</f>
        <v>0</v>
      </c>
      <c r="E227" s="119">
        <f>SUM(E228:E230)</f>
        <v>0</v>
      </c>
      <c r="F227" s="279">
        <f>SUM(F228:F230)</f>
        <v>0</v>
      </c>
    </row>
    <row r="228" spans="1:6" x14ac:dyDescent="0.25">
      <c r="A228" s="69"/>
      <c r="B228" s="45">
        <v>1</v>
      </c>
      <c r="C228" s="45" t="s">
        <v>161</v>
      </c>
      <c r="D228" s="110"/>
      <c r="E228" s="110"/>
      <c r="F228" s="46"/>
    </row>
    <row r="229" spans="1:6" x14ac:dyDescent="0.25">
      <c r="A229" s="68"/>
      <c r="B229" s="23">
        <v>2</v>
      </c>
      <c r="C229" s="23" t="s">
        <v>162</v>
      </c>
      <c r="D229" s="61"/>
      <c r="E229" s="61"/>
      <c r="F229" s="49"/>
    </row>
    <row r="230" spans="1:6" x14ac:dyDescent="0.25">
      <c r="A230" s="69"/>
      <c r="B230" s="45">
        <v>3</v>
      </c>
      <c r="C230" s="45" t="s">
        <v>153</v>
      </c>
      <c r="D230" s="189"/>
      <c r="E230" s="189"/>
      <c r="F230" s="346"/>
    </row>
    <row r="231" spans="1:6" ht="13.8" x14ac:dyDescent="0.3">
      <c r="A231" s="75">
        <v>8</v>
      </c>
      <c r="B231" s="76"/>
      <c r="C231" s="76" t="s">
        <v>154</v>
      </c>
      <c r="D231" s="119">
        <f>SUM(D232:D234)</f>
        <v>0</v>
      </c>
      <c r="E231" s="119">
        <f>SUM(E232:E234)</f>
        <v>0</v>
      </c>
      <c r="F231" s="279">
        <f>SUM(F232:F234)</f>
        <v>0</v>
      </c>
    </row>
    <row r="232" spans="1:6" x14ac:dyDescent="0.25">
      <c r="A232" s="69"/>
      <c r="B232" s="45">
        <v>1</v>
      </c>
      <c r="C232" s="45" t="s">
        <v>132</v>
      </c>
      <c r="D232" s="110"/>
      <c r="E232" s="110"/>
      <c r="F232" s="46"/>
    </row>
    <row r="233" spans="1:6" x14ac:dyDescent="0.25">
      <c r="A233" s="69"/>
      <c r="B233" s="45">
        <v>2</v>
      </c>
      <c r="C233" s="45" t="s">
        <v>137</v>
      </c>
      <c r="D233" s="110"/>
      <c r="E233" s="110"/>
      <c r="F233" s="46"/>
    </row>
    <row r="234" spans="1:6" ht="13.8" thickBot="1" x14ac:dyDescent="0.3">
      <c r="A234" s="74"/>
      <c r="B234" s="31">
        <v>3</v>
      </c>
      <c r="C234" s="31" t="s">
        <v>376</v>
      </c>
      <c r="D234" s="111"/>
      <c r="E234" s="111"/>
      <c r="F234" s="48"/>
    </row>
    <row r="235" spans="1:6" ht="13.8" thickBot="1" x14ac:dyDescent="0.3">
      <c r="A235" s="79"/>
      <c r="B235" s="35"/>
      <c r="C235" s="78" t="s">
        <v>158</v>
      </c>
      <c r="D235" s="113">
        <f>SUM(D223+D227+D231)</f>
        <v>22775</v>
      </c>
      <c r="E235" s="113">
        <f>SUM(E223+E227+E231)</f>
        <v>26671</v>
      </c>
      <c r="F235" s="77">
        <f>SUM(F223+F227+F231)</f>
        <v>23141</v>
      </c>
    </row>
    <row r="236" spans="1:6" ht="13.8" thickBot="1" x14ac:dyDescent="0.3">
      <c r="A236" s="50" t="s">
        <v>163</v>
      </c>
      <c r="B236" s="78"/>
      <c r="C236" s="78"/>
      <c r="D236" s="112"/>
      <c r="E236" s="112"/>
      <c r="F236" s="347"/>
    </row>
    <row r="239" spans="1:6" x14ac:dyDescent="0.25">
      <c r="C239" s="21"/>
    </row>
    <row r="241" spans="1:6" ht="13.8" thickBot="1" x14ac:dyDescent="0.3">
      <c r="D241" s="21"/>
      <c r="E241" s="21"/>
      <c r="F241" s="21" t="s">
        <v>208</v>
      </c>
    </row>
    <row r="242" spans="1:6" x14ac:dyDescent="0.25">
      <c r="A242" s="265" t="s">
        <v>373</v>
      </c>
      <c r="B242" s="444"/>
      <c r="C242" s="332" t="s">
        <v>139</v>
      </c>
      <c r="D242" s="27"/>
      <c r="E242" s="27"/>
      <c r="F242" s="333"/>
    </row>
    <row r="243" spans="1:6" ht="13.8" thickBot="1" x14ac:dyDescent="0.3">
      <c r="A243" s="266" t="s">
        <v>374</v>
      </c>
      <c r="B243" s="445"/>
      <c r="C243" s="334" t="s">
        <v>184</v>
      </c>
      <c r="D243" s="125"/>
      <c r="E243" s="125"/>
      <c r="F243" s="335"/>
    </row>
    <row r="244" spans="1:6" ht="13.8" thickBot="1" x14ac:dyDescent="0.3">
      <c r="A244" s="21"/>
      <c r="B244" s="21"/>
      <c r="C244" s="21"/>
      <c r="D244" s="21"/>
      <c r="E244" s="21"/>
      <c r="F244" s="21"/>
    </row>
    <row r="245" spans="1:6" x14ac:dyDescent="0.25">
      <c r="A245" s="62" t="s">
        <v>140</v>
      </c>
      <c r="B245" s="26" t="s">
        <v>142</v>
      </c>
      <c r="C245" s="36"/>
      <c r="D245" s="37"/>
      <c r="E245" s="269"/>
      <c r="F245" s="172"/>
    </row>
    <row r="246" spans="1:6" x14ac:dyDescent="0.25">
      <c r="A246" s="63" t="s">
        <v>141</v>
      </c>
      <c r="B246" s="29" t="s">
        <v>6</v>
      </c>
      <c r="C246" s="186" t="s">
        <v>143</v>
      </c>
      <c r="D246" s="270" t="s">
        <v>427</v>
      </c>
      <c r="E246" s="270" t="s">
        <v>427</v>
      </c>
      <c r="F246" s="336" t="s">
        <v>427</v>
      </c>
    </row>
    <row r="247" spans="1:6" ht="13.8" thickBot="1" x14ac:dyDescent="0.3">
      <c r="A247" s="64"/>
      <c r="B247" s="65"/>
      <c r="C247" s="65" t="s">
        <v>144</v>
      </c>
      <c r="D247" s="446" t="s">
        <v>6</v>
      </c>
      <c r="E247" s="337" t="s">
        <v>396</v>
      </c>
      <c r="F247" s="338" t="s">
        <v>227</v>
      </c>
    </row>
    <row r="248" spans="1:6" ht="13.8" thickBot="1" x14ac:dyDescent="0.3">
      <c r="A248" s="57">
        <v>1</v>
      </c>
      <c r="B248" s="58">
        <v>2</v>
      </c>
      <c r="C248" s="174">
        <v>3</v>
      </c>
      <c r="D248" s="102">
        <v>4</v>
      </c>
      <c r="E248" s="447">
        <v>5</v>
      </c>
      <c r="F248" s="448">
        <v>6</v>
      </c>
    </row>
    <row r="249" spans="1:6" ht="13.8" thickBot="1" x14ac:dyDescent="0.3">
      <c r="A249" s="67"/>
      <c r="B249" s="78"/>
      <c r="C249" s="78" t="s">
        <v>84</v>
      </c>
      <c r="D249" s="272"/>
      <c r="E249" s="82"/>
      <c r="F249" s="273"/>
    </row>
    <row r="250" spans="1:6" ht="13.8" x14ac:dyDescent="0.3">
      <c r="A250" s="274">
        <v>1</v>
      </c>
      <c r="B250" s="275"/>
      <c r="C250" s="275" t="s">
        <v>87</v>
      </c>
      <c r="D250" s="276">
        <f>SUM(D251:D254)</f>
        <v>0</v>
      </c>
      <c r="E250" s="276">
        <f>SUM(E251:E253)</f>
        <v>0</v>
      </c>
      <c r="F250" s="277">
        <f>SUM(F251:F253)</f>
        <v>0</v>
      </c>
    </row>
    <row r="251" spans="1:6" x14ac:dyDescent="0.25">
      <c r="A251" s="68"/>
      <c r="B251" s="23">
        <v>1</v>
      </c>
      <c r="C251" s="23" t="s">
        <v>145</v>
      </c>
      <c r="D251" s="61"/>
      <c r="E251" s="61"/>
      <c r="F251" s="49"/>
    </row>
    <row r="252" spans="1:6" x14ac:dyDescent="0.25">
      <c r="A252" s="69"/>
      <c r="B252" s="45">
        <v>2</v>
      </c>
      <c r="C252" s="45" t="s">
        <v>225</v>
      </c>
      <c r="D252" s="110"/>
      <c r="E252" s="110"/>
      <c r="F252" s="46"/>
    </row>
    <row r="253" spans="1:6" x14ac:dyDescent="0.25">
      <c r="A253" s="69"/>
      <c r="B253" s="45">
        <v>3</v>
      </c>
      <c r="C253" s="45" t="s">
        <v>146</v>
      </c>
      <c r="D253" s="110"/>
      <c r="E253" s="110"/>
      <c r="F253" s="46"/>
    </row>
    <row r="254" spans="1:6" ht="13.8" x14ac:dyDescent="0.3">
      <c r="A254" s="75">
        <v>2</v>
      </c>
      <c r="B254" s="45"/>
      <c r="C254" s="450" t="s">
        <v>197</v>
      </c>
      <c r="D254" s="110"/>
      <c r="E254" s="451">
        <v>702</v>
      </c>
      <c r="F254" s="452">
        <v>702</v>
      </c>
    </row>
    <row r="255" spans="1:6" ht="13.8" x14ac:dyDescent="0.3">
      <c r="A255" s="75">
        <v>3</v>
      </c>
      <c r="B255" s="45"/>
      <c r="C255" s="76" t="s">
        <v>89</v>
      </c>
      <c r="D255" s="119">
        <v>0</v>
      </c>
      <c r="E255" s="119">
        <v>0</v>
      </c>
      <c r="F255" s="279">
        <v>0</v>
      </c>
    </row>
    <row r="256" spans="1:6" x14ac:dyDescent="0.25">
      <c r="A256" s="75"/>
      <c r="B256" s="45">
        <v>1</v>
      </c>
      <c r="C256" s="45" t="s">
        <v>159</v>
      </c>
      <c r="D256" s="110"/>
      <c r="E256" s="110"/>
      <c r="F256" s="46"/>
    </row>
    <row r="257" spans="1:6" x14ac:dyDescent="0.25">
      <c r="A257" s="75"/>
      <c r="B257" s="45">
        <v>2</v>
      </c>
      <c r="C257" s="45" t="s">
        <v>196</v>
      </c>
      <c r="D257" s="111"/>
      <c r="E257" s="111"/>
      <c r="F257" s="48"/>
    </row>
    <row r="258" spans="1:6" ht="13.8" x14ac:dyDescent="0.3">
      <c r="A258" s="75">
        <v>4</v>
      </c>
      <c r="B258" s="45"/>
      <c r="C258" s="76" t="s">
        <v>375</v>
      </c>
      <c r="D258" s="119">
        <v>0</v>
      </c>
      <c r="E258" s="119">
        <v>0</v>
      </c>
      <c r="F258" s="279">
        <v>0</v>
      </c>
    </row>
    <row r="259" spans="1:6" ht="14.4" thickBot="1" x14ac:dyDescent="0.35">
      <c r="A259" s="173">
        <v>5</v>
      </c>
      <c r="B259" s="127"/>
      <c r="C259" s="127" t="s">
        <v>160</v>
      </c>
      <c r="D259" s="280">
        <v>30112</v>
      </c>
      <c r="E259" s="280">
        <v>30112</v>
      </c>
      <c r="F259" s="281">
        <v>21007</v>
      </c>
    </row>
    <row r="260" spans="1:6" ht="13.8" thickBot="1" x14ac:dyDescent="0.3">
      <c r="A260" s="79"/>
      <c r="B260" s="35"/>
      <c r="C260" s="78" t="s">
        <v>66</v>
      </c>
      <c r="D260" s="113">
        <f>SUM(D250+D255+D258+D259)</f>
        <v>30112</v>
      </c>
      <c r="E260" s="113">
        <f>SUM(E250+E254+E255+E258+E259)</f>
        <v>30814</v>
      </c>
      <c r="F260" s="77">
        <f>SUM(F250+F254+F255+F258+F259)</f>
        <v>21709</v>
      </c>
    </row>
    <row r="261" spans="1:6" ht="13.8" thickBot="1" x14ac:dyDescent="0.3">
      <c r="A261" s="73"/>
      <c r="B261" s="30"/>
      <c r="C261" s="78" t="s">
        <v>147</v>
      </c>
      <c r="D261" s="264"/>
      <c r="E261" s="264"/>
      <c r="F261" s="51"/>
    </row>
    <row r="262" spans="1:6" ht="13.8" x14ac:dyDescent="0.3">
      <c r="A262" s="285">
        <v>6</v>
      </c>
      <c r="B262" s="286"/>
      <c r="C262" s="286" t="s">
        <v>148</v>
      </c>
      <c r="D262" s="287">
        <f>SUM(D263:D265)</f>
        <v>21892</v>
      </c>
      <c r="E262" s="287">
        <f>SUM(E263:E265)</f>
        <v>22594</v>
      </c>
      <c r="F262" s="348">
        <f>SUM(F263:F265)</f>
        <v>20498</v>
      </c>
    </row>
    <row r="263" spans="1:6" x14ac:dyDescent="0.25">
      <c r="A263" s="75"/>
      <c r="B263" s="45">
        <v>1</v>
      </c>
      <c r="C263" s="45" t="s">
        <v>97</v>
      </c>
      <c r="D263" s="114"/>
      <c r="E263" s="114"/>
      <c r="F263" s="345"/>
    </row>
    <row r="264" spans="1:6" x14ac:dyDescent="0.25">
      <c r="A264" s="68"/>
      <c r="B264" s="23">
        <v>2</v>
      </c>
      <c r="C264" s="23" t="s">
        <v>149</v>
      </c>
      <c r="D264" s="61"/>
      <c r="E264" s="61"/>
      <c r="F264" s="49"/>
    </row>
    <row r="265" spans="1:6" x14ac:dyDescent="0.25">
      <c r="A265" s="69"/>
      <c r="B265" s="45">
        <v>3</v>
      </c>
      <c r="C265" s="45" t="s">
        <v>99</v>
      </c>
      <c r="D265" s="110">
        <v>21892</v>
      </c>
      <c r="E265" s="110">
        <v>22594</v>
      </c>
      <c r="F265" s="46">
        <v>20498</v>
      </c>
    </row>
    <row r="266" spans="1:6" ht="13.8" x14ac:dyDescent="0.3">
      <c r="A266" s="80">
        <v>7</v>
      </c>
      <c r="B266" s="81"/>
      <c r="C266" s="81" t="s">
        <v>150</v>
      </c>
      <c r="D266" s="119">
        <f>SUM(D267:D269)</f>
        <v>0</v>
      </c>
      <c r="E266" s="119">
        <f>SUM(E267:E269)</f>
        <v>0</v>
      </c>
      <c r="F266" s="279">
        <f>SUM(F267:F269)</f>
        <v>0</v>
      </c>
    </row>
    <row r="267" spans="1:6" x14ac:dyDescent="0.25">
      <c r="A267" s="69"/>
      <c r="B267" s="45">
        <v>1</v>
      </c>
      <c r="C267" s="45" t="s">
        <v>161</v>
      </c>
      <c r="D267" s="110"/>
      <c r="E267" s="110"/>
      <c r="F267" s="46"/>
    </row>
    <row r="268" spans="1:6" x14ac:dyDescent="0.25">
      <c r="A268" s="68"/>
      <c r="B268" s="23">
        <v>2</v>
      </c>
      <c r="C268" s="23" t="s">
        <v>162</v>
      </c>
      <c r="D268" s="61"/>
      <c r="E268" s="61"/>
      <c r="F268" s="49"/>
    </row>
    <row r="269" spans="1:6" x14ac:dyDescent="0.25">
      <c r="A269" s="69"/>
      <c r="B269" s="45">
        <v>3</v>
      </c>
      <c r="C269" s="45" t="s">
        <v>153</v>
      </c>
      <c r="D269" s="189"/>
      <c r="E269" s="189"/>
      <c r="F269" s="346"/>
    </row>
    <row r="270" spans="1:6" ht="13.8" x14ac:dyDescent="0.3">
      <c r="A270" s="75">
        <v>8</v>
      </c>
      <c r="B270" s="76"/>
      <c r="C270" s="76" t="s">
        <v>154</v>
      </c>
      <c r="D270" s="119">
        <f>SUM(D271:D273)</f>
        <v>8220</v>
      </c>
      <c r="E270" s="119">
        <f>SUM(E271:E273)</f>
        <v>8220</v>
      </c>
      <c r="F270" s="279">
        <f>SUM(F271:F273)</f>
        <v>1211</v>
      </c>
    </row>
    <row r="271" spans="1:6" x14ac:dyDescent="0.25">
      <c r="A271" s="69"/>
      <c r="B271" s="45">
        <v>1</v>
      </c>
      <c r="C271" s="45" t="s">
        <v>132</v>
      </c>
      <c r="D271" s="110">
        <v>8220</v>
      </c>
      <c r="E271" s="110">
        <v>8220</v>
      </c>
      <c r="F271" s="46">
        <v>1211</v>
      </c>
    </row>
    <row r="272" spans="1:6" x14ac:dyDescent="0.25">
      <c r="A272" s="69"/>
      <c r="B272" s="45">
        <v>2</v>
      </c>
      <c r="C272" s="45" t="s">
        <v>137</v>
      </c>
      <c r="D272" s="110"/>
      <c r="E272" s="110"/>
      <c r="F272" s="46"/>
    </row>
    <row r="273" spans="1:6" ht="13.8" thickBot="1" x14ac:dyDescent="0.3">
      <c r="A273" s="74"/>
      <c r="B273" s="31">
        <v>3</v>
      </c>
      <c r="C273" s="31" t="s">
        <v>376</v>
      </c>
      <c r="D273" s="111"/>
      <c r="E273" s="111"/>
      <c r="F273" s="48"/>
    </row>
    <row r="274" spans="1:6" ht="13.8" thickBot="1" x14ac:dyDescent="0.3">
      <c r="A274" s="79"/>
      <c r="B274" s="35"/>
      <c r="C274" s="78" t="s">
        <v>158</v>
      </c>
      <c r="D274" s="113">
        <f>SUM(D262+D266+D270)</f>
        <v>30112</v>
      </c>
      <c r="E274" s="113">
        <f>SUM(E262+E266+E270)</f>
        <v>30814</v>
      </c>
      <c r="F274" s="77">
        <f>SUM(F262+F266+F270)</f>
        <v>21709</v>
      </c>
    </row>
    <row r="275" spans="1:6" ht="13.8" thickBot="1" x14ac:dyDescent="0.3">
      <c r="A275" s="50" t="s">
        <v>163</v>
      </c>
      <c r="B275" s="78"/>
      <c r="C275" s="78"/>
      <c r="D275" s="112"/>
      <c r="E275" s="112"/>
      <c r="F275" s="347"/>
    </row>
    <row r="278" spans="1:6" x14ac:dyDescent="0.25">
      <c r="C278" s="21"/>
    </row>
    <row r="280" spans="1:6" ht="13.8" thickBot="1" x14ac:dyDescent="0.3">
      <c r="D280" s="21"/>
      <c r="E280" s="21"/>
      <c r="F280" s="21" t="s">
        <v>207</v>
      </c>
    </row>
    <row r="281" spans="1:6" x14ac:dyDescent="0.25">
      <c r="A281" s="265" t="s">
        <v>373</v>
      </c>
      <c r="B281" s="444"/>
      <c r="C281" s="332" t="s">
        <v>139</v>
      </c>
      <c r="D281" s="27"/>
      <c r="E281" s="27"/>
      <c r="F281" s="333"/>
    </row>
    <row r="282" spans="1:6" ht="13.8" thickBot="1" x14ac:dyDescent="0.3">
      <c r="A282" s="266" t="s">
        <v>374</v>
      </c>
      <c r="B282" s="445"/>
      <c r="C282" s="334" t="s">
        <v>185</v>
      </c>
      <c r="D282" s="125"/>
      <c r="E282" s="125"/>
      <c r="F282" s="335"/>
    </row>
    <row r="283" spans="1:6" ht="13.8" thickBot="1" x14ac:dyDescent="0.3">
      <c r="A283" s="21"/>
      <c r="B283" s="21"/>
      <c r="C283" s="21"/>
      <c r="D283" s="21"/>
      <c r="E283" s="21"/>
      <c r="F283" s="21"/>
    </row>
    <row r="284" spans="1:6" x14ac:dyDescent="0.25">
      <c r="A284" s="62" t="s">
        <v>140</v>
      </c>
      <c r="B284" s="26" t="s">
        <v>142</v>
      </c>
      <c r="C284" s="36"/>
      <c r="D284" s="37"/>
      <c r="E284" s="269"/>
      <c r="F284" s="172"/>
    </row>
    <row r="285" spans="1:6" x14ac:dyDescent="0.25">
      <c r="A285" s="63" t="s">
        <v>141</v>
      </c>
      <c r="B285" s="29" t="s">
        <v>6</v>
      </c>
      <c r="C285" s="186" t="s">
        <v>143</v>
      </c>
      <c r="D285" s="270" t="s">
        <v>427</v>
      </c>
      <c r="E285" s="270" t="s">
        <v>427</v>
      </c>
      <c r="F285" s="336" t="s">
        <v>427</v>
      </c>
    </row>
    <row r="286" spans="1:6" ht="13.8" thickBot="1" x14ac:dyDescent="0.3">
      <c r="A286" s="64"/>
      <c r="B286" s="65"/>
      <c r="C286" s="65" t="s">
        <v>144</v>
      </c>
      <c r="D286" s="446" t="s">
        <v>6</v>
      </c>
      <c r="E286" s="337" t="s">
        <v>396</v>
      </c>
      <c r="F286" s="338" t="s">
        <v>227</v>
      </c>
    </row>
    <row r="287" spans="1:6" ht="13.8" thickBot="1" x14ac:dyDescent="0.3">
      <c r="A287" s="57">
        <v>1</v>
      </c>
      <c r="B287" s="58">
        <v>2</v>
      </c>
      <c r="C287" s="174">
        <v>3</v>
      </c>
      <c r="D287" s="102">
        <v>4</v>
      </c>
      <c r="E287" s="447">
        <v>5</v>
      </c>
      <c r="F287" s="448">
        <v>6</v>
      </c>
    </row>
    <row r="288" spans="1:6" ht="13.8" thickBot="1" x14ac:dyDescent="0.3">
      <c r="A288" s="67"/>
      <c r="B288" s="78"/>
      <c r="C288" s="78" t="s">
        <v>84</v>
      </c>
      <c r="D288" s="272"/>
      <c r="E288" s="82"/>
      <c r="F288" s="273"/>
    </row>
    <row r="289" spans="1:6" ht="13.8" x14ac:dyDescent="0.3">
      <c r="A289" s="274">
        <v>1</v>
      </c>
      <c r="B289" s="275"/>
      <c r="C289" s="275" t="s">
        <v>87</v>
      </c>
      <c r="D289" s="288">
        <f>SUM(D290:D293)</f>
        <v>1100</v>
      </c>
      <c r="E289" s="276">
        <f>SUM(E290:E292)</f>
        <v>1100</v>
      </c>
      <c r="F289" s="277">
        <f>SUM(F290:F292)</f>
        <v>864</v>
      </c>
    </row>
    <row r="290" spans="1:6" x14ac:dyDescent="0.25">
      <c r="A290" s="68"/>
      <c r="B290" s="23">
        <v>1</v>
      </c>
      <c r="C290" s="23" t="s">
        <v>145</v>
      </c>
      <c r="D290" s="61">
        <v>1100</v>
      </c>
      <c r="E290" s="61">
        <v>1100</v>
      </c>
      <c r="F290" s="49">
        <v>864</v>
      </c>
    </row>
    <row r="291" spans="1:6" x14ac:dyDescent="0.25">
      <c r="A291" s="69"/>
      <c r="B291" s="45">
        <v>2</v>
      </c>
      <c r="C291" s="45" t="s">
        <v>225</v>
      </c>
      <c r="D291" s="110"/>
      <c r="E291" s="110"/>
      <c r="F291" s="46"/>
    </row>
    <row r="292" spans="1:6" x14ac:dyDescent="0.25">
      <c r="A292" s="69"/>
      <c r="B292" s="45">
        <v>3</v>
      </c>
      <c r="C292" s="45" t="s">
        <v>146</v>
      </c>
      <c r="D292" s="110"/>
      <c r="E292" s="110"/>
      <c r="F292" s="46"/>
    </row>
    <row r="293" spans="1:6" ht="13.8" x14ac:dyDescent="0.3">
      <c r="A293" s="75">
        <v>2</v>
      </c>
      <c r="B293" s="45"/>
      <c r="C293" s="450" t="s">
        <v>197</v>
      </c>
      <c r="D293" s="110"/>
      <c r="E293" s="451">
        <v>72</v>
      </c>
      <c r="F293" s="452">
        <v>72</v>
      </c>
    </row>
    <row r="294" spans="1:6" ht="13.8" x14ac:dyDescent="0.3">
      <c r="A294" s="75">
        <v>3</v>
      </c>
      <c r="B294" s="45"/>
      <c r="C294" s="76" t="s">
        <v>89</v>
      </c>
      <c r="D294" s="119">
        <f>SUM(D295+D296)</f>
        <v>0</v>
      </c>
      <c r="E294" s="119">
        <f>SUM(E295+E296)</f>
        <v>2703</v>
      </c>
      <c r="F294" s="279">
        <f>SUM(F295+F296)</f>
        <v>2703</v>
      </c>
    </row>
    <row r="295" spans="1:6" x14ac:dyDescent="0.25">
      <c r="A295" s="75"/>
      <c r="B295" s="45">
        <v>1</v>
      </c>
      <c r="C295" s="45" t="s">
        <v>159</v>
      </c>
      <c r="D295" s="110"/>
      <c r="E295" s="110">
        <v>2703</v>
      </c>
      <c r="F295" s="46">
        <v>2703</v>
      </c>
    </row>
    <row r="296" spans="1:6" x14ac:dyDescent="0.25">
      <c r="A296" s="75"/>
      <c r="B296" s="45">
        <v>2</v>
      </c>
      <c r="C296" s="45" t="s">
        <v>196</v>
      </c>
      <c r="D296" s="111"/>
      <c r="E296" s="111"/>
      <c r="F296" s="48"/>
    </row>
    <row r="297" spans="1:6" ht="13.8" x14ac:dyDescent="0.3">
      <c r="A297" s="75">
        <v>4</v>
      </c>
      <c r="B297" s="45"/>
      <c r="C297" s="76" t="s">
        <v>375</v>
      </c>
      <c r="D297" s="119">
        <v>34237</v>
      </c>
      <c r="E297" s="119">
        <v>31768</v>
      </c>
      <c r="F297" s="279">
        <v>31768</v>
      </c>
    </row>
    <row r="298" spans="1:6" ht="14.4" thickBot="1" x14ac:dyDescent="0.35">
      <c r="A298" s="173">
        <v>5</v>
      </c>
      <c r="B298" s="127"/>
      <c r="C298" s="127" t="s">
        <v>160</v>
      </c>
      <c r="D298" s="289">
        <v>227741</v>
      </c>
      <c r="E298" s="289">
        <v>227607</v>
      </c>
      <c r="F298" s="350">
        <v>24419</v>
      </c>
    </row>
    <row r="299" spans="1:6" ht="13.8" thickBot="1" x14ac:dyDescent="0.3">
      <c r="A299" s="79"/>
      <c r="B299" s="35"/>
      <c r="C299" s="78" t="s">
        <v>66</v>
      </c>
      <c r="D299" s="113">
        <f>SUM(D289+D294+D297+D298)</f>
        <v>263078</v>
      </c>
      <c r="E299" s="113">
        <f>SUM(E289+E293+E294+E297+E298)</f>
        <v>263250</v>
      </c>
      <c r="F299" s="77">
        <f>SUM(F289+F293+F294+F297+F298)</f>
        <v>59826</v>
      </c>
    </row>
    <row r="300" spans="1:6" ht="13.8" thickBot="1" x14ac:dyDescent="0.3">
      <c r="A300" s="73"/>
      <c r="B300" s="30"/>
      <c r="C300" s="78" t="s">
        <v>147</v>
      </c>
      <c r="D300" s="264"/>
      <c r="E300" s="264"/>
      <c r="F300" s="51"/>
    </row>
    <row r="301" spans="1:6" ht="13.8" x14ac:dyDescent="0.3">
      <c r="A301" s="285">
        <v>6</v>
      </c>
      <c r="B301" s="286"/>
      <c r="C301" s="286" t="s">
        <v>148</v>
      </c>
      <c r="D301" s="120">
        <f>SUM(D302:D304)</f>
        <v>39478</v>
      </c>
      <c r="E301" s="120">
        <f>SUM(E302:E304)</f>
        <v>39650</v>
      </c>
      <c r="F301" s="344">
        <f>SUM(F302:F304)</f>
        <v>39387</v>
      </c>
    </row>
    <row r="302" spans="1:6" x14ac:dyDescent="0.25">
      <c r="A302" s="75"/>
      <c r="B302" s="45">
        <v>1</v>
      </c>
      <c r="C302" s="45" t="s">
        <v>97</v>
      </c>
      <c r="D302" s="110">
        <v>31752</v>
      </c>
      <c r="E302" s="110">
        <v>31752</v>
      </c>
      <c r="F302" s="46">
        <v>31367</v>
      </c>
    </row>
    <row r="303" spans="1:6" x14ac:dyDescent="0.25">
      <c r="A303" s="68"/>
      <c r="B303" s="23">
        <v>2</v>
      </c>
      <c r="C303" s="23" t="s">
        <v>149</v>
      </c>
      <c r="D303" s="61">
        <v>4339</v>
      </c>
      <c r="E303" s="61">
        <v>4339</v>
      </c>
      <c r="F303" s="49">
        <v>4652</v>
      </c>
    </row>
    <row r="304" spans="1:6" x14ac:dyDescent="0.25">
      <c r="A304" s="69"/>
      <c r="B304" s="45">
        <v>3</v>
      </c>
      <c r="C304" s="45" t="s">
        <v>99</v>
      </c>
      <c r="D304" s="110">
        <v>3387</v>
      </c>
      <c r="E304" s="110">
        <v>3559</v>
      </c>
      <c r="F304" s="46">
        <v>3368</v>
      </c>
    </row>
    <row r="305" spans="1:6" ht="13.8" x14ac:dyDescent="0.3">
      <c r="A305" s="80">
        <v>7</v>
      </c>
      <c r="B305" s="81"/>
      <c r="C305" s="81" t="s">
        <v>150</v>
      </c>
      <c r="D305" s="119">
        <f>SUM(D306:D308)</f>
        <v>0</v>
      </c>
      <c r="E305" s="119">
        <f>SUM(E306:E308)</f>
        <v>0</v>
      </c>
      <c r="F305" s="279">
        <f>SUM(F306:F308)</f>
        <v>0</v>
      </c>
    </row>
    <row r="306" spans="1:6" x14ac:dyDescent="0.25">
      <c r="A306" s="69"/>
      <c r="B306" s="45">
        <v>1</v>
      </c>
      <c r="C306" s="45" t="s">
        <v>161</v>
      </c>
      <c r="D306" s="110"/>
      <c r="E306" s="110"/>
      <c r="F306" s="46"/>
    </row>
    <row r="307" spans="1:6" x14ac:dyDescent="0.25">
      <c r="A307" s="68"/>
      <c r="B307" s="23">
        <v>2</v>
      </c>
      <c r="C307" s="23" t="s">
        <v>162</v>
      </c>
      <c r="D307" s="61"/>
      <c r="E307" s="61"/>
      <c r="F307" s="49"/>
    </row>
    <row r="308" spans="1:6" x14ac:dyDescent="0.25">
      <c r="A308" s="69"/>
      <c r="B308" s="45">
        <v>3</v>
      </c>
      <c r="C308" s="45" t="s">
        <v>153</v>
      </c>
      <c r="D308" s="189"/>
      <c r="E308" s="189"/>
      <c r="F308" s="346"/>
    </row>
    <row r="309" spans="1:6" ht="13.8" x14ac:dyDescent="0.3">
      <c r="A309" s="75">
        <v>8</v>
      </c>
      <c r="B309" s="76"/>
      <c r="C309" s="76" t="s">
        <v>154</v>
      </c>
      <c r="D309" s="119">
        <f>SUM(D310:D312)</f>
        <v>223600</v>
      </c>
      <c r="E309" s="119">
        <f>SUM(E310:E312)</f>
        <v>223600</v>
      </c>
      <c r="F309" s="279">
        <f>SUM(F310:F312)</f>
        <v>20439</v>
      </c>
    </row>
    <row r="310" spans="1:6" x14ac:dyDescent="0.25">
      <c r="A310" s="69"/>
      <c r="B310" s="45">
        <v>1</v>
      </c>
      <c r="C310" s="45" t="s">
        <v>132</v>
      </c>
      <c r="D310" s="110">
        <v>31600</v>
      </c>
      <c r="E310" s="110">
        <v>31600</v>
      </c>
      <c r="F310" s="46">
        <v>311</v>
      </c>
    </row>
    <row r="311" spans="1:6" x14ac:dyDescent="0.25">
      <c r="A311" s="69"/>
      <c r="B311" s="45">
        <v>2</v>
      </c>
      <c r="C311" s="45" t="s">
        <v>137</v>
      </c>
      <c r="D311" s="110"/>
      <c r="E311" s="110"/>
      <c r="F311" s="46"/>
    </row>
    <row r="312" spans="1:6" ht="13.8" thickBot="1" x14ac:dyDescent="0.3">
      <c r="A312" s="74"/>
      <c r="B312" s="31">
        <v>3</v>
      </c>
      <c r="C312" s="31" t="s">
        <v>376</v>
      </c>
      <c r="D312" s="111">
        <v>192000</v>
      </c>
      <c r="E312" s="111">
        <v>192000</v>
      </c>
      <c r="F312" s="48">
        <v>20128</v>
      </c>
    </row>
    <row r="313" spans="1:6" ht="13.8" thickBot="1" x14ac:dyDescent="0.3">
      <c r="A313" s="79"/>
      <c r="B313" s="35"/>
      <c r="C313" s="78" t="s">
        <v>158</v>
      </c>
      <c r="D313" s="113">
        <f>SUM(D301+D305+D309)</f>
        <v>263078</v>
      </c>
      <c r="E313" s="113">
        <f>SUM(E301+E305+E309)</f>
        <v>263250</v>
      </c>
      <c r="F313" s="77">
        <f>SUM(F301+F305+F309)</f>
        <v>59826</v>
      </c>
    </row>
    <row r="314" spans="1:6" ht="13.8" thickBot="1" x14ac:dyDescent="0.3">
      <c r="A314" s="50" t="s">
        <v>163</v>
      </c>
      <c r="B314" s="78"/>
      <c r="C314" s="78"/>
      <c r="D314" s="112"/>
      <c r="E314" s="112"/>
      <c r="F314" s="347"/>
    </row>
    <row r="317" spans="1:6" x14ac:dyDescent="0.25">
      <c r="C317" s="21"/>
    </row>
    <row r="319" spans="1:6" ht="13.8" thickBot="1" x14ac:dyDescent="0.3">
      <c r="D319" s="21"/>
      <c r="E319" s="21"/>
      <c r="F319" s="21" t="s">
        <v>210</v>
      </c>
    </row>
    <row r="320" spans="1:6" x14ac:dyDescent="0.25">
      <c r="A320" s="265" t="s">
        <v>373</v>
      </c>
      <c r="B320" s="444"/>
      <c r="C320" s="332" t="s">
        <v>139</v>
      </c>
      <c r="D320" s="27"/>
      <c r="E320" s="27"/>
      <c r="F320" s="333"/>
    </row>
    <row r="321" spans="1:6" ht="13.8" thickBot="1" x14ac:dyDescent="0.3">
      <c r="A321" s="266" t="s">
        <v>374</v>
      </c>
      <c r="B321" s="445"/>
      <c r="C321" s="334" t="s">
        <v>193</v>
      </c>
      <c r="D321" s="125"/>
      <c r="E321" s="125"/>
      <c r="F321" s="335"/>
    </row>
    <row r="322" spans="1:6" ht="13.8" thickBot="1" x14ac:dyDescent="0.3">
      <c r="A322" s="21"/>
      <c r="B322" s="21"/>
      <c r="C322" s="21"/>
      <c r="D322" s="21"/>
      <c r="E322" s="21"/>
      <c r="F322" s="21"/>
    </row>
    <row r="323" spans="1:6" x14ac:dyDescent="0.25">
      <c r="A323" s="62" t="s">
        <v>140</v>
      </c>
      <c r="B323" s="26" t="s">
        <v>142</v>
      </c>
      <c r="C323" s="36"/>
      <c r="D323" s="37"/>
      <c r="E323" s="269"/>
      <c r="F323" s="172"/>
    </row>
    <row r="324" spans="1:6" x14ac:dyDescent="0.25">
      <c r="A324" s="63" t="s">
        <v>141</v>
      </c>
      <c r="B324" s="29" t="s">
        <v>6</v>
      </c>
      <c r="C324" s="186" t="s">
        <v>143</v>
      </c>
      <c r="D324" s="270" t="s">
        <v>427</v>
      </c>
      <c r="E324" s="270" t="s">
        <v>427</v>
      </c>
      <c r="F324" s="336" t="s">
        <v>427</v>
      </c>
    </row>
    <row r="325" spans="1:6" ht="13.8" thickBot="1" x14ac:dyDescent="0.3">
      <c r="A325" s="64"/>
      <c r="B325" s="65"/>
      <c r="C325" s="65" t="s">
        <v>144</v>
      </c>
      <c r="D325" s="446" t="s">
        <v>6</v>
      </c>
      <c r="E325" s="337" t="s">
        <v>396</v>
      </c>
      <c r="F325" s="338" t="s">
        <v>227</v>
      </c>
    </row>
    <row r="326" spans="1:6" ht="13.8" thickBot="1" x14ac:dyDescent="0.3">
      <c r="A326" s="57">
        <v>1</v>
      </c>
      <c r="B326" s="58">
        <v>2</v>
      </c>
      <c r="C326" s="174">
        <v>3</v>
      </c>
      <c r="D326" s="102">
        <v>4</v>
      </c>
      <c r="E326" s="447">
        <v>5</v>
      </c>
      <c r="F326" s="448">
        <v>6</v>
      </c>
    </row>
    <row r="327" spans="1:6" ht="13.8" thickBot="1" x14ac:dyDescent="0.3">
      <c r="A327" s="67"/>
      <c r="B327" s="78"/>
      <c r="C327" s="78" t="s">
        <v>84</v>
      </c>
      <c r="D327" s="272"/>
      <c r="E327" s="82"/>
      <c r="F327" s="273"/>
    </row>
    <row r="328" spans="1:6" ht="13.8" x14ac:dyDescent="0.3">
      <c r="A328" s="274">
        <v>1</v>
      </c>
      <c r="B328" s="275"/>
      <c r="C328" s="275" t="s">
        <v>87</v>
      </c>
      <c r="D328" s="276">
        <f>SUM(D329:D332)</f>
        <v>0</v>
      </c>
      <c r="E328" s="276">
        <f>SUM(E329:E331)</f>
        <v>0</v>
      </c>
      <c r="F328" s="277">
        <f>SUM(F329:F331)</f>
        <v>0</v>
      </c>
    </row>
    <row r="329" spans="1:6" x14ac:dyDescent="0.25">
      <c r="A329" s="68"/>
      <c r="B329" s="23">
        <v>1</v>
      </c>
      <c r="C329" s="23" t="s">
        <v>145</v>
      </c>
      <c r="D329" s="61"/>
      <c r="E329" s="61"/>
      <c r="F329" s="49"/>
    </row>
    <row r="330" spans="1:6" x14ac:dyDescent="0.25">
      <c r="A330" s="69"/>
      <c r="B330" s="45">
        <v>2</v>
      </c>
      <c r="C330" s="45" t="s">
        <v>225</v>
      </c>
      <c r="D330" s="110"/>
      <c r="E330" s="110"/>
      <c r="F330" s="46"/>
    </row>
    <row r="331" spans="1:6" x14ac:dyDescent="0.25">
      <c r="A331" s="69"/>
      <c r="B331" s="45">
        <v>3</v>
      </c>
      <c r="C331" s="45" t="s">
        <v>146</v>
      </c>
      <c r="D331" s="110"/>
      <c r="E331" s="110"/>
      <c r="F331" s="46"/>
    </row>
    <row r="332" spans="1:6" ht="13.8" x14ac:dyDescent="0.3">
      <c r="A332" s="75">
        <v>2</v>
      </c>
      <c r="B332" s="45"/>
      <c r="C332" s="450" t="s">
        <v>197</v>
      </c>
      <c r="D332" s="110"/>
      <c r="E332" s="451">
        <v>2</v>
      </c>
      <c r="F332" s="452">
        <v>2</v>
      </c>
    </row>
    <row r="333" spans="1:6" ht="13.8" x14ac:dyDescent="0.3">
      <c r="A333" s="75">
        <v>3</v>
      </c>
      <c r="B333" s="45"/>
      <c r="C333" s="76" t="s">
        <v>89</v>
      </c>
      <c r="D333" s="119">
        <v>0</v>
      </c>
      <c r="E333" s="119">
        <v>0</v>
      </c>
      <c r="F333" s="279">
        <v>0</v>
      </c>
    </row>
    <row r="334" spans="1:6" x14ac:dyDescent="0.25">
      <c r="A334" s="75"/>
      <c r="B334" s="45">
        <v>1</v>
      </c>
      <c r="C334" s="45" t="s">
        <v>159</v>
      </c>
      <c r="D334" s="110"/>
      <c r="E334" s="110"/>
      <c r="F334" s="46"/>
    </row>
    <row r="335" spans="1:6" x14ac:dyDescent="0.25">
      <c r="A335" s="75"/>
      <c r="B335" s="45">
        <v>2</v>
      </c>
      <c r="C335" s="45" t="s">
        <v>196</v>
      </c>
      <c r="D335" s="111"/>
      <c r="E335" s="111"/>
      <c r="F335" s="48"/>
    </row>
    <row r="336" spans="1:6" ht="13.8" x14ac:dyDescent="0.3">
      <c r="A336" s="75">
        <v>4</v>
      </c>
      <c r="B336" s="45"/>
      <c r="C336" s="76" t="s">
        <v>375</v>
      </c>
      <c r="D336" s="119">
        <v>0</v>
      </c>
      <c r="E336" s="119">
        <v>0</v>
      </c>
      <c r="F336" s="279">
        <v>0</v>
      </c>
    </row>
    <row r="337" spans="1:6" ht="13.8" thickBot="1" x14ac:dyDescent="0.3">
      <c r="A337" s="173">
        <v>5</v>
      </c>
      <c r="B337" s="127"/>
      <c r="C337" s="127" t="s">
        <v>160</v>
      </c>
      <c r="D337" s="124">
        <v>82256</v>
      </c>
      <c r="E337" s="124">
        <v>18256</v>
      </c>
      <c r="F337" s="351">
        <v>6027</v>
      </c>
    </row>
    <row r="338" spans="1:6" ht="13.8" thickBot="1" x14ac:dyDescent="0.3">
      <c r="A338" s="79"/>
      <c r="B338" s="35"/>
      <c r="C338" s="78" t="s">
        <v>66</v>
      </c>
      <c r="D338" s="113">
        <f>SUM(D328+D333+D337)</f>
        <v>82256</v>
      </c>
      <c r="E338" s="113">
        <f>SUM(E328+E332+E333+E337)</f>
        <v>18258</v>
      </c>
      <c r="F338" s="77">
        <f>SUM(F328+F332+F333+F337)</f>
        <v>6029</v>
      </c>
    </row>
    <row r="339" spans="1:6" ht="13.8" thickBot="1" x14ac:dyDescent="0.3">
      <c r="A339" s="73"/>
      <c r="B339" s="30"/>
      <c r="C339" s="78" t="s">
        <v>147</v>
      </c>
      <c r="D339" s="264"/>
      <c r="E339" s="264"/>
      <c r="F339" s="51"/>
    </row>
    <row r="340" spans="1:6" ht="13.8" x14ac:dyDescent="0.3">
      <c r="A340" s="285">
        <v>6</v>
      </c>
      <c r="B340" s="286"/>
      <c r="C340" s="286" t="s">
        <v>148</v>
      </c>
      <c r="D340" s="120">
        <f>SUM(D341:D343)</f>
        <v>56</v>
      </c>
      <c r="E340" s="120">
        <f>SUM(E341:E343)</f>
        <v>58</v>
      </c>
      <c r="F340" s="344">
        <f>SUM(F341:F343)</f>
        <v>15</v>
      </c>
    </row>
    <row r="341" spans="1:6" x14ac:dyDescent="0.25">
      <c r="A341" s="75"/>
      <c r="B341" s="45">
        <v>1</v>
      </c>
      <c r="C341" s="45" t="s">
        <v>97</v>
      </c>
      <c r="D341" s="114"/>
      <c r="E341" s="114"/>
      <c r="F341" s="345"/>
    </row>
    <row r="342" spans="1:6" x14ac:dyDescent="0.25">
      <c r="A342" s="68"/>
      <c r="B342" s="23">
        <v>2</v>
      </c>
      <c r="C342" s="23" t="s">
        <v>149</v>
      </c>
      <c r="D342" s="61"/>
      <c r="E342" s="61"/>
      <c r="F342" s="49"/>
    </row>
    <row r="343" spans="1:6" x14ac:dyDescent="0.25">
      <c r="A343" s="69"/>
      <c r="B343" s="45">
        <v>3</v>
      </c>
      <c r="C343" s="45" t="s">
        <v>99</v>
      </c>
      <c r="D343" s="110">
        <v>56</v>
      </c>
      <c r="E343" s="110">
        <v>58</v>
      </c>
      <c r="F343" s="46">
        <v>15</v>
      </c>
    </row>
    <row r="344" spans="1:6" ht="13.8" x14ac:dyDescent="0.3">
      <c r="A344" s="80">
        <v>7</v>
      </c>
      <c r="B344" s="81"/>
      <c r="C344" s="81" t="s">
        <v>150</v>
      </c>
      <c r="D344" s="131">
        <f>SUM(D345:D347)</f>
        <v>0</v>
      </c>
      <c r="E344" s="131">
        <f>SUM(E345:E347)</f>
        <v>0</v>
      </c>
      <c r="F344" s="349">
        <f>SUM(F345:F347)</f>
        <v>0</v>
      </c>
    </row>
    <row r="345" spans="1:6" x14ac:dyDescent="0.25">
      <c r="A345" s="69"/>
      <c r="B345" s="45">
        <v>1</v>
      </c>
      <c r="C345" s="45" t="s">
        <v>161</v>
      </c>
      <c r="D345" s="110"/>
      <c r="E345" s="110"/>
      <c r="F345" s="46"/>
    </row>
    <row r="346" spans="1:6" x14ac:dyDescent="0.25">
      <c r="A346" s="68"/>
      <c r="B346" s="23">
        <v>2</v>
      </c>
      <c r="C346" s="23" t="s">
        <v>162</v>
      </c>
      <c r="D346" s="61"/>
      <c r="E346" s="61"/>
      <c r="F346" s="49"/>
    </row>
    <row r="347" spans="1:6" x14ac:dyDescent="0.25">
      <c r="A347" s="69"/>
      <c r="B347" s="45">
        <v>3</v>
      </c>
      <c r="C347" s="45" t="s">
        <v>153</v>
      </c>
      <c r="D347" s="189"/>
      <c r="E347" s="189"/>
      <c r="F347" s="346"/>
    </row>
    <row r="348" spans="1:6" ht="13.8" x14ac:dyDescent="0.3">
      <c r="A348" s="75">
        <v>8</v>
      </c>
      <c r="B348" s="76"/>
      <c r="C348" s="76" t="s">
        <v>154</v>
      </c>
      <c r="D348" s="119">
        <f>SUM(D349:D351)</f>
        <v>82200</v>
      </c>
      <c r="E348" s="119">
        <f>SUM(E349:E351)</f>
        <v>18200</v>
      </c>
      <c r="F348" s="279">
        <f>SUM(F349:F351)</f>
        <v>6014</v>
      </c>
    </row>
    <row r="349" spans="1:6" x14ac:dyDescent="0.25">
      <c r="A349" s="69"/>
      <c r="B349" s="45">
        <v>1</v>
      </c>
      <c r="C349" s="45" t="s">
        <v>132</v>
      </c>
      <c r="D349" s="110">
        <v>25000</v>
      </c>
      <c r="E349" s="110">
        <v>6000</v>
      </c>
      <c r="F349" s="46">
        <v>1840</v>
      </c>
    </row>
    <row r="350" spans="1:6" x14ac:dyDescent="0.25">
      <c r="A350" s="69"/>
      <c r="B350" s="45">
        <v>2</v>
      </c>
      <c r="C350" s="45" t="s">
        <v>137</v>
      </c>
      <c r="D350" s="110">
        <v>57200</v>
      </c>
      <c r="E350" s="110">
        <v>12200</v>
      </c>
      <c r="F350" s="46">
        <v>4174</v>
      </c>
    </row>
    <row r="351" spans="1:6" ht="13.8" thickBot="1" x14ac:dyDescent="0.3">
      <c r="A351" s="74"/>
      <c r="B351" s="31">
        <v>3</v>
      </c>
      <c r="C351" s="31" t="s">
        <v>376</v>
      </c>
      <c r="D351" s="111"/>
      <c r="E351" s="111"/>
      <c r="F351" s="48"/>
    </row>
    <row r="352" spans="1:6" ht="13.8" thickBot="1" x14ac:dyDescent="0.3">
      <c r="A352" s="79"/>
      <c r="B352" s="35"/>
      <c r="C352" s="78" t="s">
        <v>158</v>
      </c>
      <c r="D352" s="113">
        <f>SUM(D340+D344+D348)</f>
        <v>82256</v>
      </c>
      <c r="E352" s="113">
        <f>SUM(E340+E344+E348)</f>
        <v>18258</v>
      </c>
      <c r="F352" s="77">
        <f>SUM(F340+F344+F348)</f>
        <v>6029</v>
      </c>
    </row>
    <row r="353" spans="1:6" ht="13.8" thickBot="1" x14ac:dyDescent="0.3">
      <c r="A353" s="50" t="s">
        <v>163</v>
      </c>
      <c r="B353" s="78"/>
      <c r="C353" s="78"/>
      <c r="D353" s="112"/>
      <c r="E353" s="112"/>
      <c r="F353" s="347"/>
    </row>
    <row r="356" spans="1:6" x14ac:dyDescent="0.25">
      <c r="C356" s="21"/>
    </row>
    <row r="358" spans="1:6" ht="13.8" thickBot="1" x14ac:dyDescent="0.3">
      <c r="D358" s="21"/>
      <c r="E358" s="21"/>
      <c r="F358" s="21" t="s">
        <v>209</v>
      </c>
    </row>
    <row r="359" spans="1:6" x14ac:dyDescent="0.25">
      <c r="A359" s="265" t="s">
        <v>373</v>
      </c>
      <c r="B359" s="444"/>
      <c r="C359" s="332" t="s">
        <v>139</v>
      </c>
      <c r="D359" s="27"/>
      <c r="E359" s="27"/>
      <c r="F359" s="333"/>
    </row>
    <row r="360" spans="1:6" ht="13.8" thickBot="1" x14ac:dyDescent="0.3">
      <c r="A360" s="266" t="s">
        <v>374</v>
      </c>
      <c r="B360" s="445"/>
      <c r="C360" s="334" t="s">
        <v>194</v>
      </c>
      <c r="D360" s="125"/>
      <c r="E360" s="125"/>
      <c r="F360" s="335"/>
    </row>
    <row r="361" spans="1:6" ht="13.8" thickBot="1" x14ac:dyDescent="0.3">
      <c r="A361" s="21"/>
      <c r="B361" s="21"/>
      <c r="C361" s="21"/>
      <c r="D361" s="21"/>
      <c r="E361" s="21"/>
      <c r="F361" s="21"/>
    </row>
    <row r="362" spans="1:6" x14ac:dyDescent="0.25">
      <c r="A362" s="62" t="s">
        <v>140</v>
      </c>
      <c r="B362" s="26" t="s">
        <v>142</v>
      </c>
      <c r="C362" s="36"/>
      <c r="D362" s="37"/>
      <c r="E362" s="269"/>
      <c r="F362" s="172"/>
    </row>
    <row r="363" spans="1:6" x14ac:dyDescent="0.25">
      <c r="A363" s="63" t="s">
        <v>141</v>
      </c>
      <c r="B363" s="29" t="s">
        <v>6</v>
      </c>
      <c r="C363" s="186" t="s">
        <v>143</v>
      </c>
      <c r="D363" s="270" t="s">
        <v>427</v>
      </c>
      <c r="E363" s="270" t="s">
        <v>427</v>
      </c>
      <c r="F363" s="336" t="s">
        <v>427</v>
      </c>
    </row>
    <row r="364" spans="1:6" ht="13.8" thickBot="1" x14ac:dyDescent="0.3">
      <c r="A364" s="64"/>
      <c r="B364" s="65"/>
      <c r="C364" s="65" t="s">
        <v>144</v>
      </c>
      <c r="D364" s="446" t="s">
        <v>6</v>
      </c>
      <c r="E364" s="337" t="s">
        <v>396</v>
      </c>
      <c r="F364" s="338" t="s">
        <v>227</v>
      </c>
    </row>
    <row r="365" spans="1:6" ht="13.8" thickBot="1" x14ac:dyDescent="0.3">
      <c r="A365" s="57">
        <v>1</v>
      </c>
      <c r="B365" s="58">
        <v>2</v>
      </c>
      <c r="C365" s="174">
        <v>3</v>
      </c>
      <c r="D365" s="102">
        <v>4</v>
      </c>
      <c r="E365" s="447">
        <v>5</v>
      </c>
      <c r="F365" s="448">
        <v>6</v>
      </c>
    </row>
    <row r="366" spans="1:6" ht="13.8" thickBot="1" x14ac:dyDescent="0.3">
      <c r="A366" s="67"/>
      <c r="B366" s="78"/>
      <c r="C366" s="78" t="s">
        <v>84</v>
      </c>
      <c r="D366" s="272"/>
      <c r="E366" s="82"/>
      <c r="F366" s="273"/>
    </row>
    <row r="367" spans="1:6" ht="13.8" x14ac:dyDescent="0.3">
      <c r="A367" s="274">
        <v>1</v>
      </c>
      <c r="B367" s="275"/>
      <c r="C367" s="275" t="s">
        <v>87</v>
      </c>
      <c r="D367" s="276">
        <f>SUM(D368:D371)</f>
        <v>0</v>
      </c>
      <c r="E367" s="276">
        <f>SUM(E368:E370)</f>
        <v>0</v>
      </c>
      <c r="F367" s="277">
        <f>SUM(F368:F370)</f>
        <v>590</v>
      </c>
    </row>
    <row r="368" spans="1:6" x14ac:dyDescent="0.25">
      <c r="A368" s="68"/>
      <c r="B368" s="23">
        <v>1</v>
      </c>
      <c r="C368" s="23" t="s">
        <v>145</v>
      </c>
      <c r="D368" s="61"/>
      <c r="E368" s="61"/>
      <c r="F368" s="49">
        <v>590</v>
      </c>
    </row>
    <row r="369" spans="1:6" x14ac:dyDescent="0.25">
      <c r="A369" s="69"/>
      <c r="B369" s="45">
        <v>2</v>
      </c>
      <c r="C369" s="45" t="s">
        <v>225</v>
      </c>
      <c r="D369" s="110"/>
      <c r="E369" s="110"/>
      <c r="F369" s="46"/>
    </row>
    <row r="370" spans="1:6" x14ac:dyDescent="0.25">
      <c r="A370" s="69"/>
      <c r="B370" s="45">
        <v>3</v>
      </c>
      <c r="C370" s="45" t="s">
        <v>146</v>
      </c>
      <c r="D370" s="110"/>
      <c r="E370" s="110"/>
      <c r="F370" s="46"/>
    </row>
    <row r="371" spans="1:6" ht="13.8" x14ac:dyDescent="0.3">
      <c r="A371" s="75">
        <v>2</v>
      </c>
      <c r="B371" s="45"/>
      <c r="C371" s="450" t="s">
        <v>197</v>
      </c>
      <c r="D371" s="110"/>
      <c r="E371" s="451">
        <v>2817</v>
      </c>
      <c r="F371" s="452">
        <v>2817</v>
      </c>
    </row>
    <row r="372" spans="1:6" ht="13.8" x14ac:dyDescent="0.3">
      <c r="A372" s="75">
        <v>3</v>
      </c>
      <c r="B372" s="45"/>
      <c r="C372" s="76" t="s">
        <v>89</v>
      </c>
      <c r="D372" s="119">
        <v>0</v>
      </c>
      <c r="E372" s="119">
        <v>0</v>
      </c>
      <c r="F372" s="279">
        <v>0</v>
      </c>
    </row>
    <row r="373" spans="1:6" x14ac:dyDescent="0.25">
      <c r="A373" s="75"/>
      <c r="B373" s="45">
        <v>1</v>
      </c>
      <c r="C373" s="45" t="s">
        <v>159</v>
      </c>
      <c r="D373" s="110"/>
      <c r="E373" s="110"/>
      <c r="F373" s="46"/>
    </row>
    <row r="374" spans="1:6" x14ac:dyDescent="0.25">
      <c r="A374" s="75"/>
      <c r="B374" s="45">
        <v>2</v>
      </c>
      <c r="C374" s="45" t="s">
        <v>196</v>
      </c>
      <c r="D374" s="111"/>
      <c r="E374" s="111"/>
      <c r="F374" s="48"/>
    </row>
    <row r="375" spans="1:6" ht="13.8" x14ac:dyDescent="0.3">
      <c r="A375" s="75">
        <v>4</v>
      </c>
      <c r="B375" s="45"/>
      <c r="C375" s="76" t="s">
        <v>375</v>
      </c>
      <c r="D375" s="119">
        <v>0</v>
      </c>
      <c r="E375" s="119">
        <v>5248</v>
      </c>
      <c r="F375" s="279">
        <v>5248</v>
      </c>
    </row>
    <row r="376" spans="1:6" ht="14.4" thickBot="1" x14ac:dyDescent="0.35">
      <c r="A376" s="173">
        <v>5</v>
      </c>
      <c r="B376" s="127"/>
      <c r="C376" s="127" t="s">
        <v>160</v>
      </c>
      <c r="D376" s="280">
        <v>120713</v>
      </c>
      <c r="E376" s="280">
        <v>162965</v>
      </c>
      <c r="F376" s="281">
        <v>138695</v>
      </c>
    </row>
    <row r="377" spans="1:6" ht="13.8" thickBot="1" x14ac:dyDescent="0.3">
      <c r="A377" s="79"/>
      <c r="B377" s="35"/>
      <c r="C377" s="78" t="s">
        <v>66</v>
      </c>
      <c r="D377" s="113">
        <f>SUM(D367+D372+D376)</f>
        <v>120713</v>
      </c>
      <c r="E377" s="113">
        <f>SUM(E367+E371+E372+E375+E376)</f>
        <v>171030</v>
      </c>
      <c r="F377" s="77">
        <f>SUM(F367+F371+F372+F375+F376)</f>
        <v>147350</v>
      </c>
    </row>
    <row r="378" spans="1:6" ht="13.8" thickBot="1" x14ac:dyDescent="0.3">
      <c r="A378" s="73"/>
      <c r="B378" s="30"/>
      <c r="C378" s="78" t="s">
        <v>147</v>
      </c>
      <c r="D378" s="264"/>
      <c r="E378" s="264"/>
      <c r="F378" s="51"/>
    </row>
    <row r="379" spans="1:6" ht="13.8" x14ac:dyDescent="0.3">
      <c r="A379" s="285">
        <v>6</v>
      </c>
      <c r="B379" s="286"/>
      <c r="C379" s="286" t="s">
        <v>148</v>
      </c>
      <c r="D379" s="120">
        <f>SUM(D380:D382)</f>
        <v>4213</v>
      </c>
      <c r="E379" s="120">
        <f>SUM(E380:E382)</f>
        <v>4213</v>
      </c>
      <c r="F379" s="344">
        <f>SUM(F380:F382)</f>
        <v>2437</v>
      </c>
    </row>
    <row r="380" spans="1:6" x14ac:dyDescent="0.25">
      <c r="A380" s="75"/>
      <c r="B380" s="45">
        <v>1</v>
      </c>
      <c r="C380" s="45" t="s">
        <v>97</v>
      </c>
      <c r="D380" s="114"/>
      <c r="E380" s="114"/>
      <c r="F380" s="345"/>
    </row>
    <row r="381" spans="1:6" x14ac:dyDescent="0.25">
      <c r="A381" s="68"/>
      <c r="B381" s="23">
        <v>2</v>
      </c>
      <c r="C381" s="23" t="s">
        <v>149</v>
      </c>
      <c r="D381" s="61"/>
      <c r="E381" s="61"/>
      <c r="F381" s="49"/>
    </row>
    <row r="382" spans="1:6" x14ac:dyDescent="0.25">
      <c r="A382" s="69"/>
      <c r="B382" s="45">
        <v>3</v>
      </c>
      <c r="C382" s="45" t="s">
        <v>99</v>
      </c>
      <c r="D382" s="110">
        <v>4213</v>
      </c>
      <c r="E382" s="110">
        <v>4213</v>
      </c>
      <c r="F382" s="46">
        <v>2437</v>
      </c>
    </row>
    <row r="383" spans="1:6" ht="13.8" x14ac:dyDescent="0.3">
      <c r="A383" s="80">
        <v>7</v>
      </c>
      <c r="B383" s="81"/>
      <c r="C383" s="81" t="s">
        <v>150</v>
      </c>
      <c r="D383" s="119">
        <f>SUM(D384:D386)</f>
        <v>0</v>
      </c>
      <c r="E383" s="119">
        <f>SUM(E384:E386)</f>
        <v>0</v>
      </c>
      <c r="F383" s="279">
        <f>SUM(F384:F386)</f>
        <v>0</v>
      </c>
    </row>
    <row r="384" spans="1:6" x14ac:dyDescent="0.25">
      <c r="A384" s="69"/>
      <c r="B384" s="45">
        <v>1</v>
      </c>
      <c r="C384" s="45" t="s">
        <v>161</v>
      </c>
      <c r="D384" s="110"/>
      <c r="E384" s="110"/>
      <c r="F384" s="46"/>
    </row>
    <row r="385" spans="1:6" x14ac:dyDescent="0.25">
      <c r="A385" s="68"/>
      <c r="B385" s="23">
        <v>2</v>
      </c>
      <c r="C385" s="23" t="s">
        <v>162</v>
      </c>
      <c r="D385" s="61"/>
      <c r="E385" s="61"/>
      <c r="F385" s="49"/>
    </row>
    <row r="386" spans="1:6" x14ac:dyDescent="0.25">
      <c r="A386" s="69"/>
      <c r="B386" s="45">
        <v>3</v>
      </c>
      <c r="C386" s="45" t="s">
        <v>153</v>
      </c>
      <c r="D386" s="189"/>
      <c r="E386" s="189"/>
      <c r="F386" s="346"/>
    </row>
    <row r="387" spans="1:6" ht="13.8" x14ac:dyDescent="0.3">
      <c r="A387" s="75">
        <v>8</v>
      </c>
      <c r="B387" s="76"/>
      <c r="C387" s="76" t="s">
        <v>154</v>
      </c>
      <c r="D387" s="119">
        <f>SUM(D388:D390)</f>
        <v>116500</v>
      </c>
      <c r="E387" s="119">
        <f>SUM(E388:E390)</f>
        <v>166817</v>
      </c>
      <c r="F387" s="279">
        <f>SUM(F388:F390)</f>
        <v>144913</v>
      </c>
    </row>
    <row r="388" spans="1:6" x14ac:dyDescent="0.25">
      <c r="A388" s="69"/>
      <c r="B388" s="45">
        <v>1</v>
      </c>
      <c r="C388" s="45" t="s">
        <v>132</v>
      </c>
      <c r="D388" s="110">
        <v>96000</v>
      </c>
      <c r="E388" s="110">
        <v>145317</v>
      </c>
      <c r="F388" s="46">
        <v>128261</v>
      </c>
    </row>
    <row r="389" spans="1:6" x14ac:dyDescent="0.25">
      <c r="A389" s="69"/>
      <c r="B389" s="45">
        <v>2</v>
      </c>
      <c r="C389" s="45" t="s">
        <v>137</v>
      </c>
      <c r="D389" s="110">
        <v>20500</v>
      </c>
      <c r="E389" s="110">
        <v>21500</v>
      </c>
      <c r="F389" s="46">
        <v>16652</v>
      </c>
    </row>
    <row r="390" spans="1:6" ht="13.8" thickBot="1" x14ac:dyDescent="0.3">
      <c r="A390" s="74"/>
      <c r="B390" s="31">
        <v>3</v>
      </c>
      <c r="C390" s="31" t="s">
        <v>376</v>
      </c>
      <c r="D390" s="111"/>
      <c r="E390" s="111"/>
      <c r="F390" s="48"/>
    </row>
    <row r="391" spans="1:6" ht="13.8" thickBot="1" x14ac:dyDescent="0.3">
      <c r="A391" s="79"/>
      <c r="B391" s="35"/>
      <c r="C391" s="78" t="s">
        <v>158</v>
      </c>
      <c r="D391" s="113">
        <f>SUM(D379+D383+D387)</f>
        <v>120713</v>
      </c>
      <c r="E391" s="113">
        <f>SUM(E379+E383+E387)</f>
        <v>171030</v>
      </c>
      <c r="F391" s="77">
        <f>SUM(F379+F383+F387)</f>
        <v>147350</v>
      </c>
    </row>
    <row r="392" spans="1:6" ht="13.8" thickBot="1" x14ac:dyDescent="0.3">
      <c r="A392" s="50" t="s">
        <v>163</v>
      </c>
      <c r="B392" s="78"/>
      <c r="C392" s="78"/>
      <c r="D392" s="112"/>
      <c r="E392" s="112"/>
      <c r="F392" s="347"/>
    </row>
    <row r="393" spans="1:6" x14ac:dyDescent="0.25">
      <c r="A393" t="s">
        <v>85</v>
      </c>
    </row>
    <row r="395" spans="1:6" x14ac:dyDescent="0.25">
      <c r="C395" s="21"/>
    </row>
    <row r="397" spans="1:6" ht="13.8" thickBot="1" x14ac:dyDescent="0.3">
      <c r="A397" s="21"/>
      <c r="B397" s="21"/>
      <c r="C397" s="21"/>
      <c r="D397" s="21"/>
      <c r="E397" s="21"/>
      <c r="F397" s="21" t="s">
        <v>200</v>
      </c>
    </row>
    <row r="398" spans="1:6" x14ac:dyDescent="0.25">
      <c r="A398" s="265" t="s">
        <v>373</v>
      </c>
      <c r="B398" s="444"/>
      <c r="C398" s="332" t="s">
        <v>139</v>
      </c>
      <c r="D398" s="27"/>
      <c r="E398" s="27"/>
      <c r="F398" s="333"/>
    </row>
    <row r="399" spans="1:6" ht="13.8" thickBot="1" x14ac:dyDescent="0.3">
      <c r="A399" s="266" t="s">
        <v>374</v>
      </c>
      <c r="B399" s="445"/>
      <c r="C399" s="334" t="s">
        <v>377</v>
      </c>
      <c r="D399" s="125"/>
      <c r="E399" s="125"/>
      <c r="F399" s="335"/>
    </row>
    <row r="400" spans="1:6" ht="13.8" thickBot="1" x14ac:dyDescent="0.3">
      <c r="A400" s="21"/>
      <c r="B400" s="21"/>
      <c r="C400" s="21"/>
      <c r="D400" s="21"/>
      <c r="E400" s="21"/>
      <c r="F400" s="21"/>
    </row>
    <row r="401" spans="1:6" x14ac:dyDescent="0.25">
      <c r="A401" s="62" t="s">
        <v>140</v>
      </c>
      <c r="B401" s="26" t="s">
        <v>142</v>
      </c>
      <c r="C401" s="36"/>
      <c r="D401" s="37"/>
      <c r="E401" s="269"/>
      <c r="F401" s="172"/>
    </row>
    <row r="402" spans="1:6" x14ac:dyDescent="0.25">
      <c r="A402" s="63" t="s">
        <v>141</v>
      </c>
      <c r="B402" s="29" t="s">
        <v>6</v>
      </c>
      <c r="C402" s="186" t="s">
        <v>143</v>
      </c>
      <c r="D402" s="270" t="s">
        <v>427</v>
      </c>
      <c r="E402" s="270" t="s">
        <v>427</v>
      </c>
      <c r="F402" s="336" t="s">
        <v>427</v>
      </c>
    </row>
    <row r="403" spans="1:6" ht="13.8" thickBot="1" x14ac:dyDescent="0.3">
      <c r="A403" s="64"/>
      <c r="B403" s="65"/>
      <c r="C403" s="65" t="s">
        <v>144</v>
      </c>
      <c r="D403" s="446" t="s">
        <v>6</v>
      </c>
      <c r="E403" s="337" t="s">
        <v>396</v>
      </c>
      <c r="F403" s="338" t="s">
        <v>227</v>
      </c>
    </row>
    <row r="404" spans="1:6" ht="13.8" thickBot="1" x14ac:dyDescent="0.3">
      <c r="A404" s="57">
        <v>1</v>
      </c>
      <c r="B404" s="58">
        <v>2</v>
      </c>
      <c r="C404" s="174">
        <v>3</v>
      </c>
      <c r="D404" s="102">
        <v>4</v>
      </c>
      <c r="E404" s="447">
        <v>5</v>
      </c>
      <c r="F404" s="448">
        <v>6</v>
      </c>
    </row>
    <row r="405" spans="1:6" ht="13.8" thickBot="1" x14ac:dyDescent="0.3">
      <c r="A405" s="67"/>
      <c r="B405" s="78"/>
      <c r="C405" s="78" t="s">
        <v>84</v>
      </c>
      <c r="D405" s="272"/>
      <c r="E405" s="82"/>
      <c r="F405" s="273"/>
    </row>
    <row r="406" spans="1:6" ht="13.8" x14ac:dyDescent="0.3">
      <c r="A406" s="274">
        <v>1</v>
      </c>
      <c r="B406" s="275"/>
      <c r="C406" s="455" t="s">
        <v>87</v>
      </c>
      <c r="D406" s="276">
        <f>SUM(D407:D410)</f>
        <v>0</v>
      </c>
      <c r="E406" s="276">
        <f>SUM(E407:E409)</f>
        <v>0</v>
      </c>
      <c r="F406" s="277">
        <f>SUM(F407:F409)</f>
        <v>0</v>
      </c>
    </row>
    <row r="407" spans="1:6" x14ac:dyDescent="0.25">
      <c r="A407" s="68"/>
      <c r="B407" s="23">
        <v>1</v>
      </c>
      <c r="C407" s="14" t="s">
        <v>145</v>
      </c>
      <c r="D407" s="61"/>
      <c r="E407" s="61"/>
      <c r="F407" s="49"/>
    </row>
    <row r="408" spans="1:6" x14ac:dyDescent="0.25">
      <c r="A408" s="69"/>
      <c r="B408" s="45">
        <v>2</v>
      </c>
      <c r="C408" s="11" t="s">
        <v>225</v>
      </c>
      <c r="D408" s="110"/>
      <c r="E408" s="110"/>
      <c r="F408" s="46"/>
    </row>
    <row r="409" spans="1:6" x14ac:dyDescent="0.25">
      <c r="A409" s="69"/>
      <c r="B409" s="45">
        <v>3</v>
      </c>
      <c r="C409" s="11" t="s">
        <v>146</v>
      </c>
      <c r="D409" s="110"/>
      <c r="E409" s="110"/>
      <c r="F409" s="46"/>
    </row>
    <row r="410" spans="1:6" ht="13.8" x14ac:dyDescent="0.3">
      <c r="A410" s="75">
        <v>2</v>
      </c>
      <c r="B410" s="45"/>
      <c r="C410" s="450" t="s">
        <v>197</v>
      </c>
      <c r="D410" s="110"/>
      <c r="E410" s="451">
        <v>255</v>
      </c>
      <c r="F410" s="452">
        <v>255</v>
      </c>
    </row>
    <row r="411" spans="1:6" ht="13.8" x14ac:dyDescent="0.3">
      <c r="A411" s="75">
        <v>3</v>
      </c>
      <c r="B411" s="45"/>
      <c r="C411" s="450" t="s">
        <v>89</v>
      </c>
      <c r="D411" s="119">
        <f>SUM(D412:D413)</f>
        <v>0</v>
      </c>
      <c r="E411" s="119">
        <f>SUM(E412:E413)</f>
        <v>0</v>
      </c>
      <c r="F411" s="279">
        <f>SUM(F412:F413)</f>
        <v>0</v>
      </c>
    </row>
    <row r="412" spans="1:6" x14ac:dyDescent="0.25">
      <c r="A412" s="75"/>
      <c r="B412" s="45">
        <v>1</v>
      </c>
      <c r="C412" s="11" t="s">
        <v>159</v>
      </c>
      <c r="D412" s="110"/>
      <c r="E412" s="110"/>
      <c r="F412" s="46"/>
    </row>
    <row r="413" spans="1:6" x14ac:dyDescent="0.25">
      <c r="A413" s="75"/>
      <c r="B413" s="45">
        <v>2</v>
      </c>
      <c r="C413" s="11" t="s">
        <v>196</v>
      </c>
      <c r="D413" s="111"/>
      <c r="E413" s="111"/>
      <c r="F413" s="48"/>
    </row>
    <row r="414" spans="1:6" ht="13.8" x14ac:dyDescent="0.3">
      <c r="A414" s="75">
        <v>4</v>
      </c>
      <c r="B414" s="45"/>
      <c r="C414" s="450" t="s">
        <v>375</v>
      </c>
      <c r="D414" s="119">
        <v>0</v>
      </c>
      <c r="E414" s="119">
        <v>0</v>
      </c>
      <c r="F414" s="279">
        <v>0</v>
      </c>
    </row>
    <row r="415" spans="1:6" ht="14.4" thickBot="1" x14ac:dyDescent="0.35">
      <c r="A415" s="173">
        <v>5</v>
      </c>
      <c r="B415" s="127"/>
      <c r="C415" s="456" t="s">
        <v>160</v>
      </c>
      <c r="D415" s="280">
        <v>2600</v>
      </c>
      <c r="E415" s="280">
        <v>3100</v>
      </c>
      <c r="F415" s="281">
        <v>1742</v>
      </c>
    </row>
    <row r="416" spans="1:6" ht="13.8" thickBot="1" x14ac:dyDescent="0.3">
      <c r="A416" s="79"/>
      <c r="B416" s="35"/>
      <c r="C416" s="78" t="s">
        <v>66</v>
      </c>
      <c r="D416" s="113">
        <f>SUM(D406+D411+D415)</f>
        <v>2600</v>
      </c>
      <c r="E416" s="113">
        <f>SUM(E406+E410+E411+E415)</f>
        <v>3355</v>
      </c>
      <c r="F416" s="77">
        <f>SUM(F406+F410+F411+F415)</f>
        <v>1997</v>
      </c>
    </row>
    <row r="417" spans="1:6" ht="13.8" thickBot="1" x14ac:dyDescent="0.3">
      <c r="A417" s="73"/>
      <c r="B417" s="30"/>
      <c r="C417" s="78" t="s">
        <v>147</v>
      </c>
      <c r="D417" s="264"/>
      <c r="E417" s="264"/>
      <c r="F417" s="51"/>
    </row>
    <row r="418" spans="1:6" ht="13.8" x14ac:dyDescent="0.3">
      <c r="A418" s="285">
        <v>6</v>
      </c>
      <c r="B418" s="286"/>
      <c r="C418" s="286" t="s">
        <v>148</v>
      </c>
      <c r="D418" s="287">
        <f>SUM(D419:D421)</f>
        <v>1800</v>
      </c>
      <c r="E418" s="287">
        <f>SUM(E419:E421)</f>
        <v>1833</v>
      </c>
      <c r="F418" s="348">
        <f>SUM(F419:F421)</f>
        <v>1997</v>
      </c>
    </row>
    <row r="419" spans="1:6" x14ac:dyDescent="0.25">
      <c r="A419" s="75"/>
      <c r="B419" s="45">
        <v>1</v>
      </c>
      <c r="C419" s="45" t="s">
        <v>97</v>
      </c>
      <c r="D419" s="110"/>
      <c r="E419" s="110"/>
      <c r="F419" s="46"/>
    </row>
    <row r="420" spans="1:6" x14ac:dyDescent="0.25">
      <c r="A420" s="68"/>
      <c r="B420" s="23">
        <v>2</v>
      </c>
      <c r="C420" s="23" t="s">
        <v>149</v>
      </c>
      <c r="D420" s="61"/>
      <c r="E420" s="61"/>
      <c r="F420" s="49"/>
    </row>
    <row r="421" spans="1:6" x14ac:dyDescent="0.25">
      <c r="A421" s="69"/>
      <c r="B421" s="45">
        <v>3</v>
      </c>
      <c r="C421" s="45" t="s">
        <v>99</v>
      </c>
      <c r="D421" s="110">
        <v>1800</v>
      </c>
      <c r="E421" s="110">
        <v>1833</v>
      </c>
      <c r="F421" s="46">
        <v>1997</v>
      </c>
    </row>
    <row r="422" spans="1:6" ht="13.8" x14ac:dyDescent="0.3">
      <c r="A422" s="80">
        <v>7</v>
      </c>
      <c r="B422" s="81"/>
      <c r="C422" s="81" t="s">
        <v>150</v>
      </c>
      <c r="D422" s="131">
        <f>SUM(D423:D425)</f>
        <v>0</v>
      </c>
      <c r="E422" s="131">
        <f>SUM(E423:E425)</f>
        <v>0</v>
      </c>
      <c r="F422" s="349">
        <f>SUM(F423:F425)</f>
        <v>0</v>
      </c>
    </row>
    <row r="423" spans="1:6" x14ac:dyDescent="0.25">
      <c r="A423" s="69"/>
      <c r="B423" s="45">
        <v>1</v>
      </c>
      <c r="C423" s="45" t="s">
        <v>161</v>
      </c>
      <c r="D423" s="110"/>
      <c r="E423" s="110"/>
      <c r="F423" s="46"/>
    </row>
    <row r="424" spans="1:6" x14ac:dyDescent="0.25">
      <c r="A424" s="68"/>
      <c r="B424" s="23">
        <v>2</v>
      </c>
      <c r="C424" s="23" t="s">
        <v>162</v>
      </c>
      <c r="D424" s="61"/>
      <c r="E424" s="61"/>
      <c r="F424" s="49"/>
    </row>
    <row r="425" spans="1:6" x14ac:dyDescent="0.25">
      <c r="A425" s="69"/>
      <c r="B425" s="45">
        <v>3</v>
      </c>
      <c r="C425" s="45" t="s">
        <v>153</v>
      </c>
      <c r="D425" s="189"/>
      <c r="E425" s="189"/>
      <c r="F425" s="346"/>
    </row>
    <row r="426" spans="1:6" ht="13.8" x14ac:dyDescent="0.3">
      <c r="A426" s="75">
        <v>8</v>
      </c>
      <c r="B426" s="76"/>
      <c r="C426" s="76" t="s">
        <v>154</v>
      </c>
      <c r="D426" s="119">
        <f>SUM(D427:D429)</f>
        <v>800</v>
      </c>
      <c r="E426" s="119">
        <f>SUM(E427:E429)</f>
        <v>1522</v>
      </c>
      <c r="F426" s="279">
        <f>SUM(F427:F429)</f>
        <v>0</v>
      </c>
    </row>
    <row r="427" spans="1:6" x14ac:dyDescent="0.25">
      <c r="A427" s="69"/>
      <c r="B427" s="45">
        <v>1</v>
      </c>
      <c r="C427" s="45" t="s">
        <v>132</v>
      </c>
      <c r="D427" s="110">
        <v>800</v>
      </c>
      <c r="E427" s="110">
        <v>1522</v>
      </c>
      <c r="F427" s="46"/>
    </row>
    <row r="428" spans="1:6" x14ac:dyDescent="0.25">
      <c r="A428" s="69"/>
      <c r="B428" s="45">
        <v>2</v>
      </c>
      <c r="C428" s="45" t="s">
        <v>137</v>
      </c>
      <c r="D428" s="110"/>
      <c r="E428" s="110"/>
      <c r="F428" s="46"/>
    </row>
    <row r="429" spans="1:6" ht="13.8" thickBot="1" x14ac:dyDescent="0.3">
      <c r="A429" s="74"/>
      <c r="B429" s="31">
        <v>3</v>
      </c>
      <c r="C429" s="31" t="s">
        <v>376</v>
      </c>
      <c r="D429" s="111"/>
      <c r="E429" s="111"/>
      <c r="F429" s="48"/>
    </row>
    <row r="430" spans="1:6" ht="13.8" thickBot="1" x14ac:dyDescent="0.3">
      <c r="A430" s="79"/>
      <c r="B430" s="35"/>
      <c r="C430" s="78" t="s">
        <v>158</v>
      </c>
      <c r="D430" s="113">
        <f>SUM(D418+D422+D426)</f>
        <v>2600</v>
      </c>
      <c r="E430" s="113">
        <f>SUM(E418+E422+E426)</f>
        <v>3355</v>
      </c>
      <c r="F430" s="77">
        <f>SUM(F418+F422+F426)</f>
        <v>1997</v>
      </c>
    </row>
    <row r="431" spans="1:6" ht="13.8" thickBot="1" x14ac:dyDescent="0.3">
      <c r="A431" s="50" t="s">
        <v>163</v>
      </c>
      <c r="B431" s="78"/>
      <c r="C431" s="78"/>
      <c r="D431" s="113"/>
      <c r="E431" s="113"/>
      <c r="F431" s="77"/>
    </row>
    <row r="432" spans="1:6" x14ac:dyDescent="0.25">
      <c r="A432" t="s">
        <v>85</v>
      </c>
    </row>
    <row r="434" spans="1:6" x14ac:dyDescent="0.25">
      <c r="C434" s="21"/>
    </row>
    <row r="436" spans="1:6" ht="13.8" thickBot="1" x14ac:dyDescent="0.3">
      <c r="A436" s="21"/>
      <c r="B436" s="21"/>
      <c r="C436" s="21"/>
      <c r="D436" s="21"/>
      <c r="E436" s="21"/>
      <c r="F436" s="21" t="s">
        <v>202</v>
      </c>
    </row>
    <row r="437" spans="1:6" x14ac:dyDescent="0.25">
      <c r="A437" s="265" t="s">
        <v>373</v>
      </c>
      <c r="B437" s="444"/>
      <c r="C437" s="332" t="s">
        <v>139</v>
      </c>
      <c r="D437" s="27"/>
      <c r="E437" s="27"/>
      <c r="F437" s="333"/>
    </row>
    <row r="438" spans="1:6" ht="13.8" thickBot="1" x14ac:dyDescent="0.3">
      <c r="A438" s="266" t="s">
        <v>374</v>
      </c>
      <c r="B438" s="445"/>
      <c r="C438" s="334" t="s">
        <v>165</v>
      </c>
      <c r="D438" s="125"/>
      <c r="E438" s="125"/>
      <c r="F438" s="335"/>
    </row>
    <row r="439" spans="1:6" ht="13.8" thickBot="1" x14ac:dyDescent="0.3">
      <c r="A439" s="21"/>
      <c r="B439" s="21"/>
      <c r="C439" s="21"/>
      <c r="D439" s="21"/>
      <c r="E439" s="21"/>
      <c r="F439" s="21"/>
    </row>
    <row r="440" spans="1:6" x14ac:dyDescent="0.25">
      <c r="A440" s="62" t="s">
        <v>140</v>
      </c>
      <c r="B440" s="26" t="s">
        <v>142</v>
      </c>
      <c r="C440" s="36"/>
      <c r="D440" s="37"/>
      <c r="E440" s="269"/>
      <c r="F440" s="172"/>
    </row>
    <row r="441" spans="1:6" x14ac:dyDescent="0.25">
      <c r="A441" s="63" t="s">
        <v>141</v>
      </c>
      <c r="B441" s="29" t="s">
        <v>6</v>
      </c>
      <c r="C441" s="186" t="s">
        <v>143</v>
      </c>
      <c r="D441" s="270" t="s">
        <v>427</v>
      </c>
      <c r="E441" s="270" t="s">
        <v>427</v>
      </c>
      <c r="F441" s="336" t="s">
        <v>427</v>
      </c>
    </row>
    <row r="442" spans="1:6" ht="13.8" thickBot="1" x14ac:dyDescent="0.3">
      <c r="A442" s="64"/>
      <c r="B442" s="65"/>
      <c r="C442" s="65" t="s">
        <v>144</v>
      </c>
      <c r="D442" s="446" t="s">
        <v>6</v>
      </c>
      <c r="E442" s="337" t="s">
        <v>396</v>
      </c>
      <c r="F442" s="338" t="s">
        <v>227</v>
      </c>
    </row>
    <row r="443" spans="1:6" ht="13.8" thickBot="1" x14ac:dyDescent="0.3">
      <c r="A443" s="57">
        <v>1</v>
      </c>
      <c r="B443" s="58">
        <v>2</v>
      </c>
      <c r="C443" s="174">
        <v>3</v>
      </c>
      <c r="D443" s="102">
        <v>4</v>
      </c>
      <c r="E443" s="447">
        <v>5</v>
      </c>
      <c r="F443" s="448">
        <v>6</v>
      </c>
    </row>
    <row r="444" spans="1:6" ht="13.8" thickBot="1" x14ac:dyDescent="0.3">
      <c r="A444" s="67"/>
      <c r="B444" s="78"/>
      <c r="C444" s="78" t="s">
        <v>84</v>
      </c>
      <c r="D444" s="272"/>
      <c r="E444" s="82"/>
      <c r="F444" s="273"/>
    </row>
    <row r="445" spans="1:6" ht="13.8" x14ac:dyDescent="0.3">
      <c r="A445" s="274">
        <v>1</v>
      </c>
      <c r="B445" s="275"/>
      <c r="C445" s="275" t="s">
        <v>87</v>
      </c>
      <c r="D445" s="276">
        <f>SUM(D446:D449)</f>
        <v>1200</v>
      </c>
      <c r="E445" s="276">
        <f>SUM(E446:E448)</f>
        <v>1494</v>
      </c>
      <c r="F445" s="277">
        <f>SUM(F446:F448)</f>
        <v>1644</v>
      </c>
    </row>
    <row r="446" spans="1:6" x14ac:dyDescent="0.25">
      <c r="A446" s="68"/>
      <c r="B446" s="23">
        <v>1</v>
      </c>
      <c r="C446" s="23" t="s">
        <v>145</v>
      </c>
      <c r="D446" s="61">
        <v>1200</v>
      </c>
      <c r="E446" s="61">
        <v>1494</v>
      </c>
      <c r="F446" s="49">
        <v>1644</v>
      </c>
    </row>
    <row r="447" spans="1:6" x14ac:dyDescent="0.25">
      <c r="A447" s="69"/>
      <c r="B447" s="45">
        <v>2</v>
      </c>
      <c r="C447" s="45" t="s">
        <v>225</v>
      </c>
      <c r="D447" s="110"/>
      <c r="E447" s="110"/>
      <c r="F447" s="46"/>
    </row>
    <row r="448" spans="1:6" x14ac:dyDescent="0.25">
      <c r="A448" s="69"/>
      <c r="B448" s="45">
        <v>3</v>
      </c>
      <c r="C448" s="45" t="s">
        <v>146</v>
      </c>
      <c r="D448" s="110"/>
      <c r="E448" s="110"/>
      <c r="F448" s="46"/>
    </row>
    <row r="449" spans="1:6" ht="13.8" x14ac:dyDescent="0.3">
      <c r="A449" s="75">
        <v>2</v>
      </c>
      <c r="B449" s="45"/>
      <c r="C449" s="450" t="s">
        <v>197</v>
      </c>
      <c r="D449" s="110"/>
      <c r="E449" s="451">
        <v>4550</v>
      </c>
      <c r="F449" s="452">
        <v>4550</v>
      </c>
    </row>
    <row r="450" spans="1:6" ht="13.8" x14ac:dyDescent="0.3">
      <c r="A450" s="75">
        <v>3</v>
      </c>
      <c r="B450" s="45"/>
      <c r="C450" s="76" t="s">
        <v>89</v>
      </c>
      <c r="D450" s="119">
        <f>SUM(D451:D452)</f>
        <v>0</v>
      </c>
      <c r="E450" s="119">
        <f>SUM(E451:E452)</f>
        <v>0</v>
      </c>
      <c r="F450" s="279">
        <f>SUM(F451:F452)</f>
        <v>0</v>
      </c>
    </row>
    <row r="451" spans="1:6" x14ac:dyDescent="0.25">
      <c r="A451" s="75"/>
      <c r="B451" s="45">
        <v>1</v>
      </c>
      <c r="C451" s="45" t="s">
        <v>159</v>
      </c>
      <c r="D451" s="110"/>
      <c r="E451" s="110"/>
      <c r="F451" s="46"/>
    </row>
    <row r="452" spans="1:6" x14ac:dyDescent="0.25">
      <c r="A452" s="75"/>
      <c r="B452" s="45">
        <v>2</v>
      </c>
      <c r="C452" s="45" t="s">
        <v>196</v>
      </c>
      <c r="D452" s="111"/>
      <c r="E452" s="111"/>
      <c r="F452" s="48"/>
    </row>
    <row r="453" spans="1:6" ht="13.8" x14ac:dyDescent="0.3">
      <c r="A453" s="75">
        <v>4</v>
      </c>
      <c r="B453" s="45"/>
      <c r="C453" s="76" t="s">
        <v>375</v>
      </c>
      <c r="D453" s="119">
        <v>233681</v>
      </c>
      <c r="E453" s="119">
        <v>241102</v>
      </c>
      <c r="F453" s="279">
        <v>241102</v>
      </c>
    </row>
    <row r="454" spans="1:6" ht="14.4" thickBot="1" x14ac:dyDescent="0.35">
      <c r="A454" s="173">
        <v>5</v>
      </c>
      <c r="B454" s="127"/>
      <c r="C454" s="127" t="s">
        <v>160</v>
      </c>
      <c r="D454" s="280">
        <v>15654</v>
      </c>
      <c r="E454" s="280">
        <v>20863</v>
      </c>
      <c r="F454" s="281">
        <v>3124</v>
      </c>
    </row>
    <row r="455" spans="1:6" ht="13.8" thickBot="1" x14ac:dyDescent="0.3">
      <c r="A455" s="79"/>
      <c r="B455" s="35"/>
      <c r="C455" s="78" t="s">
        <v>66</v>
      </c>
      <c r="D455" s="113">
        <f>SUM(D445+D450+D453+D454)</f>
        <v>250535</v>
      </c>
      <c r="E455" s="113">
        <f>SUM(E445+E449+E450+E453+E454)</f>
        <v>268009</v>
      </c>
      <c r="F455" s="77">
        <f>SUM(F445+F449+F450+F453+F454)</f>
        <v>250420</v>
      </c>
    </row>
    <row r="456" spans="1:6" ht="14.4" thickBot="1" x14ac:dyDescent="0.35">
      <c r="A456" s="73"/>
      <c r="B456" s="30"/>
      <c r="C456" s="290" t="s">
        <v>147</v>
      </c>
      <c r="D456" s="264"/>
      <c r="E456" s="264"/>
      <c r="F456" s="51"/>
    </row>
    <row r="457" spans="1:6" ht="13.8" x14ac:dyDescent="0.3">
      <c r="A457" s="285">
        <v>6</v>
      </c>
      <c r="B457" s="286"/>
      <c r="C457" s="286" t="s">
        <v>148</v>
      </c>
      <c r="D457" s="287">
        <f>SUM(D458:D460)</f>
        <v>249335</v>
      </c>
      <c r="E457" s="287">
        <f>SUM(E458:E460)</f>
        <v>261420</v>
      </c>
      <c r="F457" s="348">
        <f>SUM(F458:F460)</f>
        <v>249310</v>
      </c>
    </row>
    <row r="458" spans="1:6" x14ac:dyDescent="0.25">
      <c r="A458" s="75"/>
      <c r="B458" s="45">
        <v>1</v>
      </c>
      <c r="C458" s="45" t="s">
        <v>97</v>
      </c>
      <c r="D458" s="110">
        <v>184144</v>
      </c>
      <c r="E458" s="110">
        <v>188318</v>
      </c>
      <c r="F458" s="46">
        <v>182036</v>
      </c>
    </row>
    <row r="459" spans="1:6" x14ac:dyDescent="0.25">
      <c r="A459" s="68"/>
      <c r="B459" s="23">
        <v>2</v>
      </c>
      <c r="C459" s="23" t="s">
        <v>149</v>
      </c>
      <c r="D459" s="61">
        <v>45114</v>
      </c>
      <c r="E459" s="61">
        <v>47323</v>
      </c>
      <c r="F459" s="49">
        <v>45148</v>
      </c>
    </row>
    <row r="460" spans="1:6" x14ac:dyDescent="0.25">
      <c r="A460" s="69"/>
      <c r="B460" s="45">
        <v>3</v>
      </c>
      <c r="C460" s="45" t="s">
        <v>99</v>
      </c>
      <c r="D460" s="110">
        <v>20077</v>
      </c>
      <c r="E460" s="110">
        <v>25779</v>
      </c>
      <c r="F460" s="46">
        <v>22126</v>
      </c>
    </row>
    <row r="461" spans="1:6" ht="13.8" x14ac:dyDescent="0.3">
      <c r="A461" s="80">
        <v>7</v>
      </c>
      <c r="B461" s="81"/>
      <c r="C461" s="81" t="s">
        <v>150</v>
      </c>
      <c r="D461" s="131">
        <f>SUM(D462:D464)</f>
        <v>0</v>
      </c>
      <c r="E461" s="131">
        <f>SUM(E462:E464)</f>
        <v>0</v>
      </c>
      <c r="F461" s="349">
        <f>SUM(F462:F464)</f>
        <v>0</v>
      </c>
    </row>
    <row r="462" spans="1:6" x14ac:dyDescent="0.25">
      <c r="A462" s="69"/>
      <c r="B462" s="45">
        <v>1</v>
      </c>
      <c r="C462" s="45" t="s">
        <v>161</v>
      </c>
      <c r="D462" s="110"/>
      <c r="E462" s="110"/>
      <c r="F462" s="46"/>
    </row>
    <row r="463" spans="1:6" x14ac:dyDescent="0.25">
      <c r="A463" s="68"/>
      <c r="B463" s="23">
        <v>2</v>
      </c>
      <c r="C463" s="23" t="s">
        <v>162</v>
      </c>
      <c r="D463" s="61"/>
      <c r="E463" s="61"/>
      <c r="F463" s="49"/>
    </row>
    <row r="464" spans="1:6" x14ac:dyDescent="0.25">
      <c r="A464" s="69"/>
      <c r="B464" s="45">
        <v>3</v>
      </c>
      <c r="C464" s="45" t="s">
        <v>153</v>
      </c>
      <c r="D464" s="189"/>
      <c r="E464" s="189"/>
      <c r="F464" s="346"/>
    </row>
    <row r="465" spans="1:6" ht="13.8" x14ac:dyDescent="0.3">
      <c r="A465" s="75">
        <v>8</v>
      </c>
      <c r="B465" s="76"/>
      <c r="C465" s="76" t="s">
        <v>154</v>
      </c>
      <c r="D465" s="119">
        <f>SUM(D466:D468)</f>
        <v>1200</v>
      </c>
      <c r="E465" s="119">
        <f>SUM(E466:E468)</f>
        <v>6589</v>
      </c>
      <c r="F465" s="279">
        <f>SUM(F466:F468)</f>
        <v>1110</v>
      </c>
    </row>
    <row r="466" spans="1:6" x14ac:dyDescent="0.25">
      <c r="A466" s="69"/>
      <c r="B466" s="45">
        <v>1</v>
      </c>
      <c r="C466" s="45" t="s">
        <v>132</v>
      </c>
      <c r="D466" s="110">
        <v>700</v>
      </c>
      <c r="E466" s="110">
        <v>680</v>
      </c>
      <c r="F466" s="46">
        <v>648</v>
      </c>
    </row>
    <row r="467" spans="1:6" x14ac:dyDescent="0.25">
      <c r="A467" s="69"/>
      <c r="B467" s="45">
        <v>2</v>
      </c>
      <c r="C467" s="45" t="s">
        <v>137</v>
      </c>
      <c r="D467" s="110">
        <v>500</v>
      </c>
      <c r="E467" s="110">
        <v>5909</v>
      </c>
      <c r="F467" s="46">
        <v>462</v>
      </c>
    </row>
    <row r="468" spans="1:6" ht="13.8" thickBot="1" x14ac:dyDescent="0.3">
      <c r="A468" s="74"/>
      <c r="B468" s="31">
        <v>3</v>
      </c>
      <c r="C468" s="31" t="s">
        <v>376</v>
      </c>
      <c r="D468" s="111"/>
      <c r="E468" s="111"/>
      <c r="F468" s="48"/>
    </row>
    <row r="469" spans="1:6" ht="13.8" thickBot="1" x14ac:dyDescent="0.3">
      <c r="A469" s="79"/>
      <c r="B469" s="35"/>
      <c r="C469" s="78" t="s">
        <v>158</v>
      </c>
      <c r="D469" s="113">
        <f>SUM(D457+D461+D465)</f>
        <v>250535</v>
      </c>
      <c r="E469" s="113">
        <f>SUM(E457+E461+E465)</f>
        <v>268009</v>
      </c>
      <c r="F469" s="77">
        <f>SUM(F457+F461+F465)</f>
        <v>250420</v>
      </c>
    </row>
    <row r="470" spans="1:6" ht="13.8" thickBot="1" x14ac:dyDescent="0.3">
      <c r="A470" s="50" t="s">
        <v>163</v>
      </c>
      <c r="B470" s="78"/>
      <c r="C470" s="78"/>
      <c r="D470" s="113">
        <v>62</v>
      </c>
      <c r="E470" s="113">
        <v>62</v>
      </c>
      <c r="F470" s="77">
        <v>62</v>
      </c>
    </row>
    <row r="473" spans="1:6" x14ac:dyDescent="0.25">
      <c r="C473" s="21"/>
    </row>
    <row r="475" spans="1:6" ht="13.8" thickBot="1" x14ac:dyDescent="0.3">
      <c r="A475" s="21"/>
      <c r="B475" s="21"/>
      <c r="C475" s="21"/>
      <c r="D475" s="21"/>
      <c r="E475" s="21"/>
      <c r="F475" s="21" t="s">
        <v>201</v>
      </c>
    </row>
    <row r="476" spans="1:6" x14ac:dyDescent="0.25">
      <c r="A476" s="265" t="s">
        <v>373</v>
      </c>
      <c r="B476" s="444"/>
      <c r="C476" s="332" t="s">
        <v>139</v>
      </c>
      <c r="D476" s="27"/>
      <c r="E476" s="27"/>
      <c r="F476" s="333"/>
    </row>
    <row r="477" spans="1:6" ht="13.8" thickBot="1" x14ac:dyDescent="0.3">
      <c r="A477" s="266" t="s">
        <v>374</v>
      </c>
      <c r="B477" s="445"/>
      <c r="C477" s="334" t="s">
        <v>164</v>
      </c>
      <c r="D477" s="125"/>
      <c r="E477" s="125"/>
      <c r="F477" s="335"/>
    </row>
    <row r="478" spans="1:6" ht="13.8" thickBot="1" x14ac:dyDescent="0.3">
      <c r="A478" s="21"/>
      <c r="B478" s="21"/>
      <c r="C478" s="21"/>
      <c r="D478" s="21"/>
      <c r="E478" s="21"/>
      <c r="F478" s="21"/>
    </row>
    <row r="479" spans="1:6" x14ac:dyDescent="0.25">
      <c r="A479" s="62" t="s">
        <v>140</v>
      </c>
      <c r="B479" s="26" t="s">
        <v>142</v>
      </c>
      <c r="C479" s="36"/>
      <c r="D479" s="37"/>
      <c r="E479" s="269"/>
      <c r="F479" s="172"/>
    </row>
    <row r="480" spans="1:6" x14ac:dyDescent="0.25">
      <c r="A480" s="63" t="s">
        <v>141</v>
      </c>
      <c r="B480" s="29" t="s">
        <v>6</v>
      </c>
      <c r="C480" s="186" t="s">
        <v>143</v>
      </c>
      <c r="D480" s="270" t="s">
        <v>427</v>
      </c>
      <c r="E480" s="270" t="s">
        <v>427</v>
      </c>
      <c r="F480" s="336" t="s">
        <v>427</v>
      </c>
    </row>
    <row r="481" spans="1:7" ht="13.8" thickBot="1" x14ac:dyDescent="0.3">
      <c r="A481" s="64"/>
      <c r="B481" s="65"/>
      <c r="C481" s="65" t="s">
        <v>144</v>
      </c>
      <c r="D481" s="446" t="s">
        <v>6</v>
      </c>
      <c r="E481" s="337" t="s">
        <v>396</v>
      </c>
      <c r="F481" s="338" t="s">
        <v>227</v>
      </c>
    </row>
    <row r="482" spans="1:7" ht="13.8" thickBot="1" x14ac:dyDescent="0.3">
      <c r="A482" s="57">
        <v>1</v>
      </c>
      <c r="B482" s="58">
        <v>2</v>
      </c>
      <c r="C482" s="174">
        <v>3</v>
      </c>
      <c r="D482" s="102">
        <v>4</v>
      </c>
      <c r="E482" s="447">
        <v>5</v>
      </c>
      <c r="F482" s="448">
        <v>6</v>
      </c>
    </row>
    <row r="483" spans="1:7" ht="13.8" thickBot="1" x14ac:dyDescent="0.3">
      <c r="A483" s="67"/>
      <c r="B483" s="78"/>
      <c r="C483" s="78" t="s">
        <v>84</v>
      </c>
      <c r="D483" s="272"/>
      <c r="E483" s="82"/>
      <c r="F483" s="273"/>
    </row>
    <row r="484" spans="1:7" ht="13.8" x14ac:dyDescent="0.3">
      <c r="A484" s="274">
        <v>1</v>
      </c>
      <c r="B484" s="275"/>
      <c r="C484" s="275" t="s">
        <v>87</v>
      </c>
      <c r="D484" s="288">
        <f>SUM(D485:D488)</f>
        <v>6264</v>
      </c>
      <c r="E484" s="276">
        <f>SUM(E485:E487)</f>
        <v>6264</v>
      </c>
      <c r="F484" s="277">
        <f>SUM(F485:F487)</f>
        <v>9166</v>
      </c>
    </row>
    <row r="485" spans="1:7" x14ac:dyDescent="0.25">
      <c r="A485" s="68"/>
      <c r="B485" s="23">
        <v>1</v>
      </c>
      <c r="C485" s="23" t="s">
        <v>145</v>
      </c>
      <c r="D485" s="61">
        <v>6264</v>
      </c>
      <c r="E485" s="61">
        <v>6264</v>
      </c>
      <c r="F485" s="49">
        <v>9166</v>
      </c>
    </row>
    <row r="486" spans="1:7" x14ac:dyDescent="0.25">
      <c r="A486" s="69"/>
      <c r="B486" s="45">
        <v>2</v>
      </c>
      <c r="C486" s="45" t="s">
        <v>225</v>
      </c>
      <c r="D486" s="110"/>
      <c r="E486" s="110"/>
      <c r="F486" s="46"/>
    </row>
    <row r="487" spans="1:7" x14ac:dyDescent="0.25">
      <c r="A487" s="69"/>
      <c r="B487" s="45">
        <v>3</v>
      </c>
      <c r="C487" s="45" t="s">
        <v>146</v>
      </c>
      <c r="D487" s="110"/>
      <c r="E487" s="110"/>
      <c r="F487" s="46"/>
    </row>
    <row r="488" spans="1:7" ht="13.8" x14ac:dyDescent="0.3">
      <c r="A488" s="75">
        <v>2</v>
      </c>
      <c r="B488" s="45"/>
      <c r="C488" s="450" t="s">
        <v>197</v>
      </c>
      <c r="D488" s="110"/>
      <c r="E488" s="451">
        <v>11347</v>
      </c>
      <c r="F488" s="452">
        <v>11347</v>
      </c>
    </row>
    <row r="489" spans="1:7" ht="13.8" x14ac:dyDescent="0.3">
      <c r="A489" s="75">
        <v>3</v>
      </c>
      <c r="B489" s="45"/>
      <c r="C489" s="76" t="s">
        <v>89</v>
      </c>
      <c r="D489" s="119">
        <f>SUM(D490:D491)</f>
        <v>20689</v>
      </c>
      <c r="E489" s="119">
        <f>SUM(E490:E491)</f>
        <v>20689</v>
      </c>
      <c r="F489" s="279">
        <f>SUM(F490:F491)</f>
        <v>6866</v>
      </c>
    </row>
    <row r="490" spans="1:7" x14ac:dyDescent="0.25">
      <c r="A490" s="75"/>
      <c r="B490" s="45">
        <v>1</v>
      </c>
      <c r="C490" s="45" t="s">
        <v>159</v>
      </c>
      <c r="D490" s="110">
        <v>20689</v>
      </c>
      <c r="E490" s="110">
        <v>20689</v>
      </c>
      <c r="F490" s="46">
        <v>6866</v>
      </c>
    </row>
    <row r="491" spans="1:7" x14ac:dyDescent="0.25">
      <c r="A491" s="75"/>
      <c r="B491" s="45">
        <v>2</v>
      </c>
      <c r="C491" s="45" t="s">
        <v>196</v>
      </c>
      <c r="D491" s="111"/>
      <c r="E491" s="111"/>
      <c r="F491" s="48"/>
    </row>
    <row r="492" spans="1:7" ht="13.8" x14ac:dyDescent="0.3">
      <c r="A492" s="75">
        <v>4</v>
      </c>
      <c r="B492" s="45"/>
      <c r="C492" s="76" t="s">
        <v>375</v>
      </c>
      <c r="D492" s="119">
        <v>71979</v>
      </c>
      <c r="E492" s="119">
        <v>73803</v>
      </c>
      <c r="F492" s="279">
        <v>73803</v>
      </c>
    </row>
    <row r="493" spans="1:7" ht="14.4" thickBot="1" x14ac:dyDescent="0.35">
      <c r="A493" s="173">
        <v>5</v>
      </c>
      <c r="B493" s="127"/>
      <c r="C493" s="127" t="s">
        <v>160</v>
      </c>
      <c r="D493" s="280">
        <v>94506</v>
      </c>
      <c r="E493" s="280">
        <v>98674</v>
      </c>
      <c r="F493" s="281">
        <v>95093</v>
      </c>
    </row>
    <row r="494" spans="1:7" ht="13.8" thickBot="1" x14ac:dyDescent="0.3">
      <c r="A494" s="79"/>
      <c r="B494" s="35"/>
      <c r="C494" s="78" t="s">
        <v>66</v>
      </c>
      <c r="D494" s="113">
        <f>SUM(D484+D489+D492+D493)</f>
        <v>193438</v>
      </c>
      <c r="E494" s="113">
        <f>SUM(E484+E488+E489+E492+E493)</f>
        <v>210777</v>
      </c>
      <c r="F494" s="77">
        <f>SUM(F484+F488+F489+F492+F493)</f>
        <v>196275</v>
      </c>
      <c r="G494" s="352"/>
    </row>
    <row r="495" spans="1:7" ht="13.8" thickBot="1" x14ac:dyDescent="0.3">
      <c r="A495" s="73"/>
      <c r="B495" s="30"/>
      <c r="C495" s="78" t="s">
        <v>147</v>
      </c>
      <c r="D495" s="264"/>
      <c r="E495" s="264"/>
      <c r="F495" s="51"/>
    </row>
    <row r="496" spans="1:7" ht="13.8" x14ac:dyDescent="0.3">
      <c r="A496" s="285">
        <v>6</v>
      </c>
      <c r="B496" s="286"/>
      <c r="C496" s="286" t="s">
        <v>148</v>
      </c>
      <c r="D496" s="287">
        <f>SUM(D497:D499)</f>
        <v>178565</v>
      </c>
      <c r="E496" s="287">
        <f>SUM(E497:E499)</f>
        <v>198260</v>
      </c>
      <c r="F496" s="348">
        <f>SUM(F497:F499)</f>
        <v>188949</v>
      </c>
    </row>
    <row r="497" spans="1:6" x14ac:dyDescent="0.25">
      <c r="A497" s="75"/>
      <c r="B497" s="76">
        <v>1</v>
      </c>
      <c r="C497" s="45" t="s">
        <v>97</v>
      </c>
      <c r="D497" s="110">
        <v>98411</v>
      </c>
      <c r="E497" s="110">
        <v>106395</v>
      </c>
      <c r="F497" s="46">
        <v>100440</v>
      </c>
    </row>
    <row r="498" spans="1:6" x14ac:dyDescent="0.25">
      <c r="A498" s="68"/>
      <c r="B498" s="23">
        <v>2</v>
      </c>
      <c r="C498" s="23" t="s">
        <v>149</v>
      </c>
      <c r="D498" s="61">
        <v>23309</v>
      </c>
      <c r="E498" s="61">
        <v>25845</v>
      </c>
      <c r="F498" s="49">
        <v>24231</v>
      </c>
    </row>
    <row r="499" spans="1:6" x14ac:dyDescent="0.25">
      <c r="A499" s="69"/>
      <c r="B499" s="45">
        <v>3</v>
      </c>
      <c r="C499" s="45" t="s">
        <v>99</v>
      </c>
      <c r="D499" s="110">
        <v>56845</v>
      </c>
      <c r="E499" s="110">
        <v>66020</v>
      </c>
      <c r="F499" s="46">
        <v>64278</v>
      </c>
    </row>
    <row r="500" spans="1:6" ht="13.8" x14ac:dyDescent="0.3">
      <c r="A500" s="80">
        <v>7</v>
      </c>
      <c r="B500" s="81"/>
      <c r="C500" s="81" t="s">
        <v>150</v>
      </c>
      <c r="D500" s="131">
        <f>SUM(D501:D503)</f>
        <v>1905</v>
      </c>
      <c r="E500" s="131">
        <f>SUM(E501:E503)</f>
        <v>1905</v>
      </c>
      <c r="F500" s="349">
        <f>SUM(F501:F503)</f>
        <v>2136</v>
      </c>
    </row>
    <row r="501" spans="1:6" x14ac:dyDescent="0.25">
      <c r="A501" s="69"/>
      <c r="B501" s="45">
        <v>1</v>
      </c>
      <c r="C501" s="45" t="s">
        <v>161</v>
      </c>
      <c r="D501" s="110"/>
      <c r="E501" s="110"/>
      <c r="F501" s="46"/>
    </row>
    <row r="502" spans="1:6" x14ac:dyDescent="0.25">
      <c r="A502" s="68"/>
      <c r="B502" s="23">
        <v>2</v>
      </c>
      <c r="C502" s="23" t="s">
        <v>162</v>
      </c>
      <c r="D502" s="61"/>
      <c r="E502" s="61"/>
      <c r="F502" s="49">
        <v>100</v>
      </c>
    </row>
    <row r="503" spans="1:6" x14ac:dyDescent="0.25">
      <c r="A503" s="69"/>
      <c r="B503" s="45">
        <v>3</v>
      </c>
      <c r="C503" s="45" t="s">
        <v>153</v>
      </c>
      <c r="D503" s="189">
        <v>1905</v>
      </c>
      <c r="E503" s="189">
        <v>1905</v>
      </c>
      <c r="F503" s="346">
        <v>2036</v>
      </c>
    </row>
    <row r="504" spans="1:6" ht="13.8" x14ac:dyDescent="0.3">
      <c r="A504" s="75">
        <v>8</v>
      </c>
      <c r="B504" s="76"/>
      <c r="C504" s="76" t="s">
        <v>154</v>
      </c>
      <c r="D504" s="119">
        <f>SUM(D505:D507)</f>
        <v>12968</v>
      </c>
      <c r="E504" s="119">
        <f>SUM(E505:E507)</f>
        <v>10612</v>
      </c>
      <c r="F504" s="279">
        <f>SUM(F505:F507)</f>
        <v>5190</v>
      </c>
    </row>
    <row r="505" spans="1:6" x14ac:dyDescent="0.25">
      <c r="A505" s="69"/>
      <c r="B505" s="45">
        <v>1</v>
      </c>
      <c r="C505" s="45" t="s">
        <v>132</v>
      </c>
      <c r="D505" s="110">
        <v>12760</v>
      </c>
      <c r="E505" s="110">
        <v>10022</v>
      </c>
      <c r="F505" s="46">
        <v>4615</v>
      </c>
    </row>
    <row r="506" spans="1:6" x14ac:dyDescent="0.25">
      <c r="A506" s="69"/>
      <c r="B506" s="45">
        <v>2</v>
      </c>
      <c r="C506" s="45" t="s">
        <v>137</v>
      </c>
      <c r="D506" s="110">
        <v>208</v>
      </c>
      <c r="E506" s="110">
        <v>590</v>
      </c>
      <c r="F506" s="46">
        <v>575</v>
      </c>
    </row>
    <row r="507" spans="1:6" ht="13.8" thickBot="1" x14ac:dyDescent="0.3">
      <c r="A507" s="74"/>
      <c r="B507" s="31">
        <v>3</v>
      </c>
      <c r="C507" s="31" t="s">
        <v>376</v>
      </c>
      <c r="D507" s="111"/>
      <c r="E507" s="111"/>
      <c r="F507" s="48"/>
    </row>
    <row r="508" spans="1:6" ht="13.8" thickBot="1" x14ac:dyDescent="0.3">
      <c r="A508" s="79"/>
      <c r="B508" s="35"/>
      <c r="C508" s="78" t="s">
        <v>158</v>
      </c>
      <c r="D508" s="113">
        <f>SUM(D496+D500+D504)</f>
        <v>193438</v>
      </c>
      <c r="E508" s="113">
        <f>SUM(E496+E500+E504)</f>
        <v>210777</v>
      </c>
      <c r="F508" s="77">
        <f>SUM(F496+F500+F504)</f>
        <v>196275</v>
      </c>
    </row>
    <row r="509" spans="1:6" ht="13.8" thickBot="1" x14ac:dyDescent="0.3">
      <c r="A509" s="50" t="s">
        <v>163</v>
      </c>
      <c r="B509" s="78"/>
      <c r="C509" s="78"/>
      <c r="D509" s="113">
        <v>40</v>
      </c>
      <c r="E509" s="113">
        <v>40</v>
      </c>
      <c r="F509" s="77">
        <v>40</v>
      </c>
    </row>
    <row r="512" spans="1:6" x14ac:dyDescent="0.25">
      <c r="C512" s="21"/>
    </row>
    <row r="514" spans="1:6" ht="13.8" thickBot="1" x14ac:dyDescent="0.3">
      <c r="A514" s="21"/>
      <c r="B514" s="21"/>
      <c r="C514" s="21"/>
      <c r="D514" s="21"/>
      <c r="E514" s="21"/>
      <c r="F514" s="21" t="s">
        <v>204</v>
      </c>
    </row>
    <row r="515" spans="1:6" x14ac:dyDescent="0.25">
      <c r="A515" s="265" t="s">
        <v>373</v>
      </c>
      <c r="B515" s="444"/>
      <c r="C515" s="332" t="s">
        <v>139</v>
      </c>
      <c r="D515" s="27"/>
      <c r="E515" s="27"/>
      <c r="F515" s="333"/>
    </row>
    <row r="516" spans="1:6" ht="13.8" thickBot="1" x14ac:dyDescent="0.3">
      <c r="A516" s="266" t="s">
        <v>374</v>
      </c>
      <c r="B516" s="445"/>
      <c r="C516" s="334" t="s">
        <v>378</v>
      </c>
      <c r="D516" s="125"/>
      <c r="E516" s="125"/>
      <c r="F516" s="335"/>
    </row>
    <row r="517" spans="1:6" ht="13.8" thickBot="1" x14ac:dyDescent="0.3">
      <c r="A517" s="21"/>
      <c r="B517" s="21"/>
      <c r="C517" s="21"/>
      <c r="D517" s="21"/>
      <c r="E517" s="21"/>
      <c r="F517" s="21"/>
    </row>
    <row r="518" spans="1:6" x14ac:dyDescent="0.25">
      <c r="A518" s="62" t="s">
        <v>140</v>
      </c>
      <c r="B518" s="26" t="s">
        <v>142</v>
      </c>
      <c r="C518" s="36"/>
      <c r="D518" s="37"/>
      <c r="E518" s="269"/>
      <c r="F518" s="172"/>
    </row>
    <row r="519" spans="1:6" x14ac:dyDescent="0.25">
      <c r="A519" s="63" t="s">
        <v>141</v>
      </c>
      <c r="B519" s="29" t="s">
        <v>6</v>
      </c>
      <c r="C519" s="186" t="s">
        <v>143</v>
      </c>
      <c r="D519" s="270" t="s">
        <v>427</v>
      </c>
      <c r="E519" s="270" t="s">
        <v>427</v>
      </c>
      <c r="F519" s="336" t="s">
        <v>427</v>
      </c>
    </row>
    <row r="520" spans="1:6" ht="13.8" thickBot="1" x14ac:dyDescent="0.3">
      <c r="A520" s="64"/>
      <c r="B520" s="65"/>
      <c r="C520" s="65" t="s">
        <v>144</v>
      </c>
      <c r="D520" s="446" t="s">
        <v>6</v>
      </c>
      <c r="E520" s="337" t="s">
        <v>396</v>
      </c>
      <c r="F520" s="338" t="s">
        <v>227</v>
      </c>
    </row>
    <row r="521" spans="1:6" ht="13.8" thickBot="1" x14ac:dyDescent="0.3">
      <c r="A521" s="57">
        <v>1</v>
      </c>
      <c r="B521" s="58">
        <v>2</v>
      </c>
      <c r="C521" s="174">
        <v>3</v>
      </c>
      <c r="D521" s="102">
        <v>4</v>
      </c>
      <c r="E521" s="447">
        <v>5</v>
      </c>
      <c r="F521" s="448">
        <v>6</v>
      </c>
    </row>
    <row r="522" spans="1:6" ht="13.8" thickBot="1" x14ac:dyDescent="0.3">
      <c r="A522" s="67"/>
      <c r="B522" s="78"/>
      <c r="C522" s="78" t="s">
        <v>84</v>
      </c>
      <c r="D522" s="272"/>
      <c r="E522" s="82"/>
      <c r="F522" s="273"/>
    </row>
    <row r="523" spans="1:6" ht="13.8" x14ac:dyDescent="0.3">
      <c r="A523" s="274">
        <v>1</v>
      </c>
      <c r="B523" s="275"/>
      <c r="C523" s="275" t="s">
        <v>87</v>
      </c>
      <c r="D523" s="276">
        <f>SUM(D524:D527)</f>
        <v>5984</v>
      </c>
      <c r="E523" s="276">
        <f>SUM(E524:E526)</f>
        <v>5984</v>
      </c>
      <c r="F523" s="277">
        <f>SUM(F524:F526)</f>
        <v>6050</v>
      </c>
    </row>
    <row r="524" spans="1:6" x14ac:dyDescent="0.25">
      <c r="A524" s="68"/>
      <c r="B524" s="23">
        <v>1</v>
      </c>
      <c r="C524" s="23" t="s">
        <v>145</v>
      </c>
      <c r="D524" s="61">
        <v>5984</v>
      </c>
      <c r="E524" s="61">
        <v>5984</v>
      </c>
      <c r="F524" s="49">
        <v>6050</v>
      </c>
    </row>
    <row r="525" spans="1:6" x14ac:dyDescent="0.25">
      <c r="A525" s="69"/>
      <c r="B525" s="45">
        <v>2</v>
      </c>
      <c r="C525" s="45" t="s">
        <v>225</v>
      </c>
      <c r="D525" s="110"/>
      <c r="E525" s="110"/>
      <c r="F525" s="46"/>
    </row>
    <row r="526" spans="1:6" x14ac:dyDescent="0.25">
      <c r="A526" s="69"/>
      <c r="B526" s="45">
        <v>3</v>
      </c>
      <c r="C526" s="45" t="s">
        <v>146</v>
      </c>
      <c r="D526" s="110"/>
      <c r="E526" s="110"/>
      <c r="F526" s="46"/>
    </row>
    <row r="527" spans="1:6" ht="13.8" x14ac:dyDescent="0.3">
      <c r="A527" s="75">
        <v>2</v>
      </c>
      <c r="B527" s="45"/>
      <c r="C527" s="450" t="s">
        <v>197</v>
      </c>
      <c r="D527" s="110"/>
      <c r="E527" s="451">
        <v>5569</v>
      </c>
      <c r="F527" s="452">
        <v>5569</v>
      </c>
    </row>
    <row r="528" spans="1:6" x14ac:dyDescent="0.25">
      <c r="A528" s="75">
        <v>3</v>
      </c>
      <c r="B528" s="45"/>
      <c r="C528" s="76" t="s">
        <v>89</v>
      </c>
      <c r="D528" s="188">
        <f>SUM(D529:D530)</f>
        <v>6532</v>
      </c>
      <c r="E528" s="188">
        <f>SUM(E529:E530)</f>
        <v>6532</v>
      </c>
      <c r="F528" s="353">
        <f>SUM(F529:F530)</f>
        <v>100</v>
      </c>
    </row>
    <row r="529" spans="1:6" x14ac:dyDescent="0.25">
      <c r="A529" s="75"/>
      <c r="B529" s="45">
        <v>1</v>
      </c>
      <c r="C529" s="45" t="s">
        <v>159</v>
      </c>
      <c r="D529" s="110">
        <v>6532</v>
      </c>
      <c r="E529" s="110">
        <v>6532</v>
      </c>
      <c r="F529" s="46">
        <v>100</v>
      </c>
    </row>
    <row r="530" spans="1:6" x14ac:dyDescent="0.25">
      <c r="A530" s="75"/>
      <c r="B530" s="45">
        <v>2</v>
      </c>
      <c r="C530" s="45" t="s">
        <v>196</v>
      </c>
      <c r="D530" s="111"/>
      <c r="E530" s="111"/>
      <c r="F530" s="48"/>
    </row>
    <row r="531" spans="1:6" ht="13.8" x14ac:dyDescent="0.3">
      <c r="A531" s="75">
        <v>4</v>
      </c>
      <c r="B531" s="45"/>
      <c r="C531" s="76" t="s">
        <v>375</v>
      </c>
      <c r="D531" s="119">
        <v>34257</v>
      </c>
      <c r="E531" s="119">
        <v>37289</v>
      </c>
      <c r="F531" s="279">
        <v>37289</v>
      </c>
    </row>
    <row r="532" spans="1:6" ht="14.4" thickBot="1" x14ac:dyDescent="0.35">
      <c r="A532" s="173">
        <v>5</v>
      </c>
      <c r="B532" s="127"/>
      <c r="C532" s="127" t="s">
        <v>160</v>
      </c>
      <c r="D532" s="280">
        <v>60896</v>
      </c>
      <c r="E532" s="280">
        <v>59696</v>
      </c>
      <c r="F532" s="281">
        <v>53144</v>
      </c>
    </row>
    <row r="533" spans="1:6" ht="13.8" thickBot="1" x14ac:dyDescent="0.3">
      <c r="A533" s="79"/>
      <c r="B533" s="35"/>
      <c r="C533" s="78" t="s">
        <v>66</v>
      </c>
      <c r="D533" s="113">
        <f>SUM(D523+D528+D531+D532)</f>
        <v>107669</v>
      </c>
      <c r="E533" s="113">
        <f>SUM(E523+E527+E528+E531+E532)</f>
        <v>115070</v>
      </c>
      <c r="F533" s="77">
        <f>SUM(F523+F527+F528+F531+F532)</f>
        <v>102152</v>
      </c>
    </row>
    <row r="534" spans="1:6" ht="13.8" thickBot="1" x14ac:dyDescent="0.3">
      <c r="A534" s="73"/>
      <c r="B534" s="30"/>
      <c r="C534" s="78" t="s">
        <v>147</v>
      </c>
      <c r="D534" s="264"/>
      <c r="E534" s="264"/>
      <c r="F534" s="51"/>
    </row>
    <row r="535" spans="1:6" ht="13.8" x14ac:dyDescent="0.3">
      <c r="A535" s="285">
        <v>6</v>
      </c>
      <c r="B535" s="286"/>
      <c r="C535" s="286" t="s">
        <v>148</v>
      </c>
      <c r="D535" s="287">
        <f>SUM(D536:D538)</f>
        <v>103049</v>
      </c>
      <c r="E535" s="287">
        <f>SUM(E536:E538)</f>
        <v>111650</v>
      </c>
      <c r="F535" s="348">
        <f>SUM(F536:F538)</f>
        <v>101346</v>
      </c>
    </row>
    <row r="536" spans="1:6" x14ac:dyDescent="0.25">
      <c r="A536" s="75"/>
      <c r="B536" s="45">
        <v>1</v>
      </c>
      <c r="C536" s="45" t="s">
        <v>97</v>
      </c>
      <c r="D536" s="110">
        <v>56418</v>
      </c>
      <c r="E536" s="110">
        <v>60380</v>
      </c>
      <c r="F536" s="46">
        <v>55916</v>
      </c>
    </row>
    <row r="537" spans="1:6" x14ac:dyDescent="0.25">
      <c r="A537" s="68"/>
      <c r="B537" s="23">
        <v>2</v>
      </c>
      <c r="C537" s="23" t="s">
        <v>149</v>
      </c>
      <c r="D537" s="61">
        <v>13835</v>
      </c>
      <c r="E537" s="61">
        <v>14711</v>
      </c>
      <c r="F537" s="49">
        <v>13215</v>
      </c>
    </row>
    <row r="538" spans="1:6" x14ac:dyDescent="0.25">
      <c r="A538" s="69"/>
      <c r="B538" s="45">
        <v>3</v>
      </c>
      <c r="C538" s="45" t="s">
        <v>99</v>
      </c>
      <c r="D538" s="110">
        <v>32796</v>
      </c>
      <c r="E538" s="110">
        <v>36559</v>
      </c>
      <c r="F538" s="46">
        <v>32215</v>
      </c>
    </row>
    <row r="539" spans="1:6" ht="13.8" x14ac:dyDescent="0.3">
      <c r="A539" s="80">
        <v>7</v>
      </c>
      <c r="B539" s="81"/>
      <c r="C539" s="81" t="s">
        <v>150</v>
      </c>
      <c r="D539" s="131">
        <f>SUM(D540:D542)</f>
        <v>0</v>
      </c>
      <c r="E539" s="131">
        <f>SUM(E540:E542)</f>
        <v>0</v>
      </c>
      <c r="F539" s="349">
        <f>SUM(F540:F542)</f>
        <v>0</v>
      </c>
    </row>
    <row r="540" spans="1:6" x14ac:dyDescent="0.25">
      <c r="A540" s="69"/>
      <c r="B540" s="45">
        <v>1</v>
      </c>
      <c r="C540" s="45" t="s">
        <v>161</v>
      </c>
      <c r="D540" s="110"/>
      <c r="E540" s="110"/>
      <c r="F540" s="46"/>
    </row>
    <row r="541" spans="1:6" x14ac:dyDescent="0.25">
      <c r="A541" s="68"/>
      <c r="B541" s="23">
        <v>2</v>
      </c>
      <c r="C541" s="23" t="s">
        <v>162</v>
      </c>
      <c r="D541" s="61"/>
      <c r="E541" s="61"/>
      <c r="F541" s="49"/>
    </row>
    <row r="542" spans="1:6" x14ac:dyDescent="0.25">
      <c r="A542" s="69"/>
      <c r="B542" s="45">
        <v>3</v>
      </c>
      <c r="C542" s="45" t="s">
        <v>153</v>
      </c>
      <c r="D542" s="189"/>
      <c r="E542" s="189"/>
      <c r="F542" s="346"/>
    </row>
    <row r="543" spans="1:6" ht="13.8" x14ac:dyDescent="0.3">
      <c r="A543" s="75">
        <v>8</v>
      </c>
      <c r="B543" s="76"/>
      <c r="C543" s="76" t="s">
        <v>154</v>
      </c>
      <c r="D543" s="119">
        <f>SUM(D544:D546)</f>
        <v>4620</v>
      </c>
      <c r="E543" s="119">
        <f>SUM(E544:E546)</f>
        <v>3420</v>
      </c>
      <c r="F543" s="279">
        <f>SUM(F544:F546)</f>
        <v>806</v>
      </c>
    </row>
    <row r="544" spans="1:6" x14ac:dyDescent="0.25">
      <c r="A544" s="69"/>
      <c r="B544" s="45">
        <v>1</v>
      </c>
      <c r="C544" s="45" t="s">
        <v>132</v>
      </c>
      <c r="D544" s="110">
        <v>3820</v>
      </c>
      <c r="E544" s="110">
        <v>2620</v>
      </c>
      <c r="F544" s="46">
        <v>234</v>
      </c>
    </row>
    <row r="545" spans="1:6" x14ac:dyDescent="0.25">
      <c r="A545" s="69"/>
      <c r="B545" s="45">
        <v>2</v>
      </c>
      <c r="C545" s="45" t="s">
        <v>137</v>
      </c>
      <c r="D545" s="110">
        <v>800</v>
      </c>
      <c r="E545" s="110">
        <v>800</v>
      </c>
      <c r="F545" s="46">
        <v>572</v>
      </c>
    </row>
    <row r="546" spans="1:6" ht="13.8" thickBot="1" x14ac:dyDescent="0.3">
      <c r="A546" s="74"/>
      <c r="B546" s="31">
        <v>3</v>
      </c>
      <c r="C546" s="31" t="s">
        <v>376</v>
      </c>
      <c r="D546" s="111"/>
      <c r="E546" s="111"/>
      <c r="F546" s="48"/>
    </row>
    <row r="547" spans="1:6" ht="13.8" thickBot="1" x14ac:dyDescent="0.3">
      <c r="A547" s="79"/>
      <c r="B547" s="35"/>
      <c r="C547" s="78" t="s">
        <v>158</v>
      </c>
      <c r="D547" s="113">
        <f>SUM(D535+D539+D543)</f>
        <v>107669</v>
      </c>
      <c r="E547" s="113">
        <f>SUM(E535+E539+E543)</f>
        <v>115070</v>
      </c>
      <c r="F547" s="77">
        <f>SUM(F535+F539+F543)</f>
        <v>102152</v>
      </c>
    </row>
    <row r="548" spans="1:6" ht="13.8" thickBot="1" x14ac:dyDescent="0.3">
      <c r="A548" s="50" t="s">
        <v>163</v>
      </c>
      <c r="B548" s="78"/>
      <c r="C548" s="78"/>
      <c r="D548" s="113">
        <v>23.5</v>
      </c>
      <c r="E548" s="113">
        <v>23.5</v>
      </c>
      <c r="F548" s="77">
        <v>23.5</v>
      </c>
    </row>
    <row r="551" spans="1:6" x14ac:dyDescent="0.25">
      <c r="C551" s="21"/>
    </row>
    <row r="553" spans="1:6" ht="13.8" thickBot="1" x14ac:dyDescent="0.3">
      <c r="D553" s="21"/>
      <c r="E553" s="21"/>
      <c r="F553" s="21" t="s">
        <v>205</v>
      </c>
    </row>
    <row r="554" spans="1:6" x14ac:dyDescent="0.25">
      <c r="A554" s="265" t="s">
        <v>373</v>
      </c>
      <c r="B554" s="444"/>
      <c r="C554" s="332" t="s">
        <v>139</v>
      </c>
      <c r="D554" s="27"/>
      <c r="E554" s="27"/>
      <c r="F554" s="333"/>
    </row>
    <row r="555" spans="1:6" ht="13.8" thickBot="1" x14ac:dyDescent="0.3">
      <c r="A555" s="266" t="s">
        <v>374</v>
      </c>
      <c r="B555" s="445"/>
      <c r="C555" s="334" t="s">
        <v>167</v>
      </c>
      <c r="D555" s="125"/>
      <c r="E555" s="125"/>
      <c r="F555" s="335"/>
    </row>
    <row r="556" spans="1:6" ht="13.8" thickBot="1" x14ac:dyDescent="0.3">
      <c r="A556" s="21"/>
      <c r="B556" s="21"/>
      <c r="C556" s="21"/>
      <c r="D556" s="21"/>
      <c r="E556" s="21"/>
      <c r="F556" s="21"/>
    </row>
    <row r="557" spans="1:6" x14ac:dyDescent="0.25">
      <c r="A557" s="62" t="s">
        <v>140</v>
      </c>
      <c r="B557" s="26" t="s">
        <v>142</v>
      </c>
      <c r="C557" s="36"/>
      <c r="D557" s="37"/>
      <c r="E557" s="269"/>
      <c r="F557" s="172"/>
    </row>
    <row r="558" spans="1:6" x14ac:dyDescent="0.25">
      <c r="A558" s="63" t="s">
        <v>141</v>
      </c>
      <c r="B558" s="29" t="s">
        <v>6</v>
      </c>
      <c r="C558" s="186" t="s">
        <v>143</v>
      </c>
      <c r="D558" s="270" t="s">
        <v>427</v>
      </c>
      <c r="E558" s="270" t="s">
        <v>427</v>
      </c>
      <c r="F558" s="336" t="s">
        <v>427</v>
      </c>
    </row>
    <row r="559" spans="1:6" ht="13.8" thickBot="1" x14ac:dyDescent="0.3">
      <c r="A559" s="64"/>
      <c r="B559" s="65"/>
      <c r="C559" s="65" t="s">
        <v>144</v>
      </c>
      <c r="D559" s="446" t="s">
        <v>6</v>
      </c>
      <c r="E559" s="337" t="s">
        <v>396</v>
      </c>
      <c r="F559" s="338" t="s">
        <v>227</v>
      </c>
    </row>
    <row r="560" spans="1:6" ht="13.8" thickBot="1" x14ac:dyDescent="0.3">
      <c r="A560" s="57">
        <v>1</v>
      </c>
      <c r="B560" s="58">
        <v>2</v>
      </c>
      <c r="C560" s="174">
        <v>3</v>
      </c>
      <c r="D560" s="102">
        <v>4</v>
      </c>
      <c r="E560" s="447">
        <v>5</v>
      </c>
      <c r="F560" s="448">
        <v>6</v>
      </c>
    </row>
    <row r="561" spans="1:6" ht="13.8" thickBot="1" x14ac:dyDescent="0.3">
      <c r="A561" s="67"/>
      <c r="B561" s="78"/>
      <c r="C561" s="78" t="s">
        <v>84</v>
      </c>
      <c r="D561" s="272"/>
      <c r="E561" s="82"/>
      <c r="F561" s="273"/>
    </row>
    <row r="562" spans="1:6" ht="13.8" x14ac:dyDescent="0.3">
      <c r="A562" s="274">
        <v>1</v>
      </c>
      <c r="B562" s="275"/>
      <c r="C562" s="275" t="s">
        <v>87</v>
      </c>
      <c r="D562" s="288">
        <f>SUM(D563:D566)</f>
        <v>2424</v>
      </c>
      <c r="E562" s="276">
        <f>SUM(E563:E565)</f>
        <v>2424</v>
      </c>
      <c r="F562" s="277">
        <f>SUM(F563:F565)</f>
        <v>3034</v>
      </c>
    </row>
    <row r="563" spans="1:6" x14ac:dyDescent="0.25">
      <c r="A563" s="68"/>
      <c r="B563" s="23">
        <v>1</v>
      </c>
      <c r="C563" s="23" t="s">
        <v>145</v>
      </c>
      <c r="D563" s="61">
        <v>2424</v>
      </c>
      <c r="E563" s="61">
        <v>2424</v>
      </c>
      <c r="F563" s="49">
        <v>3034</v>
      </c>
    </row>
    <row r="564" spans="1:6" x14ac:dyDescent="0.25">
      <c r="A564" s="69"/>
      <c r="B564" s="45">
        <v>2</v>
      </c>
      <c r="C564" s="45" t="s">
        <v>225</v>
      </c>
      <c r="D564" s="110"/>
      <c r="E564" s="110"/>
      <c r="F564" s="46"/>
    </row>
    <row r="565" spans="1:6" x14ac:dyDescent="0.25">
      <c r="A565" s="69"/>
      <c r="B565" s="45">
        <v>3</v>
      </c>
      <c r="C565" s="45" t="s">
        <v>146</v>
      </c>
      <c r="D565" s="110"/>
      <c r="E565" s="110"/>
      <c r="F565" s="46"/>
    </row>
    <row r="566" spans="1:6" ht="13.8" x14ac:dyDescent="0.3">
      <c r="A566" s="75">
        <v>2</v>
      </c>
      <c r="B566" s="45"/>
      <c r="C566" s="450" t="s">
        <v>197</v>
      </c>
      <c r="D566" s="110"/>
      <c r="E566" s="451">
        <v>4065</v>
      </c>
      <c r="F566" s="452">
        <v>4065</v>
      </c>
    </row>
    <row r="567" spans="1:6" ht="13.8" x14ac:dyDescent="0.3">
      <c r="A567" s="75">
        <v>3</v>
      </c>
      <c r="B567" s="45"/>
      <c r="C567" s="76" t="s">
        <v>89</v>
      </c>
      <c r="D567" s="119">
        <f>SUM(D568:D569)</f>
        <v>0</v>
      </c>
      <c r="E567" s="119">
        <f>SUM(E568:E569)</f>
        <v>150</v>
      </c>
      <c r="F567" s="279">
        <f>SUM(F568:F569)</f>
        <v>150</v>
      </c>
    </row>
    <row r="568" spans="1:6" x14ac:dyDescent="0.25">
      <c r="A568" s="75"/>
      <c r="B568" s="45">
        <v>1</v>
      </c>
      <c r="C568" s="45" t="s">
        <v>159</v>
      </c>
      <c r="D568" s="110"/>
      <c r="E568" s="110">
        <v>150</v>
      </c>
      <c r="F568" s="46">
        <v>150</v>
      </c>
    </row>
    <row r="569" spans="1:6" x14ac:dyDescent="0.25">
      <c r="A569" s="75"/>
      <c r="B569" s="45">
        <v>2</v>
      </c>
      <c r="C569" s="45" t="s">
        <v>196</v>
      </c>
      <c r="D569" s="111"/>
      <c r="E569" s="111"/>
      <c r="F569" s="48"/>
    </row>
    <row r="570" spans="1:6" ht="13.8" x14ac:dyDescent="0.3">
      <c r="A570" s="75">
        <v>4</v>
      </c>
      <c r="B570" s="45"/>
      <c r="C570" s="76" t="s">
        <v>375</v>
      </c>
      <c r="D570" s="119"/>
      <c r="E570" s="119">
        <v>1076</v>
      </c>
      <c r="F570" s="279">
        <v>1076</v>
      </c>
    </row>
    <row r="571" spans="1:6" ht="14.4" thickBot="1" x14ac:dyDescent="0.35">
      <c r="A571" s="173">
        <v>5</v>
      </c>
      <c r="B571" s="127"/>
      <c r="C571" s="127" t="s">
        <v>160</v>
      </c>
      <c r="D571" s="280">
        <v>74134</v>
      </c>
      <c r="E571" s="280">
        <v>91846</v>
      </c>
      <c r="F571" s="281">
        <v>53690</v>
      </c>
    </row>
    <row r="572" spans="1:6" ht="13.8" thickBot="1" x14ac:dyDescent="0.3">
      <c r="A572" s="79"/>
      <c r="B572" s="35"/>
      <c r="C572" s="78" t="s">
        <v>66</v>
      </c>
      <c r="D572" s="182">
        <f>SUM(D562+D567+D570+D571)</f>
        <v>76558</v>
      </c>
      <c r="E572" s="113">
        <f>SUM(E562+E566+E567+E570+E571)</f>
        <v>99561</v>
      </c>
      <c r="F572" s="77">
        <f>SUM(F562+F566+F567+F570+F571)</f>
        <v>62015</v>
      </c>
    </row>
    <row r="573" spans="1:6" ht="13.8" thickBot="1" x14ac:dyDescent="0.3">
      <c r="A573" s="73"/>
      <c r="B573" s="30"/>
      <c r="C573" s="78" t="s">
        <v>147</v>
      </c>
      <c r="D573" s="264"/>
      <c r="E573" s="264"/>
      <c r="F573" s="51"/>
    </row>
    <row r="574" spans="1:6" ht="13.8" x14ac:dyDescent="0.3">
      <c r="A574" s="285">
        <v>6</v>
      </c>
      <c r="B574" s="286"/>
      <c r="C574" s="286" t="s">
        <v>148</v>
      </c>
      <c r="D574" s="287">
        <f>SUM(D575:D577)</f>
        <v>46421</v>
      </c>
      <c r="E574" s="287">
        <f>SUM(E575:E577)</f>
        <v>52669</v>
      </c>
      <c r="F574" s="348">
        <f>SUM(F575:F577)</f>
        <v>49796</v>
      </c>
    </row>
    <row r="575" spans="1:6" x14ac:dyDescent="0.25">
      <c r="A575" s="75"/>
      <c r="B575" s="45">
        <v>1</v>
      </c>
      <c r="C575" s="45" t="s">
        <v>97</v>
      </c>
      <c r="D575" s="110">
        <v>18574</v>
      </c>
      <c r="E575" s="110">
        <v>19365</v>
      </c>
      <c r="F575" s="46">
        <v>17818</v>
      </c>
    </row>
    <row r="576" spans="1:6" x14ac:dyDescent="0.25">
      <c r="A576" s="68"/>
      <c r="B576" s="23">
        <v>2</v>
      </c>
      <c r="C576" s="23" t="s">
        <v>149</v>
      </c>
      <c r="D576" s="61">
        <v>4470</v>
      </c>
      <c r="E576" s="61">
        <v>4622</v>
      </c>
      <c r="F576" s="49">
        <v>4213</v>
      </c>
    </row>
    <row r="577" spans="1:6" x14ac:dyDescent="0.25">
      <c r="A577" s="69"/>
      <c r="B577" s="45">
        <v>3</v>
      </c>
      <c r="C577" s="45" t="s">
        <v>99</v>
      </c>
      <c r="D577" s="110">
        <v>23377</v>
      </c>
      <c r="E577" s="110">
        <v>28682</v>
      </c>
      <c r="F577" s="46">
        <v>27765</v>
      </c>
    </row>
    <row r="578" spans="1:6" ht="13.8" x14ac:dyDescent="0.3">
      <c r="A578" s="80">
        <v>7</v>
      </c>
      <c r="B578" s="81"/>
      <c r="C578" s="81" t="s">
        <v>150</v>
      </c>
      <c r="D578" s="131">
        <f>SUM(D579:D581)</f>
        <v>0</v>
      </c>
      <c r="E578" s="131">
        <f>SUM(E579:E581)</f>
        <v>0</v>
      </c>
      <c r="F578" s="349">
        <f>SUM(F579:F581)</f>
        <v>150</v>
      </c>
    </row>
    <row r="579" spans="1:6" x14ac:dyDescent="0.25">
      <c r="A579" s="69"/>
      <c r="B579" s="45">
        <v>1</v>
      </c>
      <c r="C579" s="45" t="s">
        <v>161</v>
      </c>
      <c r="D579" s="110"/>
      <c r="E579" s="110"/>
      <c r="F579" s="46"/>
    </row>
    <row r="580" spans="1:6" x14ac:dyDescent="0.25">
      <c r="A580" s="68"/>
      <c r="B580" s="23">
        <v>2</v>
      </c>
      <c r="C580" s="23" t="s">
        <v>162</v>
      </c>
      <c r="D580" s="61"/>
      <c r="E580" s="61"/>
      <c r="F580" s="49">
        <v>150</v>
      </c>
    </row>
    <row r="581" spans="1:6" x14ac:dyDescent="0.25">
      <c r="A581" s="69"/>
      <c r="B581" s="45">
        <v>3</v>
      </c>
      <c r="C581" s="45" t="s">
        <v>153</v>
      </c>
      <c r="D581" s="189"/>
      <c r="E581" s="189"/>
      <c r="F581" s="346"/>
    </row>
    <row r="582" spans="1:6" ht="13.8" x14ac:dyDescent="0.3">
      <c r="A582" s="75">
        <v>8</v>
      </c>
      <c r="B582" s="76"/>
      <c r="C582" s="76" t="s">
        <v>154</v>
      </c>
      <c r="D582" s="119">
        <f>SUM(D583:D585)</f>
        <v>30137</v>
      </c>
      <c r="E582" s="119">
        <f>SUM(E583:E585)</f>
        <v>46892</v>
      </c>
      <c r="F582" s="279">
        <f>SUM(F583:F585)</f>
        <v>12069</v>
      </c>
    </row>
    <row r="583" spans="1:6" x14ac:dyDescent="0.25">
      <c r="A583" s="69"/>
      <c r="B583" s="45">
        <v>1</v>
      </c>
      <c r="C583" s="45" t="s">
        <v>132</v>
      </c>
      <c r="D583" s="110">
        <v>28107</v>
      </c>
      <c r="E583" s="110">
        <v>44440</v>
      </c>
      <c r="F583" s="46">
        <v>9665</v>
      </c>
    </row>
    <row r="584" spans="1:6" x14ac:dyDescent="0.25">
      <c r="A584" s="69"/>
      <c r="B584" s="45">
        <v>2</v>
      </c>
      <c r="C584" s="45" t="s">
        <v>137</v>
      </c>
      <c r="D584" s="110">
        <v>2030</v>
      </c>
      <c r="E584" s="110">
        <v>2452</v>
      </c>
      <c r="F584" s="46">
        <v>2404</v>
      </c>
    </row>
    <row r="585" spans="1:6" ht="13.8" thickBot="1" x14ac:dyDescent="0.3">
      <c r="A585" s="74"/>
      <c r="B585" s="31">
        <v>3</v>
      </c>
      <c r="C585" s="31" t="s">
        <v>376</v>
      </c>
      <c r="D585" s="111"/>
      <c r="E585" s="111"/>
      <c r="F585" s="48"/>
    </row>
    <row r="586" spans="1:6" ht="13.8" thickBot="1" x14ac:dyDescent="0.3">
      <c r="A586" s="79"/>
      <c r="B586" s="35"/>
      <c r="C586" s="78" t="s">
        <v>158</v>
      </c>
      <c r="D586" s="113">
        <f>SUM(D574+D578+D582)</f>
        <v>76558</v>
      </c>
      <c r="E586" s="113">
        <f>SUM(E574+E578+E582)</f>
        <v>99561</v>
      </c>
      <c r="F586" s="77">
        <f>SUM(F574+F578+F582)</f>
        <v>62015</v>
      </c>
    </row>
    <row r="587" spans="1:6" ht="13.8" thickBot="1" x14ac:dyDescent="0.3">
      <c r="A587" s="50" t="s">
        <v>163</v>
      </c>
      <c r="B587" s="78"/>
      <c r="C587" s="78"/>
      <c r="D587" s="113">
        <v>7.5</v>
      </c>
      <c r="E587" s="113">
        <v>7.5</v>
      </c>
      <c r="F587" s="77">
        <v>7.5</v>
      </c>
    </row>
    <row r="590" spans="1:6" x14ac:dyDescent="0.25">
      <c r="C590" s="21"/>
    </row>
    <row r="592" spans="1:6" ht="13.8" thickBot="1" x14ac:dyDescent="0.3">
      <c r="D592" s="21"/>
      <c r="E592" s="21"/>
      <c r="F592" s="21" t="s">
        <v>203</v>
      </c>
    </row>
    <row r="593" spans="1:6" x14ac:dyDescent="0.25">
      <c r="A593" s="265" t="s">
        <v>373</v>
      </c>
      <c r="B593" s="444"/>
      <c r="C593" s="332" t="s">
        <v>139</v>
      </c>
      <c r="D593" s="27"/>
      <c r="E593" s="27"/>
      <c r="F593" s="333"/>
    </row>
    <row r="594" spans="1:6" ht="13.8" thickBot="1" x14ac:dyDescent="0.3">
      <c r="A594" s="266" t="s">
        <v>374</v>
      </c>
      <c r="B594" s="445"/>
      <c r="C594" s="334" t="s">
        <v>168</v>
      </c>
      <c r="D594" s="125"/>
      <c r="E594" s="125"/>
      <c r="F594" s="335"/>
    </row>
    <row r="595" spans="1:6" ht="13.8" thickBot="1" x14ac:dyDescent="0.3">
      <c r="A595" s="21"/>
      <c r="B595" s="21"/>
      <c r="C595" s="21"/>
      <c r="D595" s="21"/>
      <c r="E595" s="21"/>
      <c r="F595" s="21"/>
    </row>
    <row r="596" spans="1:6" x14ac:dyDescent="0.25">
      <c r="A596" s="62" t="s">
        <v>140</v>
      </c>
      <c r="B596" s="26" t="s">
        <v>142</v>
      </c>
      <c r="C596" s="36"/>
      <c r="D596" s="37"/>
      <c r="E596" s="269"/>
      <c r="F596" s="172"/>
    </row>
    <row r="597" spans="1:6" x14ac:dyDescent="0.25">
      <c r="A597" s="63" t="s">
        <v>141</v>
      </c>
      <c r="B597" s="29" t="s">
        <v>6</v>
      </c>
      <c r="C597" s="186" t="s">
        <v>143</v>
      </c>
      <c r="D597" s="270" t="s">
        <v>427</v>
      </c>
      <c r="E597" s="270" t="s">
        <v>427</v>
      </c>
      <c r="F597" s="336" t="s">
        <v>427</v>
      </c>
    </row>
    <row r="598" spans="1:6" ht="13.8" thickBot="1" x14ac:dyDescent="0.3">
      <c r="A598" s="64"/>
      <c r="B598" s="65"/>
      <c r="C598" s="65" t="s">
        <v>144</v>
      </c>
      <c r="D598" s="446" t="s">
        <v>6</v>
      </c>
      <c r="E598" s="337" t="s">
        <v>396</v>
      </c>
      <c r="F598" s="338" t="s">
        <v>227</v>
      </c>
    </row>
    <row r="599" spans="1:6" ht="13.8" thickBot="1" x14ac:dyDescent="0.3">
      <c r="A599" s="57">
        <v>1</v>
      </c>
      <c r="B599" s="58">
        <v>2</v>
      </c>
      <c r="C599" s="174">
        <v>3</v>
      </c>
      <c r="D599" s="102">
        <v>4</v>
      </c>
      <c r="E599" s="447">
        <v>5</v>
      </c>
      <c r="F599" s="448">
        <v>6</v>
      </c>
    </row>
    <row r="600" spans="1:6" ht="13.8" thickBot="1" x14ac:dyDescent="0.3">
      <c r="A600" s="67"/>
      <c r="B600" s="78"/>
      <c r="C600" s="78" t="s">
        <v>84</v>
      </c>
      <c r="D600" s="272"/>
      <c r="E600" s="82"/>
      <c r="F600" s="273"/>
    </row>
    <row r="601" spans="1:6" ht="13.8" x14ac:dyDescent="0.3">
      <c r="A601" s="274">
        <v>1</v>
      </c>
      <c r="B601" s="275"/>
      <c r="C601" s="275" t="s">
        <v>87</v>
      </c>
      <c r="D601" s="276">
        <f>SUM(D602:D605)</f>
        <v>6053</v>
      </c>
      <c r="E601" s="276">
        <f>SUM(E602:E604)</f>
        <v>6053</v>
      </c>
      <c r="F601" s="277">
        <f>SUM(F602:F604)</f>
        <v>5348</v>
      </c>
    </row>
    <row r="602" spans="1:6" x14ac:dyDescent="0.25">
      <c r="A602" s="68"/>
      <c r="B602" s="23">
        <v>1</v>
      </c>
      <c r="C602" s="23" t="s">
        <v>145</v>
      </c>
      <c r="D602" s="61">
        <v>6053</v>
      </c>
      <c r="E602" s="61">
        <v>6053</v>
      </c>
      <c r="F602" s="49">
        <v>5348</v>
      </c>
    </row>
    <row r="603" spans="1:6" x14ac:dyDescent="0.25">
      <c r="A603" s="69"/>
      <c r="B603" s="45">
        <v>2</v>
      </c>
      <c r="C603" s="45" t="s">
        <v>225</v>
      </c>
      <c r="D603" s="110"/>
      <c r="E603" s="110"/>
      <c r="F603" s="46"/>
    </row>
    <row r="604" spans="1:6" x14ac:dyDescent="0.25">
      <c r="A604" s="69"/>
      <c r="B604" s="45">
        <v>3</v>
      </c>
      <c r="C604" s="45" t="s">
        <v>146</v>
      </c>
      <c r="D604" s="110"/>
      <c r="E604" s="110"/>
      <c r="F604" s="46"/>
    </row>
    <row r="605" spans="1:6" ht="13.8" x14ac:dyDescent="0.3">
      <c r="A605" s="75">
        <v>2</v>
      </c>
      <c r="B605" s="45"/>
      <c r="C605" s="450" t="s">
        <v>197</v>
      </c>
      <c r="D605" s="110"/>
      <c r="E605" s="451">
        <v>1012</v>
      </c>
      <c r="F605" s="452">
        <v>1012</v>
      </c>
    </row>
    <row r="606" spans="1:6" ht="13.8" x14ac:dyDescent="0.3">
      <c r="A606" s="75">
        <v>3</v>
      </c>
      <c r="B606" s="45"/>
      <c r="C606" s="76" t="s">
        <v>89</v>
      </c>
      <c r="D606" s="119">
        <f>SUM(D607:D608)</f>
        <v>9592</v>
      </c>
      <c r="E606" s="119">
        <f>SUM(E607:E608)</f>
        <v>9592</v>
      </c>
      <c r="F606" s="279">
        <f>SUM(F607:F608)</f>
        <v>9709</v>
      </c>
    </row>
    <row r="607" spans="1:6" x14ac:dyDescent="0.25">
      <c r="A607" s="75"/>
      <c r="B607" s="45">
        <v>1</v>
      </c>
      <c r="C607" s="45" t="s">
        <v>159</v>
      </c>
      <c r="D607" s="110">
        <v>9592</v>
      </c>
      <c r="E607" s="110">
        <v>9592</v>
      </c>
      <c r="F607" s="46">
        <v>9709</v>
      </c>
    </row>
    <row r="608" spans="1:6" x14ac:dyDescent="0.25">
      <c r="A608" s="75"/>
      <c r="B608" s="45">
        <v>2</v>
      </c>
      <c r="C608" s="45" t="s">
        <v>196</v>
      </c>
      <c r="D608" s="111"/>
      <c r="E608" s="111"/>
      <c r="F608" s="48"/>
    </row>
    <row r="609" spans="1:6" ht="13.8" x14ac:dyDescent="0.3">
      <c r="A609" s="75">
        <v>4</v>
      </c>
      <c r="B609" s="45"/>
      <c r="C609" s="76" t="s">
        <v>375</v>
      </c>
      <c r="D609" s="119">
        <v>18321</v>
      </c>
      <c r="E609" s="119">
        <v>20938</v>
      </c>
      <c r="F609" s="279">
        <v>20938</v>
      </c>
    </row>
    <row r="610" spans="1:6" ht="14.4" thickBot="1" x14ac:dyDescent="0.35">
      <c r="A610" s="173">
        <v>5</v>
      </c>
      <c r="B610" s="127"/>
      <c r="C610" s="127" t="s">
        <v>160</v>
      </c>
      <c r="D610" s="280">
        <v>30451</v>
      </c>
      <c r="E610" s="280">
        <v>32684</v>
      </c>
      <c r="F610" s="281">
        <v>28649</v>
      </c>
    </row>
    <row r="611" spans="1:6" ht="13.8" thickBot="1" x14ac:dyDescent="0.3">
      <c r="A611" s="79"/>
      <c r="B611" s="35"/>
      <c r="C611" s="78" t="s">
        <v>66</v>
      </c>
      <c r="D611" s="113">
        <f>SUM(D601+D606+D609+D610)</f>
        <v>64417</v>
      </c>
      <c r="E611" s="113">
        <f>SUM(E601+E605+E606+E609+E610)</f>
        <v>70279</v>
      </c>
      <c r="F611" s="77">
        <f>SUM(F601+F605+F606+F609+F610)</f>
        <v>65656</v>
      </c>
    </row>
    <row r="612" spans="1:6" ht="13.8" thickBot="1" x14ac:dyDescent="0.3">
      <c r="A612" s="73"/>
      <c r="B612" s="30"/>
      <c r="C612" s="78" t="s">
        <v>147</v>
      </c>
      <c r="D612" s="264"/>
      <c r="E612" s="264"/>
      <c r="F612" s="51"/>
    </row>
    <row r="613" spans="1:6" ht="13.8" x14ac:dyDescent="0.3">
      <c r="A613" s="285">
        <v>6</v>
      </c>
      <c r="B613" s="286"/>
      <c r="C613" s="286" t="s">
        <v>148</v>
      </c>
      <c r="D613" s="287">
        <f>SUM(D614:D616)</f>
        <v>62876</v>
      </c>
      <c r="E613" s="287">
        <f>SUM(E614:E616)</f>
        <v>68738</v>
      </c>
      <c r="F613" s="348">
        <f>SUM(F614:F616)</f>
        <v>65120</v>
      </c>
    </row>
    <row r="614" spans="1:6" x14ac:dyDescent="0.25">
      <c r="A614" s="75"/>
      <c r="B614" s="45">
        <v>1</v>
      </c>
      <c r="C614" s="45" t="s">
        <v>97</v>
      </c>
      <c r="D614" s="110">
        <v>36470</v>
      </c>
      <c r="E614" s="110">
        <v>40158</v>
      </c>
      <c r="F614" s="46">
        <v>37735</v>
      </c>
    </row>
    <row r="615" spans="1:6" x14ac:dyDescent="0.25">
      <c r="A615" s="68"/>
      <c r="B615" s="23">
        <v>2</v>
      </c>
      <c r="C615" s="23" t="s">
        <v>149</v>
      </c>
      <c r="D615" s="61">
        <v>7962</v>
      </c>
      <c r="E615" s="61">
        <v>9124</v>
      </c>
      <c r="F615" s="49">
        <v>8556</v>
      </c>
    </row>
    <row r="616" spans="1:6" x14ac:dyDescent="0.25">
      <c r="A616" s="69"/>
      <c r="B616" s="45">
        <v>3</v>
      </c>
      <c r="C616" s="45" t="s">
        <v>99</v>
      </c>
      <c r="D616" s="110">
        <v>18444</v>
      </c>
      <c r="E616" s="110">
        <v>19456</v>
      </c>
      <c r="F616" s="46">
        <v>18829</v>
      </c>
    </row>
    <row r="617" spans="1:6" ht="13.8" x14ac:dyDescent="0.3">
      <c r="A617" s="80">
        <v>7</v>
      </c>
      <c r="B617" s="81"/>
      <c r="C617" s="81" t="s">
        <v>150</v>
      </c>
      <c r="D617" s="131">
        <f>SUM(D618:D620)</f>
        <v>0</v>
      </c>
      <c r="E617" s="131">
        <f>SUM(E618:E620)</f>
        <v>0</v>
      </c>
      <c r="F617" s="349">
        <f>SUM(F618:F620)</f>
        <v>0</v>
      </c>
    </row>
    <row r="618" spans="1:6" x14ac:dyDescent="0.25">
      <c r="A618" s="69"/>
      <c r="B618" s="45">
        <v>1</v>
      </c>
      <c r="C618" s="45" t="s">
        <v>161</v>
      </c>
      <c r="D618" s="110"/>
      <c r="E618" s="110"/>
      <c r="F618" s="46"/>
    </row>
    <row r="619" spans="1:6" x14ac:dyDescent="0.25">
      <c r="A619" s="68"/>
      <c r="B619" s="23">
        <v>2</v>
      </c>
      <c r="C619" s="23" t="s">
        <v>162</v>
      </c>
      <c r="D619" s="61"/>
      <c r="E619" s="61"/>
      <c r="F619" s="49"/>
    </row>
    <row r="620" spans="1:6" x14ac:dyDescent="0.25">
      <c r="A620" s="69"/>
      <c r="B620" s="45">
        <v>3</v>
      </c>
      <c r="C620" s="45" t="s">
        <v>153</v>
      </c>
      <c r="D620" s="189"/>
      <c r="E620" s="189"/>
      <c r="F620" s="346"/>
    </row>
    <row r="621" spans="1:6" ht="13.8" x14ac:dyDescent="0.3">
      <c r="A621" s="75">
        <v>8</v>
      </c>
      <c r="B621" s="76"/>
      <c r="C621" s="76" t="s">
        <v>154</v>
      </c>
      <c r="D621" s="119">
        <f>SUM(D622:D624)</f>
        <v>1541</v>
      </c>
      <c r="E621" s="119">
        <f>SUM(E622:E624)</f>
        <v>1541</v>
      </c>
      <c r="F621" s="279">
        <f>SUM(F622:F624)</f>
        <v>536</v>
      </c>
    </row>
    <row r="622" spans="1:6" x14ac:dyDescent="0.25">
      <c r="A622" s="69"/>
      <c r="B622" s="45">
        <v>1</v>
      </c>
      <c r="C622" s="45" t="s">
        <v>132</v>
      </c>
      <c r="D622" s="110">
        <v>1541</v>
      </c>
      <c r="E622" s="110">
        <v>1541</v>
      </c>
      <c r="F622" s="46">
        <v>536</v>
      </c>
    </row>
    <row r="623" spans="1:6" x14ac:dyDescent="0.25">
      <c r="A623" s="69"/>
      <c r="B623" s="45">
        <v>2</v>
      </c>
      <c r="C623" s="45" t="s">
        <v>137</v>
      </c>
      <c r="D623" s="110"/>
      <c r="E623" s="110"/>
      <c r="F623" s="46"/>
    </row>
    <row r="624" spans="1:6" ht="13.8" thickBot="1" x14ac:dyDescent="0.3">
      <c r="A624" s="74"/>
      <c r="B624" s="31">
        <v>3</v>
      </c>
      <c r="C624" s="31" t="s">
        <v>376</v>
      </c>
      <c r="D624" s="111"/>
      <c r="E624" s="111"/>
      <c r="F624" s="48"/>
    </row>
    <row r="625" spans="1:6" ht="13.8" thickBot="1" x14ac:dyDescent="0.3">
      <c r="A625" s="79"/>
      <c r="B625" s="35"/>
      <c r="C625" s="78" t="s">
        <v>158</v>
      </c>
      <c r="D625" s="113">
        <f>SUM(D613+D617+D621)</f>
        <v>64417</v>
      </c>
      <c r="E625" s="113">
        <f>SUM(E613+E617+E621)</f>
        <v>70279</v>
      </c>
      <c r="F625" s="77">
        <f>SUM(F613+F617+F621)</f>
        <v>65656</v>
      </c>
    </row>
    <row r="626" spans="1:6" ht="13.8" thickBot="1" x14ac:dyDescent="0.3">
      <c r="A626" s="50" t="s">
        <v>163</v>
      </c>
      <c r="B626" s="78"/>
      <c r="C626" s="78"/>
      <c r="D626" s="113">
        <v>21</v>
      </c>
      <c r="E626" s="113">
        <v>21</v>
      </c>
      <c r="F626" s="77">
        <v>21</v>
      </c>
    </row>
    <row r="629" spans="1:6" x14ac:dyDescent="0.25">
      <c r="C629" s="21"/>
    </row>
    <row r="631" spans="1:6" ht="13.8" thickBot="1" x14ac:dyDescent="0.3">
      <c r="D631" s="21"/>
      <c r="E631" s="21"/>
      <c r="F631" s="21" t="s">
        <v>211</v>
      </c>
    </row>
    <row r="632" spans="1:6" x14ac:dyDescent="0.25">
      <c r="A632" s="265" t="s">
        <v>373</v>
      </c>
      <c r="B632" s="444"/>
      <c r="C632" s="332" t="s">
        <v>139</v>
      </c>
      <c r="D632" s="27"/>
      <c r="E632" s="27"/>
      <c r="F632" s="333"/>
    </row>
    <row r="633" spans="1:6" ht="13.8" thickBot="1" x14ac:dyDescent="0.3">
      <c r="A633" s="266" t="s">
        <v>374</v>
      </c>
      <c r="B633" s="445"/>
      <c r="C633" s="334" t="s">
        <v>188</v>
      </c>
      <c r="D633" s="125"/>
      <c r="E633" s="125"/>
      <c r="F633" s="335"/>
    </row>
    <row r="634" spans="1:6" ht="13.8" thickBot="1" x14ac:dyDescent="0.3">
      <c r="A634" s="21"/>
      <c r="B634" s="21"/>
      <c r="C634" s="21"/>
      <c r="D634" s="21"/>
      <c r="E634" s="21"/>
      <c r="F634" s="21"/>
    </row>
    <row r="635" spans="1:6" x14ac:dyDescent="0.25">
      <c r="A635" s="62" t="s">
        <v>140</v>
      </c>
      <c r="B635" s="26" t="s">
        <v>142</v>
      </c>
      <c r="C635" s="36"/>
      <c r="D635" s="37"/>
      <c r="E635" s="269"/>
      <c r="F635" s="172"/>
    </row>
    <row r="636" spans="1:6" x14ac:dyDescent="0.25">
      <c r="A636" s="63" t="s">
        <v>141</v>
      </c>
      <c r="B636" s="29" t="s">
        <v>6</v>
      </c>
      <c r="C636" s="186" t="s">
        <v>143</v>
      </c>
      <c r="D636" s="270" t="s">
        <v>427</v>
      </c>
      <c r="E636" s="270" t="s">
        <v>427</v>
      </c>
      <c r="F636" s="336" t="s">
        <v>427</v>
      </c>
    </row>
    <row r="637" spans="1:6" ht="13.8" thickBot="1" x14ac:dyDescent="0.3">
      <c r="A637" s="64"/>
      <c r="B637" s="65"/>
      <c r="C637" s="65" t="s">
        <v>144</v>
      </c>
      <c r="D637" s="446" t="s">
        <v>6</v>
      </c>
      <c r="E637" s="337" t="s">
        <v>396</v>
      </c>
      <c r="F637" s="338" t="s">
        <v>227</v>
      </c>
    </row>
    <row r="638" spans="1:6" ht="13.8" thickBot="1" x14ac:dyDescent="0.3">
      <c r="A638" s="57">
        <v>1</v>
      </c>
      <c r="B638" s="58">
        <v>2</v>
      </c>
      <c r="C638" s="174">
        <v>3</v>
      </c>
      <c r="D638" s="102">
        <v>4</v>
      </c>
      <c r="E638" s="447">
        <v>5</v>
      </c>
      <c r="F638" s="448">
        <v>6</v>
      </c>
    </row>
    <row r="639" spans="1:6" ht="13.8" thickBot="1" x14ac:dyDescent="0.3">
      <c r="A639" s="67"/>
      <c r="B639" s="78"/>
      <c r="C639" s="78" t="s">
        <v>84</v>
      </c>
      <c r="D639" s="272"/>
      <c r="E639" s="82"/>
      <c r="F639" s="273"/>
    </row>
    <row r="640" spans="1:6" ht="13.8" x14ac:dyDescent="0.3">
      <c r="A640" s="274">
        <v>1</v>
      </c>
      <c r="B640" s="275"/>
      <c r="C640" s="275" t="s">
        <v>87</v>
      </c>
      <c r="D640" s="276">
        <f>SUM(D641:D644)</f>
        <v>0</v>
      </c>
      <c r="E640" s="276">
        <f>SUM(E641:E643)</f>
        <v>0</v>
      </c>
      <c r="F640" s="277">
        <f>SUM(F641:F643)</f>
        <v>0</v>
      </c>
    </row>
    <row r="641" spans="1:6" x14ac:dyDescent="0.25">
      <c r="A641" s="68"/>
      <c r="B641" s="23">
        <v>1</v>
      </c>
      <c r="C641" s="23" t="s">
        <v>145</v>
      </c>
      <c r="D641" s="61"/>
      <c r="E641" s="61"/>
      <c r="F641" s="49"/>
    </row>
    <row r="642" spans="1:6" x14ac:dyDescent="0.25">
      <c r="A642" s="69"/>
      <c r="B642" s="45">
        <v>2</v>
      </c>
      <c r="C642" s="45" t="s">
        <v>225</v>
      </c>
      <c r="D642" s="110"/>
      <c r="E642" s="110"/>
      <c r="F642" s="46"/>
    </row>
    <row r="643" spans="1:6" x14ac:dyDescent="0.25">
      <c r="A643" s="69"/>
      <c r="B643" s="45">
        <v>3</v>
      </c>
      <c r="C643" s="45" t="s">
        <v>146</v>
      </c>
      <c r="D643" s="110"/>
      <c r="E643" s="110"/>
      <c r="F643" s="46"/>
    </row>
    <row r="644" spans="1:6" x14ac:dyDescent="0.25">
      <c r="A644" s="75">
        <v>2</v>
      </c>
      <c r="B644" s="45"/>
      <c r="C644" s="450" t="s">
        <v>197</v>
      </c>
      <c r="D644" s="110"/>
      <c r="E644" s="110"/>
      <c r="F644" s="46"/>
    </row>
    <row r="645" spans="1:6" ht="13.8" x14ac:dyDescent="0.3">
      <c r="A645" s="75">
        <v>3</v>
      </c>
      <c r="B645" s="45"/>
      <c r="C645" s="76" t="s">
        <v>89</v>
      </c>
      <c r="D645" s="119">
        <f>SUM(D646:D647)</f>
        <v>0</v>
      </c>
      <c r="E645" s="119">
        <f>SUM(E646:E647)</f>
        <v>0</v>
      </c>
      <c r="F645" s="279">
        <f>SUM(F646:F647)</f>
        <v>0</v>
      </c>
    </row>
    <row r="646" spans="1:6" x14ac:dyDescent="0.25">
      <c r="A646" s="75"/>
      <c r="B646" s="45">
        <v>1</v>
      </c>
      <c r="C646" s="45" t="s">
        <v>159</v>
      </c>
      <c r="D646" s="110"/>
      <c r="E646" s="110"/>
      <c r="F646" s="46"/>
    </row>
    <row r="647" spans="1:6" x14ac:dyDescent="0.25">
      <c r="A647" s="75"/>
      <c r="B647" s="45">
        <v>2</v>
      </c>
      <c r="C647" s="45" t="s">
        <v>196</v>
      </c>
      <c r="D647" s="111"/>
      <c r="E647" s="111"/>
      <c r="F647" s="48"/>
    </row>
    <row r="648" spans="1:6" ht="13.8" x14ac:dyDescent="0.3">
      <c r="A648" s="75">
        <v>4</v>
      </c>
      <c r="B648" s="45"/>
      <c r="C648" s="76" t="s">
        <v>375</v>
      </c>
      <c r="D648" s="119"/>
      <c r="E648" s="119"/>
      <c r="F648" s="279"/>
    </row>
    <row r="649" spans="1:6" ht="14.4" thickBot="1" x14ac:dyDescent="0.35">
      <c r="A649" s="173">
        <v>5</v>
      </c>
      <c r="B649" s="127"/>
      <c r="C649" s="127" t="s">
        <v>160</v>
      </c>
      <c r="D649" s="280">
        <v>25140</v>
      </c>
      <c r="E649" s="280">
        <v>34140</v>
      </c>
      <c r="F649" s="281">
        <v>32276</v>
      </c>
    </row>
    <row r="650" spans="1:6" ht="13.8" thickBot="1" x14ac:dyDescent="0.3">
      <c r="A650" s="79"/>
      <c r="B650" s="35"/>
      <c r="C650" s="78" t="s">
        <v>66</v>
      </c>
      <c r="D650" s="113">
        <f>SUM(D640+D645+D648+D649)</f>
        <v>25140</v>
      </c>
      <c r="E650" s="113">
        <f>SUM(E640+E644+E645+E648+E649)</f>
        <v>34140</v>
      </c>
      <c r="F650" s="77">
        <f>SUM(F640+F644+F645+F648+F649)</f>
        <v>32276</v>
      </c>
    </row>
    <row r="651" spans="1:6" ht="13.8" thickBot="1" x14ac:dyDescent="0.3">
      <c r="A651" s="73"/>
      <c r="B651" s="30"/>
      <c r="C651" s="78" t="s">
        <v>147</v>
      </c>
      <c r="D651" s="264"/>
      <c r="E651" s="264"/>
      <c r="F651" s="51"/>
    </row>
    <row r="652" spans="1:6" ht="13.8" x14ac:dyDescent="0.3">
      <c r="A652" s="285">
        <v>6</v>
      </c>
      <c r="B652" s="286"/>
      <c r="C652" s="286" t="s">
        <v>148</v>
      </c>
      <c r="D652" s="120">
        <f>SUM(D653:D655)</f>
        <v>0</v>
      </c>
      <c r="E652" s="120">
        <f>SUM(E653:E655)</f>
        <v>0</v>
      </c>
      <c r="F652" s="344">
        <f>SUM(F653:F655)</f>
        <v>0</v>
      </c>
    </row>
    <row r="653" spans="1:6" x14ac:dyDescent="0.25">
      <c r="A653" s="75"/>
      <c r="B653" s="45">
        <v>1</v>
      </c>
      <c r="C653" s="45" t="s">
        <v>97</v>
      </c>
      <c r="D653" s="114"/>
      <c r="E653" s="114"/>
      <c r="F653" s="345"/>
    </row>
    <row r="654" spans="1:6" x14ac:dyDescent="0.25">
      <c r="A654" s="68"/>
      <c r="B654" s="23">
        <v>2</v>
      </c>
      <c r="C654" s="23" t="s">
        <v>149</v>
      </c>
      <c r="D654" s="61"/>
      <c r="E654" s="61"/>
      <c r="F654" s="49"/>
    </row>
    <row r="655" spans="1:6" x14ac:dyDescent="0.25">
      <c r="A655" s="69"/>
      <c r="B655" s="45">
        <v>3</v>
      </c>
      <c r="C655" s="45" t="s">
        <v>99</v>
      </c>
      <c r="D655" s="110"/>
      <c r="E655" s="110"/>
      <c r="F655" s="46"/>
    </row>
    <row r="656" spans="1:6" ht="13.8" x14ac:dyDescent="0.3">
      <c r="A656" s="80">
        <v>7</v>
      </c>
      <c r="B656" s="81"/>
      <c r="C656" s="81" t="s">
        <v>150</v>
      </c>
      <c r="D656" s="119">
        <f>SUM(D657:D659)</f>
        <v>25140</v>
      </c>
      <c r="E656" s="119">
        <f>SUM(E657:E659)</f>
        <v>34140</v>
      </c>
      <c r="F656" s="279">
        <f>SUM(F657:F659)</f>
        <v>32276</v>
      </c>
    </row>
    <row r="657" spans="1:6" x14ac:dyDescent="0.25">
      <c r="A657" s="69"/>
      <c r="B657" s="45">
        <v>1</v>
      </c>
      <c r="C657" s="45" t="s">
        <v>161</v>
      </c>
      <c r="D657" s="110"/>
      <c r="E657" s="110"/>
      <c r="F657" s="46"/>
    </row>
    <row r="658" spans="1:6" x14ac:dyDescent="0.25">
      <c r="A658" s="68"/>
      <c r="B658" s="23">
        <v>2</v>
      </c>
      <c r="C658" s="23" t="s">
        <v>162</v>
      </c>
      <c r="D658" s="61">
        <v>17140</v>
      </c>
      <c r="E658" s="61">
        <v>22140</v>
      </c>
      <c r="F658" s="49">
        <v>20776</v>
      </c>
    </row>
    <row r="659" spans="1:6" x14ac:dyDescent="0.25">
      <c r="A659" s="69"/>
      <c r="B659" s="45">
        <v>3</v>
      </c>
      <c r="C659" s="45" t="s">
        <v>212</v>
      </c>
      <c r="D659" s="189">
        <v>8000</v>
      </c>
      <c r="E659" s="189">
        <v>12000</v>
      </c>
      <c r="F659" s="346">
        <v>11500</v>
      </c>
    </row>
    <row r="660" spans="1:6" ht="13.8" x14ac:dyDescent="0.3">
      <c r="A660" s="75">
        <v>8</v>
      </c>
      <c r="B660" s="76"/>
      <c r="C660" s="76" t="s">
        <v>154</v>
      </c>
      <c r="D660" s="119">
        <f>SUM(D661:D663)</f>
        <v>0</v>
      </c>
      <c r="E660" s="119">
        <f>SUM(E661:E663)</f>
        <v>0</v>
      </c>
      <c r="F660" s="279">
        <f>SUM(F661:F663)</f>
        <v>0</v>
      </c>
    </row>
    <row r="661" spans="1:6" x14ac:dyDescent="0.25">
      <c r="A661" s="69"/>
      <c r="B661" s="45">
        <v>1</v>
      </c>
      <c r="C661" s="45" t="s">
        <v>132</v>
      </c>
      <c r="D661" s="110"/>
      <c r="E661" s="110"/>
      <c r="F661" s="46"/>
    </row>
    <row r="662" spans="1:6" x14ac:dyDescent="0.25">
      <c r="A662" s="69"/>
      <c r="B662" s="45">
        <v>2</v>
      </c>
      <c r="C662" s="45" t="s">
        <v>137</v>
      </c>
      <c r="D662" s="110"/>
      <c r="E662" s="110"/>
      <c r="F662" s="46"/>
    </row>
    <row r="663" spans="1:6" ht="13.8" thickBot="1" x14ac:dyDescent="0.3">
      <c r="A663" s="74"/>
      <c r="B663" s="31">
        <v>3</v>
      </c>
      <c r="C663" s="31" t="s">
        <v>376</v>
      </c>
      <c r="D663" s="111"/>
      <c r="E663" s="111"/>
      <c r="F663" s="48"/>
    </row>
    <row r="664" spans="1:6" ht="13.8" thickBot="1" x14ac:dyDescent="0.3">
      <c r="A664" s="79"/>
      <c r="B664" s="35"/>
      <c r="C664" s="78" t="s">
        <v>158</v>
      </c>
      <c r="D664" s="113">
        <f>SUM(D652+D656+D660)</f>
        <v>25140</v>
      </c>
      <c r="E664" s="113">
        <f>SUM(E652+E656+E660)</f>
        <v>34140</v>
      </c>
      <c r="F664" s="77">
        <f>SUM(F652+F656+F660)</f>
        <v>32276</v>
      </c>
    </row>
    <row r="665" spans="1:6" ht="13.8" thickBot="1" x14ac:dyDescent="0.3">
      <c r="A665" s="50" t="s">
        <v>163</v>
      </c>
      <c r="B665" s="78"/>
      <c r="C665" s="78"/>
      <c r="D665" s="112"/>
      <c r="E665" s="112"/>
      <c r="F665" s="347"/>
    </row>
    <row r="668" spans="1:6" x14ac:dyDescent="0.25">
      <c r="C668" s="21"/>
    </row>
    <row r="670" spans="1:6" ht="13.8" thickBot="1" x14ac:dyDescent="0.3">
      <c r="D670" s="21"/>
      <c r="E670" s="21"/>
      <c r="F670" s="21" t="s">
        <v>379</v>
      </c>
    </row>
    <row r="671" spans="1:6" x14ac:dyDescent="0.25">
      <c r="A671" s="265" t="s">
        <v>373</v>
      </c>
      <c r="B671" s="444"/>
      <c r="C671" s="332" t="s">
        <v>139</v>
      </c>
      <c r="D671" s="27"/>
      <c r="E671" s="27"/>
      <c r="F671" s="333"/>
    </row>
    <row r="672" spans="1:6" ht="13.8" thickBot="1" x14ac:dyDescent="0.3">
      <c r="A672" s="266" t="s">
        <v>374</v>
      </c>
      <c r="B672" s="445"/>
      <c r="C672" s="334" t="s">
        <v>441</v>
      </c>
      <c r="D672" s="125"/>
      <c r="E672" s="125"/>
      <c r="F672" s="335"/>
    </row>
    <row r="673" spans="1:6" ht="13.8" thickBot="1" x14ac:dyDescent="0.3">
      <c r="A673" s="21"/>
      <c r="B673" s="21"/>
      <c r="C673" s="21"/>
      <c r="D673" s="21"/>
      <c r="E673" s="21"/>
      <c r="F673" s="21"/>
    </row>
    <row r="674" spans="1:6" x14ac:dyDescent="0.25">
      <c r="A674" s="62" t="s">
        <v>140</v>
      </c>
      <c r="B674" s="26" t="s">
        <v>142</v>
      </c>
      <c r="C674" s="36"/>
      <c r="D674" s="37"/>
      <c r="E674" s="269"/>
      <c r="F674" s="172"/>
    </row>
    <row r="675" spans="1:6" x14ac:dyDescent="0.25">
      <c r="A675" s="63" t="s">
        <v>141</v>
      </c>
      <c r="B675" s="29" t="s">
        <v>6</v>
      </c>
      <c r="C675" s="186" t="s">
        <v>143</v>
      </c>
      <c r="D675" s="270" t="s">
        <v>427</v>
      </c>
      <c r="E675" s="270" t="s">
        <v>427</v>
      </c>
      <c r="F675" s="336" t="s">
        <v>427</v>
      </c>
    </row>
    <row r="676" spans="1:6" ht="13.8" thickBot="1" x14ac:dyDescent="0.3">
      <c r="A676" s="64"/>
      <c r="B676" s="65"/>
      <c r="C676" s="65" t="s">
        <v>144</v>
      </c>
      <c r="D676" s="446" t="s">
        <v>6</v>
      </c>
      <c r="E676" s="337" t="s">
        <v>396</v>
      </c>
      <c r="F676" s="338" t="s">
        <v>227</v>
      </c>
    </row>
    <row r="677" spans="1:6" ht="13.8" thickBot="1" x14ac:dyDescent="0.3">
      <c r="A677" s="57">
        <v>1</v>
      </c>
      <c r="B677" s="58">
        <v>2</v>
      </c>
      <c r="C677" s="174">
        <v>3</v>
      </c>
      <c r="D677" s="102">
        <v>4</v>
      </c>
      <c r="E677" s="447">
        <v>5</v>
      </c>
      <c r="F677" s="448">
        <v>6</v>
      </c>
    </row>
    <row r="678" spans="1:6" ht="13.8" thickBot="1" x14ac:dyDescent="0.3">
      <c r="A678" s="67"/>
      <c r="B678" s="78"/>
      <c r="C678" s="78" t="s">
        <v>84</v>
      </c>
      <c r="D678" s="272"/>
      <c r="E678" s="82"/>
      <c r="F678" s="273"/>
    </row>
    <row r="679" spans="1:6" ht="13.8" x14ac:dyDescent="0.3">
      <c r="A679" s="274">
        <v>1</v>
      </c>
      <c r="B679" s="275"/>
      <c r="C679" s="275" t="s">
        <v>87</v>
      </c>
      <c r="D679" s="276">
        <f>SUM(D680:D683)</f>
        <v>145</v>
      </c>
      <c r="E679" s="276">
        <f>SUM(E680:E682)</f>
        <v>145</v>
      </c>
      <c r="F679" s="277">
        <f>SUM(F680:F682)</f>
        <v>142</v>
      </c>
    </row>
    <row r="680" spans="1:6" x14ac:dyDescent="0.25">
      <c r="A680" s="68"/>
      <c r="B680" s="23">
        <v>1</v>
      </c>
      <c r="C680" s="23" t="s">
        <v>145</v>
      </c>
      <c r="D680" s="61">
        <v>145</v>
      </c>
      <c r="E680" s="61">
        <v>145</v>
      </c>
      <c r="F680" s="49">
        <v>142</v>
      </c>
    </row>
    <row r="681" spans="1:6" x14ac:dyDescent="0.25">
      <c r="A681" s="69"/>
      <c r="B681" s="45">
        <v>2</v>
      </c>
      <c r="C681" s="45" t="s">
        <v>225</v>
      </c>
      <c r="D681" s="110"/>
      <c r="E681" s="110"/>
      <c r="F681" s="46"/>
    </row>
    <row r="682" spans="1:6" x14ac:dyDescent="0.25">
      <c r="A682" s="69"/>
      <c r="B682" s="45">
        <v>3</v>
      </c>
      <c r="C682" s="45" t="s">
        <v>146</v>
      </c>
      <c r="D682" s="110"/>
      <c r="E682" s="110"/>
      <c r="F682" s="46"/>
    </row>
    <row r="683" spans="1:6" ht="13.8" x14ac:dyDescent="0.3">
      <c r="A683" s="75">
        <v>2</v>
      </c>
      <c r="B683" s="45"/>
      <c r="C683" s="450" t="s">
        <v>197</v>
      </c>
      <c r="D683" s="110"/>
      <c r="E683" s="451">
        <v>732</v>
      </c>
      <c r="F683" s="452">
        <v>732</v>
      </c>
    </row>
    <row r="684" spans="1:6" ht="13.8" x14ac:dyDescent="0.3">
      <c r="A684" s="75">
        <v>3</v>
      </c>
      <c r="B684" s="45"/>
      <c r="C684" s="76" t="s">
        <v>89</v>
      </c>
      <c r="D684" s="119">
        <f>SUM(D685+D686)</f>
        <v>1100</v>
      </c>
      <c r="E684" s="119">
        <f>SUM(E685+E686)</f>
        <v>1293</v>
      </c>
      <c r="F684" s="279">
        <f>SUM(F685+F686)</f>
        <v>2866</v>
      </c>
    </row>
    <row r="685" spans="1:6" x14ac:dyDescent="0.25">
      <c r="A685" s="75"/>
      <c r="B685" s="45">
        <v>1</v>
      </c>
      <c r="C685" s="45" t="s">
        <v>159</v>
      </c>
      <c r="D685" s="110">
        <v>1100</v>
      </c>
      <c r="E685" s="110">
        <v>1293</v>
      </c>
      <c r="F685" s="46">
        <v>2866</v>
      </c>
    </row>
    <row r="686" spans="1:6" x14ac:dyDescent="0.25">
      <c r="A686" s="75"/>
      <c r="B686" s="45">
        <v>2</v>
      </c>
      <c r="C686" s="45" t="s">
        <v>196</v>
      </c>
      <c r="D686" s="111"/>
      <c r="E686" s="111"/>
      <c r="F686" s="48"/>
    </row>
    <row r="687" spans="1:6" ht="13.8" x14ac:dyDescent="0.3">
      <c r="A687" s="75">
        <v>4</v>
      </c>
      <c r="B687" s="45"/>
      <c r="C687" s="76" t="s">
        <v>375</v>
      </c>
      <c r="D687" s="119">
        <v>29066</v>
      </c>
      <c r="E687" s="119">
        <v>29321</v>
      </c>
      <c r="F687" s="279">
        <v>29321</v>
      </c>
    </row>
    <row r="688" spans="1:6" ht="14.4" thickBot="1" x14ac:dyDescent="0.35">
      <c r="A688" s="173">
        <v>5</v>
      </c>
      <c r="B688" s="127"/>
      <c r="C688" s="127" t="s">
        <v>160</v>
      </c>
      <c r="D688" s="280">
        <v>16937</v>
      </c>
      <c r="E688" s="280">
        <v>16937</v>
      </c>
      <c r="F688" s="281">
        <v>15222</v>
      </c>
    </row>
    <row r="689" spans="1:6" ht="13.8" thickBot="1" x14ac:dyDescent="0.3">
      <c r="A689" s="79"/>
      <c r="B689" s="35"/>
      <c r="C689" s="78" t="s">
        <v>66</v>
      </c>
      <c r="D689" s="113">
        <f>SUM(D679+D684+D687+D688)</f>
        <v>47248</v>
      </c>
      <c r="E689" s="113">
        <f>SUM(E679+E683+E684+E687+E688)</f>
        <v>48428</v>
      </c>
      <c r="F689" s="77">
        <f>SUM(F679+F683+F684+F687+F688)</f>
        <v>48283</v>
      </c>
    </row>
    <row r="690" spans="1:6" ht="13.8" thickBot="1" x14ac:dyDescent="0.3">
      <c r="A690" s="73"/>
      <c r="B690" s="30"/>
      <c r="C690" s="78" t="s">
        <v>147</v>
      </c>
      <c r="D690" s="264"/>
      <c r="E690" s="264"/>
      <c r="F690" s="51"/>
    </row>
    <row r="691" spans="1:6" ht="13.8" x14ac:dyDescent="0.3">
      <c r="A691" s="285">
        <v>6</v>
      </c>
      <c r="B691" s="286"/>
      <c r="C691" s="286" t="s">
        <v>148</v>
      </c>
      <c r="D691" s="120">
        <f>SUM(D692:D694)</f>
        <v>0</v>
      </c>
      <c r="E691" s="120">
        <f>SUM(E692:E694)</f>
        <v>0</v>
      </c>
      <c r="F691" s="344">
        <f>SUM(F692:F694)</f>
        <v>0</v>
      </c>
    </row>
    <row r="692" spans="1:6" x14ac:dyDescent="0.25">
      <c r="A692" s="75"/>
      <c r="B692" s="45">
        <v>1</v>
      </c>
      <c r="C692" s="45" t="s">
        <v>97</v>
      </c>
      <c r="D692" s="114"/>
      <c r="E692" s="114"/>
      <c r="F692" s="345"/>
    </row>
    <row r="693" spans="1:6" x14ac:dyDescent="0.25">
      <c r="A693" s="68"/>
      <c r="B693" s="23">
        <v>2</v>
      </c>
      <c r="C693" s="23" t="s">
        <v>149</v>
      </c>
      <c r="D693" s="61"/>
      <c r="E693" s="61"/>
      <c r="F693" s="49"/>
    </row>
    <row r="694" spans="1:6" x14ac:dyDescent="0.25">
      <c r="A694" s="69"/>
      <c r="B694" s="45">
        <v>3</v>
      </c>
      <c r="C694" s="45" t="s">
        <v>99</v>
      </c>
      <c r="D694" s="110"/>
      <c r="E694" s="110"/>
      <c r="F694" s="46"/>
    </row>
    <row r="695" spans="1:6" ht="13.8" x14ac:dyDescent="0.3">
      <c r="A695" s="80">
        <v>7</v>
      </c>
      <c r="B695" s="81"/>
      <c r="C695" s="81" t="s">
        <v>150</v>
      </c>
      <c r="D695" s="119">
        <f>SUM(D696:D698)</f>
        <v>47248</v>
      </c>
      <c r="E695" s="119">
        <f>SUM(E696:E698)</f>
        <v>48428</v>
      </c>
      <c r="F695" s="279">
        <f>SUM(F696:F698)</f>
        <v>48283</v>
      </c>
    </row>
    <row r="696" spans="1:6" x14ac:dyDescent="0.25">
      <c r="A696" s="69"/>
      <c r="B696" s="45">
        <v>1</v>
      </c>
      <c r="C696" s="45" t="s">
        <v>441</v>
      </c>
      <c r="D696" s="110">
        <v>47248</v>
      </c>
      <c r="E696" s="110">
        <v>48428</v>
      </c>
      <c r="F696" s="46">
        <v>48283</v>
      </c>
    </row>
    <row r="697" spans="1:6" x14ac:dyDescent="0.25">
      <c r="A697" s="68"/>
      <c r="B697" s="23">
        <v>2</v>
      </c>
      <c r="C697" s="23" t="s">
        <v>162</v>
      </c>
      <c r="D697" s="61"/>
      <c r="E697" s="61"/>
      <c r="F697" s="49"/>
    </row>
    <row r="698" spans="1:6" x14ac:dyDescent="0.25">
      <c r="A698" s="69"/>
      <c r="B698" s="45">
        <v>3</v>
      </c>
      <c r="C698" s="45" t="s">
        <v>153</v>
      </c>
      <c r="D698" s="189"/>
      <c r="E698" s="189"/>
      <c r="F698" s="346"/>
    </row>
    <row r="699" spans="1:6" ht="13.8" x14ac:dyDescent="0.3">
      <c r="A699" s="75">
        <v>8</v>
      </c>
      <c r="B699" s="76"/>
      <c r="C699" s="76" t="s">
        <v>154</v>
      </c>
      <c r="D699" s="119">
        <f>SUM(D700:D702)</f>
        <v>0</v>
      </c>
      <c r="E699" s="119">
        <f>SUM(E700:E702)</f>
        <v>0</v>
      </c>
      <c r="F699" s="279">
        <f>SUM(F700:F702)</f>
        <v>0</v>
      </c>
    </row>
    <row r="700" spans="1:6" x14ac:dyDescent="0.25">
      <c r="A700" s="69"/>
      <c r="B700" s="45">
        <v>1</v>
      </c>
      <c r="C700" s="45" t="s">
        <v>132</v>
      </c>
      <c r="D700" s="110"/>
      <c r="E700" s="110"/>
      <c r="F700" s="46"/>
    </row>
    <row r="701" spans="1:6" x14ac:dyDescent="0.25">
      <c r="A701" s="69"/>
      <c r="B701" s="45">
        <v>2</v>
      </c>
      <c r="C701" s="45" t="s">
        <v>137</v>
      </c>
      <c r="D701" s="110"/>
      <c r="E701" s="110"/>
      <c r="F701" s="46"/>
    </row>
    <row r="702" spans="1:6" ht="13.8" thickBot="1" x14ac:dyDescent="0.3">
      <c r="A702" s="74"/>
      <c r="B702" s="31">
        <v>3</v>
      </c>
      <c r="C702" s="31" t="s">
        <v>376</v>
      </c>
      <c r="D702" s="111"/>
      <c r="E702" s="111"/>
      <c r="F702" s="48"/>
    </row>
    <row r="703" spans="1:6" ht="13.8" thickBot="1" x14ac:dyDescent="0.3">
      <c r="A703" s="79"/>
      <c r="B703" s="35"/>
      <c r="C703" s="78" t="s">
        <v>158</v>
      </c>
      <c r="D703" s="113">
        <f>SUM(D691+D695+D699)</f>
        <v>47248</v>
      </c>
      <c r="E703" s="113">
        <f>SUM(E691+E695+E699)</f>
        <v>48428</v>
      </c>
      <c r="F703" s="77">
        <f>SUM(F691+F695+F699)</f>
        <v>48283</v>
      </c>
    </row>
    <row r="704" spans="1:6" ht="13.8" thickBot="1" x14ac:dyDescent="0.3">
      <c r="A704" s="50" t="s">
        <v>163</v>
      </c>
      <c r="B704" s="78"/>
      <c r="C704" s="78"/>
      <c r="D704" s="112"/>
      <c r="E704" s="112"/>
      <c r="F704" s="347"/>
    </row>
  </sheetData>
  <mergeCells count="2">
    <mergeCell ref="A4:F4"/>
    <mergeCell ref="A2:F2"/>
  </mergeCells>
  <phoneticPr fontId="0" type="noConversion"/>
  <printOptions horizontalCentered="1"/>
  <pageMargins left="0.37" right="0.38" top="0.98425196850393704" bottom="0.98425196850393704" header="0.51181102362204722" footer="0.51181102362204722"/>
  <pageSetup paperSize="9" orientation="portrait" r:id="rId1"/>
  <headerFooter alignWithMargins="0"/>
  <rowBreaks count="17" manualBreakCount="17">
    <brk id="43" max="5" man="1"/>
    <brk id="82" max="5" man="1"/>
    <brk id="121" max="5" man="1"/>
    <brk id="160" max="5" man="1"/>
    <brk id="199" max="5" man="1"/>
    <brk id="238" max="5" man="1"/>
    <brk id="277" max="5" man="1"/>
    <brk id="316" max="5" man="1"/>
    <brk id="355" max="5" man="1"/>
    <brk id="394" max="5" man="1"/>
    <brk id="433" max="5" man="1"/>
    <brk id="472" max="5" man="1"/>
    <brk id="511" max="5" man="1"/>
    <brk id="550" max="5" man="1"/>
    <brk id="589" max="5" man="1"/>
    <brk id="628" max="5" man="1"/>
    <brk id="66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zoomScaleNormal="100" workbookViewId="0">
      <selection sqref="A1:G1"/>
    </sheetView>
  </sheetViews>
  <sheetFormatPr defaultRowHeight="13.2" x14ac:dyDescent="0.25"/>
  <cols>
    <col min="1" max="1" width="42.109375" customWidth="1"/>
    <col min="2" max="2" width="11.6640625" customWidth="1"/>
    <col min="3" max="3" width="11.6640625" style="291" customWidth="1"/>
    <col min="4" max="7" width="11.6640625" customWidth="1"/>
    <col min="8" max="8" width="12.44140625" style="478" customWidth="1"/>
  </cols>
  <sheetData>
    <row r="1" spans="1:15" x14ac:dyDescent="0.25">
      <c r="A1" s="487" t="s">
        <v>518</v>
      </c>
      <c r="B1" s="487"/>
      <c r="C1" s="487"/>
      <c r="D1" s="487"/>
      <c r="E1" s="487"/>
      <c r="F1" s="487"/>
      <c r="G1" s="487"/>
    </row>
    <row r="2" spans="1:15" x14ac:dyDescent="0.25">
      <c r="A2" s="171"/>
      <c r="B2" s="291"/>
      <c r="D2" s="291"/>
    </row>
    <row r="3" spans="1:15" ht="13.8" x14ac:dyDescent="0.25">
      <c r="A3" s="515" t="s">
        <v>132</v>
      </c>
      <c r="B3" s="489"/>
      <c r="C3" s="489"/>
      <c r="D3" s="489"/>
      <c r="E3" s="489"/>
      <c r="F3" s="489"/>
      <c r="G3" s="489"/>
      <c r="H3" s="479"/>
      <c r="I3" s="21"/>
      <c r="J3" s="21"/>
      <c r="K3" s="21"/>
      <c r="L3" s="21"/>
      <c r="M3" s="21"/>
      <c r="N3" s="21"/>
      <c r="O3" s="21"/>
    </row>
    <row r="4" spans="1:15" ht="13.8" x14ac:dyDescent="0.25">
      <c r="A4" s="515" t="s">
        <v>380</v>
      </c>
      <c r="B4" s="489"/>
      <c r="C4" s="489"/>
      <c r="D4" s="489"/>
      <c r="E4" s="489"/>
      <c r="F4" s="489"/>
      <c r="G4" s="489"/>
      <c r="H4" s="479"/>
      <c r="I4" s="21"/>
      <c r="J4" s="21"/>
      <c r="K4" s="21"/>
      <c r="L4" s="21"/>
      <c r="M4" s="21"/>
      <c r="N4" s="21"/>
      <c r="O4" s="21"/>
    </row>
    <row r="5" spans="1:15" x14ac:dyDescent="0.25">
      <c r="A5" s="514"/>
      <c r="B5" s="514"/>
      <c r="C5" s="514"/>
      <c r="D5" s="514"/>
      <c r="E5" s="514"/>
      <c r="F5" s="514"/>
      <c r="G5" s="514"/>
      <c r="H5" s="480"/>
      <c r="I5" s="21"/>
      <c r="J5" s="21"/>
      <c r="K5" s="21"/>
      <c r="L5" s="21"/>
      <c r="M5" s="21"/>
      <c r="N5" s="21"/>
      <c r="O5" s="21"/>
    </row>
    <row r="6" spans="1:15" ht="13.8" thickBot="1" x14ac:dyDescent="0.3">
      <c r="A6" s="21" t="s">
        <v>381</v>
      </c>
      <c r="B6" s="21"/>
      <c r="C6" s="171"/>
      <c r="D6" s="21"/>
      <c r="E6" s="21"/>
      <c r="F6" s="21"/>
      <c r="G6" s="21"/>
      <c r="H6" s="479"/>
      <c r="I6" s="21"/>
      <c r="J6" s="21"/>
      <c r="K6" s="21"/>
      <c r="L6" s="21"/>
      <c r="M6" s="21"/>
      <c r="N6" s="21"/>
      <c r="O6" s="21"/>
    </row>
    <row r="7" spans="1:15" x14ac:dyDescent="0.25">
      <c r="A7" s="62" t="s">
        <v>133</v>
      </c>
      <c r="B7" s="26" t="s">
        <v>382</v>
      </c>
      <c r="C7" s="26" t="s">
        <v>134</v>
      </c>
      <c r="D7" s="26" t="s">
        <v>226</v>
      </c>
      <c r="E7" s="269" t="s">
        <v>427</v>
      </c>
      <c r="F7" s="269" t="s">
        <v>427</v>
      </c>
      <c r="G7" s="172" t="s">
        <v>427</v>
      </c>
      <c r="H7" s="479"/>
      <c r="I7" s="21"/>
      <c r="J7" s="21"/>
      <c r="K7" s="21"/>
      <c r="L7" s="21"/>
      <c r="M7" s="21"/>
      <c r="N7" s="21"/>
      <c r="O7" s="21"/>
    </row>
    <row r="8" spans="1:15" x14ac:dyDescent="0.25">
      <c r="A8" s="63"/>
      <c r="B8" s="29" t="s">
        <v>383</v>
      </c>
      <c r="C8" s="29" t="s">
        <v>384</v>
      </c>
      <c r="D8" s="330" t="s">
        <v>442</v>
      </c>
      <c r="E8" s="176" t="s">
        <v>6</v>
      </c>
      <c r="F8" s="354" t="s">
        <v>396</v>
      </c>
      <c r="G8" s="271" t="s">
        <v>227</v>
      </c>
      <c r="H8" s="479"/>
      <c r="I8" s="21"/>
      <c r="J8" s="21"/>
      <c r="K8" s="21"/>
      <c r="L8" s="21"/>
      <c r="M8" s="21"/>
      <c r="N8" s="21"/>
      <c r="O8" s="21"/>
    </row>
    <row r="9" spans="1:15" x14ac:dyDescent="0.25">
      <c r="A9" s="63"/>
      <c r="B9" s="29"/>
      <c r="C9" s="29" t="s">
        <v>136</v>
      </c>
      <c r="D9" s="29"/>
      <c r="E9" s="176"/>
      <c r="F9" s="176"/>
      <c r="G9" s="355"/>
      <c r="H9" s="479"/>
      <c r="I9" s="21"/>
      <c r="J9" s="21"/>
      <c r="K9" s="21"/>
      <c r="L9" s="21"/>
      <c r="M9" s="21"/>
      <c r="N9" s="21"/>
      <c r="O9" s="21"/>
    </row>
    <row r="10" spans="1:15" ht="13.8" thickBot="1" x14ac:dyDescent="0.3">
      <c r="A10" s="70">
        <v>1</v>
      </c>
      <c r="B10" s="71">
        <v>2</v>
      </c>
      <c r="C10" s="71">
        <v>3</v>
      </c>
      <c r="D10" s="71">
        <v>4</v>
      </c>
      <c r="E10" s="230">
        <v>5</v>
      </c>
      <c r="F10" s="230">
        <v>6</v>
      </c>
      <c r="G10" s="356">
        <v>7</v>
      </c>
      <c r="H10" s="479"/>
      <c r="I10" s="21"/>
      <c r="J10" s="21"/>
      <c r="K10" s="21"/>
      <c r="L10" s="21"/>
      <c r="M10" s="21"/>
      <c r="N10" s="21"/>
      <c r="O10" s="21"/>
    </row>
    <row r="11" spans="1:15" x14ac:dyDescent="0.25">
      <c r="A11" s="357" t="s">
        <v>198</v>
      </c>
      <c r="B11" s="358">
        <f>SUM(B12:B13)</f>
        <v>700</v>
      </c>
      <c r="C11" s="359"/>
      <c r="D11" s="359"/>
      <c r="E11" s="360">
        <f>SUM(E12:E13)</f>
        <v>700</v>
      </c>
      <c r="F11" s="360">
        <f>SUM(F12:F14)</f>
        <v>680</v>
      </c>
      <c r="G11" s="361">
        <f>SUM(G12:G14)</f>
        <v>648</v>
      </c>
      <c r="H11" s="479"/>
      <c r="I11" s="21"/>
      <c r="J11" s="21"/>
      <c r="K11" s="21"/>
      <c r="L11" s="21"/>
      <c r="M11" s="21"/>
      <c r="N11" s="21"/>
      <c r="O11" s="21"/>
    </row>
    <row r="12" spans="1:15" x14ac:dyDescent="0.25">
      <c r="A12" s="218" t="s">
        <v>443</v>
      </c>
      <c r="B12" s="130">
        <v>500</v>
      </c>
      <c r="C12" s="130"/>
      <c r="D12" s="130"/>
      <c r="E12" s="362">
        <v>500</v>
      </c>
      <c r="F12" s="362">
        <v>500</v>
      </c>
      <c r="G12" s="132">
        <v>468</v>
      </c>
      <c r="H12" s="479"/>
      <c r="I12" s="21"/>
      <c r="J12" s="21"/>
      <c r="K12" s="21"/>
      <c r="L12" s="21"/>
      <c r="M12" s="21"/>
      <c r="N12" s="21"/>
      <c r="O12" s="21"/>
    </row>
    <row r="13" spans="1:15" x14ac:dyDescent="0.25">
      <c r="A13" s="363" t="s">
        <v>444</v>
      </c>
      <c r="B13" s="300">
        <v>200</v>
      </c>
      <c r="C13" s="300"/>
      <c r="D13" s="300"/>
      <c r="E13" s="364">
        <v>200</v>
      </c>
      <c r="F13" s="364">
        <v>0</v>
      </c>
      <c r="G13" s="365">
        <v>0</v>
      </c>
      <c r="H13" s="479"/>
      <c r="I13" s="21"/>
      <c r="J13" s="21"/>
      <c r="K13" s="21"/>
      <c r="L13" s="21"/>
      <c r="M13" s="21"/>
      <c r="N13" s="21"/>
      <c r="O13" s="21"/>
    </row>
    <row r="14" spans="1:15" ht="13.8" thickBot="1" x14ac:dyDescent="0.3">
      <c r="A14" s="217" t="s">
        <v>445</v>
      </c>
      <c r="B14" s="137"/>
      <c r="C14" s="137"/>
      <c r="D14" s="137"/>
      <c r="E14" s="366"/>
      <c r="F14" s="366">
        <v>180</v>
      </c>
      <c r="G14" s="367">
        <v>180</v>
      </c>
      <c r="H14" s="479"/>
      <c r="I14" s="21"/>
      <c r="J14" s="21"/>
      <c r="K14" s="21"/>
      <c r="L14" s="21"/>
      <c r="M14" s="21"/>
      <c r="N14" s="21"/>
      <c r="O14" s="21"/>
    </row>
    <row r="15" spans="1:15" x14ac:dyDescent="0.25">
      <c r="A15" s="100" t="s">
        <v>175</v>
      </c>
      <c r="B15" s="25">
        <f>SUM(B16:B20)</f>
        <v>12760</v>
      </c>
      <c r="C15" s="292"/>
      <c r="D15" s="25"/>
      <c r="E15" s="187">
        <f>SUM(E16:E20)</f>
        <v>12760</v>
      </c>
      <c r="F15" s="187">
        <f>SUM(F16:F23)</f>
        <v>10022</v>
      </c>
      <c r="G15" s="177">
        <f>SUM(G16:G23)</f>
        <v>4615</v>
      </c>
      <c r="H15" s="479"/>
      <c r="I15" s="21"/>
      <c r="J15" s="21"/>
      <c r="K15" s="21"/>
      <c r="L15" s="21"/>
      <c r="M15" s="21"/>
      <c r="N15" s="21"/>
      <c r="O15" s="21"/>
    </row>
    <row r="16" spans="1:15" x14ac:dyDescent="0.25">
      <c r="A16" s="218" t="s">
        <v>446</v>
      </c>
      <c r="B16" s="45">
        <v>900</v>
      </c>
      <c r="C16" s="130"/>
      <c r="D16" s="45"/>
      <c r="E16" s="110">
        <v>900</v>
      </c>
      <c r="F16" s="110">
        <v>2040</v>
      </c>
      <c r="G16" s="46">
        <v>2398</v>
      </c>
      <c r="H16" s="479"/>
      <c r="I16" s="21"/>
      <c r="J16" s="21"/>
      <c r="K16" s="21"/>
      <c r="L16" s="21"/>
      <c r="M16" s="21"/>
      <c r="N16" s="21"/>
      <c r="O16" s="21"/>
    </row>
    <row r="17" spans="1:15" x14ac:dyDescent="0.25">
      <c r="A17" s="216" t="s">
        <v>447</v>
      </c>
      <c r="B17" s="31">
        <v>960</v>
      </c>
      <c r="C17" s="293"/>
      <c r="D17" s="31"/>
      <c r="E17" s="111">
        <v>960</v>
      </c>
      <c r="F17" s="111">
        <v>960</v>
      </c>
      <c r="G17" s="48">
        <v>895</v>
      </c>
      <c r="H17" s="479"/>
      <c r="I17" s="21"/>
      <c r="J17" s="21"/>
      <c r="K17" s="21"/>
      <c r="L17" s="21"/>
      <c r="M17" s="21"/>
      <c r="N17" s="21"/>
      <c r="O17" s="21"/>
    </row>
    <row r="18" spans="1:15" x14ac:dyDescent="0.25">
      <c r="A18" s="216" t="s">
        <v>448</v>
      </c>
      <c r="B18" s="31">
        <v>400</v>
      </c>
      <c r="C18" s="293"/>
      <c r="D18" s="31"/>
      <c r="E18" s="111">
        <v>400</v>
      </c>
      <c r="F18" s="111">
        <v>300</v>
      </c>
      <c r="G18" s="48">
        <v>300</v>
      </c>
      <c r="H18" s="479"/>
      <c r="I18" s="21"/>
      <c r="J18" s="21"/>
      <c r="K18" s="21"/>
      <c r="L18" s="21"/>
      <c r="M18" s="21"/>
      <c r="N18" s="21"/>
      <c r="O18" s="21"/>
    </row>
    <row r="19" spans="1:15" x14ac:dyDescent="0.25">
      <c r="A19" s="221" t="s">
        <v>449</v>
      </c>
      <c r="B19" s="31">
        <v>10000</v>
      </c>
      <c r="C19" s="293"/>
      <c r="D19" s="31"/>
      <c r="E19" s="111">
        <v>10000</v>
      </c>
      <c r="F19" s="111">
        <v>5000</v>
      </c>
      <c r="G19" s="48">
        <v>0</v>
      </c>
      <c r="H19" s="479"/>
      <c r="I19" s="21"/>
      <c r="J19" s="21"/>
      <c r="K19" s="21"/>
      <c r="L19" s="21"/>
      <c r="M19" s="21"/>
      <c r="N19" s="21"/>
      <c r="O19" s="21"/>
    </row>
    <row r="20" spans="1:15" x14ac:dyDescent="0.25">
      <c r="A20" s="216" t="s">
        <v>450</v>
      </c>
      <c r="B20" s="31">
        <v>500</v>
      </c>
      <c r="C20" s="293"/>
      <c r="D20" s="31"/>
      <c r="E20" s="111">
        <v>500</v>
      </c>
      <c r="F20" s="111">
        <v>0</v>
      </c>
      <c r="G20" s="48">
        <v>0</v>
      </c>
      <c r="H20" s="479"/>
      <c r="I20" s="21"/>
      <c r="J20" s="21"/>
      <c r="K20" s="21"/>
      <c r="L20" s="21"/>
      <c r="M20" s="21"/>
      <c r="N20" s="21"/>
      <c r="O20" s="21"/>
    </row>
    <row r="21" spans="1:15" x14ac:dyDescent="0.25">
      <c r="A21" s="216" t="s">
        <v>451</v>
      </c>
      <c r="B21" s="31"/>
      <c r="C21" s="293"/>
      <c r="D21" s="31"/>
      <c r="E21" s="111"/>
      <c r="F21" s="111">
        <v>702</v>
      </c>
      <c r="G21" s="48">
        <v>702</v>
      </c>
      <c r="H21" s="479"/>
      <c r="I21" s="21"/>
      <c r="J21" s="21"/>
      <c r="K21" s="21"/>
      <c r="L21" s="21"/>
      <c r="M21" s="21"/>
      <c r="N21" s="21"/>
      <c r="O21" s="21"/>
    </row>
    <row r="22" spans="1:15" x14ac:dyDescent="0.25">
      <c r="A22" s="216" t="s">
        <v>452</v>
      </c>
      <c r="B22" s="31"/>
      <c r="C22" s="293"/>
      <c r="D22" s="31"/>
      <c r="E22" s="111"/>
      <c r="F22" s="111">
        <v>700</v>
      </c>
      <c r="G22" s="48">
        <v>0</v>
      </c>
      <c r="H22" s="479"/>
      <c r="I22" s="21"/>
      <c r="J22" s="21"/>
      <c r="K22" s="21"/>
      <c r="L22" s="21"/>
      <c r="M22" s="21"/>
      <c r="N22" s="21"/>
      <c r="O22" s="21"/>
    </row>
    <row r="23" spans="1:15" ht="13.8" thickBot="1" x14ac:dyDescent="0.3">
      <c r="A23" s="457" t="s">
        <v>453</v>
      </c>
      <c r="B23" s="103"/>
      <c r="C23" s="137"/>
      <c r="D23" s="103"/>
      <c r="E23" s="231"/>
      <c r="F23" s="231">
        <v>320</v>
      </c>
      <c r="G23" s="368">
        <v>320</v>
      </c>
      <c r="H23" s="479"/>
      <c r="I23" s="21"/>
      <c r="J23" s="21"/>
      <c r="K23" s="21"/>
      <c r="L23" s="21"/>
      <c r="M23" s="21"/>
      <c r="N23" s="21"/>
      <c r="O23" s="21"/>
    </row>
    <row r="24" spans="1:15" x14ac:dyDescent="0.25">
      <c r="A24" s="100" t="s">
        <v>174</v>
      </c>
      <c r="B24" s="25">
        <f>SUM(B25:B29)</f>
        <v>3820</v>
      </c>
      <c r="C24" s="292"/>
      <c r="D24" s="25"/>
      <c r="E24" s="187">
        <f>SUM(E25:E29)</f>
        <v>3820</v>
      </c>
      <c r="F24" s="187">
        <f>SUM(F25:F29)</f>
        <v>2620</v>
      </c>
      <c r="G24" s="177">
        <f>SUM(G25:G29)</f>
        <v>234</v>
      </c>
      <c r="H24" s="479"/>
      <c r="I24" s="21"/>
      <c r="J24" s="21"/>
      <c r="K24" s="21"/>
      <c r="L24" s="21"/>
      <c r="M24" s="21"/>
      <c r="N24" s="21"/>
      <c r="O24" s="21"/>
    </row>
    <row r="25" spans="1:15" x14ac:dyDescent="0.25">
      <c r="A25" s="218" t="s">
        <v>351</v>
      </c>
      <c r="B25" s="45">
        <v>2000</v>
      </c>
      <c r="C25" s="130"/>
      <c r="D25" s="45"/>
      <c r="E25" s="110">
        <v>2000</v>
      </c>
      <c r="F25" s="110">
        <v>2000</v>
      </c>
      <c r="G25" s="46">
        <v>0</v>
      </c>
      <c r="H25" s="479"/>
      <c r="I25" s="21"/>
      <c r="J25" s="21"/>
      <c r="K25" s="21"/>
      <c r="L25" s="21"/>
      <c r="M25" s="21"/>
      <c r="N25" s="21"/>
      <c r="O25" s="21"/>
    </row>
    <row r="26" spans="1:15" x14ac:dyDescent="0.25">
      <c r="A26" s="216" t="s">
        <v>398</v>
      </c>
      <c r="B26" s="45">
        <v>1200</v>
      </c>
      <c r="C26" s="130"/>
      <c r="D26" s="45"/>
      <c r="E26" s="110">
        <v>1200</v>
      </c>
      <c r="F26" s="110">
        <v>0</v>
      </c>
      <c r="G26" s="46">
        <v>0</v>
      </c>
      <c r="H26" s="479"/>
      <c r="I26" s="21"/>
      <c r="J26" s="21"/>
      <c r="K26" s="21"/>
      <c r="L26" s="21"/>
      <c r="M26" s="21"/>
      <c r="N26" s="21"/>
      <c r="O26" s="21"/>
    </row>
    <row r="27" spans="1:15" x14ac:dyDescent="0.25">
      <c r="A27" s="218" t="s">
        <v>454</v>
      </c>
      <c r="B27" s="45">
        <v>400</v>
      </c>
      <c r="C27" s="130"/>
      <c r="D27" s="45"/>
      <c r="E27" s="110">
        <v>400</v>
      </c>
      <c r="F27" s="110">
        <v>400</v>
      </c>
      <c r="G27" s="46">
        <v>0</v>
      </c>
      <c r="H27" s="479"/>
      <c r="I27" s="21"/>
      <c r="J27" s="21"/>
      <c r="K27" s="21"/>
      <c r="L27" s="21"/>
      <c r="M27" s="21"/>
      <c r="N27" s="21"/>
      <c r="O27" s="21"/>
    </row>
    <row r="28" spans="1:15" x14ac:dyDescent="0.25">
      <c r="A28" s="216" t="s">
        <v>455</v>
      </c>
      <c r="B28" s="295">
        <v>120</v>
      </c>
      <c r="C28" s="293"/>
      <c r="D28" s="31"/>
      <c r="E28" s="458">
        <v>120</v>
      </c>
      <c r="F28" s="111">
        <v>120</v>
      </c>
      <c r="G28" s="48">
        <v>134</v>
      </c>
      <c r="H28" s="479"/>
      <c r="I28" s="21"/>
      <c r="J28" s="21"/>
      <c r="K28" s="21"/>
      <c r="L28" s="21"/>
      <c r="M28" s="21"/>
      <c r="N28" s="21"/>
      <c r="O28" s="21"/>
    </row>
    <row r="29" spans="1:15" ht="13.8" thickBot="1" x14ac:dyDescent="0.3">
      <c r="A29" s="217" t="s">
        <v>448</v>
      </c>
      <c r="B29" s="178">
        <v>100</v>
      </c>
      <c r="C29" s="137"/>
      <c r="D29" s="103"/>
      <c r="E29" s="296">
        <v>100</v>
      </c>
      <c r="F29" s="231">
        <v>100</v>
      </c>
      <c r="G29" s="368">
        <v>100</v>
      </c>
      <c r="H29" s="479"/>
      <c r="I29" s="21"/>
      <c r="J29" s="21"/>
      <c r="K29" s="21"/>
      <c r="L29" s="21"/>
      <c r="M29" s="21"/>
      <c r="N29" s="21"/>
      <c r="O29" s="21"/>
    </row>
    <row r="30" spans="1:15" x14ac:dyDescent="0.25">
      <c r="A30" s="100" t="s">
        <v>167</v>
      </c>
      <c r="B30" s="25">
        <f>SUM(B31:B39)</f>
        <v>28107</v>
      </c>
      <c r="C30" s="292"/>
      <c r="D30" s="25"/>
      <c r="E30" s="187">
        <f>SUM(E31:E39)</f>
        <v>28107</v>
      </c>
      <c r="F30" s="187">
        <f>SUM(F31:F41)</f>
        <v>44440</v>
      </c>
      <c r="G30" s="177">
        <f>SUM(G31:G41)</f>
        <v>9665</v>
      </c>
      <c r="H30" s="483"/>
      <c r="I30" s="21"/>
      <c r="J30" s="21"/>
      <c r="K30" s="21"/>
      <c r="L30" s="21"/>
      <c r="M30" s="21"/>
      <c r="N30" s="21"/>
      <c r="O30" s="21"/>
    </row>
    <row r="31" spans="1:15" x14ac:dyDescent="0.25">
      <c r="A31" s="218" t="s">
        <v>456</v>
      </c>
      <c r="B31" s="45">
        <v>430</v>
      </c>
      <c r="C31" s="297"/>
      <c r="D31" s="101"/>
      <c r="E31" s="110">
        <v>430</v>
      </c>
      <c r="F31" s="110">
        <v>430</v>
      </c>
      <c r="G31" s="46">
        <v>396</v>
      </c>
      <c r="H31" s="479"/>
      <c r="I31" s="21"/>
      <c r="J31" s="21"/>
      <c r="K31" s="21"/>
      <c r="L31" s="21"/>
      <c r="M31" s="21"/>
      <c r="N31" s="21"/>
      <c r="O31" s="21"/>
    </row>
    <row r="32" spans="1:15" x14ac:dyDescent="0.25">
      <c r="A32" s="218" t="s">
        <v>455</v>
      </c>
      <c r="B32" s="45">
        <v>246</v>
      </c>
      <c r="C32" s="297"/>
      <c r="D32" s="101"/>
      <c r="E32" s="110">
        <v>246</v>
      </c>
      <c r="F32" s="110">
        <v>246</v>
      </c>
      <c r="G32" s="46">
        <v>208</v>
      </c>
      <c r="H32" s="479"/>
      <c r="I32" s="21"/>
      <c r="J32" s="21"/>
      <c r="K32" s="21"/>
      <c r="L32" s="21"/>
      <c r="M32" s="21"/>
      <c r="N32" s="21"/>
      <c r="O32" s="21"/>
    </row>
    <row r="33" spans="1:15" x14ac:dyDescent="0.25">
      <c r="A33" s="216" t="s">
        <v>457</v>
      </c>
      <c r="B33" s="31">
        <v>131</v>
      </c>
      <c r="C33" s="298"/>
      <c r="D33" s="109"/>
      <c r="E33" s="111">
        <v>131</v>
      </c>
      <c r="F33" s="111">
        <v>131</v>
      </c>
      <c r="G33" s="48">
        <v>131</v>
      </c>
      <c r="H33" s="479"/>
      <c r="I33" s="21"/>
      <c r="J33" s="21"/>
      <c r="K33" s="21"/>
      <c r="L33" s="21"/>
      <c r="M33" s="21"/>
      <c r="N33" s="21"/>
      <c r="O33" s="21"/>
    </row>
    <row r="34" spans="1:15" x14ac:dyDescent="0.25">
      <c r="A34" s="218" t="s">
        <v>458</v>
      </c>
      <c r="B34" s="45">
        <v>100</v>
      </c>
      <c r="C34" s="297"/>
      <c r="D34" s="101"/>
      <c r="E34" s="110">
        <v>100</v>
      </c>
      <c r="F34" s="110">
        <v>100</v>
      </c>
      <c r="G34" s="46">
        <v>100</v>
      </c>
      <c r="H34" s="479"/>
      <c r="I34" s="21"/>
      <c r="J34" s="21"/>
      <c r="K34" s="21"/>
      <c r="L34" s="21"/>
      <c r="M34" s="21"/>
      <c r="N34" s="21"/>
      <c r="O34" s="21"/>
    </row>
    <row r="35" spans="1:15" x14ac:dyDescent="0.25">
      <c r="A35" s="216" t="s">
        <v>459</v>
      </c>
      <c r="B35" s="31">
        <v>700</v>
      </c>
      <c r="C35" s="298"/>
      <c r="D35" s="109"/>
      <c r="E35" s="111">
        <v>700</v>
      </c>
      <c r="F35" s="111">
        <v>700</v>
      </c>
      <c r="G35" s="48">
        <v>672</v>
      </c>
      <c r="H35" s="479"/>
      <c r="I35" s="21"/>
      <c r="J35" s="21"/>
      <c r="K35" s="21"/>
      <c r="L35" s="21"/>
      <c r="M35" s="21"/>
      <c r="N35" s="21"/>
      <c r="O35" s="21"/>
    </row>
    <row r="36" spans="1:15" x14ac:dyDescent="0.25">
      <c r="A36" s="216" t="s">
        <v>460</v>
      </c>
      <c r="B36" s="31">
        <v>17000</v>
      </c>
      <c r="C36" s="298"/>
      <c r="D36" s="109"/>
      <c r="E36" s="111">
        <v>17000</v>
      </c>
      <c r="F36" s="111">
        <v>5000</v>
      </c>
      <c r="G36" s="48">
        <v>730</v>
      </c>
      <c r="H36" s="479"/>
      <c r="I36" s="21"/>
      <c r="J36" s="21"/>
      <c r="K36" s="21"/>
      <c r="L36" s="21"/>
      <c r="M36" s="21"/>
      <c r="N36" s="21"/>
      <c r="O36" s="21"/>
    </row>
    <row r="37" spans="1:15" x14ac:dyDescent="0.25">
      <c r="A37" s="216" t="s">
        <v>461</v>
      </c>
      <c r="B37" s="31">
        <v>6000</v>
      </c>
      <c r="C37" s="298"/>
      <c r="D37" s="109"/>
      <c r="E37" s="111">
        <v>6000</v>
      </c>
      <c r="F37" s="111">
        <v>6000</v>
      </c>
      <c r="G37" s="48">
        <v>0</v>
      </c>
      <c r="H37" s="479"/>
      <c r="I37" s="21"/>
      <c r="J37" s="21"/>
      <c r="K37" s="21"/>
      <c r="L37" s="21"/>
      <c r="M37" s="21"/>
      <c r="N37" s="21"/>
      <c r="O37" s="21"/>
    </row>
    <row r="38" spans="1:15" x14ac:dyDescent="0.25">
      <c r="A38" s="216" t="s">
        <v>462</v>
      </c>
      <c r="B38" s="31">
        <v>1500</v>
      </c>
      <c r="C38" s="298"/>
      <c r="D38" s="109"/>
      <c r="E38" s="111">
        <v>1500</v>
      </c>
      <c r="F38" s="111">
        <v>0</v>
      </c>
      <c r="G38" s="48">
        <v>0</v>
      </c>
      <c r="H38" s="479"/>
      <c r="I38" s="21"/>
      <c r="J38" s="21"/>
      <c r="K38" s="21"/>
      <c r="L38" s="21"/>
      <c r="M38" s="21"/>
      <c r="N38" s="21"/>
      <c r="O38" s="21"/>
    </row>
    <row r="39" spans="1:15" x14ac:dyDescent="0.25">
      <c r="A39" s="216" t="s">
        <v>463</v>
      </c>
      <c r="B39" s="31">
        <v>2000</v>
      </c>
      <c r="C39" s="298"/>
      <c r="D39" s="109"/>
      <c r="E39" s="111">
        <v>2000</v>
      </c>
      <c r="F39" s="111">
        <v>2000</v>
      </c>
      <c r="G39" s="48">
        <v>0</v>
      </c>
      <c r="H39" s="479"/>
      <c r="I39" s="21"/>
      <c r="J39" s="21"/>
      <c r="K39" s="21"/>
      <c r="L39" s="21"/>
      <c r="M39" s="21"/>
      <c r="N39" s="21"/>
      <c r="O39" s="21"/>
    </row>
    <row r="40" spans="1:15" x14ac:dyDescent="0.25">
      <c r="A40" s="216" t="s">
        <v>464</v>
      </c>
      <c r="B40" s="31"/>
      <c r="C40" s="298"/>
      <c r="D40" s="109"/>
      <c r="E40" s="111"/>
      <c r="F40" s="111">
        <v>29685</v>
      </c>
      <c r="G40" s="48">
        <v>7280</v>
      </c>
      <c r="H40" s="479"/>
      <c r="I40" s="21"/>
      <c r="J40" s="21"/>
      <c r="K40" s="21"/>
      <c r="L40" s="21"/>
      <c r="M40" s="21"/>
      <c r="N40" s="21"/>
      <c r="O40" s="21"/>
    </row>
    <row r="41" spans="1:15" ht="13.8" thickBot="1" x14ac:dyDescent="0.3">
      <c r="A41" s="217" t="s">
        <v>465</v>
      </c>
      <c r="B41" s="103"/>
      <c r="C41" s="299"/>
      <c r="D41" s="126"/>
      <c r="E41" s="231"/>
      <c r="F41" s="231">
        <v>148</v>
      </c>
      <c r="G41" s="368">
        <v>148</v>
      </c>
      <c r="H41" s="479"/>
      <c r="I41" s="21"/>
      <c r="J41" s="21"/>
      <c r="K41" s="21"/>
      <c r="L41" s="21"/>
      <c r="M41" s="21"/>
      <c r="N41" s="21"/>
      <c r="O41" s="21"/>
    </row>
    <row r="42" spans="1:15" x14ac:dyDescent="0.25">
      <c r="A42" s="100" t="s">
        <v>168</v>
      </c>
      <c r="B42" s="25">
        <f>SUM(B43:B45)</f>
        <v>1541</v>
      </c>
      <c r="C42" s="292"/>
      <c r="D42" s="25"/>
      <c r="E42" s="187">
        <f>SUM(E43:E45)</f>
        <v>1541</v>
      </c>
      <c r="F42" s="187">
        <f>SUM(F43:F45)</f>
        <v>1541</v>
      </c>
      <c r="G42" s="177">
        <f>SUM(G43:G45)</f>
        <v>536</v>
      </c>
      <c r="H42" s="479"/>
      <c r="I42" s="21"/>
      <c r="J42" s="21"/>
      <c r="K42" s="21"/>
      <c r="L42" s="21"/>
      <c r="M42" s="21"/>
      <c r="N42" s="21"/>
      <c r="O42" s="21"/>
    </row>
    <row r="43" spans="1:15" x14ac:dyDescent="0.25">
      <c r="A43" s="369" t="s">
        <v>466</v>
      </c>
      <c r="B43" s="11">
        <v>426</v>
      </c>
      <c r="C43" s="370"/>
      <c r="D43" s="11"/>
      <c r="E43" s="116">
        <v>426</v>
      </c>
      <c r="F43" s="116">
        <v>426</v>
      </c>
      <c r="G43" s="263">
        <v>426</v>
      </c>
      <c r="H43" s="479"/>
      <c r="I43" s="21"/>
      <c r="J43" s="21"/>
      <c r="K43" s="21"/>
      <c r="L43" s="21"/>
      <c r="M43" s="21"/>
      <c r="N43" s="21"/>
      <c r="O43" s="21"/>
    </row>
    <row r="44" spans="1:15" x14ac:dyDescent="0.25">
      <c r="A44" s="218" t="s">
        <v>399</v>
      </c>
      <c r="B44" s="45">
        <v>1000</v>
      </c>
      <c r="C44" s="130"/>
      <c r="D44" s="45"/>
      <c r="E44" s="110">
        <v>1000</v>
      </c>
      <c r="F44" s="110">
        <v>1000</v>
      </c>
      <c r="G44" s="46">
        <v>0</v>
      </c>
      <c r="H44" s="479"/>
      <c r="I44" s="21"/>
      <c r="J44" s="21"/>
      <c r="K44" s="21"/>
      <c r="L44" s="21"/>
      <c r="M44" s="21"/>
      <c r="N44" s="21"/>
      <c r="O44" s="21"/>
    </row>
    <row r="45" spans="1:15" ht="13.8" thickBot="1" x14ac:dyDescent="0.3">
      <c r="A45" s="459" t="s">
        <v>467</v>
      </c>
      <c r="B45" s="460">
        <v>115</v>
      </c>
      <c r="C45" s="461"/>
      <c r="D45" s="460"/>
      <c r="E45" s="462">
        <v>115</v>
      </c>
      <c r="F45" s="462">
        <v>115</v>
      </c>
      <c r="G45" s="428">
        <v>110</v>
      </c>
      <c r="H45" s="479"/>
      <c r="I45" s="21"/>
      <c r="J45" s="21"/>
      <c r="K45" s="21"/>
      <c r="L45" s="21"/>
      <c r="M45" s="21"/>
      <c r="N45" s="21"/>
      <c r="O45" s="21"/>
    </row>
    <row r="46" spans="1:15" x14ac:dyDescent="0.25">
      <c r="A46" s="100" t="s">
        <v>139</v>
      </c>
      <c r="B46" s="25">
        <f>SUM(B47:B52)</f>
        <v>10650</v>
      </c>
      <c r="C46" s="292"/>
      <c r="D46" s="25"/>
      <c r="E46" s="187">
        <f>SUM(E47:E52)</f>
        <v>10650</v>
      </c>
      <c r="F46" s="187">
        <f>SUM(F47:F53)</f>
        <v>8775</v>
      </c>
      <c r="G46" s="177">
        <f>SUM(G47:G53)</f>
        <v>1365</v>
      </c>
      <c r="H46" s="479"/>
      <c r="I46" s="21"/>
      <c r="J46" s="21"/>
      <c r="K46" s="21"/>
      <c r="L46" s="21"/>
      <c r="M46" s="21"/>
      <c r="N46" s="21"/>
      <c r="O46" s="21"/>
    </row>
    <row r="47" spans="1:15" x14ac:dyDescent="0.25">
      <c r="A47" s="236" t="s">
        <v>468</v>
      </c>
      <c r="B47" s="23">
        <v>320</v>
      </c>
      <c r="C47" s="33"/>
      <c r="D47" s="23"/>
      <c r="E47" s="61">
        <v>320</v>
      </c>
      <c r="F47" s="61">
        <v>320</v>
      </c>
      <c r="G47" s="49">
        <v>0</v>
      </c>
      <c r="H47" s="479"/>
      <c r="I47" s="21"/>
      <c r="J47" s="21"/>
      <c r="K47" s="21"/>
      <c r="L47" s="21"/>
      <c r="M47" s="21"/>
      <c r="N47" s="21"/>
      <c r="O47" s="21"/>
    </row>
    <row r="48" spans="1:15" x14ac:dyDescent="0.25">
      <c r="A48" s="218" t="s">
        <v>469</v>
      </c>
      <c r="B48" s="45">
        <v>1000</v>
      </c>
      <c r="C48" s="130"/>
      <c r="D48" s="45"/>
      <c r="E48" s="110">
        <v>1000</v>
      </c>
      <c r="F48" s="110">
        <v>1000</v>
      </c>
      <c r="G48" s="46">
        <v>951</v>
      </c>
      <c r="H48" s="479"/>
      <c r="I48" s="21"/>
      <c r="J48" s="21"/>
      <c r="K48" s="21"/>
      <c r="L48" s="21"/>
      <c r="M48" s="21"/>
      <c r="N48" s="21"/>
      <c r="O48" s="21"/>
    </row>
    <row r="49" spans="1:15" x14ac:dyDescent="0.25">
      <c r="A49" s="218" t="s">
        <v>470</v>
      </c>
      <c r="B49" s="45">
        <v>330</v>
      </c>
      <c r="C49" s="130"/>
      <c r="D49" s="101"/>
      <c r="E49" s="110">
        <v>330</v>
      </c>
      <c r="F49" s="110">
        <v>330</v>
      </c>
      <c r="G49" s="46">
        <v>314</v>
      </c>
      <c r="H49" s="479"/>
      <c r="I49" s="21"/>
      <c r="J49" s="21"/>
      <c r="K49" s="21"/>
      <c r="L49" s="21"/>
      <c r="M49" s="21"/>
      <c r="N49" s="21"/>
      <c r="O49" s="21"/>
    </row>
    <row r="50" spans="1:15" x14ac:dyDescent="0.25">
      <c r="A50" s="218" t="s">
        <v>471</v>
      </c>
      <c r="B50" s="45">
        <v>3000</v>
      </c>
      <c r="C50" s="130"/>
      <c r="D50" s="45"/>
      <c r="E50" s="110">
        <v>3000</v>
      </c>
      <c r="F50" s="110">
        <v>3000</v>
      </c>
      <c r="G50" s="46">
        <v>0</v>
      </c>
      <c r="H50" s="479"/>
      <c r="I50" s="21"/>
      <c r="J50" s="21"/>
      <c r="K50" s="21"/>
      <c r="L50" s="21"/>
      <c r="M50" s="21"/>
      <c r="N50" s="21"/>
      <c r="O50" s="21"/>
    </row>
    <row r="51" spans="1:15" x14ac:dyDescent="0.25">
      <c r="A51" s="228" t="s">
        <v>472</v>
      </c>
      <c r="B51" s="31">
        <v>2500</v>
      </c>
      <c r="C51" s="293"/>
      <c r="D51" s="31"/>
      <c r="E51" s="111">
        <v>2500</v>
      </c>
      <c r="F51" s="111">
        <v>2500</v>
      </c>
      <c r="G51" s="48">
        <v>0</v>
      </c>
      <c r="H51" s="479"/>
      <c r="I51" s="21"/>
      <c r="J51" s="21"/>
      <c r="K51" s="21"/>
      <c r="L51" s="21"/>
      <c r="M51" s="21"/>
      <c r="N51" s="21"/>
      <c r="O51" s="21"/>
    </row>
    <row r="52" spans="1:15" x14ac:dyDescent="0.25">
      <c r="A52" s="228" t="s">
        <v>473</v>
      </c>
      <c r="B52" s="31">
        <v>3500</v>
      </c>
      <c r="C52" s="293"/>
      <c r="D52" s="31"/>
      <c r="E52" s="111">
        <v>3500</v>
      </c>
      <c r="F52" s="111">
        <v>1500</v>
      </c>
      <c r="G52" s="48">
        <v>0</v>
      </c>
      <c r="H52" s="479"/>
      <c r="I52" s="21"/>
      <c r="J52" s="21"/>
      <c r="K52" s="21"/>
      <c r="L52" s="21"/>
      <c r="M52" s="21"/>
      <c r="N52" s="21"/>
      <c r="O52" s="21"/>
    </row>
    <row r="53" spans="1:15" ht="13.8" thickBot="1" x14ac:dyDescent="0.3">
      <c r="A53" s="226" t="s">
        <v>474</v>
      </c>
      <c r="B53" s="103"/>
      <c r="C53" s="137"/>
      <c r="D53" s="103"/>
      <c r="E53" s="231"/>
      <c r="F53" s="231">
        <v>125</v>
      </c>
      <c r="G53" s="368">
        <v>100</v>
      </c>
      <c r="H53" s="479"/>
      <c r="I53" s="21"/>
      <c r="J53" s="21"/>
      <c r="K53" s="21"/>
      <c r="L53" s="21"/>
      <c r="M53" s="21"/>
      <c r="N53" s="21"/>
      <c r="O53" s="21"/>
    </row>
    <row r="54" spans="1:15" x14ac:dyDescent="0.25">
      <c r="A54" s="100" t="s">
        <v>475</v>
      </c>
      <c r="B54" s="25">
        <f>SUM(B55:B55)</f>
        <v>400</v>
      </c>
      <c r="C54" s="33"/>
      <c r="D54" s="25"/>
      <c r="E54" s="187">
        <f>SUM(E55:E55)</f>
        <v>400</v>
      </c>
      <c r="F54" s="187">
        <f>SUM(F55:F55)</f>
        <v>400</v>
      </c>
      <c r="G54" s="177">
        <f>SUM(G55:G55)</f>
        <v>391</v>
      </c>
      <c r="H54" s="479"/>
      <c r="I54" s="21"/>
      <c r="J54" s="21"/>
      <c r="K54" s="21"/>
      <c r="L54" s="21"/>
      <c r="M54" s="21"/>
      <c r="N54" s="21"/>
      <c r="O54" s="21"/>
    </row>
    <row r="55" spans="1:15" ht="13.8" thickBot="1" x14ac:dyDescent="0.3">
      <c r="A55" s="226" t="s">
        <v>476</v>
      </c>
      <c r="B55" s="103">
        <v>400</v>
      </c>
      <c r="C55" s="137"/>
      <c r="D55" s="126"/>
      <c r="E55" s="231">
        <v>400</v>
      </c>
      <c r="F55" s="231">
        <v>400</v>
      </c>
      <c r="G55" s="368">
        <v>391</v>
      </c>
      <c r="H55" s="479"/>
      <c r="I55" s="21"/>
      <c r="J55" s="21"/>
      <c r="K55" s="21"/>
      <c r="L55" s="21"/>
      <c r="M55" s="21"/>
      <c r="N55" s="21"/>
      <c r="O55" s="21"/>
    </row>
    <row r="56" spans="1:15" x14ac:dyDescent="0.25">
      <c r="A56" s="463" t="s">
        <v>185</v>
      </c>
      <c r="B56" s="313">
        <f>SUM(B57:B57)</f>
        <v>31600</v>
      </c>
      <c r="C56" s="376"/>
      <c r="D56" s="106"/>
      <c r="E56" s="395">
        <f>SUM(E57:E57)</f>
        <v>31600</v>
      </c>
      <c r="F56" s="395">
        <f>SUM(F57:F57)</f>
        <v>31600</v>
      </c>
      <c r="G56" s="396">
        <f>SUM(G57:G57)</f>
        <v>311</v>
      </c>
      <c r="H56" s="483"/>
      <c r="I56" s="21"/>
      <c r="J56" s="21"/>
      <c r="K56" s="21"/>
      <c r="L56" s="21"/>
      <c r="M56" s="21"/>
      <c r="N56" s="21"/>
      <c r="O56" s="21"/>
    </row>
    <row r="57" spans="1:15" ht="27" thickBot="1" x14ac:dyDescent="0.3">
      <c r="A57" s="310" t="s">
        <v>400</v>
      </c>
      <c r="B57" s="104">
        <v>31600</v>
      </c>
      <c r="C57" s="294"/>
      <c r="D57" s="105"/>
      <c r="E57" s="232">
        <v>31600</v>
      </c>
      <c r="F57" s="232">
        <v>31600</v>
      </c>
      <c r="G57" s="375">
        <v>311</v>
      </c>
      <c r="H57" s="479"/>
      <c r="I57" s="21"/>
      <c r="J57" s="21"/>
      <c r="K57" s="21"/>
      <c r="L57" s="21"/>
      <c r="M57" s="21"/>
      <c r="N57" s="21"/>
      <c r="O57" s="21"/>
    </row>
    <row r="58" spans="1:15" x14ac:dyDescent="0.25">
      <c r="A58" s="220" t="s">
        <v>385</v>
      </c>
      <c r="B58" s="25">
        <f>SUM(B59:B59)</f>
        <v>800</v>
      </c>
      <c r="C58" s="33"/>
      <c r="D58" s="25"/>
      <c r="E58" s="187">
        <f>SUM(E59:E59)</f>
        <v>800</v>
      </c>
      <c r="F58" s="187">
        <f>SUM(F59:F61)</f>
        <v>1522</v>
      </c>
      <c r="G58" s="177">
        <f>SUM(G59:G61)</f>
        <v>0</v>
      </c>
      <c r="H58" s="479"/>
      <c r="I58" s="21"/>
      <c r="J58" s="21"/>
      <c r="K58" s="21"/>
      <c r="L58" s="21"/>
      <c r="M58" s="21"/>
      <c r="N58" s="21"/>
      <c r="O58" s="21"/>
    </row>
    <row r="59" spans="1:15" x14ac:dyDescent="0.25">
      <c r="A59" s="221" t="s">
        <v>386</v>
      </c>
      <c r="B59" s="45">
        <v>800</v>
      </c>
      <c r="C59" s="130"/>
      <c r="D59" s="45"/>
      <c r="E59" s="110">
        <v>800</v>
      </c>
      <c r="F59" s="110">
        <v>800</v>
      </c>
      <c r="G59" s="46">
        <v>0</v>
      </c>
      <c r="H59" s="479"/>
      <c r="I59" s="21"/>
      <c r="J59" s="21"/>
      <c r="K59" s="21"/>
      <c r="L59" s="21"/>
      <c r="M59" s="21"/>
      <c r="N59" s="21"/>
      <c r="O59" s="21"/>
    </row>
    <row r="60" spans="1:15" ht="18" customHeight="1" x14ac:dyDescent="0.25">
      <c r="A60" s="228" t="s">
        <v>477</v>
      </c>
      <c r="B60" s="31"/>
      <c r="C60" s="293"/>
      <c r="D60" s="31"/>
      <c r="E60" s="111"/>
      <c r="F60" s="111">
        <v>222</v>
      </c>
      <c r="G60" s="48">
        <v>0</v>
      </c>
      <c r="H60" s="479"/>
      <c r="I60" s="21"/>
      <c r="J60" s="21"/>
      <c r="K60" s="21"/>
      <c r="L60" s="21"/>
      <c r="M60" s="21"/>
      <c r="N60" s="21"/>
      <c r="O60" s="21"/>
    </row>
    <row r="61" spans="1:15" ht="18" customHeight="1" thickBot="1" x14ac:dyDescent="0.3">
      <c r="A61" s="226" t="s">
        <v>478</v>
      </c>
      <c r="B61" s="103"/>
      <c r="C61" s="137"/>
      <c r="D61" s="103"/>
      <c r="E61" s="231"/>
      <c r="F61" s="231">
        <v>500</v>
      </c>
      <c r="G61" s="368">
        <v>0</v>
      </c>
      <c r="H61" s="479"/>
      <c r="I61" s="21"/>
      <c r="J61" s="21"/>
      <c r="K61" s="21"/>
      <c r="L61" s="21"/>
      <c r="M61" s="21"/>
      <c r="N61" s="21"/>
      <c r="O61" s="21"/>
    </row>
    <row r="62" spans="1:15" x14ac:dyDescent="0.25">
      <c r="A62" s="304" t="s">
        <v>387</v>
      </c>
      <c r="B62" s="106">
        <f>SUM(B63:B63)</f>
        <v>12000</v>
      </c>
      <c r="C62" s="376"/>
      <c r="D62" s="106"/>
      <c r="E62" s="377">
        <f>SUM(E63:E63)</f>
        <v>12000</v>
      </c>
      <c r="F62" s="377">
        <f>SUM(F63:F63)</f>
        <v>3000</v>
      </c>
      <c r="G62" s="378">
        <f>SUM(G63:G63)</f>
        <v>2438</v>
      </c>
      <c r="H62" s="479"/>
      <c r="I62" s="21"/>
      <c r="J62" s="21"/>
      <c r="K62" s="21"/>
      <c r="L62" s="21"/>
      <c r="M62" s="21"/>
      <c r="N62" s="21"/>
      <c r="O62" s="21"/>
    </row>
    <row r="63" spans="1:15" ht="27" thickBot="1" x14ac:dyDescent="0.3">
      <c r="A63" s="310" t="s">
        <v>479</v>
      </c>
      <c r="B63" s="103">
        <v>12000</v>
      </c>
      <c r="C63" s="137"/>
      <c r="D63" s="126"/>
      <c r="E63" s="231">
        <v>12000</v>
      </c>
      <c r="F63" s="231">
        <v>3000</v>
      </c>
      <c r="G63" s="368">
        <v>2438</v>
      </c>
      <c r="H63" s="479"/>
      <c r="I63" s="21"/>
      <c r="J63" s="21"/>
      <c r="K63" s="21"/>
      <c r="L63" s="21"/>
      <c r="M63" s="21"/>
      <c r="N63" s="21"/>
      <c r="O63" s="21"/>
    </row>
    <row r="64" spans="1:15" x14ac:dyDescent="0.25">
      <c r="A64" s="304" t="s">
        <v>402</v>
      </c>
      <c r="B64" s="305">
        <f>SUM(B65:B66)</f>
        <v>25000</v>
      </c>
      <c r="C64" s="306"/>
      <c r="D64" s="307"/>
      <c r="E64" s="308">
        <f>SUM(E65:E66)</f>
        <v>25000</v>
      </c>
      <c r="F64" s="308">
        <f>SUM(F65:F66)</f>
        <v>6000</v>
      </c>
      <c r="G64" s="380">
        <f>SUM(G65:G66)</f>
        <v>1840</v>
      </c>
      <c r="H64" s="485"/>
      <c r="I64" s="21"/>
      <c r="J64" s="21"/>
      <c r="K64" s="21"/>
      <c r="L64" s="21"/>
      <c r="M64" s="21"/>
      <c r="N64" s="21"/>
      <c r="O64" s="21"/>
    </row>
    <row r="65" spans="1:15" x14ac:dyDescent="0.25">
      <c r="A65" s="218" t="s">
        <v>480</v>
      </c>
      <c r="B65" s="219">
        <v>10000</v>
      </c>
      <c r="C65" s="381"/>
      <c r="D65" s="382"/>
      <c r="E65" s="233">
        <v>10000</v>
      </c>
      <c r="F65" s="233">
        <v>1000</v>
      </c>
      <c r="G65" s="379">
        <v>1840</v>
      </c>
      <c r="H65" s="479"/>
      <c r="I65" s="21"/>
      <c r="J65" s="21"/>
      <c r="K65" s="21"/>
      <c r="L65" s="21"/>
      <c r="M65" s="21"/>
      <c r="N65" s="21"/>
      <c r="O65" s="21"/>
    </row>
    <row r="66" spans="1:15" ht="14.25" customHeight="1" thickBot="1" x14ac:dyDescent="0.3">
      <c r="A66" s="217" t="s">
        <v>401</v>
      </c>
      <c r="B66" s="223">
        <v>15000</v>
      </c>
      <c r="C66" s="383"/>
      <c r="D66" s="384"/>
      <c r="E66" s="234">
        <v>15000</v>
      </c>
      <c r="F66" s="234">
        <v>5000</v>
      </c>
      <c r="G66" s="385">
        <v>0</v>
      </c>
      <c r="H66" s="479"/>
      <c r="I66" s="21"/>
      <c r="J66" s="21"/>
      <c r="K66" s="21"/>
      <c r="L66" s="21"/>
      <c r="M66" s="21"/>
      <c r="N66" s="21"/>
      <c r="O66" s="21"/>
    </row>
    <row r="67" spans="1:15" x14ac:dyDescent="0.25">
      <c r="A67" s="100" t="s">
        <v>184</v>
      </c>
      <c r="B67" s="225">
        <f>SUM(B68:B70)</f>
        <v>8220</v>
      </c>
      <c r="C67" s="309"/>
      <c r="D67" s="227"/>
      <c r="E67" s="235">
        <f>SUM(E68:E70)</f>
        <v>8220</v>
      </c>
      <c r="F67" s="235">
        <f>SUM(F68:F70)</f>
        <v>8220</v>
      </c>
      <c r="G67" s="386">
        <f>SUM(G68:G70)</f>
        <v>1211</v>
      </c>
      <c r="H67" s="479"/>
      <c r="I67" s="21"/>
      <c r="J67" s="21"/>
      <c r="K67" s="21"/>
      <c r="L67" s="21"/>
      <c r="M67" s="21"/>
      <c r="N67" s="21"/>
      <c r="O67" s="21"/>
    </row>
    <row r="68" spans="1:15" x14ac:dyDescent="0.25">
      <c r="A68" s="221" t="s">
        <v>388</v>
      </c>
      <c r="B68" s="219">
        <v>2000</v>
      </c>
      <c r="C68" s="302"/>
      <c r="D68" s="222"/>
      <c r="E68" s="233">
        <v>2000</v>
      </c>
      <c r="F68" s="233">
        <v>2000</v>
      </c>
      <c r="G68" s="379">
        <v>0</v>
      </c>
      <c r="H68" s="479"/>
      <c r="I68" s="21"/>
      <c r="J68" s="21"/>
      <c r="K68" s="21"/>
      <c r="L68" s="21"/>
      <c r="M68" s="21"/>
      <c r="N68" s="21"/>
      <c r="O68" s="21"/>
    </row>
    <row r="69" spans="1:15" ht="27.75" customHeight="1" x14ac:dyDescent="0.25">
      <c r="A69" s="221" t="s">
        <v>481</v>
      </c>
      <c r="B69" s="387">
        <v>1220</v>
      </c>
      <c r="C69" s="388"/>
      <c r="D69" s="389"/>
      <c r="E69" s="390">
        <v>1220</v>
      </c>
      <c r="F69" s="390">
        <v>1220</v>
      </c>
      <c r="G69" s="391">
        <v>1211</v>
      </c>
      <c r="H69" s="479"/>
      <c r="I69" s="21"/>
      <c r="J69" s="21"/>
      <c r="K69" s="21"/>
      <c r="L69" s="21"/>
      <c r="M69" s="21"/>
      <c r="N69" s="21"/>
      <c r="O69" s="21"/>
    </row>
    <row r="70" spans="1:15" ht="27" thickBot="1" x14ac:dyDescent="0.3">
      <c r="A70" s="310" t="s">
        <v>482</v>
      </c>
      <c r="B70" s="223">
        <v>5000</v>
      </c>
      <c r="C70" s="303"/>
      <c r="D70" s="224"/>
      <c r="E70" s="234">
        <v>5000</v>
      </c>
      <c r="F70" s="234">
        <v>5000</v>
      </c>
      <c r="G70" s="385">
        <v>0</v>
      </c>
      <c r="H70" s="479"/>
      <c r="I70" s="21"/>
      <c r="J70" s="21"/>
      <c r="K70" s="21"/>
      <c r="L70" s="21"/>
      <c r="M70" s="21"/>
      <c r="N70" s="21"/>
      <c r="O70" s="21"/>
    </row>
    <row r="71" spans="1:15" ht="13.8" thickBot="1" x14ac:dyDescent="0.3">
      <c r="A71" s="44" t="s">
        <v>352</v>
      </c>
      <c r="B71" s="105">
        <v>5000</v>
      </c>
      <c r="C71" s="294"/>
      <c r="D71" s="104"/>
      <c r="E71" s="121">
        <v>5000</v>
      </c>
      <c r="F71" s="121">
        <v>5000</v>
      </c>
      <c r="G71" s="229">
        <v>0</v>
      </c>
      <c r="H71" s="479"/>
      <c r="I71" s="21"/>
      <c r="J71" s="21"/>
      <c r="K71" s="21"/>
      <c r="L71" s="21"/>
      <c r="M71" s="21"/>
      <c r="N71" s="21"/>
      <c r="O71" s="21"/>
    </row>
    <row r="72" spans="1:15" x14ac:dyDescent="0.25">
      <c r="A72" s="100" t="s">
        <v>350</v>
      </c>
      <c r="B72" s="177">
        <f>SUM(B73:B80)</f>
        <v>96000</v>
      </c>
      <c r="C72" s="187"/>
      <c r="D72" s="106"/>
      <c r="E72" s="464">
        <f>SUM(E73:E80)</f>
        <v>96000</v>
      </c>
      <c r="F72" s="187">
        <f>SUM(F73:F81)</f>
        <v>145317</v>
      </c>
      <c r="G72" s="177">
        <f>SUM(G73:G81)</f>
        <v>128261</v>
      </c>
      <c r="H72" s="479"/>
      <c r="I72" s="21"/>
      <c r="J72" s="21"/>
      <c r="K72" s="21"/>
      <c r="L72" s="21"/>
      <c r="M72" s="21"/>
      <c r="N72" s="21"/>
      <c r="O72" s="21"/>
    </row>
    <row r="73" spans="1:15" ht="39.75" customHeight="1" x14ac:dyDescent="0.25">
      <c r="A73" s="221" t="s">
        <v>483</v>
      </c>
      <c r="B73" s="45">
        <v>3000</v>
      </c>
      <c r="C73" s="130"/>
      <c r="D73" s="45"/>
      <c r="E73" s="110">
        <v>3000</v>
      </c>
      <c r="F73" s="110">
        <v>3000</v>
      </c>
      <c r="G73" s="46">
        <v>1706</v>
      </c>
      <c r="H73" s="479"/>
      <c r="I73" s="21"/>
      <c r="J73" s="21"/>
      <c r="K73" s="21"/>
      <c r="L73" s="21"/>
      <c r="M73" s="21"/>
      <c r="N73" s="21"/>
      <c r="O73" s="21"/>
    </row>
    <row r="74" spans="1:15" ht="27.75" customHeight="1" x14ac:dyDescent="0.25">
      <c r="A74" s="221" t="s">
        <v>484</v>
      </c>
      <c r="B74" s="45">
        <v>30000</v>
      </c>
      <c r="C74" s="130"/>
      <c r="D74" s="45"/>
      <c r="E74" s="110">
        <v>30000</v>
      </c>
      <c r="F74" s="110">
        <v>30500</v>
      </c>
      <c r="G74" s="46">
        <v>30263</v>
      </c>
      <c r="H74" s="479"/>
      <c r="I74" s="21"/>
      <c r="J74" s="21"/>
      <c r="K74" s="21"/>
      <c r="L74" s="21"/>
      <c r="M74" s="21"/>
      <c r="N74" s="21"/>
      <c r="O74" s="21"/>
    </row>
    <row r="75" spans="1:15" ht="13.5" customHeight="1" x14ac:dyDescent="0.25">
      <c r="A75" s="228" t="s">
        <v>485</v>
      </c>
      <c r="B75" s="31">
        <v>40000</v>
      </c>
      <c r="C75" s="293"/>
      <c r="D75" s="31"/>
      <c r="E75" s="111">
        <v>40000</v>
      </c>
      <c r="F75" s="111">
        <v>86000</v>
      </c>
      <c r="G75" s="48">
        <v>86521</v>
      </c>
      <c r="H75" s="479"/>
      <c r="I75" s="21"/>
      <c r="J75" s="21"/>
      <c r="K75" s="21"/>
      <c r="L75" s="21"/>
      <c r="M75" s="21"/>
      <c r="N75" s="21"/>
      <c r="O75" s="21"/>
    </row>
    <row r="76" spans="1:15" ht="13.5" customHeight="1" x14ac:dyDescent="0.25">
      <c r="A76" s="228" t="s">
        <v>512</v>
      </c>
      <c r="B76" s="31">
        <v>8000</v>
      </c>
      <c r="C76" s="293"/>
      <c r="D76" s="31"/>
      <c r="E76" s="111">
        <v>8000</v>
      </c>
      <c r="F76" s="111">
        <v>8000</v>
      </c>
      <c r="G76" s="48">
        <v>6869</v>
      </c>
      <c r="H76" s="479"/>
      <c r="I76" s="21"/>
      <c r="J76" s="21"/>
      <c r="K76" s="21"/>
      <c r="L76" s="21"/>
      <c r="M76" s="21"/>
      <c r="N76" s="21"/>
      <c r="O76" s="21"/>
    </row>
    <row r="77" spans="1:15" ht="14.25" customHeight="1" x14ac:dyDescent="0.25">
      <c r="A77" s="228" t="s">
        <v>486</v>
      </c>
      <c r="B77" s="31">
        <v>1500</v>
      </c>
      <c r="C77" s="293"/>
      <c r="D77" s="31"/>
      <c r="E77" s="111">
        <v>1500</v>
      </c>
      <c r="F77" s="111">
        <v>1500</v>
      </c>
      <c r="G77" s="48">
        <v>0</v>
      </c>
      <c r="H77" s="479"/>
      <c r="I77" s="21"/>
      <c r="J77" s="21"/>
      <c r="K77" s="21"/>
      <c r="L77" s="21"/>
      <c r="M77" s="21"/>
      <c r="N77" s="21"/>
      <c r="O77" s="21"/>
    </row>
    <row r="78" spans="1:15" ht="26.4" x14ac:dyDescent="0.25">
      <c r="A78" s="228" t="s">
        <v>487</v>
      </c>
      <c r="B78" s="31">
        <v>10000</v>
      </c>
      <c r="C78" s="293"/>
      <c r="D78" s="31"/>
      <c r="E78" s="111">
        <v>10000</v>
      </c>
      <c r="F78" s="111">
        <v>10000</v>
      </c>
      <c r="G78" s="48">
        <v>616</v>
      </c>
      <c r="H78" s="479"/>
      <c r="I78" s="21" t="s">
        <v>85</v>
      </c>
      <c r="J78" s="21"/>
      <c r="K78" s="21"/>
      <c r="L78" s="21"/>
      <c r="M78" s="21"/>
      <c r="N78" s="21"/>
      <c r="O78" s="21"/>
    </row>
    <row r="79" spans="1:15" x14ac:dyDescent="0.25">
      <c r="A79" s="228" t="s">
        <v>488</v>
      </c>
      <c r="B79" s="31">
        <v>1500</v>
      </c>
      <c r="C79" s="293"/>
      <c r="D79" s="31"/>
      <c r="E79" s="111">
        <v>1500</v>
      </c>
      <c r="F79" s="111">
        <v>1500</v>
      </c>
      <c r="G79" s="48">
        <v>0</v>
      </c>
      <c r="H79" s="479"/>
      <c r="I79" s="21"/>
      <c r="J79" s="21"/>
      <c r="K79" s="21"/>
      <c r="L79" s="21"/>
      <c r="M79" s="21"/>
      <c r="N79" s="21"/>
      <c r="O79" s="21"/>
    </row>
    <row r="80" spans="1:15" ht="39.6" x14ac:dyDescent="0.25">
      <c r="A80" s="228" t="s">
        <v>489</v>
      </c>
      <c r="B80" s="31">
        <v>2000</v>
      </c>
      <c r="C80" s="293"/>
      <c r="D80" s="31"/>
      <c r="E80" s="111">
        <v>2000</v>
      </c>
      <c r="F80" s="111">
        <v>2000</v>
      </c>
      <c r="G80" s="48">
        <v>0</v>
      </c>
      <c r="H80" s="479"/>
      <c r="I80" s="21"/>
      <c r="J80" s="21"/>
      <c r="K80" s="21"/>
      <c r="L80" s="21"/>
      <c r="M80" s="21"/>
      <c r="N80" s="21"/>
      <c r="O80" s="21"/>
    </row>
    <row r="81" spans="1:15" ht="13.8" thickBot="1" x14ac:dyDescent="0.3">
      <c r="A81" s="226" t="s">
        <v>490</v>
      </c>
      <c r="B81" s="103"/>
      <c r="C81" s="137"/>
      <c r="D81" s="103"/>
      <c r="E81" s="231"/>
      <c r="F81" s="231">
        <v>2817</v>
      </c>
      <c r="G81" s="368">
        <v>2286</v>
      </c>
      <c r="H81" s="479"/>
      <c r="I81" s="21"/>
      <c r="J81" s="21"/>
      <c r="K81" s="21"/>
      <c r="L81" s="21"/>
      <c r="M81" s="21"/>
      <c r="N81" s="21"/>
      <c r="O81" s="21"/>
    </row>
    <row r="82" spans="1:15" x14ac:dyDescent="0.25">
      <c r="A82" s="371" t="s">
        <v>181</v>
      </c>
      <c r="B82" s="372">
        <v>1000</v>
      </c>
      <c r="C82" s="465"/>
      <c r="D82" s="372"/>
      <c r="E82" s="373">
        <v>1000</v>
      </c>
      <c r="F82" s="373">
        <f>F83</f>
        <v>1113</v>
      </c>
      <c r="G82" s="374">
        <f>G83</f>
        <v>0</v>
      </c>
      <c r="H82" s="479"/>
      <c r="I82" s="21"/>
      <c r="J82" s="21"/>
      <c r="K82" s="21"/>
      <c r="L82" s="21"/>
      <c r="M82" s="21"/>
      <c r="N82" s="21"/>
      <c r="O82" s="21"/>
    </row>
    <row r="83" spans="1:15" ht="13.8" thickBot="1" x14ac:dyDescent="0.3">
      <c r="A83" s="217" t="s">
        <v>491</v>
      </c>
      <c r="B83" s="103">
        <v>1000</v>
      </c>
      <c r="C83" s="299"/>
      <c r="D83" s="126"/>
      <c r="E83" s="231">
        <v>1000</v>
      </c>
      <c r="F83" s="231">
        <v>1113</v>
      </c>
      <c r="G83" s="368">
        <v>0</v>
      </c>
      <c r="H83" s="479"/>
      <c r="I83" s="21"/>
      <c r="J83" s="21"/>
      <c r="K83" s="21"/>
      <c r="L83" s="21"/>
      <c r="M83" s="21"/>
      <c r="N83" s="21"/>
      <c r="O83" s="21"/>
    </row>
    <row r="84" spans="1:15" ht="13.8" thickBot="1" x14ac:dyDescent="0.3">
      <c r="A84" s="44" t="s">
        <v>353</v>
      </c>
      <c r="B84" s="105">
        <f>B11+B15+B24+B30+B42+B46+B54+B56+B58+B62+B64+B67+B71+B72+B82</f>
        <v>237598</v>
      </c>
      <c r="C84" s="105"/>
      <c r="D84" s="105"/>
      <c r="E84" s="121">
        <f>E11+E15+E24+E30+E42+E46+E54+E56+E58+E62+E64+E67+E71+E72+E82</f>
        <v>237598</v>
      </c>
      <c r="F84" s="121">
        <f>F11+F15+F24+F30+F42+F46+F54+F56+F58+F62+F64+F67+F71+F72+F82</f>
        <v>270250</v>
      </c>
      <c r="G84" s="229">
        <f>G11+G15+G24+G30+G42+G46+G54+G56+G58+G62+G64+G67+G71+G72+G82</f>
        <v>151515</v>
      </c>
      <c r="H84" s="479"/>
      <c r="I84" s="21"/>
      <c r="J84" s="21"/>
      <c r="K84" s="21"/>
      <c r="L84" s="21"/>
      <c r="M84" s="21"/>
      <c r="N84" s="21"/>
      <c r="O84" s="21"/>
    </row>
  </sheetData>
  <mergeCells count="4">
    <mergeCell ref="A1:G1"/>
    <mergeCell ref="A3:G3"/>
    <mergeCell ref="A4:G4"/>
    <mergeCell ref="A5:G5"/>
  </mergeCells>
  <phoneticPr fontId="0" type="noConversion"/>
  <printOptions horizontalCentered="1"/>
  <pageMargins left="0.23622047244094491" right="0.23622047244094491" top="0.49" bottom="0.19685039370078741" header="0.98" footer="0.23622047244094491"/>
  <pageSetup paperSize="9" scale="80" orientation="portrait" r:id="rId1"/>
  <headerFooter alignWithMargins="0"/>
  <rowBreaks count="1" manualBreakCount="1">
    <brk id="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zoomScaleNormal="100" workbookViewId="0">
      <selection sqref="A1:G1"/>
    </sheetView>
  </sheetViews>
  <sheetFormatPr defaultRowHeight="13.2" x14ac:dyDescent="0.25"/>
  <cols>
    <col min="1" max="1" width="42.109375" customWidth="1"/>
    <col min="2" max="2" width="11.6640625" customWidth="1"/>
    <col min="3" max="3" width="11.6640625" style="291" customWidth="1"/>
    <col min="4" max="7" width="11.6640625" customWidth="1"/>
    <col min="8" max="8" width="11.88671875" style="481" bestFit="1" customWidth="1"/>
  </cols>
  <sheetData>
    <row r="1" spans="1:15" x14ac:dyDescent="0.25">
      <c r="A1" s="487" t="s">
        <v>519</v>
      </c>
      <c r="B1" s="487"/>
      <c r="C1" s="487"/>
      <c r="D1" s="487"/>
      <c r="E1" s="487"/>
      <c r="F1" s="487"/>
      <c r="G1" s="487"/>
      <c r="I1" s="21"/>
      <c r="J1" s="21"/>
      <c r="K1" s="21"/>
      <c r="L1" s="21"/>
      <c r="M1" s="21"/>
      <c r="N1" s="21"/>
      <c r="O1" s="21"/>
    </row>
    <row r="2" spans="1:15" x14ac:dyDescent="0.25">
      <c r="A2" s="21"/>
      <c r="B2" s="21"/>
      <c r="C2" s="171"/>
      <c r="D2" s="21"/>
      <c r="E2" s="21"/>
      <c r="F2" s="21"/>
      <c r="G2" s="21"/>
      <c r="I2" s="21"/>
      <c r="J2" s="21"/>
      <c r="K2" s="21"/>
      <c r="L2" s="21"/>
      <c r="M2" s="21"/>
      <c r="N2" s="21"/>
      <c r="O2" s="21"/>
    </row>
    <row r="3" spans="1:15" ht="13.8" x14ac:dyDescent="0.25">
      <c r="A3" s="515" t="s">
        <v>137</v>
      </c>
      <c r="B3" s="489"/>
      <c r="C3" s="489"/>
      <c r="D3" s="489"/>
      <c r="E3" s="489"/>
      <c r="F3" s="489"/>
      <c r="G3" s="489"/>
      <c r="I3" s="21"/>
      <c r="J3" s="21"/>
      <c r="K3" s="21"/>
      <c r="L3" s="21"/>
      <c r="M3" s="21"/>
      <c r="N3" s="21"/>
      <c r="O3" s="21"/>
    </row>
    <row r="4" spans="1:15" ht="13.8" x14ac:dyDescent="0.25">
      <c r="A4" s="516" t="s">
        <v>389</v>
      </c>
      <c r="B4" s="489"/>
      <c r="C4" s="489"/>
      <c r="D4" s="489"/>
      <c r="E4" s="489"/>
      <c r="F4" s="489"/>
      <c r="G4" s="489"/>
      <c r="I4" s="21"/>
      <c r="J4" s="21"/>
      <c r="K4" s="21"/>
      <c r="L4" s="21"/>
      <c r="M4" s="21"/>
      <c r="N4" s="21"/>
      <c r="O4" s="21"/>
    </row>
    <row r="5" spans="1:15" x14ac:dyDescent="0.25">
      <c r="A5" s="514"/>
      <c r="B5" s="514"/>
      <c r="C5" s="514"/>
      <c r="D5" s="514"/>
      <c r="E5" s="514"/>
      <c r="F5" s="514"/>
      <c r="G5" s="514"/>
      <c r="H5" s="482"/>
      <c r="I5" s="21"/>
      <c r="J5" s="21"/>
      <c r="K5" s="21"/>
      <c r="L5" s="21"/>
      <c r="M5" s="21"/>
      <c r="N5" s="21"/>
      <c r="O5" s="21"/>
    </row>
    <row r="6" spans="1:15" ht="13.8" thickBot="1" x14ac:dyDescent="0.3">
      <c r="A6" s="21"/>
      <c r="B6" s="21"/>
      <c r="C6" s="171"/>
      <c r="D6" s="21"/>
      <c r="E6" s="21"/>
      <c r="F6" s="21"/>
      <c r="G6" s="21"/>
      <c r="I6" s="21"/>
      <c r="J6" s="21"/>
      <c r="K6" s="21"/>
      <c r="L6" s="21"/>
      <c r="M6" s="21"/>
      <c r="N6" s="21"/>
      <c r="O6" s="21"/>
    </row>
    <row r="7" spans="1:15" x14ac:dyDescent="0.25">
      <c r="A7" s="62" t="s">
        <v>138</v>
      </c>
      <c r="B7" s="26" t="s">
        <v>382</v>
      </c>
      <c r="C7" s="314" t="s">
        <v>134</v>
      </c>
      <c r="D7" s="26" t="s">
        <v>226</v>
      </c>
      <c r="E7" s="269" t="s">
        <v>427</v>
      </c>
      <c r="F7" s="269" t="s">
        <v>427</v>
      </c>
      <c r="G7" s="172" t="s">
        <v>427</v>
      </c>
      <c r="I7" s="21"/>
      <c r="J7" s="21"/>
      <c r="K7" s="21"/>
      <c r="L7" s="21"/>
      <c r="M7" s="21"/>
      <c r="N7" s="21"/>
      <c r="O7" s="21"/>
    </row>
    <row r="8" spans="1:15" x14ac:dyDescent="0.25">
      <c r="A8" s="63"/>
      <c r="B8" s="29" t="s">
        <v>383</v>
      </c>
      <c r="C8" s="311" t="s">
        <v>135</v>
      </c>
      <c r="D8" s="330" t="s">
        <v>442</v>
      </c>
      <c r="E8" s="176" t="s">
        <v>6</v>
      </c>
      <c r="F8" s="354" t="s">
        <v>396</v>
      </c>
      <c r="G8" s="271" t="s">
        <v>227</v>
      </c>
      <c r="I8" s="21"/>
      <c r="J8" s="21"/>
      <c r="K8" s="21"/>
      <c r="L8" s="21"/>
      <c r="M8" s="21"/>
      <c r="N8" s="21"/>
      <c r="O8" s="21"/>
    </row>
    <row r="9" spans="1:15" x14ac:dyDescent="0.25">
      <c r="A9" s="63"/>
      <c r="B9" s="29"/>
      <c r="C9" s="311" t="s">
        <v>136</v>
      </c>
      <c r="D9" s="29"/>
      <c r="E9" s="176"/>
      <c r="F9" s="176"/>
      <c r="G9" s="355"/>
      <c r="I9" s="21"/>
      <c r="J9" s="21"/>
      <c r="K9" s="21"/>
      <c r="L9" s="21"/>
      <c r="M9" s="21"/>
      <c r="N9" s="21"/>
      <c r="O9" s="21"/>
    </row>
    <row r="10" spans="1:15" ht="13.8" thickBot="1" x14ac:dyDescent="0.3">
      <c r="A10" s="70">
        <v>1</v>
      </c>
      <c r="B10" s="71">
        <v>2</v>
      </c>
      <c r="C10" s="71">
        <v>3</v>
      </c>
      <c r="D10" s="71">
        <v>4</v>
      </c>
      <c r="E10" s="230">
        <v>5</v>
      </c>
      <c r="F10" s="230">
        <v>6</v>
      </c>
      <c r="G10" s="356">
        <v>7</v>
      </c>
      <c r="I10" s="21"/>
      <c r="J10" s="21"/>
      <c r="K10" s="21"/>
      <c r="L10" s="21"/>
      <c r="M10" s="21"/>
      <c r="N10" s="21"/>
      <c r="O10" s="21"/>
    </row>
    <row r="11" spans="1:15" x14ac:dyDescent="0.25">
      <c r="A11" s="312" t="s">
        <v>198</v>
      </c>
      <c r="B11" s="315">
        <f>SUM(B12)</f>
        <v>500</v>
      </c>
      <c r="C11" s="315"/>
      <c r="D11" s="315"/>
      <c r="E11" s="435">
        <f>SUM(E12)</f>
        <v>500</v>
      </c>
      <c r="F11" s="435">
        <f>SUM(F12:F13)</f>
        <v>5909</v>
      </c>
      <c r="G11" s="436">
        <f>SUM(G12:G13)</f>
        <v>462</v>
      </c>
      <c r="I11" s="21"/>
      <c r="J11" s="21"/>
      <c r="K11" s="21"/>
      <c r="L11" s="21"/>
      <c r="M11" s="21"/>
      <c r="N11" s="21"/>
      <c r="O11" s="21"/>
    </row>
    <row r="12" spans="1:15" x14ac:dyDescent="0.25">
      <c r="A12" s="363" t="s">
        <v>492</v>
      </c>
      <c r="B12" s="300">
        <v>500</v>
      </c>
      <c r="C12" s="300"/>
      <c r="D12" s="300"/>
      <c r="E12" s="364">
        <v>500</v>
      </c>
      <c r="F12" s="364">
        <v>5753</v>
      </c>
      <c r="G12" s="365">
        <v>306</v>
      </c>
    </row>
    <row r="13" spans="1:15" ht="13.8" thickBot="1" x14ac:dyDescent="0.3">
      <c r="A13" s="217" t="s">
        <v>493</v>
      </c>
      <c r="B13" s="137"/>
      <c r="C13" s="137"/>
      <c r="D13" s="137"/>
      <c r="E13" s="366"/>
      <c r="F13" s="366">
        <v>156</v>
      </c>
      <c r="G13" s="367">
        <v>156</v>
      </c>
    </row>
    <row r="14" spans="1:15" x14ac:dyDescent="0.25">
      <c r="A14" s="100" t="s">
        <v>175</v>
      </c>
      <c r="B14" s="25">
        <f>SUM(B15:B15)</f>
        <v>208</v>
      </c>
      <c r="C14" s="292"/>
      <c r="D14" s="25"/>
      <c r="E14" s="187">
        <f>SUM(E15:E15)</f>
        <v>208</v>
      </c>
      <c r="F14" s="187">
        <f>SUM(F15:F16)</f>
        <v>590</v>
      </c>
      <c r="G14" s="177">
        <f>SUM(G15:G16)</f>
        <v>575</v>
      </c>
    </row>
    <row r="15" spans="1:15" ht="12" customHeight="1" x14ac:dyDescent="0.25">
      <c r="A15" s="216" t="s">
        <v>494</v>
      </c>
      <c r="B15" s="295">
        <v>208</v>
      </c>
      <c r="C15" s="293"/>
      <c r="D15" s="31"/>
      <c r="E15" s="458">
        <v>208</v>
      </c>
      <c r="F15" s="111">
        <v>208</v>
      </c>
      <c r="G15" s="48">
        <v>208</v>
      </c>
    </row>
    <row r="16" spans="1:15" ht="12" customHeight="1" thickBot="1" x14ac:dyDescent="0.3">
      <c r="A16" s="217" t="s">
        <v>495</v>
      </c>
      <c r="B16" s="178"/>
      <c r="C16" s="137"/>
      <c r="D16" s="103"/>
      <c r="E16" s="296"/>
      <c r="F16" s="231">
        <v>382</v>
      </c>
      <c r="G16" s="368">
        <v>367</v>
      </c>
    </row>
    <row r="17" spans="1:15" ht="12" customHeight="1" x14ac:dyDescent="0.25">
      <c r="A17" s="466" t="s">
        <v>174</v>
      </c>
      <c r="B17" s="467">
        <v>800</v>
      </c>
      <c r="C17" s="465"/>
      <c r="D17" s="372"/>
      <c r="E17" s="468">
        <v>800</v>
      </c>
      <c r="F17" s="373">
        <v>800</v>
      </c>
      <c r="G17" s="374">
        <f>G18</f>
        <v>572</v>
      </c>
    </row>
    <row r="18" spans="1:15" ht="12" customHeight="1" thickBot="1" x14ac:dyDescent="0.3">
      <c r="A18" s="217" t="s">
        <v>496</v>
      </c>
      <c r="B18" s="178">
        <v>800</v>
      </c>
      <c r="C18" s="137"/>
      <c r="D18" s="103"/>
      <c r="E18" s="296">
        <v>800</v>
      </c>
      <c r="F18" s="231">
        <v>800</v>
      </c>
      <c r="G18" s="368">
        <v>572</v>
      </c>
    </row>
    <row r="19" spans="1:15" x14ac:dyDescent="0.25">
      <c r="A19" s="316" t="s">
        <v>167</v>
      </c>
      <c r="B19" s="54">
        <f>SUM(B20:B22)</f>
        <v>2030</v>
      </c>
      <c r="C19" s="311"/>
      <c r="D19" s="52"/>
      <c r="E19" s="53">
        <f>SUM(E20:E22)</f>
        <v>2030</v>
      </c>
      <c r="F19" s="393">
        <f>SUM(F20:F23)</f>
        <v>2452</v>
      </c>
      <c r="G19" s="394">
        <f>SUM(G20:G23)</f>
        <v>2404</v>
      </c>
    </row>
    <row r="20" spans="1:15" x14ac:dyDescent="0.25">
      <c r="A20" s="218" t="s">
        <v>497</v>
      </c>
      <c r="B20" s="45">
        <v>240</v>
      </c>
      <c r="C20" s="130"/>
      <c r="D20" s="45"/>
      <c r="E20" s="110">
        <v>240</v>
      </c>
      <c r="F20" s="110">
        <v>240</v>
      </c>
      <c r="G20" s="46">
        <v>210</v>
      </c>
    </row>
    <row r="21" spans="1:15" x14ac:dyDescent="0.25">
      <c r="A21" s="218" t="s">
        <v>498</v>
      </c>
      <c r="B21" s="45">
        <v>500</v>
      </c>
      <c r="C21" s="130"/>
      <c r="D21" s="45"/>
      <c r="E21" s="110">
        <v>500</v>
      </c>
      <c r="F21" s="110">
        <v>500</v>
      </c>
      <c r="G21" s="46">
        <v>485</v>
      </c>
    </row>
    <row r="22" spans="1:15" x14ac:dyDescent="0.25">
      <c r="A22" s="216" t="s">
        <v>499</v>
      </c>
      <c r="B22" s="31">
        <v>1290</v>
      </c>
      <c r="C22" s="293"/>
      <c r="D22" s="31"/>
      <c r="E22" s="111">
        <v>1290</v>
      </c>
      <c r="F22" s="111">
        <v>1290</v>
      </c>
      <c r="G22" s="48">
        <v>1287</v>
      </c>
    </row>
    <row r="23" spans="1:15" ht="13.8" thickBot="1" x14ac:dyDescent="0.3">
      <c r="A23" s="217" t="s">
        <v>500</v>
      </c>
      <c r="B23" s="103"/>
      <c r="C23" s="137"/>
      <c r="D23" s="103"/>
      <c r="E23" s="231"/>
      <c r="F23" s="231">
        <v>422</v>
      </c>
      <c r="G23" s="368">
        <v>422</v>
      </c>
    </row>
    <row r="24" spans="1:15" x14ac:dyDescent="0.25">
      <c r="A24" s="466" t="s">
        <v>139</v>
      </c>
      <c r="B24" s="22"/>
      <c r="C24" s="300"/>
      <c r="D24" s="22"/>
      <c r="E24" s="301"/>
      <c r="F24" s="373">
        <v>217</v>
      </c>
      <c r="G24" s="374">
        <v>217</v>
      </c>
    </row>
    <row r="25" spans="1:15" ht="13.8" thickBot="1" x14ac:dyDescent="0.3">
      <c r="A25" s="217" t="s">
        <v>501</v>
      </c>
      <c r="B25" s="103"/>
      <c r="C25" s="137"/>
      <c r="D25" s="103"/>
      <c r="E25" s="231"/>
      <c r="F25" s="231">
        <v>217</v>
      </c>
      <c r="G25" s="368">
        <v>217</v>
      </c>
    </row>
    <row r="26" spans="1:15" x14ac:dyDescent="0.25">
      <c r="A26" s="100" t="s">
        <v>185</v>
      </c>
      <c r="B26" s="25">
        <f>SUM(B27:B27)</f>
        <v>192000</v>
      </c>
      <c r="C26" s="33"/>
      <c r="D26" s="25"/>
      <c r="E26" s="187">
        <f>SUM(E27:E27)</f>
        <v>192000</v>
      </c>
      <c r="F26" s="187">
        <f>SUM(F27:F27)</f>
        <v>192000</v>
      </c>
      <c r="G26" s="177">
        <f>SUM(G27:G27)</f>
        <v>20128</v>
      </c>
      <c r="I26" s="21"/>
      <c r="J26" s="21"/>
      <c r="K26" s="21"/>
      <c r="L26" s="21"/>
      <c r="M26" s="21"/>
      <c r="N26" s="21"/>
      <c r="O26" s="21"/>
    </row>
    <row r="27" spans="1:15" ht="13.8" thickBot="1" x14ac:dyDescent="0.3">
      <c r="A27" s="217" t="s">
        <v>354</v>
      </c>
      <c r="B27" s="103">
        <v>192000</v>
      </c>
      <c r="C27" s="137"/>
      <c r="D27" s="126"/>
      <c r="E27" s="231">
        <v>192000</v>
      </c>
      <c r="F27" s="231">
        <v>192000</v>
      </c>
      <c r="G27" s="368">
        <v>20128</v>
      </c>
      <c r="I27" s="21"/>
      <c r="J27" s="21"/>
      <c r="K27" s="21"/>
      <c r="L27" s="21"/>
      <c r="M27" s="21"/>
      <c r="N27" s="21"/>
      <c r="O27" s="21"/>
    </row>
    <row r="28" spans="1:15" x14ac:dyDescent="0.25">
      <c r="A28" s="312" t="s">
        <v>402</v>
      </c>
      <c r="B28" s="313">
        <f>SUM(B29:B31)</f>
        <v>57200</v>
      </c>
      <c r="C28" s="315"/>
      <c r="D28" s="313"/>
      <c r="E28" s="395">
        <f>SUM(E29:E31)</f>
        <v>57200</v>
      </c>
      <c r="F28" s="395">
        <f>SUM(F29:F31)</f>
        <v>12200</v>
      </c>
      <c r="G28" s="396">
        <f>SUM(G29:G31)</f>
        <v>4174</v>
      </c>
      <c r="H28" s="485"/>
      <c r="I28" s="21"/>
      <c r="J28" s="21"/>
      <c r="K28" s="21"/>
      <c r="L28" s="21"/>
      <c r="M28" s="21"/>
      <c r="N28" s="21"/>
      <c r="O28" s="21"/>
    </row>
    <row r="29" spans="1:15" x14ac:dyDescent="0.25">
      <c r="A29" s="397" t="s">
        <v>403</v>
      </c>
      <c r="B29" s="14">
        <v>200</v>
      </c>
      <c r="C29" s="398"/>
      <c r="D29" s="14"/>
      <c r="E29" s="115">
        <v>200</v>
      </c>
      <c r="F29" s="115">
        <v>200</v>
      </c>
      <c r="G29" s="261">
        <v>62</v>
      </c>
      <c r="I29" s="21"/>
      <c r="J29" s="21"/>
      <c r="K29" s="21"/>
      <c r="L29" s="21"/>
      <c r="M29" s="21"/>
      <c r="N29" s="21"/>
      <c r="O29" s="21"/>
    </row>
    <row r="30" spans="1:15" s="254" customFormat="1" x14ac:dyDescent="0.25">
      <c r="A30" s="369" t="s">
        <v>502</v>
      </c>
      <c r="B30" s="11">
        <v>7000</v>
      </c>
      <c r="C30" s="370"/>
      <c r="D30" s="11"/>
      <c r="E30" s="116">
        <v>7000</v>
      </c>
      <c r="F30" s="116">
        <v>7000</v>
      </c>
      <c r="G30" s="263">
        <v>4112</v>
      </c>
      <c r="H30" s="481"/>
      <c r="I30" s="21"/>
      <c r="J30" s="21"/>
      <c r="K30" s="21"/>
      <c r="L30" s="21"/>
      <c r="M30" s="21"/>
      <c r="N30" s="21"/>
      <c r="O30" s="21"/>
    </row>
    <row r="31" spans="1:15" ht="13.8" thickBot="1" x14ac:dyDescent="0.3">
      <c r="A31" s="217" t="s">
        <v>503</v>
      </c>
      <c r="B31" s="103">
        <v>50000</v>
      </c>
      <c r="C31" s="137"/>
      <c r="D31" s="126"/>
      <c r="E31" s="231">
        <v>50000</v>
      </c>
      <c r="F31" s="231">
        <v>5000</v>
      </c>
      <c r="G31" s="368">
        <v>0</v>
      </c>
    </row>
    <row r="32" spans="1:15" x14ac:dyDescent="0.25">
      <c r="A32" s="466" t="s">
        <v>187</v>
      </c>
      <c r="B32" s="372">
        <f>SUM(B33:B35)</f>
        <v>20500</v>
      </c>
      <c r="C32" s="465"/>
      <c r="D32" s="372"/>
      <c r="E32" s="373">
        <f>SUM(E33:E35)</f>
        <v>20500</v>
      </c>
      <c r="F32" s="373">
        <f>SUM(F33:F35)</f>
        <v>21500</v>
      </c>
      <c r="G32" s="374">
        <f>SUM(G33:G35)</f>
        <v>16652</v>
      </c>
      <c r="H32" s="484"/>
    </row>
    <row r="33" spans="1:7" x14ac:dyDescent="0.25">
      <c r="A33" s="218" t="s">
        <v>504</v>
      </c>
      <c r="B33" s="45">
        <v>18000</v>
      </c>
      <c r="C33" s="130"/>
      <c r="D33" s="101"/>
      <c r="E33" s="110">
        <v>18000</v>
      </c>
      <c r="F33" s="110">
        <v>18000</v>
      </c>
      <c r="G33" s="46">
        <v>14147</v>
      </c>
    </row>
    <row r="34" spans="1:7" x14ac:dyDescent="0.25">
      <c r="A34" s="218" t="s">
        <v>505</v>
      </c>
      <c r="B34" s="45">
        <v>1500</v>
      </c>
      <c r="C34" s="130"/>
      <c r="D34" s="101"/>
      <c r="E34" s="110">
        <v>1500</v>
      </c>
      <c r="F34" s="110">
        <v>2500</v>
      </c>
      <c r="G34" s="46">
        <v>2505</v>
      </c>
    </row>
    <row r="35" spans="1:7" ht="13.8" thickBot="1" x14ac:dyDescent="0.3">
      <c r="A35" s="363" t="s">
        <v>506</v>
      </c>
      <c r="B35" s="22">
        <v>1000</v>
      </c>
      <c r="C35" s="300"/>
      <c r="D35" s="52"/>
      <c r="E35" s="301">
        <v>1000</v>
      </c>
      <c r="F35" s="301">
        <v>1000</v>
      </c>
      <c r="G35" s="392">
        <v>0</v>
      </c>
    </row>
    <row r="36" spans="1:7" ht="13.8" thickBot="1" x14ac:dyDescent="0.3">
      <c r="A36" s="50" t="s">
        <v>172</v>
      </c>
      <c r="B36" s="78">
        <f>B11+B14+B17+B19+B26+B28+B32</f>
        <v>273238</v>
      </c>
      <c r="C36" s="78"/>
      <c r="D36" s="78"/>
      <c r="E36" s="113">
        <f>E11+E14+E17+E19+E26+E28+E32</f>
        <v>273238</v>
      </c>
      <c r="F36" s="113">
        <f>F11+F14+F17+F19+F24+F26+F28+F32</f>
        <v>235668</v>
      </c>
      <c r="G36" s="77">
        <f>G11+G14+G17+G19+G24+G26+G28+G32</f>
        <v>45184</v>
      </c>
    </row>
  </sheetData>
  <mergeCells count="4">
    <mergeCell ref="A1:G1"/>
    <mergeCell ref="A3:G3"/>
    <mergeCell ref="A4:G4"/>
    <mergeCell ref="A5:G5"/>
  </mergeCells>
  <phoneticPr fontId="0" type="noConversion"/>
  <pageMargins left="0.43" right="0.31" top="1" bottom="1" header="0.5" footer="0.5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workbookViewId="0">
      <selection activeCell="B4" sqref="B4"/>
    </sheetView>
  </sheetViews>
  <sheetFormatPr defaultColWidth="22.6640625" defaultRowHeight="13.2" x14ac:dyDescent="0.25"/>
  <cols>
    <col min="1" max="1" width="39.6640625" customWidth="1"/>
  </cols>
  <sheetData>
    <row r="1" spans="1:7" x14ac:dyDescent="0.25">
      <c r="A1" s="487" t="s">
        <v>520</v>
      </c>
      <c r="B1" s="487"/>
      <c r="C1" s="487"/>
      <c r="D1" s="487"/>
      <c r="E1" s="245"/>
      <c r="F1" s="245"/>
      <c r="G1" s="245"/>
    </row>
    <row r="2" spans="1:7" x14ac:dyDescent="0.25">
      <c r="A2" s="246" t="s">
        <v>507</v>
      </c>
      <c r="B2" s="21"/>
      <c r="C2" s="21"/>
      <c r="D2" s="21"/>
      <c r="E2" s="21"/>
      <c r="F2" s="21"/>
    </row>
    <row r="3" spans="1:7" x14ac:dyDescent="0.25">
      <c r="A3" s="246" t="s">
        <v>508</v>
      </c>
      <c r="B3" s="21"/>
      <c r="C3" s="21"/>
      <c r="D3" s="21"/>
      <c r="E3" s="21"/>
      <c r="F3" s="21"/>
    </row>
    <row r="4" spans="1:7" x14ac:dyDescent="0.25">
      <c r="A4" s="246"/>
      <c r="B4" s="21"/>
      <c r="C4" s="21"/>
      <c r="D4" s="21"/>
      <c r="E4" s="21"/>
      <c r="F4" s="21"/>
    </row>
    <row r="5" spans="1:7" ht="13.8" thickBot="1" x14ac:dyDescent="0.3">
      <c r="A5" s="246"/>
      <c r="B5" s="21"/>
      <c r="C5" s="21"/>
      <c r="D5" s="21"/>
      <c r="E5" s="21"/>
      <c r="F5" s="21"/>
    </row>
    <row r="6" spans="1:7" x14ac:dyDescent="0.25">
      <c r="A6" s="469"/>
      <c r="B6" s="269" t="s">
        <v>427</v>
      </c>
      <c r="C6" s="269" t="s">
        <v>427</v>
      </c>
      <c r="D6" s="172" t="s">
        <v>427</v>
      </c>
      <c r="E6" s="21"/>
      <c r="F6" s="21"/>
    </row>
    <row r="7" spans="1:7" ht="13.8" thickBot="1" x14ac:dyDescent="0.3">
      <c r="A7" s="470" t="s">
        <v>178</v>
      </c>
      <c r="B7" s="175" t="s">
        <v>217</v>
      </c>
      <c r="C7" s="337" t="s">
        <v>396</v>
      </c>
      <c r="D7" s="338" t="s">
        <v>227</v>
      </c>
      <c r="E7" s="21"/>
      <c r="F7" s="21"/>
    </row>
    <row r="8" spans="1:7" x14ac:dyDescent="0.25">
      <c r="A8" s="68" t="s">
        <v>179</v>
      </c>
      <c r="B8" s="61">
        <f>'[1]4_1_18_melléklet'!D27</f>
        <v>131201</v>
      </c>
      <c r="C8" s="61">
        <v>145319</v>
      </c>
      <c r="D8" s="49">
        <v>138085</v>
      </c>
      <c r="E8" s="21"/>
      <c r="F8" s="21"/>
    </row>
    <row r="9" spans="1:7" x14ac:dyDescent="0.25">
      <c r="A9" s="69" t="s">
        <v>192</v>
      </c>
      <c r="B9" s="110">
        <f>'[1]4_1_18_melléklet'!D67</f>
        <v>1369</v>
      </c>
      <c r="C9" s="110">
        <v>1369</v>
      </c>
      <c r="D9" s="46">
        <v>1604</v>
      </c>
      <c r="E9" s="21"/>
      <c r="F9" s="21"/>
    </row>
    <row r="10" spans="1:7" x14ac:dyDescent="0.25">
      <c r="A10" s="69" t="s">
        <v>180</v>
      </c>
      <c r="B10" s="110">
        <f>'[1]4_1_18_melléklet'!D106</f>
        <v>958</v>
      </c>
      <c r="C10" s="110">
        <v>1093</v>
      </c>
      <c r="D10" s="46">
        <v>602</v>
      </c>
      <c r="E10" s="21"/>
      <c r="F10" s="21"/>
    </row>
    <row r="11" spans="1:7" x14ac:dyDescent="0.25">
      <c r="A11" s="69" t="s">
        <v>181</v>
      </c>
      <c r="B11" s="110">
        <f>'[1]4_1_18_melléklet'!D145</f>
        <v>10125</v>
      </c>
      <c r="C11" s="110">
        <v>11118</v>
      </c>
      <c r="D11" s="46">
        <v>11976</v>
      </c>
      <c r="E11" s="21"/>
      <c r="F11" s="21"/>
    </row>
    <row r="12" spans="1:7" x14ac:dyDescent="0.25">
      <c r="A12" s="69" t="s">
        <v>182</v>
      </c>
      <c r="B12" s="110">
        <f>'[1]4_1_18_melléklet'!D184</f>
        <v>8450</v>
      </c>
      <c r="C12" s="110">
        <v>8795</v>
      </c>
      <c r="D12" s="46">
        <v>5629</v>
      </c>
      <c r="E12" s="21"/>
      <c r="F12" s="21"/>
    </row>
    <row r="13" spans="1:7" x14ac:dyDescent="0.25">
      <c r="A13" s="69" t="s">
        <v>183</v>
      </c>
      <c r="B13" s="110">
        <f>'[1]4_1_18_melléklet'!D223</f>
        <v>22775</v>
      </c>
      <c r="C13" s="110">
        <v>26671</v>
      </c>
      <c r="D13" s="46">
        <v>23141</v>
      </c>
      <c r="E13" s="21"/>
      <c r="F13" s="21"/>
    </row>
    <row r="14" spans="1:7" x14ac:dyDescent="0.25">
      <c r="A14" s="69" t="s">
        <v>184</v>
      </c>
      <c r="B14" s="110">
        <f>'[1]4_1_18_melléklet'!D262</f>
        <v>21892</v>
      </c>
      <c r="C14" s="110">
        <v>22594</v>
      </c>
      <c r="D14" s="46">
        <v>20498</v>
      </c>
      <c r="E14" s="21"/>
      <c r="F14" s="21"/>
    </row>
    <row r="15" spans="1:7" x14ac:dyDescent="0.25">
      <c r="A15" s="69" t="s">
        <v>185</v>
      </c>
      <c r="B15" s="110">
        <f>'[1]4_1_18_melléklet'!D301</f>
        <v>39478</v>
      </c>
      <c r="C15" s="110">
        <v>39650</v>
      </c>
      <c r="D15" s="46">
        <v>39387</v>
      </c>
      <c r="E15" s="21"/>
      <c r="F15" s="21"/>
    </row>
    <row r="16" spans="1:7" x14ac:dyDescent="0.25">
      <c r="A16" s="69" t="s">
        <v>186</v>
      </c>
      <c r="B16" s="110">
        <f>'[1]4_1_18_melléklet'!D340</f>
        <v>56</v>
      </c>
      <c r="C16" s="110">
        <v>58</v>
      </c>
      <c r="D16" s="46">
        <v>15</v>
      </c>
      <c r="E16" s="21"/>
      <c r="F16" s="21"/>
    </row>
    <row r="17" spans="1:6" x14ac:dyDescent="0.25">
      <c r="A17" s="69" t="s">
        <v>187</v>
      </c>
      <c r="B17" s="110">
        <f>'[1]4_1_18_melléklet'!D379</f>
        <v>4213</v>
      </c>
      <c r="C17" s="110">
        <v>4213</v>
      </c>
      <c r="D17" s="46">
        <v>2437</v>
      </c>
      <c r="E17" s="21"/>
      <c r="F17" s="21"/>
    </row>
    <row r="18" spans="1:6" x14ac:dyDescent="0.25">
      <c r="A18" s="69" t="s">
        <v>390</v>
      </c>
      <c r="B18" s="110">
        <f>'[1]4_1_18_melléklet'!D418</f>
        <v>1800</v>
      </c>
      <c r="C18" s="110">
        <v>1833</v>
      </c>
      <c r="D18" s="46">
        <v>1997</v>
      </c>
      <c r="E18" s="21"/>
      <c r="F18" s="21"/>
    </row>
    <row r="19" spans="1:6" x14ac:dyDescent="0.25">
      <c r="A19" s="69" t="s">
        <v>441</v>
      </c>
      <c r="B19" s="110">
        <f>'[1]4_1_18_melléklet'!D695</f>
        <v>47248</v>
      </c>
      <c r="C19" s="110">
        <v>48428</v>
      </c>
      <c r="D19" s="46">
        <v>48283</v>
      </c>
      <c r="E19" s="21"/>
      <c r="F19" s="21"/>
    </row>
    <row r="20" spans="1:6" x14ac:dyDescent="0.25">
      <c r="A20" s="179" t="s">
        <v>188</v>
      </c>
      <c r="B20" s="110">
        <f>'[1]4_1_18_melléklet'!D656</f>
        <v>25140</v>
      </c>
      <c r="C20" s="110">
        <v>34140</v>
      </c>
      <c r="D20" s="46">
        <v>32526</v>
      </c>
      <c r="E20" s="21"/>
      <c r="F20" s="21"/>
    </row>
    <row r="21" spans="1:6" x14ac:dyDescent="0.25">
      <c r="A21" s="179" t="s">
        <v>191</v>
      </c>
      <c r="B21" s="110">
        <v>15530</v>
      </c>
      <c r="C21" s="110">
        <v>15530</v>
      </c>
      <c r="D21" s="46">
        <v>10353</v>
      </c>
      <c r="E21" s="21" t="s">
        <v>85</v>
      </c>
      <c r="F21" s="21"/>
    </row>
    <row r="22" spans="1:6" x14ac:dyDescent="0.25">
      <c r="A22" s="179" t="s">
        <v>190</v>
      </c>
      <c r="B22" s="110">
        <f>'[1]1_mell'!D71</f>
        <v>635836</v>
      </c>
      <c r="C22" s="110">
        <v>630918</v>
      </c>
      <c r="D22" s="46">
        <v>321699</v>
      </c>
      <c r="E22" s="21"/>
      <c r="F22" s="21"/>
    </row>
    <row r="23" spans="1:6" x14ac:dyDescent="0.25">
      <c r="A23" s="179" t="s">
        <v>189</v>
      </c>
      <c r="B23" s="110">
        <v>642151</v>
      </c>
      <c r="C23" s="110">
        <v>694642</v>
      </c>
      <c r="D23" s="46">
        <v>656557</v>
      </c>
      <c r="E23" s="21"/>
      <c r="F23" s="21"/>
    </row>
    <row r="24" spans="1:6" x14ac:dyDescent="0.25">
      <c r="A24" s="179" t="s">
        <v>156</v>
      </c>
      <c r="B24" s="110">
        <v>69414</v>
      </c>
      <c r="C24" s="110">
        <v>285248</v>
      </c>
      <c r="D24" s="46"/>
      <c r="E24" s="21"/>
      <c r="F24" s="21"/>
    </row>
    <row r="25" spans="1:6" x14ac:dyDescent="0.25">
      <c r="A25" s="179" t="s">
        <v>157</v>
      </c>
      <c r="B25" s="110">
        <v>34018</v>
      </c>
      <c r="C25" s="110">
        <v>19018</v>
      </c>
      <c r="D25" s="46"/>
      <c r="E25" s="21"/>
      <c r="F25" s="21"/>
    </row>
    <row r="26" spans="1:6" x14ac:dyDescent="0.25">
      <c r="A26" s="247" t="s">
        <v>355</v>
      </c>
      <c r="B26" s="110"/>
      <c r="C26" s="110">
        <v>128500</v>
      </c>
      <c r="D26" s="46">
        <v>96984</v>
      </c>
      <c r="E26" s="21"/>
      <c r="F26" s="21"/>
    </row>
    <row r="27" spans="1:6" ht="13.8" thickBot="1" x14ac:dyDescent="0.3">
      <c r="A27" s="247" t="s">
        <v>395</v>
      </c>
      <c r="B27" s="231"/>
      <c r="C27" s="231">
        <v>3000</v>
      </c>
      <c r="D27" s="368">
        <v>3000</v>
      </c>
      <c r="E27" s="21"/>
      <c r="F27" s="21"/>
    </row>
    <row r="28" spans="1:6" ht="13.8" thickBot="1" x14ac:dyDescent="0.3">
      <c r="A28" s="108" t="s">
        <v>94</v>
      </c>
      <c r="B28" s="113">
        <f>SUM(B8:B27)</f>
        <v>1711654</v>
      </c>
      <c r="C28" s="113">
        <f>SUM(C8:C27)</f>
        <v>2122137</v>
      </c>
      <c r="D28" s="77">
        <f>SUM(D8:D27)</f>
        <v>1414773</v>
      </c>
      <c r="E28" s="21"/>
      <c r="F28" s="21"/>
    </row>
    <row r="29" spans="1:6" x14ac:dyDescent="0.25">
      <c r="A29" s="21"/>
      <c r="B29" s="21"/>
      <c r="C29" s="21"/>
      <c r="D29" s="21"/>
      <c r="E29" s="21"/>
      <c r="F29" s="21"/>
    </row>
    <row r="30" spans="1:6" x14ac:dyDescent="0.25">
      <c r="A30" s="21"/>
      <c r="B30" s="21"/>
      <c r="C30" s="21"/>
      <c r="D30" s="21"/>
      <c r="E30" s="21"/>
      <c r="F30" s="21"/>
    </row>
    <row r="31" spans="1:6" x14ac:dyDescent="0.25">
      <c r="A31" s="21"/>
      <c r="B31" s="21"/>
      <c r="C31" s="21"/>
      <c r="D31" s="21"/>
      <c r="E31" s="21"/>
      <c r="F31" s="21"/>
    </row>
    <row r="32" spans="1:6" x14ac:dyDescent="0.25">
      <c r="A32" s="21"/>
      <c r="B32" s="21"/>
      <c r="C32" s="21"/>
      <c r="D32" s="21"/>
      <c r="E32" s="21"/>
      <c r="F32" s="21"/>
    </row>
    <row r="33" spans="1:6" x14ac:dyDescent="0.25">
      <c r="A33" s="21"/>
      <c r="B33" s="21"/>
      <c r="C33" s="21"/>
      <c r="D33" s="21"/>
      <c r="E33" s="21"/>
      <c r="F33" s="21"/>
    </row>
    <row r="34" spans="1:6" x14ac:dyDescent="0.25">
      <c r="A34" s="21"/>
      <c r="B34" s="21"/>
      <c r="C34" s="21"/>
      <c r="D34" s="21"/>
      <c r="E34" s="21"/>
      <c r="F34" s="21"/>
    </row>
    <row r="35" spans="1:6" x14ac:dyDescent="0.25">
      <c r="A35" s="21"/>
      <c r="B35" s="21"/>
      <c r="C35" s="21"/>
      <c r="D35" s="21"/>
      <c r="E35" s="21"/>
      <c r="F35" s="21"/>
    </row>
    <row r="36" spans="1:6" x14ac:dyDescent="0.25">
      <c r="A36" s="21"/>
      <c r="B36" s="21"/>
      <c r="C36" s="21"/>
      <c r="D36" s="21"/>
      <c r="E36" s="21"/>
      <c r="F36" s="21"/>
    </row>
    <row r="37" spans="1:6" x14ac:dyDescent="0.25">
      <c r="A37" s="21"/>
      <c r="B37" s="21"/>
      <c r="C37" s="21"/>
      <c r="D37" s="21"/>
      <c r="E37" s="21"/>
      <c r="F37" s="21"/>
    </row>
    <row r="38" spans="1:6" x14ac:dyDescent="0.25">
      <c r="A38" s="21"/>
      <c r="B38" s="21"/>
      <c r="C38" s="21"/>
      <c r="D38" s="21"/>
      <c r="E38" s="21"/>
      <c r="F38" s="21"/>
    </row>
    <row r="39" spans="1:6" x14ac:dyDescent="0.25">
      <c r="A39" s="21"/>
      <c r="B39" s="21"/>
      <c r="C39" s="21"/>
      <c r="D39" s="21"/>
      <c r="E39" s="21"/>
      <c r="F39" s="21"/>
    </row>
    <row r="40" spans="1:6" x14ac:dyDescent="0.25">
      <c r="A40" s="21"/>
      <c r="B40" s="21"/>
      <c r="C40" s="21"/>
      <c r="D40" s="21"/>
      <c r="E40" s="21"/>
      <c r="F40" s="21"/>
    </row>
    <row r="41" spans="1:6" x14ac:dyDescent="0.25">
      <c r="A41" s="21"/>
      <c r="B41" s="21"/>
      <c r="C41" s="21"/>
      <c r="D41" s="21"/>
      <c r="E41" s="21"/>
      <c r="F41" s="21"/>
    </row>
    <row r="42" spans="1:6" x14ac:dyDescent="0.25">
      <c r="A42" s="21"/>
      <c r="B42" s="21"/>
      <c r="C42" s="21"/>
      <c r="D42" s="21"/>
      <c r="E42" s="21"/>
      <c r="F42" s="21"/>
    </row>
    <row r="43" spans="1:6" x14ac:dyDescent="0.25">
      <c r="A43" s="21"/>
      <c r="B43" s="21"/>
      <c r="C43" s="21"/>
      <c r="D43" s="21"/>
      <c r="E43" s="21"/>
      <c r="F43" s="21"/>
    </row>
    <row r="44" spans="1:6" x14ac:dyDescent="0.25">
      <c r="A44" s="21"/>
      <c r="B44" s="21"/>
      <c r="C44" s="21"/>
      <c r="D44" s="21"/>
      <c r="E44" s="21"/>
      <c r="F44" s="21"/>
    </row>
    <row r="45" spans="1:6" x14ac:dyDescent="0.25">
      <c r="A45" s="21"/>
      <c r="B45" s="21"/>
      <c r="C45" s="21"/>
      <c r="D45" s="21"/>
      <c r="E45" s="21"/>
      <c r="F45" s="21"/>
    </row>
  </sheetData>
  <mergeCells count="1">
    <mergeCell ref="A1:D1"/>
  </mergeCells>
  <phoneticPr fontId="0" type="noConversion"/>
  <pageMargins left="0.46" right="0.39" top="0.77" bottom="0.63" header="0.51181102362204722" footer="0.51181102362204722"/>
  <pageSetup paperSize="9" scale="11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Layout" zoomScaleNormal="100" workbookViewId="0">
      <selection activeCell="C7" sqref="C7:D7"/>
    </sheetView>
  </sheetViews>
  <sheetFormatPr defaultColWidth="9.109375" defaultRowHeight="13.2" x14ac:dyDescent="0.25"/>
  <cols>
    <col min="1" max="1" width="62.5546875" style="138" customWidth="1"/>
    <col min="2" max="2" width="4.109375" style="139" customWidth="1"/>
    <col min="3" max="4" width="10.6640625" style="140" customWidth="1"/>
    <col min="5" max="5" width="10.109375" style="140" customWidth="1"/>
    <col min="6" max="16384" width="9.109375" style="140"/>
  </cols>
  <sheetData>
    <row r="1" spans="1:8" ht="14.4" thickBot="1" x14ac:dyDescent="0.3">
      <c r="D1" s="517" t="s">
        <v>228</v>
      </c>
      <c r="E1" s="517"/>
    </row>
    <row r="2" spans="1:8" s="141" customFormat="1" ht="29.25" customHeight="1" x14ac:dyDescent="0.25">
      <c r="A2" s="518" t="s">
        <v>229</v>
      </c>
      <c r="B2" s="520" t="s">
        <v>230</v>
      </c>
      <c r="C2" s="473" t="s">
        <v>391</v>
      </c>
      <c r="D2" s="474" t="s">
        <v>231</v>
      </c>
      <c r="E2" s="475" t="s">
        <v>232</v>
      </c>
    </row>
    <row r="3" spans="1:8" s="142" customFormat="1" ht="14.25" customHeight="1" thickBot="1" x14ac:dyDescent="0.3">
      <c r="A3" s="519"/>
      <c r="B3" s="521"/>
      <c r="C3" s="471"/>
      <c r="D3" s="471"/>
      <c r="E3" s="472" t="s">
        <v>233</v>
      </c>
    </row>
    <row r="4" spans="1:8" s="136" customFormat="1" ht="12.9" customHeight="1" thickBot="1" x14ac:dyDescent="0.3">
      <c r="A4" s="143" t="s">
        <v>234</v>
      </c>
      <c r="B4" s="144" t="s">
        <v>235</v>
      </c>
      <c r="C4" s="144" t="s">
        <v>236</v>
      </c>
      <c r="D4" s="144" t="s">
        <v>237</v>
      </c>
      <c r="E4" s="317" t="s">
        <v>238</v>
      </c>
    </row>
    <row r="5" spans="1:8" s="136" customFormat="1" ht="12.9" customHeight="1" x14ac:dyDescent="0.25">
      <c r="A5" s="145" t="s">
        <v>239</v>
      </c>
      <c r="B5" s="146" t="s">
        <v>240</v>
      </c>
      <c r="C5" s="324"/>
      <c r="D5" s="324"/>
      <c r="E5" s="318" t="str">
        <f t="shared" ref="E5:E63" si="0">IF(C5&lt;&gt;0,ROUND(D5*100/C5,2),"-    ")</f>
        <v xml:space="preserve">-    </v>
      </c>
    </row>
    <row r="6" spans="1:8" s="136" customFormat="1" ht="12.9" customHeight="1" x14ac:dyDescent="0.25">
      <c r="A6" s="147" t="s">
        <v>241</v>
      </c>
      <c r="B6" s="148" t="s">
        <v>242</v>
      </c>
      <c r="C6" s="149"/>
      <c r="D6" s="149"/>
      <c r="E6" s="319" t="str">
        <f t="shared" si="0"/>
        <v xml:space="preserve">-    </v>
      </c>
    </row>
    <row r="7" spans="1:8" ht="12.75" customHeight="1" x14ac:dyDescent="0.25">
      <c r="A7" s="150" t="s">
        <v>243</v>
      </c>
      <c r="B7" s="151">
        <v>3</v>
      </c>
      <c r="C7" s="149">
        <v>88</v>
      </c>
      <c r="D7" s="149">
        <v>47</v>
      </c>
      <c r="E7" s="319">
        <f t="shared" si="0"/>
        <v>53.41</v>
      </c>
    </row>
    <row r="8" spans="1:8" x14ac:dyDescent="0.25">
      <c r="A8" s="147" t="s">
        <v>244</v>
      </c>
      <c r="B8" s="152">
        <v>4</v>
      </c>
      <c r="C8" s="149">
        <v>2985</v>
      </c>
      <c r="D8" s="149">
        <v>6533</v>
      </c>
      <c r="E8" s="320">
        <f t="shared" si="0"/>
        <v>218.86</v>
      </c>
    </row>
    <row r="9" spans="1:8" x14ac:dyDescent="0.25">
      <c r="A9" s="147" t="s">
        <v>245</v>
      </c>
      <c r="B9" s="152">
        <v>5</v>
      </c>
      <c r="C9" s="149"/>
      <c r="D9" s="149"/>
      <c r="E9" s="320" t="str">
        <f t="shared" si="0"/>
        <v xml:space="preserve">-    </v>
      </c>
    </row>
    <row r="10" spans="1:8" ht="12.75" customHeight="1" thickBot="1" x14ac:dyDescent="0.3">
      <c r="A10" s="206" t="s">
        <v>246</v>
      </c>
      <c r="B10" s="197">
        <v>6</v>
      </c>
      <c r="C10" s="153"/>
      <c r="D10" s="153"/>
      <c r="E10" s="321" t="str">
        <f t="shared" si="0"/>
        <v xml:space="preserve">-    </v>
      </c>
      <c r="H10" s="140" t="s">
        <v>85</v>
      </c>
    </row>
    <row r="11" spans="1:8" ht="13.5" customHeight="1" thickBot="1" x14ac:dyDescent="0.3">
      <c r="A11" s="207" t="s">
        <v>247</v>
      </c>
      <c r="B11" s="208">
        <v>7</v>
      </c>
      <c r="C11" s="215">
        <f>SUM(C5:C10)</f>
        <v>3073</v>
      </c>
      <c r="D11" s="215">
        <f>SUM(D5:D10)</f>
        <v>6580</v>
      </c>
      <c r="E11" s="322">
        <f t="shared" si="0"/>
        <v>214.12</v>
      </c>
    </row>
    <row r="12" spans="1:8" x14ac:dyDescent="0.25">
      <c r="A12" s="198" t="s">
        <v>248</v>
      </c>
      <c r="B12" s="165">
        <v>8</v>
      </c>
      <c r="C12" s="149">
        <v>1633027</v>
      </c>
      <c r="D12" s="149">
        <v>1745867</v>
      </c>
      <c r="E12" s="319">
        <f t="shared" si="0"/>
        <v>106.91</v>
      </c>
    </row>
    <row r="13" spans="1:8" x14ac:dyDescent="0.25">
      <c r="A13" s="154" t="s">
        <v>249</v>
      </c>
      <c r="B13" s="152">
        <v>9</v>
      </c>
      <c r="C13" s="149">
        <v>24571</v>
      </c>
      <c r="D13" s="149">
        <v>36132</v>
      </c>
      <c r="E13" s="320">
        <f t="shared" si="0"/>
        <v>147.05000000000001</v>
      </c>
    </row>
    <row r="14" spans="1:8" x14ac:dyDescent="0.25">
      <c r="A14" s="154" t="s">
        <v>250</v>
      </c>
      <c r="B14" s="152">
        <v>10</v>
      </c>
      <c r="C14" s="149">
        <v>20024</v>
      </c>
      <c r="D14" s="149">
        <v>7463</v>
      </c>
      <c r="E14" s="320">
        <f t="shared" si="0"/>
        <v>37.270000000000003</v>
      </c>
    </row>
    <row r="15" spans="1:8" x14ac:dyDescent="0.25">
      <c r="A15" s="154" t="s">
        <v>251</v>
      </c>
      <c r="B15" s="152">
        <v>11</v>
      </c>
      <c r="C15" s="149"/>
      <c r="D15" s="149"/>
      <c r="E15" s="320" t="str">
        <f t="shared" si="0"/>
        <v xml:space="preserve">-    </v>
      </c>
    </row>
    <row r="16" spans="1:8" x14ac:dyDescent="0.25">
      <c r="A16" s="154" t="s">
        <v>252</v>
      </c>
      <c r="B16" s="152">
        <v>12</v>
      </c>
      <c r="C16" s="149">
        <v>29604</v>
      </c>
      <c r="D16" s="149">
        <v>49482</v>
      </c>
      <c r="E16" s="320">
        <f t="shared" si="0"/>
        <v>167.15</v>
      </c>
    </row>
    <row r="17" spans="1:5" x14ac:dyDescent="0.25">
      <c r="A17" s="154" t="s">
        <v>253</v>
      </c>
      <c r="B17" s="155">
        <v>13</v>
      </c>
      <c r="C17" s="149"/>
      <c r="D17" s="149"/>
      <c r="E17" s="321" t="str">
        <f t="shared" si="0"/>
        <v xml:space="preserve">-    </v>
      </c>
    </row>
    <row r="18" spans="1:5" x14ac:dyDescent="0.25">
      <c r="A18" s="154" t="s">
        <v>254</v>
      </c>
      <c r="B18" s="152">
        <v>14</v>
      </c>
      <c r="C18" s="149"/>
      <c r="D18" s="149"/>
      <c r="E18" s="321" t="str">
        <f t="shared" si="0"/>
        <v xml:space="preserve">-    </v>
      </c>
    </row>
    <row r="19" spans="1:5" ht="13.8" thickBot="1" x14ac:dyDescent="0.3">
      <c r="A19" s="201" t="s">
        <v>255</v>
      </c>
      <c r="B19" s="155">
        <v>15</v>
      </c>
      <c r="C19" s="149"/>
      <c r="D19" s="149"/>
      <c r="E19" s="321" t="str">
        <f t="shared" si="0"/>
        <v xml:space="preserve">-    </v>
      </c>
    </row>
    <row r="20" spans="1:5" ht="13.8" thickBot="1" x14ac:dyDescent="0.3">
      <c r="A20" s="199" t="s">
        <v>256</v>
      </c>
      <c r="B20" s="203">
        <v>16</v>
      </c>
      <c r="C20" s="215">
        <f>SUM(C12:C19)</f>
        <v>1707226</v>
      </c>
      <c r="D20" s="215">
        <f>SUM(D12:D19)</f>
        <v>1838944</v>
      </c>
      <c r="E20" s="322">
        <f t="shared" si="0"/>
        <v>107.72</v>
      </c>
    </row>
    <row r="21" spans="1:5" x14ac:dyDescent="0.25">
      <c r="A21" s="209" t="s">
        <v>257</v>
      </c>
      <c r="B21" s="165">
        <v>17</v>
      </c>
      <c r="C21" s="149">
        <v>88429</v>
      </c>
      <c r="D21" s="149">
        <v>194203</v>
      </c>
      <c r="E21" s="319">
        <f t="shared" si="0"/>
        <v>219.61</v>
      </c>
    </row>
    <row r="22" spans="1:5" x14ac:dyDescent="0.25">
      <c r="A22" s="154" t="s">
        <v>258</v>
      </c>
      <c r="B22" s="152">
        <v>18</v>
      </c>
      <c r="C22" s="149"/>
      <c r="D22" s="149"/>
      <c r="E22" s="320" t="str">
        <f t="shared" si="0"/>
        <v xml:space="preserve">-    </v>
      </c>
    </row>
    <row r="23" spans="1:5" x14ac:dyDescent="0.25">
      <c r="A23" s="154" t="s">
        <v>259</v>
      </c>
      <c r="B23" s="152">
        <v>19</v>
      </c>
      <c r="C23" s="149"/>
      <c r="D23" s="149">
        <v>31629</v>
      </c>
      <c r="E23" s="320" t="str">
        <f t="shared" si="0"/>
        <v xml:space="preserve">-    </v>
      </c>
    </row>
    <row r="24" spans="1:5" x14ac:dyDescent="0.25">
      <c r="A24" s="154" t="s">
        <v>260</v>
      </c>
      <c r="B24" s="152">
        <v>20</v>
      </c>
      <c r="C24" s="149"/>
      <c r="D24" s="149"/>
      <c r="E24" s="320" t="str">
        <f t="shared" si="0"/>
        <v xml:space="preserve">-    </v>
      </c>
    </row>
    <row r="25" spans="1:5" x14ac:dyDescent="0.25">
      <c r="A25" s="154" t="s">
        <v>261</v>
      </c>
      <c r="B25" s="152">
        <v>21</v>
      </c>
      <c r="C25" s="149"/>
      <c r="D25" s="149"/>
      <c r="E25" s="320" t="str">
        <f t="shared" si="0"/>
        <v xml:space="preserve">-    </v>
      </c>
    </row>
    <row r="26" spans="1:5" ht="13.8" thickBot="1" x14ac:dyDescent="0.3">
      <c r="A26" s="196" t="s">
        <v>262</v>
      </c>
      <c r="B26" s="155">
        <v>22</v>
      </c>
      <c r="C26" s="149"/>
      <c r="D26" s="149"/>
      <c r="E26" s="320" t="str">
        <f t="shared" si="0"/>
        <v xml:space="preserve">-    </v>
      </c>
    </row>
    <row r="27" spans="1:5" s="156" customFormat="1" ht="13.8" thickBot="1" x14ac:dyDescent="0.3">
      <c r="A27" s="199" t="s">
        <v>263</v>
      </c>
      <c r="B27" s="195">
        <v>23</v>
      </c>
      <c r="C27" s="215">
        <f>SUM(C21:C26)</f>
        <v>88429</v>
      </c>
      <c r="D27" s="215">
        <f>SUM(D21:D26)</f>
        <v>225832</v>
      </c>
      <c r="E27" s="322">
        <f t="shared" si="0"/>
        <v>255.38</v>
      </c>
    </row>
    <row r="28" spans="1:5" s="156" customFormat="1" x14ac:dyDescent="0.25">
      <c r="A28" s="198" t="s">
        <v>264</v>
      </c>
      <c r="B28" s="165">
        <v>24</v>
      </c>
      <c r="C28" s="149">
        <v>544654</v>
      </c>
      <c r="D28" s="149">
        <v>521875</v>
      </c>
      <c r="E28" s="320">
        <f t="shared" si="0"/>
        <v>95.82</v>
      </c>
    </row>
    <row r="29" spans="1:5" s="156" customFormat="1" x14ac:dyDescent="0.25">
      <c r="A29" s="154" t="s">
        <v>265</v>
      </c>
      <c r="B29" s="157">
        <v>25</v>
      </c>
      <c r="C29" s="149"/>
      <c r="D29" s="149"/>
      <c r="E29" s="320" t="str">
        <f t="shared" si="0"/>
        <v xml:space="preserve">-    </v>
      </c>
    </row>
    <row r="30" spans="1:5" s="156" customFormat="1" x14ac:dyDescent="0.25">
      <c r="A30" s="154" t="s">
        <v>266</v>
      </c>
      <c r="B30" s="157">
        <v>26</v>
      </c>
      <c r="C30" s="149"/>
      <c r="D30" s="149"/>
      <c r="E30" s="320" t="str">
        <f t="shared" si="0"/>
        <v xml:space="preserve">-    </v>
      </c>
    </row>
    <row r="31" spans="1:5" s="156" customFormat="1" x14ac:dyDescent="0.25">
      <c r="A31" s="154" t="s">
        <v>267</v>
      </c>
      <c r="B31" s="157">
        <v>27</v>
      </c>
      <c r="C31" s="149"/>
      <c r="D31" s="149"/>
      <c r="E31" s="320" t="str">
        <f t="shared" si="0"/>
        <v xml:space="preserve">-    </v>
      </c>
    </row>
    <row r="32" spans="1:5" s="156" customFormat="1" ht="24" customHeight="1" thickBot="1" x14ac:dyDescent="0.3">
      <c r="A32" s="196" t="s">
        <v>268</v>
      </c>
      <c r="B32" s="211">
        <v>28</v>
      </c>
      <c r="C32" s="149"/>
      <c r="D32" s="149"/>
      <c r="E32" s="320" t="str">
        <f t="shared" si="0"/>
        <v xml:space="preserve">-    </v>
      </c>
    </row>
    <row r="33" spans="1:5" s="156" customFormat="1" ht="21.75" customHeight="1" thickBot="1" x14ac:dyDescent="0.3">
      <c r="A33" s="210" t="s">
        <v>269</v>
      </c>
      <c r="B33" s="195">
        <v>29</v>
      </c>
      <c r="C33" s="215">
        <f>SUM(C28:C32)</f>
        <v>544654</v>
      </c>
      <c r="D33" s="215">
        <f>SUM(D28:D32)</f>
        <v>521875</v>
      </c>
      <c r="E33" s="323">
        <f t="shared" si="0"/>
        <v>95.82</v>
      </c>
    </row>
    <row r="34" spans="1:5" ht="17.25" customHeight="1" thickBot="1" x14ac:dyDescent="0.3">
      <c r="A34" s="200" t="s">
        <v>270</v>
      </c>
      <c r="B34" s="203">
        <v>30</v>
      </c>
      <c r="C34" s="214">
        <f>C11+C20+C27+C33</f>
        <v>2343382</v>
      </c>
      <c r="D34" s="214">
        <f>D11+D20+D27+D33</f>
        <v>2593231</v>
      </c>
      <c r="E34" s="322">
        <f t="shared" si="0"/>
        <v>110.66</v>
      </c>
    </row>
    <row r="35" spans="1:5" x14ac:dyDescent="0.25">
      <c r="A35" s="198" t="s">
        <v>271</v>
      </c>
      <c r="B35" s="165">
        <v>31</v>
      </c>
      <c r="C35" s="149">
        <v>621</v>
      </c>
      <c r="D35" s="149">
        <v>735</v>
      </c>
      <c r="E35" s="319">
        <f t="shared" si="0"/>
        <v>118.36</v>
      </c>
    </row>
    <row r="36" spans="1:5" x14ac:dyDescent="0.25">
      <c r="A36" s="154" t="s">
        <v>272</v>
      </c>
      <c r="B36" s="152">
        <v>32</v>
      </c>
      <c r="C36" s="149"/>
      <c r="D36" s="149"/>
      <c r="E36" s="320" t="str">
        <f t="shared" si="0"/>
        <v xml:space="preserve">-    </v>
      </c>
    </row>
    <row r="37" spans="1:5" ht="12.75" customHeight="1" x14ac:dyDescent="0.25">
      <c r="A37" s="154" t="s">
        <v>273</v>
      </c>
      <c r="B37" s="152">
        <v>33</v>
      </c>
      <c r="C37" s="149"/>
      <c r="D37" s="149"/>
      <c r="E37" s="320" t="str">
        <f t="shared" si="0"/>
        <v xml:space="preserve">-    </v>
      </c>
    </row>
    <row r="38" spans="1:5" x14ac:dyDescent="0.25">
      <c r="A38" s="154" t="s">
        <v>274</v>
      </c>
      <c r="B38" s="152">
        <v>34</v>
      </c>
      <c r="C38" s="149"/>
      <c r="D38" s="149"/>
      <c r="E38" s="320" t="str">
        <f t="shared" si="0"/>
        <v xml:space="preserve">-    </v>
      </c>
    </row>
    <row r="39" spans="1:5" ht="24.75" customHeight="1" thickBot="1" x14ac:dyDescent="0.3">
      <c r="A39" s="196" t="s">
        <v>275</v>
      </c>
      <c r="B39" s="211">
        <v>35</v>
      </c>
      <c r="C39" s="149"/>
      <c r="D39" s="149"/>
      <c r="E39" s="320" t="str">
        <f t="shared" si="0"/>
        <v xml:space="preserve">-    </v>
      </c>
    </row>
    <row r="40" spans="1:5" ht="13.8" thickBot="1" x14ac:dyDescent="0.3">
      <c r="A40" s="199" t="s">
        <v>276</v>
      </c>
      <c r="B40" s="195">
        <v>36</v>
      </c>
      <c r="C40" s="215">
        <f>SUM(C35:C39)</f>
        <v>621</v>
      </c>
      <c r="D40" s="215">
        <f>SUM(D35:D39)</f>
        <v>735</v>
      </c>
      <c r="E40" s="322">
        <f t="shared" si="0"/>
        <v>118.36</v>
      </c>
    </row>
    <row r="41" spans="1:5" x14ac:dyDescent="0.25">
      <c r="A41" s="198" t="s">
        <v>277</v>
      </c>
      <c r="B41" s="151">
        <v>37</v>
      </c>
      <c r="C41" s="149">
        <v>2338</v>
      </c>
      <c r="D41" s="149">
        <v>2289</v>
      </c>
      <c r="E41" s="319">
        <f t="shared" si="0"/>
        <v>97.9</v>
      </c>
    </row>
    <row r="42" spans="1:5" ht="15.75" customHeight="1" x14ac:dyDescent="0.25">
      <c r="A42" s="154" t="s">
        <v>278</v>
      </c>
      <c r="B42" s="152">
        <v>38</v>
      </c>
      <c r="C42" s="149">
        <v>85223</v>
      </c>
      <c r="D42" s="149">
        <v>48986</v>
      </c>
      <c r="E42" s="320">
        <f t="shared" si="0"/>
        <v>57.48</v>
      </c>
    </row>
    <row r="43" spans="1:5" ht="15.75" customHeight="1" x14ac:dyDescent="0.25">
      <c r="A43" s="154" t="s">
        <v>279</v>
      </c>
      <c r="B43" s="152">
        <v>39</v>
      </c>
      <c r="C43" s="149">
        <v>28148</v>
      </c>
      <c r="D43" s="149">
        <v>96984</v>
      </c>
      <c r="E43" s="320">
        <f t="shared" si="0"/>
        <v>344.55</v>
      </c>
    </row>
    <row r="44" spans="1:5" x14ac:dyDescent="0.25">
      <c r="A44" s="154" t="s">
        <v>280</v>
      </c>
      <c r="B44" s="152">
        <v>40</v>
      </c>
      <c r="C44" s="149">
        <v>246</v>
      </c>
      <c r="D44" s="149">
        <v>389</v>
      </c>
      <c r="E44" s="320">
        <f t="shared" si="0"/>
        <v>158.13</v>
      </c>
    </row>
    <row r="45" spans="1:5" ht="26.25" customHeight="1" x14ac:dyDescent="0.25">
      <c r="A45" s="147" t="s">
        <v>281</v>
      </c>
      <c r="B45" s="152">
        <v>41</v>
      </c>
      <c r="C45" s="149"/>
      <c r="D45" s="149"/>
      <c r="E45" s="320" t="str">
        <f t="shared" si="0"/>
        <v xml:space="preserve">-    </v>
      </c>
    </row>
    <row r="46" spans="1:5" x14ac:dyDescent="0.25">
      <c r="A46" s="147" t="s">
        <v>282</v>
      </c>
      <c r="B46" s="155">
        <v>42</v>
      </c>
      <c r="C46" s="149"/>
      <c r="D46" s="149"/>
      <c r="E46" s="321" t="str">
        <f t="shared" si="0"/>
        <v xml:space="preserve">-    </v>
      </c>
    </row>
    <row r="47" spans="1:5" ht="13.8" thickBot="1" x14ac:dyDescent="0.3">
      <c r="A47" s="193" t="s">
        <v>283</v>
      </c>
      <c r="B47" s="197">
        <v>43</v>
      </c>
      <c r="C47" s="149"/>
      <c r="D47" s="149"/>
      <c r="E47" s="321" t="str">
        <f t="shared" si="0"/>
        <v xml:space="preserve">-    </v>
      </c>
    </row>
    <row r="48" spans="1:5" ht="13.8" thickBot="1" x14ac:dyDescent="0.3">
      <c r="A48" s="199" t="s">
        <v>284</v>
      </c>
      <c r="B48" s="213">
        <v>44</v>
      </c>
      <c r="C48" s="215">
        <f>SUM(C41:C44)</f>
        <v>115955</v>
      </c>
      <c r="D48" s="215">
        <f>SUM(D41:D44)</f>
        <v>148648</v>
      </c>
      <c r="E48" s="322">
        <f t="shared" si="0"/>
        <v>128.19</v>
      </c>
    </row>
    <row r="49" spans="1:5" x14ac:dyDescent="0.25">
      <c r="A49" s="198" t="s">
        <v>285</v>
      </c>
      <c r="B49" s="151">
        <v>45</v>
      </c>
      <c r="C49" s="149"/>
      <c r="D49" s="149"/>
      <c r="E49" s="319" t="str">
        <f t="shared" si="0"/>
        <v xml:space="preserve">-    </v>
      </c>
    </row>
    <row r="50" spans="1:5" ht="13.8" thickBot="1" x14ac:dyDescent="0.3">
      <c r="A50" s="201" t="s">
        <v>286</v>
      </c>
      <c r="B50" s="155">
        <v>46</v>
      </c>
      <c r="C50" s="149"/>
      <c r="D50" s="149"/>
      <c r="E50" s="320" t="str">
        <f t="shared" si="0"/>
        <v xml:space="preserve">-    </v>
      </c>
    </row>
    <row r="51" spans="1:5" ht="13.8" thickBot="1" x14ac:dyDescent="0.3">
      <c r="A51" s="199" t="s">
        <v>287</v>
      </c>
      <c r="B51" s="195">
        <v>47</v>
      </c>
      <c r="C51" s="215">
        <f>SUM(C49:C50)</f>
        <v>0</v>
      </c>
      <c r="D51" s="215">
        <f>SUM(D49:D50)</f>
        <v>0</v>
      </c>
      <c r="E51" s="322" t="str">
        <f t="shared" si="0"/>
        <v xml:space="preserve">-    </v>
      </c>
    </row>
    <row r="52" spans="1:5" x14ac:dyDescent="0.25">
      <c r="A52" s="209" t="s">
        <v>288</v>
      </c>
      <c r="B52" s="151">
        <v>48</v>
      </c>
      <c r="C52" s="149">
        <v>98</v>
      </c>
      <c r="D52" s="149">
        <v>65</v>
      </c>
      <c r="E52" s="319">
        <f t="shared" si="0"/>
        <v>66.33</v>
      </c>
    </row>
    <row r="53" spans="1:5" x14ac:dyDescent="0.25">
      <c r="A53" s="154" t="s">
        <v>289</v>
      </c>
      <c r="B53" s="152">
        <v>49</v>
      </c>
      <c r="C53" s="149">
        <v>835831</v>
      </c>
      <c r="D53" s="149">
        <v>653013</v>
      </c>
      <c r="E53" s="320">
        <f t="shared" si="0"/>
        <v>78.13</v>
      </c>
    </row>
    <row r="54" spans="1:5" x14ac:dyDescent="0.25">
      <c r="A54" s="154" t="s">
        <v>290</v>
      </c>
      <c r="B54" s="152">
        <v>50</v>
      </c>
      <c r="C54" s="149"/>
      <c r="D54" s="149"/>
      <c r="E54" s="320" t="str">
        <f t="shared" si="0"/>
        <v xml:space="preserve">-    </v>
      </c>
    </row>
    <row r="55" spans="1:5" ht="13.8" thickBot="1" x14ac:dyDescent="0.3">
      <c r="A55" s="201" t="s">
        <v>291</v>
      </c>
      <c r="B55" s="155">
        <v>51</v>
      </c>
      <c r="C55" s="149">
        <v>32</v>
      </c>
      <c r="D55" s="149">
        <v>41</v>
      </c>
      <c r="E55" s="321">
        <f t="shared" si="0"/>
        <v>128.13</v>
      </c>
    </row>
    <row r="56" spans="1:5" ht="13.8" thickBot="1" x14ac:dyDescent="0.3">
      <c r="A56" s="212" t="s">
        <v>292</v>
      </c>
      <c r="B56" s="213">
        <v>52</v>
      </c>
      <c r="C56" s="215">
        <f>SUM(C52:C55)</f>
        <v>835961</v>
      </c>
      <c r="D56" s="215">
        <f>SUM(D52:D55)</f>
        <v>653119</v>
      </c>
      <c r="E56" s="322">
        <f t="shared" si="0"/>
        <v>78.13</v>
      </c>
    </row>
    <row r="57" spans="1:5" x14ac:dyDescent="0.25">
      <c r="A57" s="209" t="s">
        <v>293</v>
      </c>
      <c r="B57" s="165">
        <v>53</v>
      </c>
      <c r="C57" s="149">
        <v>21306</v>
      </c>
      <c r="D57" s="149">
        <v>21149</v>
      </c>
      <c r="E57" s="319">
        <f t="shared" si="0"/>
        <v>99.26</v>
      </c>
    </row>
    <row r="58" spans="1:5" x14ac:dyDescent="0.25">
      <c r="A58" s="154" t="s">
        <v>294</v>
      </c>
      <c r="B58" s="152">
        <v>54</v>
      </c>
      <c r="C58" s="149">
        <v>7212</v>
      </c>
      <c r="D58" s="149">
        <v>18308</v>
      </c>
      <c r="E58" s="320">
        <f t="shared" si="0"/>
        <v>253.85</v>
      </c>
    </row>
    <row r="59" spans="1:5" ht="12.75" customHeight="1" x14ac:dyDescent="0.25">
      <c r="A59" s="154" t="s">
        <v>295</v>
      </c>
      <c r="B59" s="152">
        <v>55</v>
      </c>
      <c r="C59" s="149">
        <v>140</v>
      </c>
      <c r="D59" s="149"/>
      <c r="E59" s="320">
        <f t="shared" si="0"/>
        <v>0</v>
      </c>
    </row>
    <row r="60" spans="1:5" ht="14.25" customHeight="1" thickBot="1" x14ac:dyDescent="0.3">
      <c r="A60" s="196" t="s">
        <v>296</v>
      </c>
      <c r="B60" s="155">
        <v>56</v>
      </c>
      <c r="C60" s="149"/>
      <c r="D60" s="149"/>
      <c r="E60" s="320" t="str">
        <f t="shared" si="0"/>
        <v xml:space="preserve">-    </v>
      </c>
    </row>
    <row r="61" spans="1:5" ht="15.75" customHeight="1" thickBot="1" x14ac:dyDescent="0.3">
      <c r="A61" s="210" t="s">
        <v>297</v>
      </c>
      <c r="B61" s="195">
        <v>57</v>
      </c>
      <c r="C61" s="215">
        <f>SUM(C57:C60)</f>
        <v>28658</v>
      </c>
      <c r="D61" s="215">
        <f>SUM(D57:D60)</f>
        <v>39457</v>
      </c>
      <c r="E61" s="322">
        <f t="shared" si="0"/>
        <v>137.68</v>
      </c>
    </row>
    <row r="62" spans="1:5" ht="18" customHeight="1" thickBot="1" x14ac:dyDescent="0.3">
      <c r="A62" s="200" t="s">
        <v>298</v>
      </c>
      <c r="B62" s="213">
        <v>58</v>
      </c>
      <c r="C62" s="214">
        <f>C40+C48+C51+C56+C61</f>
        <v>981195</v>
      </c>
      <c r="D62" s="214">
        <f>D40+D48+D51+D56+D61</f>
        <v>841959</v>
      </c>
      <c r="E62" s="322">
        <f t="shared" si="0"/>
        <v>85.81</v>
      </c>
    </row>
    <row r="63" spans="1:5" ht="13.8" thickBot="1" x14ac:dyDescent="0.3">
      <c r="A63" s="158" t="s">
        <v>299</v>
      </c>
      <c r="B63" s="159">
        <v>59</v>
      </c>
      <c r="C63" s="214">
        <f>C34+C62</f>
        <v>3324577</v>
      </c>
      <c r="D63" s="214">
        <f>D34+D62</f>
        <v>3435190</v>
      </c>
      <c r="E63" s="322">
        <f t="shared" si="0"/>
        <v>103.33</v>
      </c>
    </row>
  </sheetData>
  <mergeCells count="3">
    <mergeCell ref="D1:E1"/>
    <mergeCell ref="A2:A3"/>
    <mergeCell ref="B2:B3"/>
  </mergeCells>
  <phoneticPr fontId="0" type="noConversion"/>
  <pageMargins left="0.78740157480314965" right="0.35433070866141736" top="0.59055118110236227" bottom="0.51181102362204722" header="0.31496062992125984" footer="0.51181102362204722"/>
  <pageSetup paperSize="9" scale="87" orientation="portrait" r:id="rId1"/>
  <headerFooter alignWithMargins="0">
    <oddHeader>&amp;C&amp;"Times New Roman,Félkövér"&amp;9                                                                                                                   8. számú melléklet a 12/2011.(IV.29.) önkormányzati rendelethez&amp;14
MÉRLEG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zoomScaleNormal="120" workbookViewId="0"/>
  </sheetViews>
  <sheetFormatPr defaultColWidth="9.109375" defaultRowHeight="13.2" x14ac:dyDescent="0.25"/>
  <cols>
    <col min="1" max="1" width="62.109375" style="138" customWidth="1"/>
    <col min="2" max="2" width="4.109375" style="139" customWidth="1"/>
    <col min="3" max="4" width="10.6640625" style="140" customWidth="1"/>
    <col min="5" max="5" width="10.6640625" style="170" customWidth="1"/>
    <col min="6" max="16384" width="9.109375" style="140"/>
  </cols>
  <sheetData>
    <row r="1" spans="1:5" ht="14.4" thickBot="1" x14ac:dyDescent="0.3">
      <c r="D1" s="517" t="s">
        <v>228</v>
      </c>
      <c r="E1" s="517"/>
    </row>
    <row r="2" spans="1:5" s="160" customFormat="1" ht="31.5" customHeight="1" x14ac:dyDescent="0.25">
      <c r="A2" s="518" t="s">
        <v>300</v>
      </c>
      <c r="B2" s="520" t="s">
        <v>230</v>
      </c>
      <c r="C2" s="473" t="s">
        <v>391</v>
      </c>
      <c r="D2" s="474" t="s">
        <v>231</v>
      </c>
      <c r="E2" s="475" t="s">
        <v>232</v>
      </c>
    </row>
    <row r="3" spans="1:5" s="160" customFormat="1" ht="13.5" customHeight="1" x14ac:dyDescent="0.25">
      <c r="A3" s="522"/>
      <c r="B3" s="523"/>
      <c r="C3" s="476"/>
      <c r="D3" s="476"/>
      <c r="E3" s="477" t="s">
        <v>233</v>
      </c>
    </row>
    <row r="4" spans="1:5" s="164" customFormat="1" ht="13.8" thickBot="1" x14ac:dyDescent="0.3">
      <c r="A4" s="161" t="s">
        <v>234</v>
      </c>
      <c r="B4" s="162" t="s">
        <v>235</v>
      </c>
      <c r="C4" s="163" t="s">
        <v>237</v>
      </c>
      <c r="D4" s="163" t="s">
        <v>237</v>
      </c>
      <c r="E4" s="325" t="s">
        <v>238</v>
      </c>
    </row>
    <row r="5" spans="1:5" ht="12.75" customHeight="1" x14ac:dyDescent="0.25">
      <c r="A5" s="145" t="s">
        <v>511</v>
      </c>
      <c r="B5" s="165">
        <v>60</v>
      </c>
      <c r="C5" s="190">
        <v>92397</v>
      </c>
      <c r="D5" s="190">
        <v>2158221</v>
      </c>
      <c r="E5" s="318">
        <f t="shared" ref="E5:E53" si="0">IF(C5&lt;&gt;0,ROUND(D5*100/C5,2),"-    ")</f>
        <v>2335.81</v>
      </c>
    </row>
    <row r="6" spans="1:5" x14ac:dyDescent="0.25">
      <c r="A6" s="147" t="s">
        <v>301</v>
      </c>
      <c r="B6" s="155">
        <v>61</v>
      </c>
      <c r="C6" s="166">
        <v>2065824</v>
      </c>
      <c r="D6" s="166">
        <v>325610</v>
      </c>
      <c r="E6" s="321">
        <f t="shared" si="0"/>
        <v>15.76</v>
      </c>
    </row>
    <row r="7" spans="1:5" ht="13.8" thickBot="1" x14ac:dyDescent="0.3">
      <c r="A7" s="193" t="s">
        <v>302</v>
      </c>
      <c r="B7" s="197">
        <v>62</v>
      </c>
      <c r="C7" s="167"/>
      <c r="D7" s="167"/>
      <c r="E7" s="321" t="str">
        <f t="shared" si="0"/>
        <v xml:space="preserve">-    </v>
      </c>
    </row>
    <row r="8" spans="1:5" ht="12.75" customHeight="1" thickBot="1" x14ac:dyDescent="0.3">
      <c r="A8" s="194" t="s">
        <v>303</v>
      </c>
      <c r="B8" s="195">
        <v>63</v>
      </c>
      <c r="C8" s="191">
        <f>SUM(C5:C7)</f>
        <v>2158221</v>
      </c>
      <c r="D8" s="191">
        <f>SUM(D5:D7)</f>
        <v>2483831</v>
      </c>
      <c r="E8" s="322">
        <f t="shared" si="0"/>
        <v>115.09</v>
      </c>
    </row>
    <row r="9" spans="1:5" ht="14.25" customHeight="1" x14ac:dyDescent="0.25">
      <c r="A9" s="150" t="s">
        <v>304</v>
      </c>
      <c r="B9" s="151">
        <v>64</v>
      </c>
      <c r="C9" s="153">
        <v>841487</v>
      </c>
      <c r="D9" s="153">
        <v>692442</v>
      </c>
      <c r="E9" s="319">
        <f t="shared" si="0"/>
        <v>82.29</v>
      </c>
    </row>
    <row r="10" spans="1:5" x14ac:dyDescent="0.25">
      <c r="A10" s="154" t="s">
        <v>305</v>
      </c>
      <c r="B10" s="152">
        <v>65</v>
      </c>
      <c r="C10" s="149"/>
      <c r="D10" s="149"/>
      <c r="E10" s="320" t="str">
        <f t="shared" si="0"/>
        <v xml:space="preserve">-    </v>
      </c>
    </row>
    <row r="11" spans="1:5" x14ac:dyDescent="0.25">
      <c r="A11" s="154" t="s">
        <v>306</v>
      </c>
      <c r="B11" s="152">
        <v>66</v>
      </c>
      <c r="C11" s="149"/>
      <c r="D11" s="149"/>
      <c r="E11" s="320" t="str">
        <f t="shared" si="0"/>
        <v xml:space="preserve">-    </v>
      </c>
    </row>
    <row r="12" spans="1:5" x14ac:dyDescent="0.25">
      <c r="A12" s="154" t="s">
        <v>307</v>
      </c>
      <c r="B12" s="152">
        <v>67</v>
      </c>
      <c r="C12" s="149"/>
      <c r="D12" s="149"/>
      <c r="E12" s="320" t="str">
        <f t="shared" si="0"/>
        <v xml:space="preserve">-    </v>
      </c>
    </row>
    <row r="13" spans="1:5" ht="13.8" thickBot="1" x14ac:dyDescent="0.3">
      <c r="A13" s="196" t="s">
        <v>308</v>
      </c>
      <c r="B13" s="197">
        <v>68</v>
      </c>
      <c r="C13" s="166"/>
      <c r="D13" s="166"/>
      <c r="E13" s="320" t="str">
        <f t="shared" si="0"/>
        <v xml:space="preserve">-    </v>
      </c>
    </row>
    <row r="14" spans="1:5" ht="14.25" customHeight="1" thickBot="1" x14ac:dyDescent="0.3">
      <c r="A14" s="199" t="s">
        <v>309</v>
      </c>
      <c r="B14" s="195">
        <v>69</v>
      </c>
      <c r="C14" s="192">
        <f>SUM(C9:C13)</f>
        <v>841487</v>
      </c>
      <c r="D14" s="192">
        <f>SUM(D9:D13)</f>
        <v>692442</v>
      </c>
      <c r="E14" s="322">
        <f t="shared" si="0"/>
        <v>82.29</v>
      </c>
    </row>
    <row r="15" spans="1:5" ht="15.75" customHeight="1" x14ac:dyDescent="0.25">
      <c r="A15" s="198" t="s">
        <v>310</v>
      </c>
      <c r="B15" s="151">
        <v>70</v>
      </c>
      <c r="C15" s="153"/>
      <c r="D15" s="153"/>
      <c r="E15" s="319" t="str">
        <f t="shared" si="0"/>
        <v xml:space="preserve">-    </v>
      </c>
    </row>
    <row r="16" spans="1:5" s="156" customFormat="1" x14ac:dyDescent="0.25">
      <c r="A16" s="154" t="s">
        <v>311</v>
      </c>
      <c r="B16" s="152">
        <v>71</v>
      </c>
      <c r="C16" s="149"/>
      <c r="D16" s="149"/>
      <c r="E16" s="320" t="str">
        <f t="shared" si="0"/>
        <v xml:space="preserve">-    </v>
      </c>
    </row>
    <row r="17" spans="1:5" s="156" customFormat="1" x14ac:dyDescent="0.25">
      <c r="A17" s="154" t="s">
        <v>312</v>
      </c>
      <c r="B17" s="152">
        <v>72</v>
      </c>
      <c r="C17" s="149"/>
      <c r="D17" s="149"/>
      <c r="E17" s="320" t="str">
        <f t="shared" si="0"/>
        <v xml:space="preserve">-    </v>
      </c>
    </row>
    <row r="18" spans="1:5" ht="13.8" thickBot="1" x14ac:dyDescent="0.3">
      <c r="A18" s="196" t="s">
        <v>313</v>
      </c>
      <c r="B18" s="197">
        <v>73</v>
      </c>
      <c r="C18" s="166"/>
      <c r="D18" s="166"/>
      <c r="E18" s="321" t="str">
        <f t="shared" si="0"/>
        <v xml:space="preserve">-    </v>
      </c>
    </row>
    <row r="19" spans="1:5" ht="13.8" thickBot="1" x14ac:dyDescent="0.3">
      <c r="A19" s="199" t="s">
        <v>314</v>
      </c>
      <c r="B19" s="195">
        <v>74</v>
      </c>
      <c r="C19" s="192">
        <f>SUM(C15:C18)</f>
        <v>0</v>
      </c>
      <c r="D19" s="192">
        <f>SUM(D15:D18)</f>
        <v>0</v>
      </c>
      <c r="E19" s="322" t="str">
        <f t="shared" si="0"/>
        <v xml:space="preserve">-    </v>
      </c>
    </row>
    <row r="20" spans="1:5" ht="13.8" thickBot="1" x14ac:dyDescent="0.3">
      <c r="A20" s="200" t="s">
        <v>315</v>
      </c>
      <c r="B20" s="195">
        <v>75</v>
      </c>
      <c r="C20" s="191">
        <f>C14+C19</f>
        <v>841487</v>
      </c>
      <c r="D20" s="191">
        <f>D14+D19</f>
        <v>692442</v>
      </c>
      <c r="E20" s="322">
        <f t="shared" si="0"/>
        <v>82.29</v>
      </c>
    </row>
    <row r="21" spans="1:5" x14ac:dyDescent="0.25">
      <c r="A21" s="198" t="s">
        <v>316</v>
      </c>
      <c r="B21" s="151">
        <v>76</v>
      </c>
      <c r="C21" s="153"/>
      <c r="D21" s="153"/>
      <c r="E21" s="319" t="str">
        <f t="shared" si="0"/>
        <v xml:space="preserve">-    </v>
      </c>
    </row>
    <row r="22" spans="1:5" x14ac:dyDescent="0.25">
      <c r="A22" s="154" t="s">
        <v>317</v>
      </c>
      <c r="B22" s="152">
        <v>77</v>
      </c>
      <c r="C22" s="149"/>
      <c r="D22" s="149"/>
      <c r="E22" s="320" t="str">
        <f t="shared" si="0"/>
        <v xml:space="preserve">-    </v>
      </c>
    </row>
    <row r="23" spans="1:5" x14ac:dyDescent="0.25">
      <c r="A23" s="154" t="s">
        <v>318</v>
      </c>
      <c r="B23" s="152">
        <v>78</v>
      </c>
      <c r="C23" s="149"/>
      <c r="D23" s="149"/>
      <c r="E23" s="320"/>
    </row>
    <row r="24" spans="1:5" x14ac:dyDescent="0.25">
      <c r="A24" s="154" t="s">
        <v>319</v>
      </c>
      <c r="B24" s="152">
        <v>79</v>
      </c>
      <c r="C24" s="149">
        <v>196712</v>
      </c>
      <c r="D24" s="149">
        <v>181182</v>
      </c>
      <c r="E24" s="320">
        <f t="shared" si="0"/>
        <v>92.11</v>
      </c>
    </row>
    <row r="25" spans="1:5" ht="13.8" thickBot="1" x14ac:dyDescent="0.3">
      <c r="A25" s="201" t="s">
        <v>320</v>
      </c>
      <c r="B25" s="197">
        <v>80</v>
      </c>
      <c r="C25" s="166"/>
      <c r="D25" s="166"/>
      <c r="E25" s="321" t="str">
        <f t="shared" si="0"/>
        <v xml:space="preserve">-    </v>
      </c>
    </row>
    <row r="26" spans="1:5" ht="13.8" thickBot="1" x14ac:dyDescent="0.3">
      <c r="A26" s="199" t="s">
        <v>321</v>
      </c>
      <c r="B26" s="195">
        <v>81</v>
      </c>
      <c r="C26" s="192">
        <f>SUM(C21:C25)</f>
        <v>196712</v>
      </c>
      <c r="D26" s="192">
        <f>SUM(D21:D25)</f>
        <v>181182</v>
      </c>
      <c r="E26" s="322">
        <f t="shared" si="0"/>
        <v>92.11</v>
      </c>
    </row>
    <row r="27" spans="1:5" x14ac:dyDescent="0.25">
      <c r="A27" s="198" t="s">
        <v>322</v>
      </c>
      <c r="B27" s="151">
        <v>82</v>
      </c>
      <c r="C27" s="153"/>
      <c r="D27" s="153"/>
      <c r="E27" s="319" t="str">
        <f t="shared" si="0"/>
        <v xml:space="preserve">-    </v>
      </c>
    </row>
    <row r="28" spans="1:5" x14ac:dyDescent="0.25">
      <c r="A28" s="154" t="s">
        <v>323</v>
      </c>
      <c r="B28" s="152">
        <v>83</v>
      </c>
      <c r="C28" s="149"/>
      <c r="D28" s="149"/>
      <c r="E28" s="320" t="str">
        <f t="shared" si="0"/>
        <v xml:space="preserve">-    </v>
      </c>
    </row>
    <row r="29" spans="1:5" ht="12.75" customHeight="1" x14ac:dyDescent="0.25">
      <c r="A29" s="154" t="s">
        <v>324</v>
      </c>
      <c r="B29" s="152">
        <v>84</v>
      </c>
      <c r="C29" s="149">
        <v>14524</v>
      </c>
      <c r="D29" s="149">
        <v>48254</v>
      </c>
      <c r="E29" s="320">
        <f>IF(C29&lt;&gt;0,ROUND(D29*100/C29,2),"-    ")</f>
        <v>332.24</v>
      </c>
    </row>
    <row r="30" spans="1:5" ht="12.75" customHeight="1" x14ac:dyDescent="0.25">
      <c r="A30" s="154" t="s">
        <v>325</v>
      </c>
      <c r="B30" s="152">
        <v>85</v>
      </c>
      <c r="C30" s="149">
        <v>14524</v>
      </c>
      <c r="D30" s="149">
        <v>48254</v>
      </c>
      <c r="E30" s="320">
        <f>IF(C30&lt;&gt;0,ROUND(D30*100/C30,2),"-    ")</f>
        <v>332.24</v>
      </c>
    </row>
    <row r="31" spans="1:5" ht="12.75" customHeight="1" x14ac:dyDescent="0.25">
      <c r="A31" s="154" t="s">
        <v>326</v>
      </c>
      <c r="B31" s="152">
        <v>86</v>
      </c>
      <c r="C31" s="149"/>
      <c r="D31" s="149"/>
      <c r="E31" s="320" t="str">
        <f t="shared" si="0"/>
        <v xml:space="preserve">-    </v>
      </c>
    </row>
    <row r="32" spans="1:5" ht="12.75" customHeight="1" x14ac:dyDescent="0.25">
      <c r="A32" s="154" t="s">
        <v>327</v>
      </c>
      <c r="B32" s="152">
        <v>87</v>
      </c>
      <c r="C32" s="166">
        <v>90502</v>
      </c>
      <c r="D32" s="166">
        <v>29347</v>
      </c>
      <c r="E32" s="320">
        <f t="shared" si="0"/>
        <v>32.43</v>
      </c>
    </row>
    <row r="33" spans="1:5" ht="12.75" customHeight="1" x14ac:dyDescent="0.25">
      <c r="A33" s="154" t="s">
        <v>328</v>
      </c>
      <c r="B33" s="152">
        <v>88</v>
      </c>
      <c r="C33" s="166"/>
      <c r="D33" s="166"/>
      <c r="E33" s="320" t="str">
        <f t="shared" si="0"/>
        <v xml:space="preserve">-    </v>
      </c>
    </row>
    <row r="34" spans="1:5" ht="12.75" customHeight="1" x14ac:dyDescent="0.25">
      <c r="A34" s="154" t="s">
        <v>329</v>
      </c>
      <c r="B34" s="152">
        <v>89</v>
      </c>
      <c r="C34" s="166"/>
      <c r="D34" s="166"/>
      <c r="E34" s="320" t="str">
        <f t="shared" si="0"/>
        <v xml:space="preserve">-    </v>
      </c>
    </row>
    <row r="35" spans="1:5" ht="12.75" customHeight="1" x14ac:dyDescent="0.25">
      <c r="A35" s="154" t="s">
        <v>330</v>
      </c>
      <c r="B35" s="152">
        <v>90</v>
      </c>
      <c r="C35" s="149"/>
      <c r="D35" s="149"/>
      <c r="E35" s="320" t="str">
        <f t="shared" si="0"/>
        <v xml:space="preserve">-    </v>
      </c>
    </row>
    <row r="36" spans="1:5" ht="12.75" customHeight="1" x14ac:dyDescent="0.25">
      <c r="A36" s="154" t="s">
        <v>331</v>
      </c>
      <c r="B36" s="152">
        <v>91</v>
      </c>
      <c r="C36" s="149">
        <v>57417</v>
      </c>
      <c r="D36" s="149"/>
      <c r="E36" s="320">
        <f t="shared" si="0"/>
        <v>0</v>
      </c>
    </row>
    <row r="37" spans="1:5" ht="12.75" customHeight="1" x14ac:dyDescent="0.25">
      <c r="A37" s="154" t="s">
        <v>332</v>
      </c>
      <c r="B37" s="152">
        <v>92</v>
      </c>
      <c r="C37" s="149">
        <v>22214</v>
      </c>
      <c r="D37" s="149">
        <v>18513</v>
      </c>
      <c r="E37" s="320">
        <f t="shared" si="0"/>
        <v>83.34</v>
      </c>
    </row>
    <row r="38" spans="1:5" ht="12.75" customHeight="1" x14ac:dyDescent="0.25">
      <c r="A38" s="154" t="s">
        <v>333</v>
      </c>
      <c r="B38" s="152">
        <v>93</v>
      </c>
      <c r="C38" s="149"/>
      <c r="D38" s="149"/>
      <c r="E38" s="320" t="str">
        <f t="shared" si="0"/>
        <v xml:space="preserve">-    </v>
      </c>
    </row>
    <row r="39" spans="1:5" ht="23.1" customHeight="1" x14ac:dyDescent="0.25">
      <c r="A39" s="154" t="s">
        <v>334</v>
      </c>
      <c r="B39" s="152">
        <v>94</v>
      </c>
      <c r="C39" s="149">
        <v>10353</v>
      </c>
      <c r="D39" s="149">
        <v>10353</v>
      </c>
      <c r="E39" s="320">
        <f t="shared" si="0"/>
        <v>100</v>
      </c>
    </row>
    <row r="40" spans="1:5" ht="23.1" customHeight="1" x14ac:dyDescent="0.25">
      <c r="A40" s="154" t="s">
        <v>335</v>
      </c>
      <c r="B40" s="152">
        <v>95</v>
      </c>
      <c r="C40" s="149"/>
      <c r="D40" s="149"/>
      <c r="E40" s="320" t="str">
        <f t="shared" si="0"/>
        <v xml:space="preserve">-    </v>
      </c>
    </row>
    <row r="41" spans="1:5" ht="23.1" customHeight="1" x14ac:dyDescent="0.25">
      <c r="A41" s="154" t="s">
        <v>336</v>
      </c>
      <c r="B41" s="152">
        <v>96</v>
      </c>
      <c r="C41" s="149"/>
      <c r="D41" s="149"/>
      <c r="E41" s="320" t="str">
        <f t="shared" si="0"/>
        <v xml:space="preserve">-    </v>
      </c>
    </row>
    <row r="42" spans="1:5" ht="12.75" customHeight="1" x14ac:dyDescent="0.25">
      <c r="A42" s="154" t="s">
        <v>337</v>
      </c>
      <c r="B42" s="152">
        <v>97</v>
      </c>
      <c r="C42" s="149"/>
      <c r="D42" s="149"/>
      <c r="E42" s="320" t="str">
        <f t="shared" si="0"/>
        <v xml:space="preserve">-    </v>
      </c>
    </row>
    <row r="43" spans="1:5" ht="12.75" customHeight="1" x14ac:dyDescent="0.25">
      <c r="A43" s="168" t="s">
        <v>338</v>
      </c>
      <c r="B43" s="152">
        <v>98</v>
      </c>
      <c r="C43" s="149">
        <v>518</v>
      </c>
      <c r="D43" s="149">
        <v>481</v>
      </c>
      <c r="E43" s="320">
        <f t="shared" si="0"/>
        <v>92.86</v>
      </c>
    </row>
    <row r="44" spans="1:5" ht="12.75" customHeight="1" thickBot="1" x14ac:dyDescent="0.3">
      <c r="A44" s="202" t="s">
        <v>339</v>
      </c>
      <c r="B44" s="155">
        <v>99</v>
      </c>
      <c r="C44" s="167"/>
      <c r="D44" s="167"/>
      <c r="E44" s="320" t="str">
        <f t="shared" si="0"/>
        <v xml:space="preserve">-    </v>
      </c>
    </row>
    <row r="45" spans="1:5" ht="13.8" thickBot="1" x14ac:dyDescent="0.3">
      <c r="A45" s="199" t="s">
        <v>340</v>
      </c>
      <c r="B45" s="203">
        <v>100</v>
      </c>
      <c r="C45" s="192">
        <f>C27+C28+C29+C32</f>
        <v>105026</v>
      </c>
      <c r="D45" s="192">
        <f>D27+D28+D29+D32</f>
        <v>77601</v>
      </c>
      <c r="E45" s="322">
        <f t="shared" si="0"/>
        <v>73.89</v>
      </c>
    </row>
    <row r="46" spans="1:5" x14ac:dyDescent="0.25">
      <c r="A46" s="198" t="s">
        <v>341</v>
      </c>
      <c r="B46" s="165">
        <v>101</v>
      </c>
      <c r="C46" s="153">
        <v>33</v>
      </c>
      <c r="D46" s="153">
        <v>78</v>
      </c>
      <c r="E46" s="326">
        <f t="shared" si="0"/>
        <v>236.36</v>
      </c>
    </row>
    <row r="47" spans="1:5" x14ac:dyDescent="0.25">
      <c r="A47" s="154" t="s">
        <v>342</v>
      </c>
      <c r="B47" s="152">
        <v>102</v>
      </c>
      <c r="C47" s="149">
        <v>23067</v>
      </c>
      <c r="D47" s="149">
        <v>15</v>
      </c>
      <c r="E47" s="320">
        <f t="shared" si="0"/>
        <v>7.0000000000000007E-2</v>
      </c>
    </row>
    <row r="48" spans="1:5" ht="12" customHeight="1" x14ac:dyDescent="0.25">
      <c r="A48" s="154" t="s">
        <v>343</v>
      </c>
      <c r="B48" s="152">
        <v>103</v>
      </c>
      <c r="C48" s="149"/>
      <c r="D48" s="149"/>
      <c r="E48" s="320" t="str">
        <f t="shared" si="0"/>
        <v xml:space="preserve">-    </v>
      </c>
    </row>
    <row r="49" spans="1:5" x14ac:dyDescent="0.25">
      <c r="A49" s="147" t="s">
        <v>344</v>
      </c>
      <c r="B49" s="152">
        <v>104</v>
      </c>
      <c r="C49" s="149">
        <v>31</v>
      </c>
      <c r="D49" s="149">
        <v>41</v>
      </c>
      <c r="E49" s="320">
        <f t="shared" si="0"/>
        <v>132.26</v>
      </c>
    </row>
    <row r="50" spans="1:5" ht="12" customHeight="1" x14ac:dyDescent="0.25">
      <c r="A50" s="154" t="s">
        <v>345</v>
      </c>
      <c r="B50" s="152">
        <v>105</v>
      </c>
      <c r="C50" s="166"/>
      <c r="D50" s="166"/>
      <c r="E50" s="320" t="str">
        <f t="shared" si="0"/>
        <v xml:space="preserve">-    </v>
      </c>
    </row>
    <row r="51" spans="1:5" ht="12" customHeight="1" thickBot="1" x14ac:dyDescent="0.3">
      <c r="A51" s="201" t="s">
        <v>346</v>
      </c>
      <c r="B51" s="155">
        <v>106</v>
      </c>
      <c r="C51" s="167"/>
      <c r="D51" s="167"/>
      <c r="E51" s="320" t="str">
        <f t="shared" si="0"/>
        <v xml:space="preserve">-    </v>
      </c>
    </row>
    <row r="52" spans="1:5" ht="12.75" customHeight="1" thickBot="1" x14ac:dyDescent="0.3">
      <c r="A52" s="199" t="s">
        <v>347</v>
      </c>
      <c r="B52" s="195">
        <v>107</v>
      </c>
      <c r="C52" s="192">
        <f>SUM(C46:C49)</f>
        <v>23131</v>
      </c>
      <c r="D52" s="192">
        <f>SUM(D46:D49)</f>
        <v>134</v>
      </c>
      <c r="E52" s="322">
        <f t="shared" si="0"/>
        <v>0.57999999999999996</v>
      </c>
    </row>
    <row r="53" spans="1:5" ht="13.8" thickBot="1" x14ac:dyDescent="0.3">
      <c r="A53" s="204" t="s">
        <v>348</v>
      </c>
      <c r="B53" s="205">
        <v>108</v>
      </c>
      <c r="C53" s="191">
        <f>C26+C45+C52</f>
        <v>324869</v>
      </c>
      <c r="D53" s="191">
        <f>D26+D45+D52</f>
        <v>258917</v>
      </c>
      <c r="E53" s="322">
        <f t="shared" si="0"/>
        <v>79.7</v>
      </c>
    </row>
    <row r="54" spans="1:5" ht="17.25" customHeight="1" thickBot="1" x14ac:dyDescent="0.3">
      <c r="A54" s="169" t="s">
        <v>349</v>
      </c>
      <c r="B54" s="213">
        <v>109</v>
      </c>
      <c r="C54" s="191">
        <f>C8+C20+C53</f>
        <v>3324577</v>
      </c>
      <c r="D54" s="191">
        <f>D8+D20+D53</f>
        <v>3435190</v>
      </c>
      <c r="E54" s="322">
        <f>IF(C54&lt;&gt;0,ROUND(D54*100/C54,2),"-    ")</f>
        <v>103.33</v>
      </c>
    </row>
  </sheetData>
  <mergeCells count="3">
    <mergeCell ref="D1:E1"/>
    <mergeCell ref="A2:A3"/>
    <mergeCell ref="B2:B3"/>
  </mergeCells>
  <phoneticPr fontId="0" type="noConversion"/>
  <pageMargins left="0.63" right="0.23622047244094491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"/>
    </sheetView>
  </sheetViews>
  <sheetFormatPr defaultRowHeight="13.2" x14ac:dyDescent="0.25"/>
  <cols>
    <col min="1" max="1" width="5" bestFit="1" customWidth="1"/>
    <col min="2" max="2" width="19.33203125" bestFit="1" customWidth="1"/>
    <col min="3" max="3" width="14.109375" customWidth="1"/>
    <col min="4" max="4" width="10.5546875" customWidth="1"/>
    <col min="5" max="5" width="11" customWidth="1"/>
    <col min="6" max="6" width="10.6640625" customWidth="1"/>
    <col min="7" max="7" width="10.44140625" customWidth="1"/>
    <col min="8" max="8" width="10.109375" customWidth="1"/>
  </cols>
  <sheetData>
    <row r="1" spans="1:8" x14ac:dyDescent="0.25">
      <c r="A1" s="487" t="s">
        <v>521</v>
      </c>
      <c r="B1" s="487"/>
      <c r="C1" s="487"/>
      <c r="D1" s="487"/>
      <c r="E1" s="487"/>
      <c r="F1" s="487"/>
      <c r="G1" s="487"/>
      <c r="H1" s="487"/>
    </row>
    <row r="3" spans="1:8" x14ac:dyDescent="0.25">
      <c r="A3" s="514" t="s">
        <v>129</v>
      </c>
      <c r="B3" s="514"/>
      <c r="C3" s="514"/>
      <c r="D3" s="514"/>
      <c r="E3" s="514"/>
      <c r="F3" s="514"/>
      <c r="G3" s="514"/>
      <c r="H3" s="514"/>
    </row>
    <row r="4" spans="1:8" x14ac:dyDescent="0.25">
      <c r="A4" s="514" t="s">
        <v>392</v>
      </c>
      <c r="B4" s="514"/>
      <c r="C4" s="514"/>
      <c r="D4" s="514"/>
      <c r="E4" s="514"/>
      <c r="F4" s="514"/>
      <c r="G4" s="514"/>
      <c r="H4" s="514"/>
    </row>
    <row r="5" spans="1:8" ht="13.8" thickBot="1" x14ac:dyDescent="0.3">
      <c r="A5" s="21"/>
      <c r="B5" s="21"/>
      <c r="C5" s="21"/>
      <c r="D5" s="21"/>
      <c r="E5" s="21"/>
      <c r="F5" s="21"/>
      <c r="G5" s="524" t="s">
        <v>393</v>
      </c>
      <c r="H5" s="524"/>
    </row>
    <row r="6" spans="1:8" x14ac:dyDescent="0.25">
      <c r="A6" s="41"/>
      <c r="B6" s="24"/>
      <c r="C6" s="26" t="s">
        <v>121</v>
      </c>
      <c r="D6" s="36" t="s">
        <v>122</v>
      </c>
      <c r="E6" s="37"/>
      <c r="F6" s="37"/>
      <c r="G6" s="37"/>
      <c r="H6" s="28"/>
    </row>
    <row r="7" spans="1:8" x14ac:dyDescent="0.25">
      <c r="A7" s="42" t="s">
        <v>118</v>
      </c>
      <c r="B7" s="29" t="s">
        <v>120</v>
      </c>
      <c r="C7" s="25"/>
      <c r="D7" s="43"/>
      <c r="E7" s="38"/>
      <c r="F7" s="39" t="s">
        <v>123</v>
      </c>
      <c r="G7" s="39"/>
      <c r="H7" s="40"/>
    </row>
    <row r="8" spans="1:8" ht="13.8" thickBot="1" x14ac:dyDescent="0.3">
      <c r="A8" s="44" t="s">
        <v>2</v>
      </c>
      <c r="B8" s="52"/>
      <c r="C8" s="53" t="s">
        <v>124</v>
      </c>
      <c r="D8" s="54"/>
      <c r="E8" s="55" t="s">
        <v>394</v>
      </c>
      <c r="F8" s="55" t="s">
        <v>404</v>
      </c>
      <c r="G8" s="55" t="s">
        <v>509</v>
      </c>
      <c r="H8" s="267" t="s">
        <v>510</v>
      </c>
    </row>
    <row r="9" spans="1:8" ht="13.8" thickBot="1" x14ac:dyDescent="0.3">
      <c r="A9" s="56">
        <v>1</v>
      </c>
      <c r="B9" s="57">
        <v>2</v>
      </c>
      <c r="C9" s="58">
        <v>3</v>
      </c>
      <c r="D9" s="58">
        <v>4</v>
      </c>
      <c r="E9" s="58">
        <v>5</v>
      </c>
      <c r="F9" s="58">
        <v>6</v>
      </c>
      <c r="G9" s="58">
        <v>7</v>
      </c>
      <c r="H9" s="59">
        <v>8</v>
      </c>
    </row>
    <row r="10" spans="1:8" ht="13.8" thickBot="1" x14ac:dyDescent="0.3">
      <c r="A10" s="47" t="s">
        <v>7</v>
      </c>
      <c r="B10" s="50" t="s">
        <v>125</v>
      </c>
      <c r="C10" s="30"/>
      <c r="D10" s="30"/>
      <c r="E10" s="30"/>
      <c r="F10" s="30"/>
      <c r="G10" s="30"/>
      <c r="H10" s="51"/>
    </row>
    <row r="11" spans="1:8" x14ac:dyDescent="0.25">
      <c r="A11" s="34" t="s">
        <v>8</v>
      </c>
      <c r="B11" s="23" t="s">
        <v>119</v>
      </c>
      <c r="C11" s="23"/>
      <c r="D11" s="23"/>
      <c r="E11" s="23"/>
      <c r="F11" s="23"/>
      <c r="G11" s="23"/>
      <c r="H11" s="49"/>
    </row>
    <row r="12" spans="1:8" x14ac:dyDescent="0.25">
      <c r="A12" s="34" t="s">
        <v>10</v>
      </c>
      <c r="B12" s="45" t="s">
        <v>119</v>
      </c>
      <c r="C12" s="45"/>
      <c r="D12" s="45"/>
      <c r="E12" s="45"/>
      <c r="F12" s="45"/>
      <c r="G12" s="45"/>
      <c r="H12" s="46"/>
    </row>
    <row r="13" spans="1:8" x14ac:dyDescent="0.25">
      <c r="A13" s="34" t="s">
        <v>12</v>
      </c>
      <c r="B13" s="45" t="s">
        <v>119</v>
      </c>
      <c r="C13" s="45"/>
      <c r="D13" s="45"/>
      <c r="E13" s="45"/>
      <c r="F13" s="45"/>
      <c r="G13" s="45"/>
      <c r="H13" s="46"/>
    </row>
    <row r="14" spans="1:8" ht="13.8" thickBot="1" x14ac:dyDescent="0.3">
      <c r="A14" s="34" t="s">
        <v>18</v>
      </c>
      <c r="B14" s="31" t="s">
        <v>128</v>
      </c>
      <c r="C14" s="31"/>
      <c r="D14" s="31"/>
      <c r="E14" s="31"/>
      <c r="F14" s="31"/>
      <c r="G14" s="31"/>
      <c r="H14" s="48"/>
    </row>
    <row r="15" spans="1:8" ht="13.8" thickBot="1" x14ac:dyDescent="0.3">
      <c r="A15" s="47" t="s">
        <v>19</v>
      </c>
      <c r="B15" s="50" t="s">
        <v>127</v>
      </c>
      <c r="C15" s="30"/>
      <c r="D15" s="30"/>
      <c r="E15" s="30">
        <f>E16</f>
        <v>207065</v>
      </c>
      <c r="F15" s="30">
        <f>F16</f>
        <v>186358</v>
      </c>
      <c r="G15" s="30">
        <f>G16</f>
        <v>165652</v>
      </c>
      <c r="H15" s="51">
        <f>H16</f>
        <v>144945</v>
      </c>
    </row>
    <row r="16" spans="1:8" x14ac:dyDescent="0.25">
      <c r="A16" s="34" t="s">
        <v>20</v>
      </c>
      <c r="B16" s="23" t="s">
        <v>131</v>
      </c>
      <c r="C16" s="32" t="s">
        <v>176</v>
      </c>
      <c r="D16" s="32" t="s">
        <v>177</v>
      </c>
      <c r="E16" s="61">
        <v>207065</v>
      </c>
      <c r="F16" s="437">
        <v>186358</v>
      </c>
      <c r="G16" s="437">
        <v>165652</v>
      </c>
      <c r="H16" s="327">
        <v>144945</v>
      </c>
    </row>
    <row r="17" spans="1:8" x14ac:dyDescent="0.25">
      <c r="A17" s="34" t="s">
        <v>21</v>
      </c>
      <c r="B17" s="45" t="s">
        <v>128</v>
      </c>
      <c r="C17" s="45"/>
      <c r="D17" s="45"/>
      <c r="E17" s="45"/>
      <c r="F17" s="45"/>
      <c r="G17" s="45"/>
      <c r="H17" s="46"/>
    </row>
    <row r="18" spans="1:8" x14ac:dyDescent="0.25">
      <c r="A18" s="34" t="s">
        <v>22</v>
      </c>
      <c r="B18" s="45" t="s">
        <v>128</v>
      </c>
      <c r="C18" s="45"/>
      <c r="D18" s="45"/>
      <c r="E18" s="45"/>
      <c r="F18" s="45"/>
      <c r="G18" s="45"/>
      <c r="H18" s="46"/>
    </row>
    <row r="19" spans="1:8" ht="13.8" thickBot="1" x14ac:dyDescent="0.3">
      <c r="A19" s="34" t="s">
        <v>23</v>
      </c>
      <c r="B19" s="31" t="s">
        <v>128</v>
      </c>
      <c r="C19" s="31"/>
      <c r="D19" s="31"/>
      <c r="E19" s="31"/>
      <c r="F19" s="31"/>
      <c r="G19" s="31"/>
      <c r="H19" s="48"/>
    </row>
    <row r="20" spans="1:8" ht="13.8" thickBot="1" x14ac:dyDescent="0.3">
      <c r="A20" s="47" t="s">
        <v>24</v>
      </c>
      <c r="B20" s="50" t="s">
        <v>126</v>
      </c>
      <c r="C20" s="35"/>
      <c r="D20" s="35"/>
      <c r="E20" s="30">
        <f>SUM(E16+E10)</f>
        <v>207065</v>
      </c>
      <c r="F20" s="30">
        <f>SUM(F16+F10)</f>
        <v>186358</v>
      </c>
      <c r="G20" s="30">
        <f>SUM(G16+G10)</f>
        <v>165652</v>
      </c>
      <c r="H20" s="51">
        <f>SUM(H16+H10)</f>
        <v>144945</v>
      </c>
    </row>
  </sheetData>
  <mergeCells count="4">
    <mergeCell ref="A1:H1"/>
    <mergeCell ref="A3:H3"/>
    <mergeCell ref="A4:H4"/>
    <mergeCell ref="G5:H5"/>
  </mergeCells>
  <phoneticPr fontId="0" type="noConversion"/>
  <pageMargins left="1.1000000000000001" right="0.75" top="1" bottom="1" header="0.5" footer="0.5"/>
  <pageSetup paperSize="9" scale="13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E24" sqref="E24"/>
    </sheetView>
  </sheetViews>
  <sheetFormatPr defaultRowHeight="13.2" x14ac:dyDescent="0.25"/>
  <cols>
    <col min="1" max="1" width="10.44140625" customWidth="1"/>
    <col min="2" max="2" width="32.5546875" customWidth="1"/>
    <col min="3" max="4" width="16.88671875" customWidth="1"/>
  </cols>
  <sheetData>
    <row r="1" spans="1:8" x14ac:dyDescent="0.25">
      <c r="A1" s="487" t="s">
        <v>522</v>
      </c>
      <c r="B1" s="487"/>
      <c r="C1" s="487"/>
      <c r="D1" s="487"/>
      <c r="E1" s="245"/>
      <c r="F1" s="245"/>
      <c r="G1" s="245"/>
      <c r="H1" s="245"/>
    </row>
    <row r="2" spans="1:8" x14ac:dyDescent="0.25">
      <c r="A2" s="21"/>
      <c r="B2" s="21"/>
      <c r="C2" s="21"/>
      <c r="D2" s="21"/>
      <c r="E2" s="21"/>
      <c r="F2" s="21"/>
    </row>
    <row r="3" spans="1:8" x14ac:dyDescent="0.25">
      <c r="A3" s="514" t="s">
        <v>218</v>
      </c>
      <c r="B3" s="514"/>
      <c r="C3" s="514"/>
      <c r="D3" s="514"/>
      <c r="E3" s="21"/>
      <c r="F3" s="21"/>
    </row>
    <row r="4" spans="1:8" x14ac:dyDescent="0.25">
      <c r="A4" s="514" t="s">
        <v>219</v>
      </c>
      <c r="B4" s="504"/>
      <c r="C4" s="514"/>
      <c r="D4" s="514"/>
      <c r="E4" s="21"/>
      <c r="F4" s="21"/>
    </row>
    <row r="5" spans="1:8" ht="13.8" thickBot="1" x14ac:dyDescent="0.3">
      <c r="A5" s="21"/>
      <c r="B5" s="21"/>
      <c r="C5" s="21"/>
      <c r="D5" s="171" t="s">
        <v>405</v>
      </c>
      <c r="E5" s="21"/>
      <c r="F5" s="21"/>
    </row>
    <row r="6" spans="1:8" x14ac:dyDescent="0.25">
      <c r="A6" s="328" t="s">
        <v>1</v>
      </c>
      <c r="B6" s="269"/>
      <c r="C6" s="26" t="s">
        <v>220</v>
      </c>
      <c r="D6" s="28" t="s">
        <v>222</v>
      </c>
      <c r="E6" s="21"/>
      <c r="F6" s="21"/>
    </row>
    <row r="7" spans="1:8" ht="13.8" thickBot="1" x14ac:dyDescent="0.3">
      <c r="A7" s="72" t="s">
        <v>2</v>
      </c>
      <c r="B7" s="175" t="s">
        <v>3</v>
      </c>
      <c r="C7" s="65" t="s">
        <v>221</v>
      </c>
      <c r="D7" s="66" t="s">
        <v>223</v>
      </c>
      <c r="E7" s="21"/>
      <c r="F7" s="21"/>
    </row>
    <row r="8" spans="1:8" ht="13.8" thickBot="1" x14ac:dyDescent="0.3">
      <c r="A8" s="56">
        <v>1</v>
      </c>
      <c r="B8" s="399">
        <v>2</v>
      </c>
      <c r="C8" s="329">
        <v>3</v>
      </c>
      <c r="D8" s="400">
        <v>4</v>
      </c>
      <c r="E8" s="21"/>
      <c r="F8" s="21"/>
    </row>
    <row r="9" spans="1:8" x14ac:dyDescent="0.25">
      <c r="A9" s="401" t="s">
        <v>7</v>
      </c>
      <c r="B9" s="23" t="s">
        <v>224</v>
      </c>
      <c r="C9" s="23">
        <v>452463</v>
      </c>
      <c r="D9" s="49">
        <v>2274</v>
      </c>
      <c r="E9" s="21"/>
      <c r="F9" s="21"/>
    </row>
    <row r="10" spans="1:8" x14ac:dyDescent="0.25">
      <c r="A10" s="402" t="s">
        <v>8</v>
      </c>
      <c r="B10" s="45"/>
      <c r="C10" s="45"/>
      <c r="D10" s="46"/>
      <c r="E10" s="21"/>
      <c r="F10" s="21"/>
    </row>
    <row r="11" spans="1:8" x14ac:dyDescent="0.25">
      <c r="A11" s="402" t="s">
        <v>10</v>
      </c>
      <c r="B11" s="45"/>
      <c r="C11" s="45"/>
      <c r="D11" s="46"/>
      <c r="E11" s="21"/>
      <c r="F11" s="21"/>
    </row>
    <row r="12" spans="1:8" x14ac:dyDescent="0.25">
      <c r="A12" s="402" t="s">
        <v>12</v>
      </c>
      <c r="B12" s="45"/>
      <c r="C12" s="45"/>
      <c r="D12" s="46"/>
      <c r="E12" s="21"/>
      <c r="F12" s="21"/>
    </row>
    <row r="13" spans="1:8" x14ac:dyDescent="0.25">
      <c r="A13" s="402" t="s">
        <v>18</v>
      </c>
      <c r="B13" s="45"/>
      <c r="C13" s="45"/>
      <c r="D13" s="46"/>
      <c r="E13" s="21"/>
      <c r="F13" s="21"/>
    </row>
    <row r="14" spans="1:8" x14ac:dyDescent="0.25">
      <c r="A14" s="402" t="s">
        <v>19</v>
      </c>
      <c r="B14" s="45"/>
      <c r="C14" s="45"/>
      <c r="D14" s="46"/>
      <c r="E14" s="21"/>
      <c r="F14" s="21"/>
    </row>
    <row r="15" spans="1:8" x14ac:dyDescent="0.25">
      <c r="A15" s="402" t="s">
        <v>20</v>
      </c>
      <c r="B15" s="45"/>
      <c r="C15" s="45"/>
      <c r="D15" s="46"/>
      <c r="E15" s="21"/>
      <c r="F15" s="21"/>
    </row>
    <row r="16" spans="1:8" x14ac:dyDescent="0.25">
      <c r="A16" s="402" t="s">
        <v>21</v>
      </c>
      <c r="B16" s="45"/>
      <c r="C16" s="45"/>
      <c r="D16" s="46"/>
      <c r="E16" s="21"/>
      <c r="F16" s="21"/>
    </row>
    <row r="17" spans="1:6" x14ac:dyDescent="0.25">
      <c r="A17" s="402" t="s">
        <v>22</v>
      </c>
      <c r="B17" s="45"/>
      <c r="C17" s="45"/>
      <c r="D17" s="46"/>
      <c r="E17" s="21"/>
      <c r="F17" s="21"/>
    </row>
    <row r="18" spans="1:6" ht="13.8" thickBot="1" x14ac:dyDescent="0.3">
      <c r="A18" s="403" t="s">
        <v>23</v>
      </c>
      <c r="B18" s="31"/>
      <c r="C18" s="31"/>
      <c r="D18" s="48"/>
      <c r="E18" s="21"/>
      <c r="F18" s="21"/>
    </row>
    <row r="19" spans="1:6" ht="13.8" thickBot="1" x14ac:dyDescent="0.3">
      <c r="A19" s="404" t="s">
        <v>24</v>
      </c>
      <c r="B19" s="78" t="s">
        <v>172</v>
      </c>
      <c r="C19" s="30">
        <f>SUM(C9:C18)</f>
        <v>452463</v>
      </c>
      <c r="D19" s="51">
        <f>SUM(D9:D18)</f>
        <v>2274</v>
      </c>
      <c r="E19" s="21"/>
      <c r="F19" s="21"/>
    </row>
    <row r="20" spans="1:6" x14ac:dyDescent="0.25">
      <c r="A20" s="21"/>
      <c r="B20" s="21"/>
      <c r="C20" s="21"/>
      <c r="D20" s="21"/>
      <c r="E20" s="21"/>
      <c r="F20" s="21"/>
    </row>
    <row r="21" spans="1:6" x14ac:dyDescent="0.25">
      <c r="A21" s="21"/>
      <c r="B21" s="21"/>
      <c r="C21" s="21"/>
      <c r="D21" s="21"/>
      <c r="E21" s="21"/>
      <c r="F21" s="21"/>
    </row>
    <row r="30" spans="1:6" x14ac:dyDescent="0.25">
      <c r="A30" s="60"/>
      <c r="B30" s="60"/>
      <c r="C30" s="60"/>
      <c r="D30" s="60"/>
    </row>
    <row r="31" spans="1:6" x14ac:dyDescent="0.25">
      <c r="A31" s="525"/>
      <c r="B31" s="525"/>
      <c r="C31" s="525"/>
      <c r="D31" s="525"/>
    </row>
    <row r="32" spans="1:6" x14ac:dyDescent="0.25">
      <c r="A32" s="525"/>
      <c r="B32" s="505"/>
      <c r="C32" s="525"/>
      <c r="D32" s="525"/>
    </row>
    <row r="33" spans="1:4" x14ac:dyDescent="0.25">
      <c r="A33" s="60"/>
      <c r="B33" s="60"/>
      <c r="C33" s="60"/>
      <c r="D33" s="60"/>
    </row>
    <row r="34" spans="1:4" x14ac:dyDescent="0.25">
      <c r="A34" s="55"/>
      <c r="B34" s="55"/>
      <c r="C34" s="55"/>
      <c r="D34" s="55"/>
    </row>
    <row r="35" spans="1:4" x14ac:dyDescent="0.25">
      <c r="A35" s="55"/>
      <c r="B35" s="55"/>
      <c r="C35" s="55"/>
      <c r="D35" s="55"/>
    </row>
    <row r="36" spans="1:4" x14ac:dyDescent="0.25">
      <c r="A36" s="102"/>
      <c r="B36" s="102"/>
      <c r="C36" s="102"/>
      <c r="D36" s="102"/>
    </row>
    <row r="37" spans="1:4" x14ac:dyDescent="0.25">
      <c r="A37" s="133"/>
      <c r="B37" s="60"/>
      <c r="C37" s="60"/>
      <c r="D37" s="60"/>
    </row>
    <row r="38" spans="1:4" x14ac:dyDescent="0.25">
      <c r="A38" s="133"/>
      <c r="B38" s="60"/>
      <c r="C38" s="60"/>
      <c r="D38" s="60"/>
    </row>
    <row r="39" spans="1:4" x14ac:dyDescent="0.25">
      <c r="A39" s="133"/>
      <c r="B39" s="60"/>
      <c r="C39" s="60"/>
      <c r="D39" s="60"/>
    </row>
    <row r="40" spans="1:4" x14ac:dyDescent="0.25">
      <c r="A40" s="133"/>
      <c r="B40" s="60"/>
      <c r="C40" s="60"/>
      <c r="D40" s="60"/>
    </row>
    <row r="41" spans="1:4" x14ac:dyDescent="0.25">
      <c r="A41" s="133"/>
      <c r="B41" s="60"/>
      <c r="C41" s="60"/>
      <c r="D41" s="60"/>
    </row>
    <row r="42" spans="1:4" x14ac:dyDescent="0.25">
      <c r="A42" s="133"/>
      <c r="B42" s="60"/>
      <c r="C42" s="60"/>
      <c r="D42" s="60"/>
    </row>
    <row r="43" spans="1:4" x14ac:dyDescent="0.25">
      <c r="A43" s="133"/>
      <c r="B43" s="60"/>
      <c r="C43" s="60"/>
      <c r="D43" s="60"/>
    </row>
    <row r="44" spans="1:4" x14ac:dyDescent="0.25">
      <c r="A44" s="133"/>
      <c r="B44" s="60"/>
      <c r="C44" s="60"/>
      <c r="D44" s="60"/>
    </row>
    <row r="45" spans="1:4" x14ac:dyDescent="0.25">
      <c r="A45" s="133"/>
      <c r="B45" s="60"/>
      <c r="C45" s="60"/>
      <c r="D45" s="60"/>
    </row>
    <row r="46" spans="1:4" x14ac:dyDescent="0.25">
      <c r="A46" s="133"/>
      <c r="B46" s="60"/>
      <c r="C46" s="60"/>
      <c r="D46" s="60"/>
    </row>
    <row r="47" spans="1:4" x14ac:dyDescent="0.25">
      <c r="A47" s="133"/>
      <c r="B47" s="53"/>
      <c r="C47" s="60"/>
      <c r="D47" s="60"/>
    </row>
    <row r="48" spans="1:4" x14ac:dyDescent="0.25">
      <c r="A48" s="99"/>
      <c r="B48" s="99"/>
      <c r="C48" s="99"/>
      <c r="D48" s="99"/>
    </row>
    <row r="49" spans="1:4" x14ac:dyDescent="0.25">
      <c r="A49" s="99"/>
      <c r="B49" s="99"/>
      <c r="C49" s="99"/>
      <c r="D49" s="99"/>
    </row>
    <row r="50" spans="1:4" x14ac:dyDescent="0.25">
      <c r="A50" s="99"/>
      <c r="B50" s="99"/>
      <c r="C50" s="99"/>
      <c r="D50" s="99"/>
    </row>
    <row r="51" spans="1:4" x14ac:dyDescent="0.25">
      <c r="A51" s="99"/>
      <c r="B51" s="99"/>
      <c r="C51" s="99"/>
      <c r="D51" s="99"/>
    </row>
    <row r="52" spans="1:4" x14ac:dyDescent="0.25">
      <c r="A52" s="99"/>
      <c r="B52" s="99"/>
      <c r="C52" s="99"/>
      <c r="D52" s="99"/>
    </row>
  </sheetData>
  <mergeCells count="5">
    <mergeCell ref="A32:D32"/>
    <mergeCell ref="A1:D1"/>
    <mergeCell ref="A3:D3"/>
    <mergeCell ref="A4:D4"/>
    <mergeCell ref="A31:D31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1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5</vt:i4>
      </vt:variant>
    </vt:vector>
  </HeadingPairs>
  <TitlesOfParts>
    <vt:vector size="16" baseType="lpstr">
      <vt:lpstr>1_melléklet</vt:lpstr>
      <vt:lpstr>2_melléklet</vt:lpstr>
      <vt:lpstr>3_melléklet</vt:lpstr>
      <vt:lpstr>4_melléklet</vt:lpstr>
      <vt:lpstr>5_melléklet</vt:lpstr>
      <vt:lpstr>6_melléklet</vt:lpstr>
      <vt:lpstr>7_melléklet</vt:lpstr>
      <vt:lpstr>8_mell_eszközök</vt:lpstr>
      <vt:lpstr>8_mell_források</vt:lpstr>
      <vt:lpstr>9_melléklet</vt:lpstr>
      <vt:lpstr>10_melléklet</vt:lpstr>
      <vt:lpstr>'1_melléklet'!Nyomtatási_terület</vt:lpstr>
      <vt:lpstr>'3_melléklet'!Nyomtatási_terület</vt:lpstr>
      <vt:lpstr>'4_melléklet'!Nyomtatási_terület</vt:lpstr>
      <vt:lpstr>'5_melléklet'!Nyomtatási_terület</vt:lpstr>
      <vt:lpstr>'8_mell_eszközök'!Nyomtatási_terület</vt:lpstr>
    </vt:vector>
  </TitlesOfParts>
  <Company>Fotball club-2000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Jánosiné Izsó Ildikó</dc:creator>
  <cp:lastModifiedBy>Jánosiné Izsó Ildikó</cp:lastModifiedBy>
  <cp:lastPrinted>2011-04-30T13:21:29Z</cp:lastPrinted>
  <dcterms:created xsi:type="dcterms:W3CDTF">2002-01-29T09:33:44Z</dcterms:created>
  <dcterms:modified xsi:type="dcterms:W3CDTF">2018-07-11T12:59:36Z</dcterms:modified>
</cp:coreProperties>
</file>