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5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45" i="1"/>
  <c r="C45" i="1"/>
  <c r="E44" i="1"/>
  <c r="E43" i="1"/>
  <c r="E40" i="1" s="1"/>
  <c r="D40" i="1"/>
  <c r="C40" i="1"/>
  <c r="E36" i="1"/>
  <c r="E34" i="1"/>
  <c r="E31" i="1"/>
  <c r="E28" i="1" s="1"/>
  <c r="E24" i="1" s="1"/>
  <c r="D28" i="1"/>
  <c r="C28" i="1"/>
  <c r="C24" i="1" s="1"/>
  <c r="E27" i="1"/>
  <c r="E26" i="1"/>
  <c r="D24" i="1"/>
  <c r="E22" i="1"/>
  <c r="E21" i="1"/>
  <c r="E20" i="1"/>
  <c r="E15" i="1" s="1"/>
  <c r="E18" i="1"/>
  <c r="D15" i="1"/>
  <c r="C15" i="1"/>
  <c r="C9" i="1" s="1"/>
  <c r="E14" i="1"/>
  <c r="E13" i="1"/>
  <c r="E12" i="1"/>
  <c r="E11" i="1"/>
  <c r="E9" i="1" s="1"/>
  <c r="E38" i="1" s="1"/>
  <c r="E47" i="1" s="1"/>
  <c r="D9" i="1"/>
  <c r="D38" i="1" s="1"/>
  <c r="D47" i="1" s="1"/>
  <c r="C38" i="1" l="1"/>
  <c r="C47" i="1" s="1"/>
</calcChain>
</file>

<file path=xl/sharedStrings.xml><?xml version="1.0" encoding="utf-8"?>
<sst xmlns="http://schemas.openxmlformats.org/spreadsheetml/2006/main" count="91" uniqueCount="83">
  <si>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</si>
  <si>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</si>
  <si>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</si>
  <si>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</si>
  <si>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</si>
  <si>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</si>
  <si>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</si>
  <si>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</si>
  <si>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</si>
  <si>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</si>
  <si>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</si>
  <si>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Belföldi értékpapírok kiadásai</t>
  </si>
  <si>
    <t>Tartalékok</t>
  </si>
  <si>
    <t>Felsőörs Község Önkormányzata</t>
  </si>
  <si>
    <t>Sorszám</t>
  </si>
  <si>
    <t xml:space="preserve"> - ebből EU-s támog.-ból megvalósuló</t>
  </si>
  <si>
    <t>11.</t>
  </si>
  <si>
    <t>12.</t>
  </si>
  <si>
    <t>13.</t>
  </si>
  <si>
    <t>14.</t>
  </si>
  <si>
    <t>15.</t>
  </si>
  <si>
    <t>Kiadási jogcím</t>
  </si>
  <si>
    <t>I.Működési kiadások</t>
  </si>
  <si>
    <t>(2+.. +6)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</si>
  <si>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</si>
  <si>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</si>
  <si>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</si>
  <si>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</si>
  <si>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</si>
  <si>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</si>
  <si>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</si>
  <si>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</si>
  <si>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</si>
  <si>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</si>
  <si>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</si>
  <si>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</si>
  <si>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</si>
  <si>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</si>
  <si>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</si>
  <si>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</si>
  <si>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 xml:space="preserve">   projektek kiadásai</t>
  </si>
  <si>
    <t>II.Felhalmozási kiadások</t>
  </si>
  <si>
    <t>(8+..+10)</t>
  </si>
  <si>
    <t>K.6. Beruházások</t>
  </si>
  <si>
    <t>K.7. Felújítások</t>
  </si>
  <si>
    <t>K.8. Egyéb felhalmozási célú kiadások (10.1+...+10.7)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</si>
  <si>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</si>
  <si>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</si>
  <si>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</si>
  <si>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</si>
  <si>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</si>
  <si>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</si>
  <si>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</si>
  <si>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</si>
  <si>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</si>
  <si>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</si>
  <si>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</si>
  <si>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</si>
  <si>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</si>
  <si>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</si>
  <si>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III.Költségvetési kiadások összesen</t>
  </si>
  <si>
    <t>(I.+II.)</t>
  </si>
  <si>
    <t>K.9. Finanszírozási kiadások</t>
  </si>
  <si>
    <t>12.1.</t>
  </si>
  <si>
    <t>Hitel, kölcsöntörlesztés Áh-n kívülre</t>
  </si>
  <si>
    <t>12.2.</t>
  </si>
  <si>
    <t>Betétek lekötése</t>
  </si>
  <si>
    <t>12.3.</t>
  </si>
  <si>
    <t>Államháztaráson belüli megelőlegezések visszafizetése</t>
  </si>
  <si>
    <t>12.4.</t>
  </si>
  <si>
    <t>Egyéb sajátos eszközoldali elszámolások, követelés jellegű sajátos elszámolások</t>
  </si>
  <si>
    <t>V. Záró pénzkészlet</t>
  </si>
  <si>
    <t>VI. Kiadások összesen:</t>
  </si>
  <si>
    <t>(11+12+13+14)</t>
  </si>
  <si>
    <t>2017. évi</t>
  </si>
  <si>
    <t>2018. évi költségvetés</t>
  </si>
  <si>
    <t xml:space="preserve">2018. évi </t>
  </si>
  <si>
    <t xml:space="preserve">Kiadások </t>
  </si>
  <si>
    <t>5. melléklet a  4/2018.(II.28.)önkormányzati rendelethez</t>
  </si>
  <si>
    <t>2016.évi</t>
  </si>
  <si>
    <t>tény (eFt)</t>
  </si>
  <si>
    <t>várható(Ft)</t>
  </si>
  <si>
    <t>előirányzat(Ft)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</si>
</sst>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1" fillId="0" borderId="3" xfId="0" applyFont="1" applyFill="1" applyBorder="1" applyAlignment="1">
      <alignment horizontal="center"/>
    </xf>
    <xf numFmtId="3" fontId="0" fillId="0" borderId="0" xfId="0" applyNumberFormat="1"/>
    <xf numFmtId="0" fontId="6" fillId="0" borderId="1" xfId="1" applyFont="1" applyBorder="1" applyAlignment="1">
      <alignment horizontal="right"/>
    </xf>
    <xf numFmtId="49" fontId="1" fillId="0" borderId="9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8" fillId="0" borderId="10" xfId="0" applyFont="1" applyBorder="1"/>
    <xf numFmtId="49" fontId="7" fillId="0" borderId="9" xfId="0" applyNumberFormat="1" applyFont="1" applyBorder="1" applyAlignment="1">
      <alignment horizontal="center"/>
    </xf>
    <xf numFmtId="49" fontId="3" fillId="0" borderId="12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5" xfId="0" applyFont="1" applyBorder="1"/>
    <xf numFmtId="0" fontId="0" fillId="0" borderId="11" xfId="0" applyBorder="1" applyAlignment="1">
      <alignment horizontal="center"/>
    </xf>
    <xf numFmtId="0" fontId="7" fillId="0" borderId="17" xfId="0" applyFont="1" applyBorder="1"/>
    <xf numFmtId="3" fontId="3" fillId="0" borderId="18" xfId="0" applyNumberFormat="1" applyFont="1" applyBorder="1"/>
    <xf numFmtId="49" fontId="1" fillId="0" borderId="12" xfId="0" quotePrefix="1" applyNumberFormat="1" applyFont="1" applyBorder="1" applyAlignment="1">
      <alignment horizontal="center"/>
    </xf>
    <xf numFmtId="0" fontId="1" fillId="0" borderId="19" xfId="0" applyFont="1" applyBorder="1"/>
    <xf numFmtId="3" fontId="1" fillId="0" borderId="20" xfId="0" applyNumberFormat="1" applyFont="1" applyBorder="1"/>
    <xf numFmtId="0" fontId="1" fillId="0" borderId="21" xfId="0" applyFont="1" applyBorder="1"/>
    <xf numFmtId="3" fontId="1" fillId="0" borderId="4" xfId="2" applyNumberFormat="1" applyFont="1" applyBorder="1"/>
    <xf numFmtId="0" fontId="3" fillId="0" borderId="19" xfId="0" applyFont="1" applyBorder="1"/>
    <xf numFmtId="3" fontId="3" fillId="0" borderId="20" xfId="0" applyNumberFormat="1" applyFont="1" applyBorder="1"/>
    <xf numFmtId="3" fontId="8" fillId="0" borderId="22" xfId="0" applyNumberFormat="1" applyFont="1" applyFill="1" applyBorder="1" applyAlignment="1">
      <alignment horizontal="left"/>
    </xf>
    <xf numFmtId="0" fontId="8" fillId="0" borderId="17" xfId="0" applyFont="1" applyBorder="1"/>
    <xf numFmtId="3" fontId="3" fillId="0" borderId="18" xfId="0" applyNumberFormat="1" applyFont="1" applyFill="1" applyBorder="1"/>
    <xf numFmtId="0" fontId="1" fillId="0" borderId="0" xfId="0" applyFont="1" applyAlignment="1">
      <alignment horizontal="right"/>
    </xf>
    <xf numFmtId="49" fontId="7" fillId="0" borderId="14" xfId="0" quotePrefix="1" applyNumberFormat="1" applyFont="1" applyBorder="1" applyAlignment="1">
      <alignment horizontal="center"/>
    </xf>
    <xf numFmtId="3" fontId="7" fillId="0" borderId="16" xfId="2" applyNumberFormat="1" applyFont="1" applyBorder="1"/>
    <xf numFmtId="49" fontId="7" fillId="0" borderId="11" xfId="0" applyNumberFormat="1" applyFont="1" applyBorder="1" applyAlignment="1">
      <alignment horizontal="center"/>
    </xf>
    <xf numFmtId="3" fontId="1" fillId="0" borderId="20" xfId="0" applyNumberFormat="1" applyFont="1" applyFill="1" applyBorder="1"/>
    <xf numFmtId="0" fontId="2" fillId="0" borderId="19" xfId="0" applyFont="1" applyBorder="1"/>
    <xf numFmtId="3" fontId="1" fillId="0" borderId="20" xfId="2" applyNumberFormat="1" applyFont="1" applyBorder="1"/>
    <xf numFmtId="3" fontId="1" fillId="0" borderId="13" xfId="2" applyNumberFormat="1" applyFont="1" applyBorder="1"/>
    <xf numFmtId="3" fontId="3" fillId="0" borderId="20" xfId="0" applyNumberFormat="1" applyFont="1" applyFill="1" applyBorder="1"/>
    <xf numFmtId="49" fontId="3" fillId="0" borderId="12" xfId="0" applyNumberFormat="1" applyFont="1" applyFill="1" applyBorder="1" applyAlignment="1">
      <alignment horizontal="center"/>
    </xf>
    <xf numFmtId="0" fontId="3" fillId="0" borderId="19" xfId="0" applyFont="1" applyFill="1" applyBorder="1"/>
    <xf numFmtId="3" fontId="3" fillId="0" borderId="22" xfId="0" applyNumberFormat="1" applyFont="1" applyFill="1" applyBorder="1"/>
    <xf numFmtId="0" fontId="8" fillId="0" borderId="21" xfId="0" applyFont="1" applyBorder="1"/>
    <xf numFmtId="49" fontId="0" fillId="0" borderId="14" xfId="0" applyNumberFormat="1" applyBorder="1" applyAlignment="1">
      <alignment horizontal="center"/>
    </xf>
    <xf numFmtId="0" fontId="8" fillId="0" borderId="15" xfId="0" applyFont="1" applyBorder="1"/>
    <xf numFmtId="3" fontId="3" fillId="0" borderId="16" xfId="0" applyNumberFormat="1" applyFont="1" applyFill="1" applyBorder="1"/>
    <xf numFmtId="49" fontId="1" fillId="0" borderId="12" xfId="0" applyNumberFormat="1" applyFont="1" applyBorder="1" applyAlignment="1">
      <alignment horizontal="center"/>
    </xf>
    <xf numFmtId="3" fontId="3" fillId="0" borderId="22" xfId="0" applyNumberFormat="1" applyFont="1" applyBorder="1"/>
    <xf numFmtId="0" fontId="7" fillId="0" borderId="19" xfId="0" applyFont="1" applyBorder="1"/>
    <xf numFmtId="49" fontId="3" fillId="0" borderId="9" xfId="0" applyNumberFormat="1" applyFont="1" applyFill="1" applyBorder="1" applyAlignment="1">
      <alignment horizontal="center"/>
    </xf>
    <xf numFmtId="0" fontId="3" fillId="0" borderId="21" xfId="0" applyFont="1" applyFill="1" applyBorder="1"/>
    <xf numFmtId="0" fontId="1" fillId="0" borderId="21" xfId="0" applyFont="1" applyBorder="1" applyAlignment="1">
      <alignment wrapText="1"/>
    </xf>
    <xf numFmtId="3" fontId="1" fillId="0" borderId="22" xfId="0" applyNumberFormat="1" applyFont="1" applyBorder="1"/>
    <xf numFmtId="0" fontId="7" fillId="0" borderId="21" xfId="0" applyFont="1" applyBorder="1"/>
    <xf numFmtId="3" fontId="7" fillId="0" borderId="22" xfId="0" applyNumberFormat="1" applyFont="1" applyBorder="1"/>
    <xf numFmtId="49" fontId="7" fillId="0" borderId="7" xfId="0" applyNumberFormat="1" applyFont="1" applyBorder="1"/>
    <xf numFmtId="0" fontId="7" fillId="0" borderId="23" xfId="0" applyFont="1" applyBorder="1"/>
    <xf numFmtId="3" fontId="3" fillId="0" borderId="8" xfId="0" applyNumberFormat="1" applyFont="1" applyBorder="1"/>
    <xf numFmtId="3" fontId="9" fillId="0" borderId="0" xfId="0" applyNumberFormat="1" applyFont="1"/>
    <xf numFmtId="0" fontId="9" fillId="0" borderId="0" xfId="0" applyFont="1"/>
    <xf numFmtId="0" fontId="1" fillId="0" borderId="2" xfId="0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0" fillId="0" borderId="23" xfId="0" applyBorder="1" applyAlignment="1">
      <alignment horizontal="center"/>
    </xf>
    <xf numFmtId="3" fontId="1" fillId="0" borderId="21" xfId="0" applyNumberFormat="1" applyFont="1" applyFill="1" applyBorder="1"/>
    <xf numFmtId="3" fontId="3" fillId="0" borderId="21" xfId="0" applyNumberFormat="1" applyFont="1" applyFill="1" applyBorder="1"/>
    <xf numFmtId="3" fontId="3" fillId="0" borderId="27" xfId="0" applyNumberFormat="1" applyFont="1" applyFill="1" applyBorder="1"/>
    <xf numFmtId="3" fontId="8" fillId="0" borderId="21" xfId="0" applyNumberFormat="1" applyFont="1" applyFill="1" applyBorder="1" applyAlignment="1">
      <alignment horizontal="left"/>
    </xf>
    <xf numFmtId="3" fontId="8" fillId="0" borderId="27" xfId="0" applyNumberFormat="1" applyFont="1" applyFill="1" applyBorder="1" applyAlignment="1">
      <alignment horizontal="left"/>
    </xf>
    <xf numFmtId="3" fontId="3" fillId="0" borderId="29" xfId="0" applyNumberFormat="1" applyFont="1" applyFill="1" applyBorder="1"/>
    <xf numFmtId="3" fontId="3" fillId="0" borderId="19" xfId="0" applyNumberFormat="1" applyFont="1" applyFill="1" applyBorder="1"/>
    <xf numFmtId="3" fontId="3" fillId="0" borderId="28" xfId="0" applyNumberFormat="1" applyFont="1" applyFill="1" applyBorder="1"/>
    <xf numFmtId="3" fontId="7" fillId="0" borderId="22" xfId="0" applyNumberFormat="1" applyFont="1" applyFill="1" applyBorder="1"/>
    <xf numFmtId="3" fontId="3" fillId="0" borderId="29" xfId="0" applyNumberFormat="1" applyFont="1" applyBorder="1"/>
    <xf numFmtId="3" fontId="3" fillId="0" borderId="19" xfId="0" applyNumberFormat="1" applyFont="1" applyBorder="1"/>
    <xf numFmtId="3" fontId="3" fillId="0" borderId="17" xfId="0" applyNumberFormat="1" applyFont="1" applyBorder="1"/>
    <xf numFmtId="3" fontId="3" fillId="0" borderId="28" xfId="0" applyNumberFormat="1" applyFont="1" applyBorder="1"/>
    <xf numFmtId="3" fontId="1" fillId="0" borderId="28" xfId="0" applyNumberFormat="1" applyFont="1" applyFill="1" applyBorder="1"/>
    <xf numFmtId="0" fontId="7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3" fontId="7" fillId="0" borderId="21" xfId="0" applyNumberFormat="1" applyFont="1" applyBorder="1"/>
    <xf numFmtId="3" fontId="1" fillId="0" borderId="19" xfId="0" applyNumberFormat="1" applyFont="1" applyBorder="1"/>
    <xf numFmtId="3" fontId="1" fillId="0" borderId="28" xfId="0" applyNumberFormat="1" applyFont="1" applyBorder="1"/>
    <xf numFmtId="3" fontId="1" fillId="0" borderId="19" xfId="2" applyNumberFormat="1" applyFont="1" applyBorder="1"/>
    <xf numFmtId="3" fontId="3" fillId="0" borderId="19" xfId="2" applyNumberFormat="1" applyFont="1" applyBorder="1"/>
    <xf numFmtId="3" fontId="3" fillId="0" borderId="17" xfId="2" applyNumberFormat="1" applyFont="1" applyFill="1" applyBorder="1"/>
    <xf numFmtId="3" fontId="9" fillId="0" borderId="29" xfId="0" applyNumberFormat="1" applyFont="1" applyFill="1" applyBorder="1"/>
    <xf numFmtId="3" fontId="7" fillId="0" borderId="15" xfId="2" applyNumberFormat="1" applyFont="1" applyBorder="1"/>
    <xf numFmtId="3" fontId="3" fillId="0" borderId="17" xfId="2" applyNumberFormat="1" applyFont="1" applyBorder="1"/>
    <xf numFmtId="3" fontId="3" fillId="0" borderId="21" xfId="0" applyNumberFormat="1" applyFont="1" applyBorder="1"/>
    <xf numFmtId="3" fontId="3" fillId="0" borderId="15" xfId="0" applyNumberFormat="1" applyFont="1" applyFill="1" applyBorder="1"/>
    <xf numFmtId="3" fontId="3" fillId="0" borderId="26" xfId="0" applyNumberFormat="1" applyFont="1" applyFill="1" applyBorder="1"/>
    <xf numFmtId="3" fontId="3" fillId="0" borderId="21" xfId="2" applyNumberFormat="1" applyFont="1" applyBorder="1"/>
    <xf numFmtId="3" fontId="9" fillId="0" borderId="27" xfId="0" applyNumberFormat="1" applyFont="1" applyBorder="1"/>
    <xf numFmtId="3" fontId="3" fillId="0" borderId="5" xfId="0" applyNumberFormat="1" applyFont="1" applyFill="1" applyBorder="1"/>
    <xf numFmtId="3" fontId="1" fillId="0" borderId="5" xfId="0" applyNumberFormat="1" applyFont="1" applyFill="1" applyBorder="1"/>
    <xf numFmtId="3" fontId="1" fillId="0" borderId="21" xfId="2" applyNumberFormat="1" applyFont="1" applyFill="1" applyBorder="1"/>
    <xf numFmtId="3" fontId="1" fillId="2" borderId="5" xfId="0" applyNumberFormat="1" applyFont="1" applyFill="1" applyBorder="1"/>
    <xf numFmtId="3" fontId="3" fillId="0" borderId="23" xfId="0" applyNumberFormat="1" applyFont="1" applyBorder="1"/>
    <xf numFmtId="3" fontId="9" fillId="0" borderId="23" xfId="0" applyNumberFormat="1" applyFont="1" applyBorder="1"/>
  </cellXfs>
  <cellStyles count="10">
    <cellStyle name="Ezres 2" xfId="9"/>
    <cellStyle name="Ezres 3" xfId="8"/>
    <cellStyle name="Normál" xfId="0" builtinId="0"/>
    <cellStyle name="Normál 2 2" xfId="2"/>
    <cellStyle name="Normál 3" xfId="4"/>
    <cellStyle name="Normál 3 2" xfId="5"/>
    <cellStyle name="Normál 5" xfId="3"/>
    <cellStyle name="Normál 6" xfId="6"/>
    <cellStyle name="Normál_Munka1" xfId="1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>
        <row r="56">
          <cell r="F56">
            <v>100000</v>
          </cell>
        </row>
        <row r="57">
          <cell r="F57">
            <v>3599589</v>
          </cell>
        </row>
        <row r="58">
          <cell r="F58">
            <v>14965000</v>
          </cell>
        </row>
        <row r="59">
          <cell r="F59">
            <v>25237</v>
          </cell>
        </row>
        <row r="60">
          <cell r="F60">
            <v>247650</v>
          </cell>
        </row>
        <row r="76">
          <cell r="F76">
            <v>2927098</v>
          </cell>
        </row>
        <row r="81">
          <cell r="F81">
            <v>15889411</v>
          </cell>
        </row>
        <row r="82">
          <cell r="F82">
            <v>3530297</v>
          </cell>
        </row>
      </sheetData>
      <sheetData sheetId="7">
        <row r="74">
          <cell r="F74">
            <v>72529569</v>
          </cell>
        </row>
      </sheetData>
      <sheetData sheetId="8">
        <row r="74">
          <cell r="F74">
            <v>14252041</v>
          </cell>
        </row>
      </sheetData>
      <sheetData sheetId="9">
        <row r="74">
          <cell r="F74">
            <v>93038070</v>
          </cell>
        </row>
      </sheetData>
      <sheetData sheetId="10">
        <row r="74">
          <cell r="F74">
            <v>3650000</v>
          </cell>
        </row>
      </sheetData>
      <sheetData sheetId="11"/>
      <sheetData sheetId="12"/>
      <sheetData sheetId="13"/>
      <sheetData sheetId="14">
        <row r="29">
          <cell r="G29">
            <v>1200000</v>
          </cell>
        </row>
        <row r="30">
          <cell r="G30">
            <v>4792717</v>
          </cell>
        </row>
        <row r="31">
          <cell r="G31">
            <v>334084759</v>
          </cell>
        </row>
        <row r="40">
          <cell r="G40">
            <v>536530475</v>
          </cell>
        </row>
        <row r="59">
          <cell r="G59">
            <v>36666667</v>
          </cell>
        </row>
        <row r="60">
          <cell r="G60">
            <v>41153148</v>
          </cell>
        </row>
        <row r="61">
          <cell r="G61">
            <v>2700000</v>
          </cell>
        </row>
        <row r="63">
          <cell r="G63">
            <v>180124711</v>
          </cell>
        </row>
        <row r="72">
          <cell r="G72">
            <v>300000</v>
          </cell>
        </row>
        <row r="80">
          <cell r="G80">
            <v>161000000</v>
          </cell>
        </row>
        <row r="94">
          <cell r="G94">
            <v>3817813</v>
          </cell>
        </row>
      </sheetData>
      <sheetData sheetId="15"/>
      <sheetData sheetId="16">
        <row r="83">
          <cell r="C83">
            <v>-84025</v>
          </cell>
        </row>
        <row r="84">
          <cell r="C84">
            <v>259599915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B37" sqref="B37"/>
    </sheetView>
  </sheetViews>
  <sheetFormatPr defaultRowHeight="15" x14ac:dyDescent="0.25"/>
  <cols>
    <col min="2" max="2" width="54.28515625" bestFit="1" customWidth="1"/>
    <col min="3" max="3" width="13" style="1" customWidth="1"/>
    <col min="4" max="4" width="14.140625" style="56" customWidth="1"/>
    <col min="5" max="5" width="14.5703125" style="3" customWidth="1"/>
    <col min="8" max="8" width="10" bestFit="1" customWidth="1"/>
  </cols>
  <sheetData>
    <row r="1" spans="1:6" customFormat="1" x14ac:dyDescent="0.25">
      <c r="A1" s="12" t="s">
        <v>13</v>
      </c>
      <c r="B1" s="12"/>
      <c r="C1" s="12"/>
      <c r="D1" s="12"/>
      <c r="E1" s="12"/>
    </row>
    <row r="2" spans="1:6" customFormat="1" x14ac:dyDescent="0.25">
      <c r="A2" s="12" t="s">
        <v>77</v>
      </c>
      <c r="B2" s="12"/>
      <c r="C2" s="12"/>
      <c r="D2" s="12"/>
      <c r="E2" s="12"/>
    </row>
    <row r="3" spans="1:6" customFormat="1" x14ac:dyDescent="0.25">
      <c r="A3" s="12" t="s">
        <v>75</v>
      </c>
      <c r="B3" s="12"/>
      <c r="C3" s="12"/>
      <c r="D3" s="12"/>
      <c r="E3" s="12"/>
    </row>
    <row r="4" spans="1:6" customFormat="1" x14ac:dyDescent="0.25">
      <c r="C4" s="1"/>
      <c r="D4" s="56"/>
      <c r="E4" s="3"/>
    </row>
    <row r="5" spans="1:6" customFormat="1" ht="15.75" thickBot="1" x14ac:dyDescent="0.3">
      <c r="A5" s="4" t="s">
        <v>78</v>
      </c>
      <c r="B5" s="4"/>
      <c r="C5" s="4"/>
      <c r="D5" s="4"/>
      <c r="E5" s="4"/>
    </row>
    <row r="6" spans="1:6" customFormat="1" ht="30" customHeight="1" x14ac:dyDescent="0.25">
      <c r="A6" s="74" t="s">
        <v>14</v>
      </c>
      <c r="B6" s="58" t="s">
        <v>21</v>
      </c>
      <c r="C6" s="57" t="s">
        <v>79</v>
      </c>
      <c r="D6" s="57" t="s">
        <v>74</v>
      </c>
      <c r="E6" s="57" t="s">
        <v>76</v>
      </c>
    </row>
    <row r="7" spans="1:6" customFormat="1" ht="15.75" thickBot="1" x14ac:dyDescent="0.3">
      <c r="A7" s="75"/>
      <c r="B7" s="59"/>
      <c r="C7" s="2" t="s">
        <v>80</v>
      </c>
      <c r="D7" s="2" t="s">
        <v>81</v>
      </c>
      <c r="E7" s="2" t="s">
        <v>82</v>
      </c>
    </row>
    <row r="8" spans="1:6" customFormat="1" x14ac:dyDescent="0.25">
      <c r="A8" s="14" t="s">
        <v>0</v>
      </c>
      <c r="B8" s="76" t="s">
        <v>1</v>
      </c>
      <c r="C8" s="77" t="s">
        <v>2</v>
      </c>
      <c r="D8" s="77" t="s">
        <v>3</v>
      </c>
      <c r="E8" s="78" t="s">
        <v>4</v>
      </c>
    </row>
    <row r="9" spans="1:6" customFormat="1" x14ac:dyDescent="0.25">
      <c r="A9" s="79" t="s">
        <v>0</v>
      </c>
      <c r="B9" s="50" t="s">
        <v>22</v>
      </c>
      <c r="C9" s="80">
        <f>+C11+C12+C13+C14+C15</f>
        <v>153669767</v>
      </c>
      <c r="D9" s="80">
        <f>+D11+D12+D13+D14+D15</f>
        <v>173467962</v>
      </c>
      <c r="E9" s="51">
        <f>+E11+E12+E13+E14+E15</f>
        <v>205816486</v>
      </c>
    </row>
    <row r="10" spans="1:6" customFormat="1" x14ac:dyDescent="0.25">
      <c r="A10" s="14"/>
      <c r="B10" s="15" t="s">
        <v>23</v>
      </c>
      <c r="C10" s="71"/>
      <c r="D10" s="69"/>
      <c r="E10" s="16"/>
    </row>
    <row r="11" spans="1:6" customFormat="1" x14ac:dyDescent="0.25">
      <c r="A11" s="17" t="s">
        <v>1</v>
      </c>
      <c r="B11" s="18" t="s">
        <v>24</v>
      </c>
      <c r="C11" s="81">
        <v>53199263</v>
      </c>
      <c r="D11" s="82">
        <v>59547278</v>
      </c>
      <c r="E11" s="19">
        <f>'[1]7.1.mell'!F74</f>
        <v>72529569</v>
      </c>
    </row>
    <row r="12" spans="1:6" customFormat="1" x14ac:dyDescent="0.25">
      <c r="A12" s="17" t="s">
        <v>2</v>
      </c>
      <c r="B12" s="18" t="s">
        <v>25</v>
      </c>
      <c r="C12" s="81">
        <v>14303554</v>
      </c>
      <c r="D12" s="82">
        <v>13333804</v>
      </c>
      <c r="E12" s="19">
        <f>'[1]7.2.mell'!F74</f>
        <v>14252041</v>
      </c>
    </row>
    <row r="13" spans="1:6" customFormat="1" x14ac:dyDescent="0.25">
      <c r="A13" s="17" t="s">
        <v>3</v>
      </c>
      <c r="B13" s="18" t="s">
        <v>26</v>
      </c>
      <c r="C13" s="81">
        <v>51789920</v>
      </c>
      <c r="D13" s="82">
        <v>62682072</v>
      </c>
      <c r="E13" s="19">
        <f>'[1]7.3.mell'!F74</f>
        <v>93038070</v>
      </c>
    </row>
    <row r="14" spans="1:6" customFormat="1" x14ac:dyDescent="0.25">
      <c r="A14" s="17" t="s">
        <v>4</v>
      </c>
      <c r="B14" s="20" t="s">
        <v>27</v>
      </c>
      <c r="C14" s="81">
        <v>2224680</v>
      </c>
      <c r="D14" s="82">
        <v>2460999</v>
      </c>
      <c r="E14" s="19">
        <f>'[1]7.4.mell'!F74</f>
        <v>3650000</v>
      </c>
      <c r="F14" s="3"/>
    </row>
    <row r="15" spans="1:6" customFormat="1" x14ac:dyDescent="0.25">
      <c r="A15" s="17" t="s">
        <v>5</v>
      </c>
      <c r="B15" s="18" t="s">
        <v>28</v>
      </c>
      <c r="C15" s="34">
        <f>SUM(C16:C21)</f>
        <v>32152350</v>
      </c>
      <c r="D15" s="83">
        <f>SUM(D16:D21)</f>
        <v>35443809</v>
      </c>
      <c r="E15" s="21">
        <f>SUM(E16:E21)</f>
        <v>22346806</v>
      </c>
    </row>
    <row r="16" spans="1:6" customFormat="1" x14ac:dyDescent="0.25">
      <c r="A16" s="11" t="s">
        <v>29</v>
      </c>
      <c r="B16" s="22" t="s">
        <v>10</v>
      </c>
      <c r="C16" s="84">
        <v>10350</v>
      </c>
      <c r="D16" s="72">
        <v>3432048</v>
      </c>
      <c r="E16" s="23"/>
    </row>
    <row r="17" spans="1:6" customFormat="1" x14ac:dyDescent="0.25">
      <c r="A17" s="11" t="s">
        <v>30</v>
      </c>
      <c r="B17" s="22" t="s">
        <v>31</v>
      </c>
      <c r="C17" s="84">
        <v>0</v>
      </c>
      <c r="D17" s="72">
        <v>0</v>
      </c>
      <c r="E17" s="23"/>
    </row>
    <row r="18" spans="1:6" customFormat="1" x14ac:dyDescent="0.25">
      <c r="A18" s="11" t="s">
        <v>32</v>
      </c>
      <c r="B18" s="22" t="s">
        <v>33</v>
      </c>
      <c r="C18" s="70">
        <v>14028200</v>
      </c>
      <c r="D18" s="72">
        <v>15601361</v>
      </c>
      <c r="E18" s="23">
        <f>'[1]7.mell'!F81</f>
        <v>15889411</v>
      </c>
    </row>
    <row r="19" spans="1:6" customFormat="1" x14ac:dyDescent="0.25">
      <c r="A19" s="6" t="s">
        <v>34</v>
      </c>
      <c r="B19" s="22" t="s">
        <v>35</v>
      </c>
      <c r="C19" s="70">
        <v>0</v>
      </c>
      <c r="D19" s="72">
        <v>0</v>
      </c>
      <c r="E19" s="23"/>
    </row>
    <row r="20" spans="1:6" customFormat="1" x14ac:dyDescent="0.25">
      <c r="A20" s="6" t="s">
        <v>36</v>
      </c>
      <c r="B20" s="22" t="s">
        <v>37</v>
      </c>
      <c r="C20" s="70">
        <v>18113800</v>
      </c>
      <c r="D20" s="72">
        <v>16410400</v>
      </c>
      <c r="E20" s="23">
        <f>'[1]7.mell'!F82</f>
        <v>3530297</v>
      </c>
    </row>
    <row r="21" spans="1:6" customFormat="1" x14ac:dyDescent="0.25">
      <c r="A21" s="6" t="s">
        <v>38</v>
      </c>
      <c r="B21" s="22" t="s">
        <v>12</v>
      </c>
      <c r="C21" s="70">
        <v>0</v>
      </c>
      <c r="D21" s="72"/>
      <c r="E21" s="23">
        <f>'[1]7.mell'!F76</f>
        <v>2927098</v>
      </c>
    </row>
    <row r="22" spans="1:6" customFormat="1" x14ac:dyDescent="0.25">
      <c r="A22" s="6" t="s">
        <v>39</v>
      </c>
      <c r="B22" s="9" t="s">
        <v>15</v>
      </c>
      <c r="C22" s="63">
        <v>25000</v>
      </c>
      <c r="D22" s="64">
        <v>0</v>
      </c>
      <c r="E22" s="24">
        <f>'[1]7.mell'!F56+'[1]7.mell'!F57+'[1]7.mell'!F58+'[1]7.mell'!F59+'[1]7.mell'!F60</f>
        <v>18937476</v>
      </c>
    </row>
    <row r="23" spans="1:6" s="27" customFormat="1" x14ac:dyDescent="0.25">
      <c r="A23" s="7"/>
      <c r="B23" s="25" t="s">
        <v>40</v>
      </c>
      <c r="C23" s="85"/>
      <c r="D23" s="86"/>
      <c r="E23" s="26"/>
    </row>
    <row r="24" spans="1:6" s="27" customFormat="1" ht="12.75" x14ac:dyDescent="0.2">
      <c r="A24" s="28" t="s">
        <v>6</v>
      </c>
      <c r="B24" s="13" t="s">
        <v>41</v>
      </c>
      <c r="C24" s="87">
        <f>+C26+C27+C28</f>
        <v>39539504</v>
      </c>
      <c r="D24" s="87">
        <f>+D26+D27+D28</f>
        <v>47536154</v>
      </c>
      <c r="E24" s="29">
        <f>+E26+E27+E28</f>
        <v>716955186</v>
      </c>
    </row>
    <row r="25" spans="1:6" customFormat="1" x14ac:dyDescent="0.25">
      <c r="A25" s="30"/>
      <c r="B25" s="15" t="s">
        <v>42</v>
      </c>
      <c r="C25" s="88"/>
      <c r="D25" s="65"/>
      <c r="E25" s="26"/>
    </row>
    <row r="26" spans="1:6" customFormat="1" x14ac:dyDescent="0.25">
      <c r="A26" s="17" t="s">
        <v>7</v>
      </c>
      <c r="B26" s="18" t="s">
        <v>43</v>
      </c>
      <c r="C26" s="81">
        <v>26686517</v>
      </c>
      <c r="D26" s="73">
        <v>17502789</v>
      </c>
      <c r="E26" s="31">
        <f>'[1]9.mell'!G40</f>
        <v>536530475</v>
      </c>
    </row>
    <row r="27" spans="1:6" customFormat="1" x14ac:dyDescent="0.25">
      <c r="A27" s="17" t="s">
        <v>8</v>
      </c>
      <c r="B27" s="18" t="s">
        <v>44</v>
      </c>
      <c r="C27" s="81">
        <v>10119506</v>
      </c>
      <c r="D27" s="73">
        <v>28745365</v>
      </c>
      <c r="E27" s="31">
        <f>'[1]9.mell'!G63</f>
        <v>180124711</v>
      </c>
      <c r="F27" s="3"/>
    </row>
    <row r="28" spans="1:6" customFormat="1" x14ac:dyDescent="0.25">
      <c r="A28" s="17" t="s">
        <v>9</v>
      </c>
      <c r="B28" s="32" t="s">
        <v>45</v>
      </c>
      <c r="C28" s="83">
        <f>SUM(C29:C35)</f>
        <v>2733481</v>
      </c>
      <c r="D28" s="83">
        <f>SUM(D29:D35)</f>
        <v>1288000</v>
      </c>
      <c r="E28" s="33">
        <f>SUM(E29:E35)</f>
        <v>300000</v>
      </c>
    </row>
    <row r="29" spans="1:6" customFormat="1" x14ac:dyDescent="0.25">
      <c r="A29" s="11" t="s">
        <v>46</v>
      </c>
      <c r="B29" s="22" t="s">
        <v>47</v>
      </c>
      <c r="C29" s="84"/>
      <c r="D29" s="67"/>
      <c r="E29" s="35"/>
    </row>
    <row r="30" spans="1:6" customFormat="1" x14ac:dyDescent="0.25">
      <c r="A30" s="11" t="s">
        <v>48</v>
      </c>
      <c r="B30" s="22" t="s">
        <v>49</v>
      </c>
      <c r="C30" s="84"/>
      <c r="D30" s="67"/>
      <c r="E30" s="35"/>
    </row>
    <row r="31" spans="1:6" customFormat="1" x14ac:dyDescent="0.25">
      <c r="A31" s="8" t="s">
        <v>50</v>
      </c>
      <c r="B31" s="22" t="s">
        <v>51</v>
      </c>
      <c r="C31" s="70">
        <v>386121</v>
      </c>
      <c r="D31" s="67"/>
      <c r="E31" s="35">
        <f>'[1]1.mell'!H24</f>
        <v>0</v>
      </c>
    </row>
    <row r="32" spans="1:6" customFormat="1" x14ac:dyDescent="0.25">
      <c r="A32" s="36" t="s">
        <v>52</v>
      </c>
      <c r="B32" s="37" t="s">
        <v>53</v>
      </c>
      <c r="C32" s="66"/>
      <c r="D32" s="67"/>
      <c r="E32" s="35"/>
    </row>
    <row r="33" spans="1:5" customFormat="1" x14ac:dyDescent="0.25">
      <c r="A33" s="8" t="s">
        <v>54</v>
      </c>
      <c r="B33" s="22" t="s">
        <v>55</v>
      </c>
      <c r="C33" s="70"/>
      <c r="D33" s="67"/>
      <c r="E33" s="35"/>
    </row>
    <row r="34" spans="1:5" customFormat="1" x14ac:dyDescent="0.25">
      <c r="A34" s="6" t="s">
        <v>56</v>
      </c>
      <c r="B34" s="22" t="s">
        <v>57</v>
      </c>
      <c r="C34" s="89">
        <v>2347360</v>
      </c>
      <c r="D34" s="62">
        <v>1288000</v>
      </c>
      <c r="E34" s="38">
        <f>'[1]9.mell'!G72</f>
        <v>300000</v>
      </c>
    </row>
    <row r="35" spans="1:5" customFormat="1" x14ac:dyDescent="0.25">
      <c r="A35" s="6" t="s">
        <v>58</v>
      </c>
      <c r="B35" s="22" t="s">
        <v>12</v>
      </c>
      <c r="C35" s="89"/>
      <c r="D35" s="62"/>
      <c r="E35" s="38"/>
    </row>
    <row r="36" spans="1:5" customFormat="1" x14ac:dyDescent="0.25">
      <c r="A36" s="6" t="s">
        <v>59</v>
      </c>
      <c r="B36" s="39" t="s">
        <v>15</v>
      </c>
      <c r="C36" s="63">
        <v>435000</v>
      </c>
      <c r="D36" s="64"/>
      <c r="E36" s="24">
        <f>'[1]9.mell'!G29+'[1]9.mell'!G30+'[1]9.mell'!G31+'[1]9.mell'!G60+'[1]9.mell'!G61+'[1]9.mell'!G59</f>
        <v>420597291</v>
      </c>
    </row>
    <row r="37" spans="1:5" customFormat="1" x14ac:dyDescent="0.25">
      <c r="A37" s="40"/>
      <c r="B37" s="41" t="s">
        <v>40</v>
      </c>
      <c r="C37" s="90"/>
      <c r="D37" s="91"/>
      <c r="E37" s="42"/>
    </row>
    <row r="38" spans="1:5" s="27" customFormat="1" ht="12.75" x14ac:dyDescent="0.2">
      <c r="A38" s="43" t="s">
        <v>16</v>
      </c>
      <c r="B38" s="18" t="s">
        <v>60</v>
      </c>
      <c r="C38" s="81">
        <f>+C9+C24</f>
        <v>193209271</v>
      </c>
      <c r="D38" s="81">
        <f>+D9+D24</f>
        <v>221004116</v>
      </c>
      <c r="E38" s="19">
        <f>+E9+E24</f>
        <v>922771672</v>
      </c>
    </row>
    <row r="39" spans="1:5" s="27" customFormat="1" ht="12.75" x14ac:dyDescent="0.2">
      <c r="A39" s="5"/>
      <c r="B39" s="20" t="s">
        <v>61</v>
      </c>
      <c r="C39" s="92"/>
      <c r="D39" s="93"/>
      <c r="E39" s="44"/>
    </row>
    <row r="40" spans="1:5" customFormat="1" x14ac:dyDescent="0.25">
      <c r="A40" s="43" t="s">
        <v>17</v>
      </c>
      <c r="B40" s="45" t="s">
        <v>62</v>
      </c>
      <c r="C40" s="83">
        <f>SUM(C41:C43)</f>
        <v>848284612</v>
      </c>
      <c r="D40" s="83">
        <f>SUM(D41:D43)+D44</f>
        <v>222926188</v>
      </c>
      <c r="E40" s="33">
        <f>SUM(E41:E44)</f>
        <v>164817813</v>
      </c>
    </row>
    <row r="41" spans="1:5" customFormat="1" x14ac:dyDescent="0.25">
      <c r="A41" s="8" t="s">
        <v>63</v>
      </c>
      <c r="B41" s="22" t="s">
        <v>64</v>
      </c>
      <c r="C41" s="70"/>
      <c r="D41" s="70"/>
      <c r="E41" s="23"/>
    </row>
    <row r="42" spans="1:5" customFormat="1" x14ac:dyDescent="0.25">
      <c r="A42" s="46" t="s">
        <v>65</v>
      </c>
      <c r="B42" s="47" t="s">
        <v>66</v>
      </c>
      <c r="C42" s="61">
        <v>844201364</v>
      </c>
      <c r="D42" s="94"/>
      <c r="E42" s="38"/>
    </row>
    <row r="43" spans="1:5" customFormat="1" x14ac:dyDescent="0.25">
      <c r="A43" s="46" t="s">
        <v>67</v>
      </c>
      <c r="B43" s="47" t="s">
        <v>68</v>
      </c>
      <c r="C43" s="61">
        <v>4083248</v>
      </c>
      <c r="D43" s="94">
        <v>4608188</v>
      </c>
      <c r="E43" s="38">
        <f>'[1]9.mell'!G94</f>
        <v>3817813</v>
      </c>
    </row>
    <row r="44" spans="1:5" customFormat="1" x14ac:dyDescent="0.25">
      <c r="A44" s="46" t="s">
        <v>69</v>
      </c>
      <c r="B44" s="47" t="s">
        <v>11</v>
      </c>
      <c r="C44" s="61"/>
      <c r="D44" s="94">
        <v>218318000</v>
      </c>
      <c r="E44" s="38">
        <f>'[1]9.mell'!G80</f>
        <v>161000000</v>
      </c>
    </row>
    <row r="45" spans="1:5" customFormat="1" ht="26.25" x14ac:dyDescent="0.25">
      <c r="A45" s="5" t="s">
        <v>18</v>
      </c>
      <c r="B45" s="48" t="s">
        <v>70</v>
      </c>
      <c r="C45" s="60">
        <f>129626+1049</f>
        <v>130675</v>
      </c>
      <c r="D45" s="95">
        <f>'[1]11.mell'!C83</f>
        <v>-84025</v>
      </c>
      <c r="E45" s="49"/>
    </row>
    <row r="46" spans="1:5" s="27" customFormat="1" ht="12.75" x14ac:dyDescent="0.2">
      <c r="A46" s="10" t="s">
        <v>19</v>
      </c>
      <c r="B46" s="50" t="s">
        <v>71</v>
      </c>
      <c r="C46" s="96">
        <v>270889265</v>
      </c>
      <c r="D46" s="97">
        <f>'[1]11.mell'!C84</f>
        <v>259599915</v>
      </c>
      <c r="E46" s="49"/>
    </row>
    <row r="47" spans="1:5" s="27" customFormat="1" ht="12.75" x14ac:dyDescent="0.2">
      <c r="A47" s="10" t="s">
        <v>20</v>
      </c>
      <c r="B47" s="50" t="s">
        <v>72</v>
      </c>
      <c r="C47" s="80">
        <f>+C38+C40+C46+C45</f>
        <v>1312513823</v>
      </c>
      <c r="D47" s="80">
        <f>+D38+D40+D46+D45</f>
        <v>703446194</v>
      </c>
      <c r="E47" s="68">
        <f>+E38+E40+E46+E45</f>
        <v>1087589485</v>
      </c>
    </row>
    <row r="48" spans="1:5" customFormat="1" ht="15.75" thickBot="1" x14ac:dyDescent="0.3">
      <c r="A48" s="52"/>
      <c r="B48" s="53" t="s">
        <v>73</v>
      </c>
      <c r="C48" s="98"/>
      <c r="D48" s="99"/>
      <c r="E48" s="54"/>
    </row>
    <row r="49" spans="3:5" customFormat="1" x14ac:dyDescent="0.25">
      <c r="C49" s="1"/>
      <c r="D49" s="56"/>
      <c r="E49" s="3"/>
    </row>
    <row r="50" spans="3:5" customFormat="1" x14ac:dyDescent="0.25">
      <c r="C50" s="1"/>
      <c r="D50" s="55"/>
      <c r="E50" s="3"/>
    </row>
    <row r="51" spans="3:5" customFormat="1" x14ac:dyDescent="0.25">
      <c r="C51" s="1"/>
      <c r="D51" s="56"/>
      <c r="E51" s="3"/>
    </row>
    <row r="52" spans="3:5" customFormat="1" x14ac:dyDescent="0.25">
      <c r="C52" s="1"/>
      <c r="D52" s="56"/>
      <c r="E52" s="3"/>
    </row>
    <row r="53" spans="3:5" customFormat="1" x14ac:dyDescent="0.25">
      <c r="C53" s="1"/>
      <c r="D53" s="56"/>
      <c r="E53" s="3"/>
    </row>
    <row r="54" spans="3:5" customFormat="1" x14ac:dyDescent="0.25">
      <c r="C54" s="1"/>
      <c r="D54" s="56"/>
      <c r="E54" s="3"/>
    </row>
    <row r="55" spans="3:5" customFormat="1" x14ac:dyDescent="0.25">
      <c r="C55" s="1"/>
      <c r="D55" s="56"/>
      <c r="E55" s="3"/>
    </row>
    <row r="56" spans="3:5" customFormat="1" x14ac:dyDescent="0.25">
      <c r="C56" s="1"/>
      <c r="D56" s="56"/>
      <c r="E56" s="3"/>
    </row>
    <row r="57" spans="3:5" customFormat="1" x14ac:dyDescent="0.25">
      <c r="C57" s="1"/>
      <c r="D57" s="56"/>
      <c r="E57" s="3"/>
    </row>
    <row r="58" spans="3:5" customFormat="1" x14ac:dyDescent="0.25">
      <c r="C58" s="1"/>
      <c r="D58" s="56"/>
      <c r="E58" s="3"/>
    </row>
    <row r="59" spans="3:5" customFormat="1" x14ac:dyDescent="0.25">
      <c r="C59" s="1"/>
      <c r="D59" s="56"/>
      <c r="E59" s="3"/>
    </row>
    <row r="60" spans="3:5" customFormat="1" x14ac:dyDescent="0.25">
      <c r="C60" s="1"/>
      <c r="D60" s="56"/>
      <c r="E60" s="3"/>
    </row>
  </sheetData>
  <mergeCells count="4">
    <mergeCell ref="A1:E1"/>
    <mergeCell ref="A2:E2"/>
    <mergeCell ref="A3:E3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2018-02-27T13:29:32Z</dcterms:modified>
</cp:coreProperties>
</file>