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T320\RedirectedFolders\vilagia\Desktop\Várbalog\Várbalog 2020\Zárszámadás 2020.12.31\"/>
    </mc:Choice>
  </mc:AlternateContent>
  <xr:revisionPtr revIDLastSave="0" documentId="8_{74A43F44-F1B5-4C41-B5AA-E277848B3C0A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várbalog" sheetId="5" r:id="rId1"/>
    <sheet name="2.sz. működési és felhalm.mérle" sheetId="6" r:id="rId2"/>
    <sheet name="3. mell beruházás, felújítás" sheetId="17" r:id="rId3"/>
    <sheet name="4. mell.támogatások" sheetId="16" r:id="rId4"/>
  </sheets>
  <definedNames>
    <definedName name="__xlfn_IFERROR">NA()</definedName>
    <definedName name="_xlnm.Print_Area" localSheetId="1">'2.sz. működési és felhalm.mérle'!$A$1:$F$65</definedName>
    <definedName name="_xlnm.Print_Area" localSheetId="0">várbalog!$A$1:$D$149</definedName>
  </definedNames>
  <calcPr calcId="191029"/>
</workbook>
</file>

<file path=xl/calcChain.xml><?xml version="1.0" encoding="utf-8"?>
<calcChain xmlns="http://schemas.openxmlformats.org/spreadsheetml/2006/main">
  <c r="D7" i="6" l="1"/>
  <c r="D23" i="6"/>
  <c r="D40" i="6" l="1"/>
  <c r="C7" i="6"/>
  <c r="D95" i="5"/>
  <c r="C95" i="5"/>
  <c r="C15" i="17"/>
  <c r="D73" i="5"/>
  <c r="D19" i="5"/>
  <c r="D37" i="6" s="1"/>
  <c r="D48" i="6" s="1"/>
  <c r="D62" i="6" s="1"/>
  <c r="D55" i="5"/>
  <c r="D33" i="5"/>
  <c r="D12" i="5"/>
  <c r="D15" i="16"/>
  <c r="C15" i="16"/>
  <c r="D10" i="16"/>
  <c r="C10" i="16"/>
  <c r="C17" i="16" s="1"/>
  <c r="D120" i="5"/>
  <c r="B9" i="17"/>
  <c r="B4" i="17"/>
  <c r="B15" i="17" s="1"/>
  <c r="D17" i="16" l="1"/>
  <c r="G57" i="6"/>
  <c r="G61" i="6" s="1"/>
  <c r="G39" i="6"/>
  <c r="G37" i="6"/>
  <c r="G11" i="6"/>
  <c r="G9" i="6"/>
  <c r="G8" i="6"/>
  <c r="G7" i="6"/>
  <c r="G6" i="6"/>
  <c r="D133" i="5"/>
  <c r="D143" i="5" s="1"/>
  <c r="D106" i="5"/>
  <c r="G10" i="6"/>
  <c r="D70" i="5"/>
  <c r="D50" i="5"/>
  <c r="C50" i="5"/>
  <c r="D12" i="6"/>
  <c r="D26" i="5"/>
  <c r="D9" i="6" s="1"/>
  <c r="D5" i="5"/>
  <c r="D6" i="6" l="1"/>
  <c r="D60" i="5"/>
  <c r="D84" i="5" s="1"/>
  <c r="D20" i="6"/>
  <c r="D83" i="5"/>
  <c r="D18" i="6"/>
  <c r="G48" i="6"/>
  <c r="G62" i="6" s="1"/>
  <c r="G18" i="6"/>
  <c r="G28" i="6" s="1"/>
  <c r="D90" i="5"/>
  <c r="D123" i="5" s="1"/>
  <c r="D144" i="5" s="1"/>
  <c r="C33" i="5"/>
  <c r="C12" i="5"/>
  <c r="C70" i="5"/>
  <c r="D19" i="6" l="1"/>
  <c r="D27" i="6" s="1"/>
  <c r="D28" i="6" s="1"/>
  <c r="D65" i="6" s="1"/>
  <c r="G65" i="6"/>
  <c r="G29" i="6"/>
  <c r="G30" i="6"/>
  <c r="D29" i="6"/>
  <c r="C83" i="5"/>
  <c r="C90" i="5"/>
  <c r="D30" i="6" l="1"/>
  <c r="C26" i="5"/>
  <c r="C5" i="5"/>
  <c r="C60" i="5" l="1"/>
  <c r="C84" i="5" s="1"/>
  <c r="F7" i="6"/>
  <c r="C8" i="6"/>
  <c r="F8" i="6"/>
  <c r="C9" i="6"/>
  <c r="F9" i="6"/>
  <c r="F11" i="6"/>
  <c r="C12" i="6"/>
  <c r="C20" i="6"/>
  <c r="C19" i="6" s="1"/>
  <c r="C24" i="6"/>
  <c r="F27" i="6"/>
  <c r="C37" i="6"/>
  <c r="F37" i="6"/>
  <c r="C38" i="6"/>
  <c r="F38" i="6"/>
  <c r="C39" i="6"/>
  <c r="F39" i="6"/>
  <c r="C40" i="6"/>
  <c r="F40" i="6"/>
  <c r="C41" i="6"/>
  <c r="F41" i="6"/>
  <c r="C55" i="6"/>
  <c r="C61" i="6" s="1"/>
  <c r="F57" i="6"/>
  <c r="F61" i="6" s="1"/>
  <c r="C48" i="6" l="1"/>
  <c r="F48" i="6"/>
  <c r="F62" i="6" s="1"/>
  <c r="C27" i="6"/>
  <c r="F6" i="6" l="1"/>
  <c r="F10" i="6" l="1"/>
  <c r="F18" i="6" s="1"/>
  <c r="F28" i="6" s="1"/>
  <c r="C106" i="5"/>
  <c r="C120" i="5"/>
  <c r="C124" i="5"/>
  <c r="C128" i="5"/>
  <c r="C133" i="5"/>
  <c r="C138" i="5"/>
  <c r="C123" i="5" l="1"/>
  <c r="C143" i="5"/>
  <c r="C149" i="5" s="1"/>
  <c r="C6" i="6"/>
  <c r="C18" i="6" s="1"/>
  <c r="C144" i="5" l="1"/>
  <c r="C29" i="6"/>
  <c r="C28" i="6"/>
  <c r="F29" i="6"/>
  <c r="F30" i="6"/>
  <c r="C30" i="6"/>
  <c r="F65" i="6"/>
  <c r="C65" i="6" l="1"/>
  <c r="C148" i="5" l="1"/>
</calcChain>
</file>

<file path=xl/sharedStrings.xml><?xml version="1.0" encoding="utf-8"?>
<sst xmlns="http://schemas.openxmlformats.org/spreadsheetml/2006/main" count="475" uniqueCount="363">
  <si>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</si>
  <si>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</si>
  <si>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</si>
  <si>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</si>
  <si>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</si>
  <si>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</si>
  <si>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</si>
  <si>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</si>
  <si>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</si>
  <si>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</si>
  <si>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</si>
  <si>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</si>
  <si>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</si>
  <si>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</si>
  <si>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</si>
  <si>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</si>
  <si>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</si>
  <si>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</si>
  <si>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</si>
  <si>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</si>
  <si>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</si>
  <si>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</si>
  <si>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</si>
  <si>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</si>
  <si>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</si>
  <si>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</si>
  <si>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</si>
  <si>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</si>
  <si>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</si>
  <si>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</si>
  <si>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</si>
  <si>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</si>
  <si>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</si>
  <si>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</si>
  <si>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</si>
  <si>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</si>
  <si>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</si>
  <si>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</si>
  <si>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</si>
  <si>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</si>
  <si>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</si>
  <si>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</si>
  <si>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</si>
  <si>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</si>
  <si>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</si>
  <si>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</si>
  <si>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</si>
  <si>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</si>
  <si>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</si>
  <si>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</si>
  <si>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</si>
  <si>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</si>
  <si>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</si>
  <si>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</si>
  <si>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</si>
  <si>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</si>
  <si>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</si>
  <si>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</si>
  <si>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</si>
  <si>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</si>
  <si>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</si>
  <si>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</si>
  <si>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</si>
  <si>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</si>
  <si>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</si>
  <si>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</si>
  <si>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</si>
  <si>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</si>
  <si>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</si>
  <si>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</si>
  <si>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</si>
  <si>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</si>
  <si>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</si>
  <si>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</si>
  <si>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</si>
  <si>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</si>
  <si>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</si>
  <si>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</si>
  <si>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</si>
  <si>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</si>
  <si>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</si>
  <si>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</si>
  <si>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</si>
  <si>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</si>
  <si>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</si>
  <si>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</si>
  <si>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</si>
  <si>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</si>
  <si>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</si>
  <si>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</si>
  <si>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</si>
  <si>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</si>
  <si>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</si>
  <si>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</si>
  <si>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</si>
  <si>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</si>
  <si>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</si>
  <si>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</si>
  <si>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</si>
  <si>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</si>
  <si>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</si>
  <si>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</si>
  <si>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</si>
  <si>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</si>
  <si>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</si>
  <si>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</si>
  <si>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</si>
  <si>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</si>
  <si>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</si>
  <si>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</si>
  <si>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</si>
  <si>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</si>
  <si>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</si>
  <si>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</si>
  <si>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</si>
  <si>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</si>
  <si>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</si>
  <si>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</si>
  <si>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</si>
  <si>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</si>
  <si>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</si>
  <si>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</si>
  <si>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</si>
  <si>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</si>
  <si>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</si>
  <si>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</si>
  <si>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</si>
  <si>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</si>
  <si>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</si>
  <si>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</si>
  <si>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</si>
  <si>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</si>
  <si>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</si>
  <si>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</si>
  <si>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</si>
  <si>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</si>
  <si>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</si>
  <si>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</si>
  <si>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</si>
  <si>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</si>
  <si>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</si>
  <si>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</si>
  <si>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</si>
  <si>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</si>
  <si>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</si>
  <si>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</si>
  <si>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</si>
  <si>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</si>
  <si>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</si>
  <si>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</si>
  <si>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</si>
  <si>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</si>
  <si>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</si>
  <si>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</si>
  <si>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</si>
  <si>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</si>
  <si>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</si>
  <si>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</si>
  <si>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</si>
  <si>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</si>
  <si>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</si>
  <si>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</si>
  <si>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</si>
  <si>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</si>
  <si>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</si>
  <si>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</si>
  <si>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</si>
  <si>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</si>
  <si>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</si>
  <si>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</si>
  <si>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</si>
  <si>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</si>
  <si>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</si>
  <si>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</si>
  <si>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</si>
  <si>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</si>
  <si>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</si>
  <si>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</si>
  <si>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</si>
  <si>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</si>
  <si>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</si>
  <si>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</si>
  <si>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</si>
  <si>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</si>
  <si>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</si>
  <si>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</si>
  <si>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</si>
  <si>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</si>
  <si>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</si>
  <si>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</si>
  <si>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</si>
  <si>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</si>
  <si>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</si>
  <si>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</si>
  <si>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</si>
  <si>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</si>
  <si>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</si>
  <si>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</si>
  <si>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</si>
  <si>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</si>
  <si>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</si>
  <si>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</si>
  <si>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</si>
  <si>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</si>
  <si>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</si>
  <si>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</si>
  <si>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</si>
  <si>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</si>
  <si>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</si>
  <si>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</si>
  <si>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</si>
  <si>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</si>
  <si>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</si>
  <si>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</si>
  <si>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</si>
  <si>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</si>
  <si>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</si>
  <si>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</si>
  <si>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</si>
  <si>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</si>
  <si>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</si>
  <si>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</si>
  <si>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</si>
  <si>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</si>
  <si>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</si>
  <si>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</si>
  <si>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</si>
  <si>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</si>
  <si>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</si>
  <si>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</si>
  <si>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</si>
  <si>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</si>
  <si>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</si>
  <si>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</si>
  <si>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</si>
  <si>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</si>
  <si>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</si>
  <si>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</si>
  <si>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</si>
  <si>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</si>
  <si>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</si>
  <si>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</si>
  <si>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</si>
  <si>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</si>
  <si>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</si>
  <si>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</si>
  <si>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</si>
  <si>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</si>
  <si>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</si>
  <si>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</si>
  <si>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</si>
  <si>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</si>
  <si>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</si>
  <si>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</si>
  <si>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</si>
  <si>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</si>
  <si>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</si>
  <si>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</si>
  <si>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</si>
  <si>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</si>
  <si>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</si>
  <si>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</si>
  <si>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</si>
  <si>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</si>
  <si>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</si>
  <si>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</si>
  <si>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</si>
  <si>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</si>
  <si>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</si>
  <si>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</si>
  <si>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</si>
  <si>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</si>
  <si>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</si>
  <si>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</si>
  <si>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</si>
  <si>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</si>
  <si>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</si>
  <si>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</si>
  <si>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</si>
  <si>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</si>
  <si>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</si>
  <si>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</si>
  <si>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</si>
  <si>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</si>
  <si>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</si>
  <si>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</si>
  <si>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</si>
  <si>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</si>
  <si>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</si>
  <si>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</si>
  <si>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</si>
  <si>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</si>
  <si>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</si>
  <si>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</si>
  <si>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</si>
  <si>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</si>
  <si>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</si>
  <si>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</si>
  <si>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</si>
  <si>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</si>
  <si>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</si>
  <si>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</si>
  <si>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</si>
  <si>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</si>
  <si>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</si>
  <si>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</si>
  <si>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</si>
  <si>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</si>
  <si>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</si>
  <si>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</si>
  <si>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</si>
  <si>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</si>
  <si>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</si>
  <si>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</si>
  <si>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</si>
  <si>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</si>
  <si>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</si>
  <si>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</si>
  <si>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</si>
  <si>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Központi, irányítószervi támogatás:</t>
  </si>
  <si>
    <t>5.-ből EU-s támogatás</t>
  </si>
  <si>
    <t>BEVÉTEL MINDÖSSZESEN</t>
  </si>
  <si>
    <t>KIADÁS MINDÖSSZESEN</t>
  </si>
  <si>
    <t>Összesen:</t>
  </si>
  <si>
    <t>Működési célú p.e. átadás államháztartáson kívülre:</t>
  </si>
  <si>
    <t>Mindösszesen műk.c. p.e. átadása:</t>
  </si>
  <si>
    <t xml:space="preserve">   - Egyéb működési célú támogatások államháztartáson kívülre 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</si>
  <si>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</si>
  <si>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</si>
  <si>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</si>
  <si>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</si>
  <si>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</si>
  <si>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</si>
  <si>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B E V É T E L E K VÁRBALOG KÖZSÉG  ÖNKORMÁNYZAT</t>
  </si>
  <si>
    <t>K I A D Á S O K VÁRBALOG KÖZSÉG ÖNKORMÁNYZAT</t>
  </si>
  <si>
    <t>Működési célú támoagtások ÁH kívülről</t>
  </si>
  <si>
    <t>Civil szervezetek támogatása:</t>
  </si>
  <si>
    <t>Jánossomorja Város Önkormányzata KÖH Kirendeltség finanszírozása</t>
  </si>
  <si>
    <t>2020. évi előirányzat</t>
  </si>
  <si>
    <t xml:space="preserve">Céltartalék </t>
  </si>
  <si>
    <t>Társulásnak:</t>
  </si>
  <si>
    <t>Egyéb áruhasználati és szolgáltatási adók (talajterhelési díj)</t>
  </si>
  <si>
    <t xml:space="preserve">2020 .ÉVI TÁMOGATÁSÉRTÉKŰ KIADÁSOK,VÉGLEGES PÉNZESZKÖZÁTADÁSOK   RÉSZLETEZÉSE </t>
  </si>
  <si>
    <t>2020. évi I. módosított előirányzat</t>
  </si>
  <si>
    <t>2020. évi módosított előirányzat</t>
  </si>
  <si>
    <t>Önkormányzat</t>
  </si>
  <si>
    <t>Beruházás:</t>
  </si>
  <si>
    <t>Rack szekrény</t>
  </si>
  <si>
    <t>Bölcsőfűrész</t>
  </si>
  <si>
    <t>Óvoda csatornázás</t>
  </si>
  <si>
    <t>Polgármesteri hivatal lépcsőjének járólapozása</t>
  </si>
  <si>
    <t>Felújítás:</t>
  </si>
  <si>
    <t>Hivatal és óvoda belépő tetejének cseréje</t>
  </si>
  <si>
    <t>Polgármesteri Hivatal előtti téren a beton feltörése, újrabetonozás</t>
  </si>
  <si>
    <t>Kultúrház laminált padlózása</t>
  </si>
  <si>
    <t>Eredeti előirányzat</t>
  </si>
  <si>
    <t>Módosított előirányzat</t>
  </si>
  <si>
    <t>ezer Ft</t>
  </si>
  <si>
    <t>Háztartások</t>
  </si>
  <si>
    <t>2020. ÉVI BERUHÁZÁSI  ÉS FELÚJÍTÁSI FELADATOK TERVEZETT ELŐIRÁNYZATAI</t>
  </si>
  <si>
    <t xml:space="preserve"> </t>
  </si>
  <si>
    <t>2020. évi  módosított előirányzat</t>
  </si>
  <si>
    <t>Telefonkészülék vásárlás a hivatalba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</si>
</sst>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\ _F_t"/>
  </numFmts>
  <fonts count="23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8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/>
    <xf numFmtId="0" fontId="1" fillId="0" borderId="0"/>
    <xf numFmtId="0" fontId="4" fillId="0" borderId="0"/>
    <xf numFmtId="0" fontId="20" fillId="0" borderId="0"/>
  </cellStyleXfs>
  <cellXfs count="182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29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164" fontId="14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3" fontId="16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Protection="1"/>
    <xf numFmtId="0" fontId="0" fillId="0" borderId="38" xfId="0" applyBorder="1"/>
    <xf numFmtId="0" fontId="18" fillId="0" borderId="38" xfId="0" applyFont="1" applyBorder="1"/>
    <xf numFmtId="0" fontId="0" fillId="0" borderId="38" xfId="0" applyFont="1" applyBorder="1"/>
    <xf numFmtId="0" fontId="0" fillId="0" borderId="38" xfId="0" applyFont="1" applyBorder="1" applyAlignment="1">
      <alignment wrapText="1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5" fillId="0" borderId="0" xfId="5" applyFont="1" applyFill="1" applyBorder="1" applyAlignment="1" applyProtection="1">
      <alignment horizontal="center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40" xfId="5" applyFont="1" applyFill="1" applyBorder="1" applyAlignment="1" applyProtection="1">
      <alignment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 indent="1"/>
    </xf>
    <xf numFmtId="164" fontId="9" fillId="0" borderId="29" xfId="0" applyNumberFormat="1" applyFont="1" applyFill="1" applyBorder="1" applyAlignment="1" applyProtection="1">
      <alignment horizontal="right" vertical="center" wrapText="1" indent="1"/>
    </xf>
    <xf numFmtId="164" fontId="14" fillId="0" borderId="29" xfId="0" applyNumberFormat="1" applyFont="1" applyFill="1" applyBorder="1" applyAlignment="1" applyProtection="1">
      <alignment horizontal="right" vertical="center" wrapText="1" indent="1"/>
    </xf>
    <xf numFmtId="164" fontId="8" fillId="0" borderId="40" xfId="0" applyNumberFormat="1" applyFont="1" applyFill="1" applyBorder="1" applyAlignment="1" applyProtection="1">
      <alignment horizontal="center" vertical="center" wrapText="1"/>
    </xf>
    <xf numFmtId="164" fontId="9" fillId="0" borderId="36" xfId="0" applyNumberFormat="1" applyFont="1" applyFill="1" applyBorder="1" applyAlignment="1" applyProtection="1">
      <alignment horizontal="center" vertical="center" wrapText="1"/>
    </xf>
    <xf numFmtId="164" fontId="10" fillId="0" borderId="44" xfId="0" applyNumberFormat="1" applyFont="1" applyFill="1" applyBorder="1" applyAlignment="1" applyProtection="1">
      <alignment horizontal="left" vertical="center" wrapText="1" indent="1"/>
    </xf>
    <xf numFmtId="164" fontId="10" fillId="0" borderId="45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left" vertical="center" wrapText="1" indent="1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5" xfId="0" applyNumberFormat="1" applyFont="1" applyFill="1" applyBorder="1" applyAlignment="1" applyProtection="1">
      <alignment horizontal="left" vertical="center" wrapText="1" indent="2"/>
    </xf>
    <xf numFmtId="164" fontId="15" fillId="0" borderId="35" xfId="0" applyNumberFormat="1" applyFont="1" applyFill="1" applyBorder="1" applyAlignment="1" applyProtection="1">
      <alignment horizontal="left" vertical="center" wrapText="1" indent="1"/>
    </xf>
    <xf numFmtId="164" fontId="10" fillId="0" borderId="44" xfId="0" applyNumberFormat="1" applyFont="1" applyFill="1" applyBorder="1" applyAlignment="1" applyProtection="1">
      <alignment horizontal="left" vertical="center" wrapText="1" indent="2"/>
    </xf>
    <xf numFmtId="164" fontId="10" fillId="0" borderId="46" xfId="0" applyNumberFormat="1" applyFont="1" applyFill="1" applyBorder="1" applyAlignment="1" applyProtection="1">
      <alignment horizontal="left" vertical="center" wrapText="1" indent="2"/>
    </xf>
    <xf numFmtId="164" fontId="14" fillId="0" borderId="36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/>
    <xf numFmtId="0" fontId="16" fillId="0" borderId="38" xfId="0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21" fillId="0" borderId="38" xfId="0" applyFont="1" applyBorder="1" applyAlignment="1">
      <alignment horizontal="right"/>
    </xf>
    <xf numFmtId="0" fontId="18" fillId="0" borderId="0" xfId="0" applyFont="1" applyBorder="1"/>
    <xf numFmtId="0" fontId="16" fillId="0" borderId="3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165" fontId="0" fillId="0" borderId="38" xfId="0" applyNumberFormat="1" applyFont="1" applyBorder="1" applyAlignment="1"/>
    <xf numFmtId="165" fontId="0" fillId="0" borderId="38" xfId="0" applyNumberFormat="1" applyBorder="1" applyAlignment="1"/>
    <xf numFmtId="0" fontId="0" fillId="0" borderId="38" xfId="0" applyBorder="1" applyAlignment="1"/>
    <xf numFmtId="165" fontId="18" fillId="0" borderId="38" xfId="0" applyNumberFormat="1" applyFont="1" applyBorder="1"/>
    <xf numFmtId="0" fontId="16" fillId="0" borderId="0" xfId="0" applyFont="1" applyAlignment="1">
      <alignment horizontal="right"/>
    </xf>
    <xf numFmtId="164" fontId="10" fillId="2" borderId="25" xfId="5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2" xfId="5" applyFont="1" applyFill="1" applyBorder="1" applyAlignment="1" applyProtection="1">
      <alignment horizontal="left" vertical="center" wrapText="1" indent="1"/>
    </xf>
    <xf numFmtId="0" fontId="9" fillId="2" borderId="3" xfId="5" applyFont="1" applyFill="1" applyBorder="1" applyAlignment="1" applyProtection="1">
      <alignment horizontal="left" vertical="center" wrapText="1" indent="1"/>
    </xf>
    <xf numFmtId="49" fontId="10" fillId="2" borderId="8" xfId="5" applyNumberFormat="1" applyFont="1" applyFill="1" applyBorder="1" applyAlignment="1" applyProtection="1">
      <alignment horizontal="left" vertical="center" wrapText="1" indent="1"/>
    </xf>
    <xf numFmtId="0" fontId="10" fillId="2" borderId="9" xfId="5" applyFont="1" applyFill="1" applyBorder="1" applyAlignment="1" applyProtection="1">
      <alignment horizontal="left" vertical="center" wrapText="1" indent="1"/>
    </xf>
    <xf numFmtId="164" fontId="10" fillId="2" borderId="23" xfId="5" applyNumberFormat="1" applyFont="1" applyFill="1" applyBorder="1" applyAlignment="1" applyProtection="1">
      <alignment horizontal="right" vertical="center" wrapText="1" indent="1"/>
      <protection locked="0"/>
    </xf>
    <xf numFmtId="49" fontId="10" fillId="2" borderId="12" xfId="5" applyNumberFormat="1" applyFont="1" applyFill="1" applyBorder="1" applyAlignment="1" applyProtection="1">
      <alignment horizontal="left" vertical="center" wrapText="1" indent="1"/>
    </xf>
    <xf numFmtId="0" fontId="10" fillId="2" borderId="13" xfId="5" applyFont="1" applyFill="1" applyBorder="1" applyAlignment="1" applyProtection="1">
      <alignment horizontal="left" vertical="center" wrapText="1" indent="1"/>
    </xf>
    <xf numFmtId="0" fontId="10" fillId="0" borderId="35" xfId="5" applyFont="1" applyFill="1" applyBorder="1" applyAlignment="1" applyProtection="1">
      <alignment horizontal="left" vertical="center" wrapText="1" indent="1"/>
    </xf>
    <xf numFmtId="0" fontId="10" fillId="0" borderId="49" xfId="5" applyFont="1" applyFill="1" applyBorder="1" applyAlignment="1" applyProtection="1">
      <alignment horizontal="left" vertical="center" wrapText="1" indent="1"/>
    </xf>
    <xf numFmtId="0" fontId="11" fillId="0" borderId="49" xfId="0" applyFont="1" applyBorder="1" applyAlignment="1" applyProtection="1">
      <alignment horizontal="left" vertical="center" wrapText="1" indent="1"/>
    </xf>
    <xf numFmtId="0" fontId="11" fillId="0" borderId="35" xfId="0" applyFont="1" applyBorder="1" applyAlignment="1" applyProtection="1">
      <alignment horizontal="left" vertical="center" wrapText="1" indent="1"/>
    </xf>
    <xf numFmtId="0" fontId="10" fillId="0" borderId="39" xfId="5" applyFont="1" applyFill="1" applyBorder="1" applyAlignment="1" applyProtection="1">
      <alignment horizontal="left" vertical="center" wrapText="1" indent="6"/>
    </xf>
    <xf numFmtId="0" fontId="10" fillId="0" borderId="35" xfId="5" applyFont="1" applyFill="1" applyBorder="1" applyAlignment="1" applyProtection="1">
      <alignment horizontal="left" vertical="center" wrapText="1" indent="6"/>
    </xf>
    <xf numFmtId="164" fontId="9" fillId="0" borderId="50" xfId="5" applyNumberFormat="1" applyFont="1" applyFill="1" applyBorder="1" applyAlignment="1" applyProtection="1">
      <alignment horizontal="right" vertical="center" wrapText="1" indent="1"/>
    </xf>
    <xf numFmtId="164" fontId="9" fillId="2" borderId="51" xfId="5" applyNumberFormat="1" applyFont="1" applyFill="1" applyBorder="1" applyAlignment="1" applyProtection="1">
      <alignment horizontal="right" vertical="center" wrapText="1" indent="1"/>
    </xf>
    <xf numFmtId="164" fontId="10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8" xfId="0" applyFont="1" applyFill="1" applyBorder="1" applyAlignment="1">
      <alignment horizontal="right"/>
    </xf>
    <xf numFmtId="0" fontId="0" fillId="0" borderId="38" xfId="0" applyFill="1" applyBorder="1"/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0" fillId="0" borderId="47" xfId="0" applyBorder="1" applyAlignment="1"/>
    <xf numFmtId="0" fontId="0" fillId="0" borderId="48" xfId="0" applyBorder="1" applyAlignment="1"/>
    <xf numFmtId="164" fontId="22" fillId="3" borderId="0" xfId="0" applyNumberFormat="1" applyFont="1" applyFill="1" applyBorder="1" applyAlignment="1" applyProtection="1">
      <alignment horizontal="left" vertical="center" wrapText="1" indent="1"/>
    </xf>
    <xf numFmtId="164" fontId="22" fillId="3" borderId="29" xfId="0" applyNumberFormat="1" applyFont="1" applyFill="1" applyBorder="1" applyAlignment="1" applyProtection="1">
      <alignment horizontal="right" vertical="center" wrapText="1" indent="1"/>
    </xf>
    <xf numFmtId="164" fontId="22" fillId="3" borderId="45" xfId="0" applyNumberFormat="1" applyFont="1" applyFill="1" applyBorder="1" applyAlignment="1" applyProtection="1">
      <alignment horizontal="left" vertical="center" wrapText="1" indent="1"/>
    </xf>
    <xf numFmtId="164" fontId="22" fillId="3" borderId="46" xfId="0" applyNumberFormat="1" applyFont="1" applyFill="1" applyBorder="1" applyAlignment="1" applyProtection="1">
      <alignment horizontal="left" vertical="center" wrapText="1" indent="1"/>
    </xf>
    <xf numFmtId="164" fontId="10" fillId="3" borderId="29" xfId="0" applyNumberFormat="1" applyFont="1" applyFill="1" applyBorder="1" applyAlignment="1" applyProtection="1">
      <alignment horizontal="right" vertical="center" wrapText="1" indent="1"/>
    </xf>
    <xf numFmtId="164" fontId="15" fillId="3" borderId="29" xfId="0" applyNumberFormat="1" applyFont="1" applyFill="1" applyBorder="1" applyAlignment="1" applyProtection="1">
      <alignment horizontal="right" vertical="center" wrapText="1" indent="1"/>
    </xf>
    <xf numFmtId="164" fontId="9" fillId="3" borderId="29" xfId="0" applyNumberFormat="1" applyFont="1" applyFill="1" applyBorder="1" applyAlignment="1" applyProtection="1">
      <alignment horizontal="right" vertical="center" wrapText="1" indent="1"/>
    </xf>
    <xf numFmtId="164" fontId="10" fillId="3" borderId="45" xfId="0" applyNumberFormat="1" applyFont="1" applyFill="1" applyBorder="1" applyAlignment="1" applyProtection="1">
      <alignment horizontal="left" vertical="center" wrapText="1" indent="1"/>
    </xf>
  </cellXfs>
  <cellStyles count="7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 2 2" xfId="6" xr:uid="{00000000-0005-0000-0000-000004000000}"/>
    <cellStyle name="Normál 3" xfId="4" xr:uid="{00000000-0005-0000-0000-000005000000}"/>
    <cellStyle name="Normál_KVRENMUNKA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G149"/>
  <sheetViews>
    <sheetView view="pageBreakPreview" topLeftCell="A133" zoomScale="120" zoomScaleNormal="120" zoomScaleSheetLayoutView="100" workbookViewId="0">
      <selection activeCell="E24" sqref="E24"/>
    </sheetView>
  </sheetViews>
  <sheetFormatPr defaultColWidth="9.33203125" defaultRowHeight="7.5" customHeight="1" x14ac:dyDescent="0.25"/>
  <cols>
    <col min="1" max="1" width="9.5" style="1" customWidth="1"/>
    <col min="2" max="2" width="91.6640625" style="1" customWidth="1"/>
    <col min="3" max="4" width="21.6640625" style="2" customWidth="1"/>
    <col min="5" max="16384" width="9.33203125" style="3"/>
  </cols>
  <sheetData>
    <row r="1" spans="1:4" ht="15.95" customHeight="1" x14ac:dyDescent="0.25">
      <c r="A1" s="156" t="s">
        <v>333</v>
      </c>
      <c r="B1" s="156"/>
      <c r="C1" s="156"/>
      <c r="D1" s="98"/>
    </row>
    <row r="2" spans="1:4" ht="15.95" customHeight="1" thickBot="1" x14ac:dyDescent="0.3">
      <c r="A2" s="155"/>
      <c r="B2" s="155"/>
      <c r="C2" s="4"/>
      <c r="D2" s="4" t="s">
        <v>360</v>
      </c>
    </row>
    <row r="3" spans="1:4" ht="38.1" customHeight="1" thickBot="1" x14ac:dyDescent="0.3">
      <c r="A3" s="5" t="s">
        <v>1</v>
      </c>
      <c r="B3" s="6" t="s">
        <v>2</v>
      </c>
      <c r="C3" s="7" t="s">
        <v>338</v>
      </c>
      <c r="D3" s="7" t="s">
        <v>343</v>
      </c>
    </row>
    <row r="4" spans="1:4" s="11" customFormat="1" ht="12" customHeight="1" thickBot="1" x14ac:dyDescent="0.25">
      <c r="A4" s="8">
        <v>1</v>
      </c>
      <c r="B4" s="9">
        <v>2</v>
      </c>
      <c r="C4" s="10">
        <v>3</v>
      </c>
      <c r="D4" s="10">
        <v>4</v>
      </c>
    </row>
    <row r="5" spans="1:4" s="15" customFormat="1" ht="12" customHeight="1" thickBot="1" x14ac:dyDescent="0.25">
      <c r="A5" s="12" t="s">
        <v>3</v>
      </c>
      <c r="B5" s="13" t="s">
        <v>4</v>
      </c>
      <c r="C5" s="14">
        <f>+C6+C7+C8+C9+C10+C11</f>
        <v>21168</v>
      </c>
      <c r="D5" s="14">
        <f t="shared" ref="D5" si="0">+D6+D7+D8+D9+D10+D11</f>
        <v>21368</v>
      </c>
    </row>
    <row r="6" spans="1:4" s="15" customFormat="1" ht="12" customHeight="1" x14ac:dyDescent="0.2">
      <c r="A6" s="16" t="s">
        <v>5</v>
      </c>
      <c r="B6" s="17" t="s">
        <v>6</v>
      </c>
      <c r="C6" s="59">
        <v>15898</v>
      </c>
      <c r="D6" s="59">
        <v>15898</v>
      </c>
    </row>
    <row r="7" spans="1:4" s="15" customFormat="1" ht="12" customHeight="1" x14ac:dyDescent="0.2">
      <c r="A7" s="18" t="s">
        <v>7</v>
      </c>
      <c r="B7" s="19" t="s">
        <v>8</v>
      </c>
      <c r="C7" s="60"/>
      <c r="D7" s="60"/>
    </row>
    <row r="8" spans="1:4" s="15" customFormat="1" ht="12" customHeight="1" x14ac:dyDescent="0.2">
      <c r="A8" s="18" t="s">
        <v>9</v>
      </c>
      <c r="B8" s="19" t="s">
        <v>10</v>
      </c>
      <c r="C8" s="60">
        <v>3470</v>
      </c>
      <c r="D8" s="60">
        <v>3470</v>
      </c>
    </row>
    <row r="9" spans="1:4" s="15" customFormat="1" ht="12" customHeight="1" x14ac:dyDescent="0.2">
      <c r="A9" s="18" t="s">
        <v>11</v>
      </c>
      <c r="B9" s="19" t="s">
        <v>12</v>
      </c>
      <c r="C9" s="60">
        <v>1800</v>
      </c>
      <c r="D9" s="60">
        <v>2000</v>
      </c>
    </row>
    <row r="10" spans="1:4" s="15" customFormat="1" ht="12" customHeight="1" x14ac:dyDescent="0.2">
      <c r="A10" s="18" t="s">
        <v>13</v>
      </c>
      <c r="B10" s="19" t="s">
        <v>14</v>
      </c>
      <c r="C10" s="60"/>
      <c r="D10" s="60"/>
    </row>
    <row r="11" spans="1:4" s="15" customFormat="1" ht="12" customHeight="1" thickBot="1" x14ac:dyDescent="0.25">
      <c r="A11" s="20" t="s">
        <v>15</v>
      </c>
      <c r="B11" s="21" t="s">
        <v>16</v>
      </c>
      <c r="C11" s="60"/>
      <c r="D11" s="60"/>
    </row>
    <row r="12" spans="1:4" s="15" customFormat="1" ht="12" customHeight="1" thickBot="1" x14ac:dyDescent="0.25">
      <c r="A12" s="12" t="s">
        <v>17</v>
      </c>
      <c r="B12" s="22" t="s">
        <v>18</v>
      </c>
      <c r="C12" s="14">
        <f>C13+C14+C15+C16+C17+C18</f>
        <v>2149</v>
      </c>
      <c r="D12" s="14">
        <f>D13+D14+D15+D16+D17+D18</f>
        <v>2537</v>
      </c>
    </row>
    <row r="13" spans="1:4" s="15" customFormat="1" ht="12" customHeight="1" x14ac:dyDescent="0.2">
      <c r="A13" s="16" t="s">
        <v>19</v>
      </c>
      <c r="B13" s="17" t="s">
        <v>20</v>
      </c>
      <c r="C13" s="59"/>
      <c r="D13" s="59"/>
    </row>
    <row r="14" spans="1:4" s="15" customFormat="1" ht="12" customHeight="1" x14ac:dyDescent="0.2">
      <c r="A14" s="18" t="s">
        <v>21</v>
      </c>
      <c r="B14" s="19" t="s">
        <v>22</v>
      </c>
      <c r="C14" s="60"/>
      <c r="D14" s="60"/>
    </row>
    <row r="15" spans="1:4" s="15" customFormat="1" ht="12" customHeight="1" x14ac:dyDescent="0.2">
      <c r="A15" s="18" t="s">
        <v>23</v>
      </c>
      <c r="B15" s="19" t="s">
        <v>24</v>
      </c>
      <c r="C15" s="60"/>
      <c r="D15" s="60"/>
    </row>
    <row r="16" spans="1:4" s="15" customFormat="1" ht="12" customHeight="1" x14ac:dyDescent="0.2">
      <c r="A16" s="18" t="s">
        <v>25</v>
      </c>
      <c r="B16" s="19" t="s">
        <v>26</v>
      </c>
      <c r="C16" s="60"/>
      <c r="D16" s="60"/>
    </row>
    <row r="17" spans="1:4" s="15" customFormat="1" ht="12" customHeight="1" x14ac:dyDescent="0.2">
      <c r="A17" s="18" t="s">
        <v>27</v>
      </c>
      <c r="B17" s="19" t="s">
        <v>28</v>
      </c>
      <c r="C17" s="60">
        <v>2149</v>
      </c>
      <c r="D17" s="60">
        <v>2537</v>
      </c>
    </row>
    <row r="18" spans="1:4" s="15" customFormat="1" ht="12" customHeight="1" thickBot="1" x14ac:dyDescent="0.25">
      <c r="A18" s="20" t="s">
        <v>29</v>
      </c>
      <c r="B18" s="21" t="s">
        <v>30</v>
      </c>
      <c r="C18" s="61"/>
      <c r="D18" s="61"/>
    </row>
    <row r="19" spans="1:4" s="15" customFormat="1" ht="12" customHeight="1" thickBot="1" x14ac:dyDescent="0.25">
      <c r="A19" s="12" t="s">
        <v>31</v>
      </c>
      <c r="B19" s="13" t="s">
        <v>32</v>
      </c>
      <c r="C19" s="14"/>
      <c r="D19" s="14">
        <f>SUM(D20:D25)</f>
        <v>16887</v>
      </c>
    </row>
    <row r="20" spans="1:4" s="15" customFormat="1" ht="12" customHeight="1" x14ac:dyDescent="0.2">
      <c r="A20" s="16" t="s">
        <v>33</v>
      </c>
      <c r="B20" s="17" t="s">
        <v>34</v>
      </c>
      <c r="C20" s="59">
        <v>0</v>
      </c>
      <c r="D20" s="59"/>
    </row>
    <row r="21" spans="1:4" s="15" customFormat="1" ht="12" customHeight="1" x14ac:dyDescent="0.2">
      <c r="A21" s="18" t="s">
        <v>35</v>
      </c>
      <c r="B21" s="19" t="s">
        <v>36</v>
      </c>
      <c r="C21" s="60"/>
      <c r="D21" s="60"/>
    </row>
    <row r="22" spans="1:4" s="15" customFormat="1" ht="12" customHeight="1" x14ac:dyDescent="0.2">
      <c r="A22" s="18" t="s">
        <v>37</v>
      </c>
      <c r="B22" s="19" t="s">
        <v>38</v>
      </c>
      <c r="C22" s="60"/>
      <c r="D22" s="60"/>
    </row>
    <row r="23" spans="1:4" s="15" customFormat="1" ht="12" customHeight="1" x14ac:dyDescent="0.2">
      <c r="A23" s="18" t="s">
        <v>39</v>
      </c>
      <c r="B23" s="19" t="s">
        <v>40</v>
      </c>
      <c r="C23" s="60"/>
      <c r="D23" s="60"/>
    </row>
    <row r="24" spans="1:4" s="15" customFormat="1" ht="12" customHeight="1" x14ac:dyDescent="0.2">
      <c r="A24" s="18" t="s">
        <v>41</v>
      </c>
      <c r="B24" s="19" t="s">
        <v>42</v>
      </c>
      <c r="C24" s="60"/>
      <c r="D24" s="60">
        <v>16887</v>
      </c>
    </row>
    <row r="25" spans="1:4" s="15" customFormat="1" ht="12" customHeight="1" thickBot="1" x14ac:dyDescent="0.25">
      <c r="A25" s="20" t="s">
        <v>43</v>
      </c>
      <c r="B25" s="21" t="s">
        <v>44</v>
      </c>
      <c r="C25" s="61"/>
      <c r="D25" s="61"/>
    </row>
    <row r="26" spans="1:4" s="15" customFormat="1" ht="12" customHeight="1" thickBot="1" x14ac:dyDescent="0.25">
      <c r="A26" s="12" t="s">
        <v>45</v>
      </c>
      <c r="B26" s="13" t="s">
        <v>46</v>
      </c>
      <c r="C26" s="14">
        <f>SUM(C28:C32)</f>
        <v>15960</v>
      </c>
      <c r="D26" s="14">
        <f t="shared" ref="D26" si="1">SUM(D28:D32)</f>
        <v>18729</v>
      </c>
    </row>
    <row r="27" spans="1:4" s="15" customFormat="1" ht="12" customHeight="1" x14ac:dyDescent="0.2">
      <c r="A27" s="16" t="s">
        <v>47</v>
      </c>
      <c r="B27" s="17" t="s">
        <v>48</v>
      </c>
      <c r="C27" s="62"/>
      <c r="D27" s="62"/>
    </row>
    <row r="28" spans="1:4" s="15" customFormat="1" ht="12" customHeight="1" x14ac:dyDescent="0.2">
      <c r="A28" s="18" t="s">
        <v>49</v>
      </c>
      <c r="B28" s="19" t="s">
        <v>50</v>
      </c>
      <c r="C28" s="60">
        <v>6500</v>
      </c>
      <c r="D28" s="60">
        <v>6667</v>
      </c>
    </row>
    <row r="29" spans="1:4" s="15" customFormat="1" ht="12" customHeight="1" x14ac:dyDescent="0.2">
      <c r="A29" s="18" t="s">
        <v>51</v>
      </c>
      <c r="B29" s="19" t="s">
        <v>52</v>
      </c>
      <c r="C29" s="60">
        <v>8000</v>
      </c>
      <c r="D29" s="60">
        <v>11751</v>
      </c>
    </row>
    <row r="30" spans="1:4" s="15" customFormat="1" ht="12" customHeight="1" x14ac:dyDescent="0.2">
      <c r="A30" s="18" t="s">
        <v>53</v>
      </c>
      <c r="B30" s="19" t="s">
        <v>54</v>
      </c>
      <c r="C30" s="60">
        <v>1400</v>
      </c>
      <c r="D30" s="60">
        <v>0</v>
      </c>
    </row>
    <row r="31" spans="1:4" s="15" customFormat="1" ht="12" customHeight="1" x14ac:dyDescent="0.2">
      <c r="A31" s="18" t="s">
        <v>55</v>
      </c>
      <c r="B31" s="19" t="s">
        <v>341</v>
      </c>
      <c r="C31" s="60">
        <v>40</v>
      </c>
      <c r="D31" s="60">
        <v>0</v>
      </c>
    </row>
    <row r="32" spans="1:4" s="15" customFormat="1" ht="12" customHeight="1" thickBot="1" x14ac:dyDescent="0.25">
      <c r="A32" s="20" t="s">
        <v>56</v>
      </c>
      <c r="B32" s="21" t="s">
        <v>57</v>
      </c>
      <c r="C32" s="61">
        <v>20</v>
      </c>
      <c r="D32" s="61">
        <v>311</v>
      </c>
    </row>
    <row r="33" spans="1:4" s="15" customFormat="1" ht="12" customHeight="1" thickBot="1" x14ac:dyDescent="0.25">
      <c r="A33" s="12" t="s">
        <v>58</v>
      </c>
      <c r="B33" s="13" t="s">
        <v>59</v>
      </c>
      <c r="C33" s="14">
        <f>SUM(C34:C39)</f>
        <v>304</v>
      </c>
      <c r="D33" s="14">
        <f>SUM(D34:D43)</f>
        <v>2310</v>
      </c>
    </row>
    <row r="34" spans="1:4" s="15" customFormat="1" ht="12" customHeight="1" x14ac:dyDescent="0.2">
      <c r="A34" s="16" t="s">
        <v>60</v>
      </c>
      <c r="B34" s="17" t="s">
        <v>61</v>
      </c>
      <c r="C34" s="59"/>
      <c r="D34" s="59"/>
    </row>
    <row r="35" spans="1:4" s="15" customFormat="1" ht="12" customHeight="1" x14ac:dyDescent="0.2">
      <c r="A35" s="18" t="s">
        <v>62</v>
      </c>
      <c r="B35" s="19" t="s">
        <v>63</v>
      </c>
      <c r="C35" s="60">
        <v>50</v>
      </c>
      <c r="D35" s="60">
        <v>1746</v>
      </c>
    </row>
    <row r="36" spans="1:4" s="15" customFormat="1" ht="12" customHeight="1" x14ac:dyDescent="0.2">
      <c r="A36" s="18" t="s">
        <v>64</v>
      </c>
      <c r="B36" s="19" t="s">
        <v>65</v>
      </c>
      <c r="C36" s="60"/>
      <c r="D36" s="60"/>
    </row>
    <row r="37" spans="1:4" s="15" customFormat="1" ht="12" customHeight="1" x14ac:dyDescent="0.2">
      <c r="A37" s="18" t="s">
        <v>66</v>
      </c>
      <c r="B37" s="19" t="s">
        <v>67</v>
      </c>
      <c r="C37" s="60">
        <v>240</v>
      </c>
      <c r="D37" s="60">
        <v>2</v>
      </c>
    </row>
    <row r="38" spans="1:4" s="15" customFormat="1" ht="12" customHeight="1" x14ac:dyDescent="0.2">
      <c r="A38" s="18" t="s">
        <v>68</v>
      </c>
      <c r="B38" s="19" t="s">
        <v>69</v>
      </c>
      <c r="C38" s="60"/>
      <c r="D38" s="60"/>
    </row>
    <row r="39" spans="1:4" s="15" customFormat="1" ht="12" customHeight="1" x14ac:dyDescent="0.2">
      <c r="A39" s="18" t="s">
        <v>70</v>
      </c>
      <c r="B39" s="19" t="s">
        <v>71</v>
      </c>
      <c r="C39" s="60">
        <v>14</v>
      </c>
      <c r="D39" s="60">
        <v>20</v>
      </c>
    </row>
    <row r="40" spans="1:4" s="15" customFormat="1" ht="12" customHeight="1" x14ac:dyDescent="0.2">
      <c r="A40" s="18" t="s">
        <v>72</v>
      </c>
      <c r="B40" s="19" t="s">
        <v>73</v>
      </c>
      <c r="C40" s="60"/>
      <c r="D40" s="60">
        <v>201</v>
      </c>
    </row>
    <row r="41" spans="1:4" s="15" customFormat="1" ht="12" customHeight="1" x14ac:dyDescent="0.2">
      <c r="A41" s="18" t="s">
        <v>74</v>
      </c>
      <c r="B41" s="19" t="s">
        <v>75</v>
      </c>
      <c r="C41" s="60"/>
      <c r="D41" s="60">
        <v>0</v>
      </c>
    </row>
    <row r="42" spans="1:4" s="15" customFormat="1" ht="12" customHeight="1" x14ac:dyDescent="0.2">
      <c r="A42" s="18" t="s">
        <v>76</v>
      </c>
      <c r="B42" s="19" t="s">
        <v>77</v>
      </c>
      <c r="C42" s="60"/>
      <c r="D42" s="60">
        <v>341</v>
      </c>
    </row>
    <row r="43" spans="1:4" s="15" customFormat="1" ht="12" customHeight="1" thickBot="1" x14ac:dyDescent="0.25">
      <c r="A43" s="20" t="s">
        <v>78</v>
      </c>
      <c r="B43" s="21" t="s">
        <v>79</v>
      </c>
      <c r="C43" s="61"/>
      <c r="D43" s="61"/>
    </row>
    <row r="44" spans="1:4" s="15" customFormat="1" ht="12" customHeight="1" thickBot="1" x14ac:dyDescent="0.25">
      <c r="A44" s="12" t="s">
        <v>80</v>
      </c>
      <c r="B44" s="13" t="s">
        <v>81</v>
      </c>
      <c r="C44" s="14"/>
      <c r="D44" s="14"/>
    </row>
    <row r="45" spans="1:4" s="15" customFormat="1" ht="12" customHeight="1" x14ac:dyDescent="0.2">
      <c r="A45" s="16" t="s">
        <v>82</v>
      </c>
      <c r="B45" s="17" t="s">
        <v>83</v>
      </c>
      <c r="C45" s="59">
        <v>0</v>
      </c>
      <c r="D45" s="59"/>
    </row>
    <row r="46" spans="1:4" s="15" customFormat="1" ht="12" customHeight="1" x14ac:dyDescent="0.2">
      <c r="A46" s="18" t="s">
        <v>84</v>
      </c>
      <c r="B46" s="19" t="s">
        <v>85</v>
      </c>
      <c r="C46" s="60"/>
      <c r="D46" s="60"/>
    </row>
    <row r="47" spans="1:4" s="15" customFormat="1" ht="12" customHeight="1" x14ac:dyDescent="0.2">
      <c r="A47" s="18" t="s">
        <v>86</v>
      </c>
      <c r="B47" s="19" t="s">
        <v>87</v>
      </c>
      <c r="C47" s="60"/>
      <c r="D47" s="60"/>
    </row>
    <row r="48" spans="1:4" s="15" customFormat="1" ht="12" customHeight="1" x14ac:dyDescent="0.2">
      <c r="A48" s="18" t="s">
        <v>88</v>
      </c>
      <c r="B48" s="19" t="s">
        <v>89</v>
      </c>
      <c r="C48" s="60"/>
      <c r="D48" s="60"/>
    </row>
    <row r="49" spans="1:4" s="15" customFormat="1" ht="12" customHeight="1" thickBot="1" x14ac:dyDescent="0.25">
      <c r="A49" s="20" t="s">
        <v>90</v>
      </c>
      <c r="B49" s="21" t="s">
        <v>91</v>
      </c>
      <c r="C49" s="61"/>
      <c r="D49" s="61"/>
    </row>
    <row r="50" spans="1:4" s="15" customFormat="1" ht="12" customHeight="1" thickBot="1" x14ac:dyDescent="0.25">
      <c r="A50" s="12" t="s">
        <v>92</v>
      </c>
      <c r="B50" s="13" t="s">
        <v>93</v>
      </c>
      <c r="C50" s="14">
        <f>C51+C52+C53+C54</f>
        <v>0</v>
      </c>
      <c r="D50" s="14">
        <f t="shared" ref="D50" si="2">D51+D52+D53+D54</f>
        <v>0</v>
      </c>
    </row>
    <row r="51" spans="1:4" s="15" customFormat="1" ht="12" customHeight="1" x14ac:dyDescent="0.2">
      <c r="A51" s="16" t="s">
        <v>94</v>
      </c>
      <c r="B51" s="17" t="s">
        <v>95</v>
      </c>
      <c r="C51" s="59">
        <v>0</v>
      </c>
      <c r="D51" s="59"/>
    </row>
    <row r="52" spans="1:4" s="15" customFormat="1" ht="12" customHeight="1" x14ac:dyDescent="0.2">
      <c r="A52" s="18" t="s">
        <v>96</v>
      </c>
      <c r="B52" s="19" t="s">
        <v>97</v>
      </c>
      <c r="C52" s="60"/>
      <c r="D52" s="60"/>
    </row>
    <row r="53" spans="1:4" s="15" customFormat="1" ht="12" customHeight="1" x14ac:dyDescent="0.2">
      <c r="A53" s="18" t="s">
        <v>98</v>
      </c>
      <c r="B53" s="19" t="s">
        <v>99</v>
      </c>
      <c r="C53" s="60"/>
      <c r="D53" s="60"/>
    </row>
    <row r="54" spans="1:4" s="15" customFormat="1" ht="12" customHeight="1" thickBot="1" x14ac:dyDescent="0.25">
      <c r="A54" s="20" t="s">
        <v>100</v>
      </c>
      <c r="B54" s="21" t="s">
        <v>101</v>
      </c>
      <c r="C54" s="61"/>
      <c r="D54" s="61"/>
    </row>
    <row r="55" spans="1:4" s="15" customFormat="1" ht="12" customHeight="1" thickBot="1" x14ac:dyDescent="0.25">
      <c r="A55" s="12" t="s">
        <v>102</v>
      </c>
      <c r="B55" s="22" t="s">
        <v>103</v>
      </c>
      <c r="C55" s="14"/>
      <c r="D55" s="14">
        <f>SUM(D56:D59)</f>
        <v>268</v>
      </c>
    </row>
    <row r="56" spans="1:4" s="15" customFormat="1" ht="12" customHeight="1" x14ac:dyDescent="0.2">
      <c r="A56" s="16" t="s">
        <v>104</v>
      </c>
      <c r="B56" s="17" t="s">
        <v>105</v>
      </c>
      <c r="C56" s="60">
        <v>0</v>
      </c>
      <c r="D56" s="60"/>
    </row>
    <row r="57" spans="1:4" s="15" customFormat="1" ht="12" customHeight="1" x14ac:dyDescent="0.2">
      <c r="A57" s="18" t="s">
        <v>106</v>
      </c>
      <c r="B57" s="19" t="s">
        <v>107</v>
      </c>
      <c r="C57" s="60"/>
      <c r="D57" s="60">
        <v>268</v>
      </c>
    </row>
    <row r="58" spans="1:4" s="15" customFormat="1" ht="12" customHeight="1" x14ac:dyDescent="0.2">
      <c r="A58" s="18" t="s">
        <v>108</v>
      </c>
      <c r="B58" s="19" t="s">
        <v>109</v>
      </c>
      <c r="C58" s="60"/>
      <c r="D58" s="60"/>
    </row>
    <row r="59" spans="1:4" s="15" customFormat="1" ht="12" customHeight="1" thickBot="1" x14ac:dyDescent="0.25">
      <c r="A59" s="20" t="s">
        <v>110</v>
      </c>
      <c r="B59" s="21" t="s">
        <v>111</v>
      </c>
      <c r="C59" s="60"/>
      <c r="D59" s="60"/>
    </row>
    <row r="60" spans="1:4" s="15" customFormat="1" ht="12" customHeight="1" thickBot="1" x14ac:dyDescent="0.25">
      <c r="A60" s="12" t="s">
        <v>112</v>
      </c>
      <c r="B60" s="13" t="s">
        <v>113</v>
      </c>
      <c r="C60" s="14">
        <f>C5+C12+C26+C33</f>
        <v>39581</v>
      </c>
      <c r="D60" s="14">
        <f>D5+D12+D19+D26+D33+D55</f>
        <v>62099</v>
      </c>
    </row>
    <row r="61" spans="1:4" s="15" customFormat="1" ht="12" customHeight="1" thickBot="1" x14ac:dyDescent="0.25">
      <c r="A61" s="23" t="s">
        <v>114</v>
      </c>
      <c r="B61" s="22" t="s">
        <v>115</v>
      </c>
      <c r="C61" s="14"/>
      <c r="D61" s="14"/>
    </row>
    <row r="62" spans="1:4" s="15" customFormat="1" ht="12" customHeight="1" x14ac:dyDescent="0.2">
      <c r="A62" s="16" t="s">
        <v>116</v>
      </c>
      <c r="B62" s="17" t="s">
        <v>117</v>
      </c>
      <c r="C62" s="60">
        <v>0</v>
      </c>
      <c r="D62" s="60"/>
    </row>
    <row r="63" spans="1:4" s="15" customFormat="1" ht="12" customHeight="1" x14ac:dyDescent="0.2">
      <c r="A63" s="18" t="s">
        <v>118</v>
      </c>
      <c r="B63" s="19" t="s">
        <v>119</v>
      </c>
      <c r="C63" s="60"/>
      <c r="D63" s="60"/>
    </row>
    <row r="64" spans="1:4" s="15" customFormat="1" ht="12" customHeight="1" thickBot="1" x14ac:dyDescent="0.25">
      <c r="A64" s="20" t="s">
        <v>120</v>
      </c>
      <c r="B64" s="24" t="s">
        <v>121</v>
      </c>
      <c r="C64" s="60"/>
      <c r="D64" s="60"/>
    </row>
    <row r="65" spans="1:4" s="15" customFormat="1" ht="12" customHeight="1" thickBot="1" x14ac:dyDescent="0.25">
      <c r="A65" s="23" t="s">
        <v>122</v>
      </c>
      <c r="B65" s="22" t="s">
        <v>123</v>
      </c>
      <c r="C65" s="14"/>
      <c r="D65" s="14"/>
    </row>
    <row r="66" spans="1:4" s="15" customFormat="1" ht="12" customHeight="1" x14ac:dyDescent="0.2">
      <c r="A66" s="16" t="s">
        <v>124</v>
      </c>
      <c r="B66" s="17" t="s">
        <v>125</v>
      </c>
      <c r="C66" s="60">
        <v>0</v>
      </c>
      <c r="D66" s="60"/>
    </row>
    <row r="67" spans="1:4" s="15" customFormat="1" ht="12" customHeight="1" x14ac:dyDescent="0.2">
      <c r="A67" s="18" t="s">
        <v>126</v>
      </c>
      <c r="B67" s="19" t="s">
        <v>127</v>
      </c>
      <c r="C67" s="60"/>
      <c r="D67" s="60"/>
    </row>
    <row r="68" spans="1:4" s="15" customFormat="1" ht="12" customHeight="1" x14ac:dyDescent="0.2">
      <c r="A68" s="18" t="s">
        <v>128</v>
      </c>
      <c r="B68" s="19" t="s">
        <v>129</v>
      </c>
      <c r="C68" s="60"/>
      <c r="D68" s="60"/>
    </row>
    <row r="69" spans="1:4" s="15" customFormat="1" ht="12" customHeight="1" thickBot="1" x14ac:dyDescent="0.25">
      <c r="A69" s="20" t="s">
        <v>130</v>
      </c>
      <c r="B69" s="21" t="s">
        <v>131</v>
      </c>
      <c r="C69" s="60"/>
      <c r="D69" s="60"/>
    </row>
    <row r="70" spans="1:4" s="15" customFormat="1" ht="12" customHeight="1" thickBot="1" x14ac:dyDescent="0.25">
      <c r="A70" s="23" t="s">
        <v>132</v>
      </c>
      <c r="B70" s="22" t="s">
        <v>133</v>
      </c>
      <c r="C70" s="14">
        <f>C71</f>
        <v>15242</v>
      </c>
      <c r="D70" s="14">
        <f t="shared" ref="D70" si="3">D71</f>
        <v>30459</v>
      </c>
    </row>
    <row r="71" spans="1:4" s="15" customFormat="1" ht="12" customHeight="1" x14ac:dyDescent="0.2">
      <c r="A71" s="16" t="s">
        <v>134</v>
      </c>
      <c r="B71" s="17" t="s">
        <v>135</v>
      </c>
      <c r="C71" s="60">
        <v>15242</v>
      </c>
      <c r="D71" s="60">
        <v>30459</v>
      </c>
    </row>
    <row r="72" spans="1:4" s="15" customFormat="1" ht="12" customHeight="1" thickBot="1" x14ac:dyDescent="0.25">
      <c r="A72" s="20" t="s">
        <v>136</v>
      </c>
      <c r="B72" s="21" t="s">
        <v>137</v>
      </c>
      <c r="C72" s="60"/>
      <c r="D72" s="60"/>
    </row>
    <row r="73" spans="1:4" s="15" customFormat="1" ht="12" customHeight="1" thickBot="1" x14ac:dyDescent="0.25">
      <c r="A73" s="23" t="s">
        <v>138</v>
      </c>
      <c r="B73" s="22" t="s">
        <v>139</v>
      </c>
      <c r="C73" s="14"/>
      <c r="D73" s="14">
        <f>SUM(D74:D76)</f>
        <v>761</v>
      </c>
    </row>
    <row r="74" spans="1:4" s="15" customFormat="1" ht="12" customHeight="1" x14ac:dyDescent="0.2">
      <c r="A74" s="16" t="s">
        <v>140</v>
      </c>
      <c r="B74" s="17" t="s">
        <v>141</v>
      </c>
      <c r="C74" s="60">
        <v>0</v>
      </c>
      <c r="D74" s="60">
        <v>761</v>
      </c>
    </row>
    <row r="75" spans="1:4" s="15" customFormat="1" ht="12" customHeight="1" x14ac:dyDescent="0.2">
      <c r="A75" s="18" t="s">
        <v>142</v>
      </c>
      <c r="B75" s="19" t="s">
        <v>143</v>
      </c>
      <c r="C75" s="60"/>
      <c r="D75" s="60"/>
    </row>
    <row r="76" spans="1:4" s="15" customFormat="1" ht="12" customHeight="1" thickBot="1" x14ac:dyDescent="0.25">
      <c r="A76" s="20" t="s">
        <v>144</v>
      </c>
      <c r="B76" s="21" t="s">
        <v>327</v>
      </c>
      <c r="C76" s="60"/>
      <c r="D76" s="60"/>
    </row>
    <row r="77" spans="1:4" s="15" customFormat="1" ht="12" customHeight="1" thickBot="1" x14ac:dyDescent="0.25">
      <c r="A77" s="23" t="s">
        <v>145</v>
      </c>
      <c r="B77" s="22" t="s">
        <v>146</v>
      </c>
      <c r="C77" s="14"/>
      <c r="D77" s="14"/>
    </row>
    <row r="78" spans="1:4" s="15" customFormat="1" ht="12" customHeight="1" x14ac:dyDescent="0.2">
      <c r="A78" s="25" t="s">
        <v>147</v>
      </c>
      <c r="B78" s="17" t="s">
        <v>148</v>
      </c>
      <c r="C78" s="60">
        <v>0</v>
      </c>
      <c r="D78" s="60"/>
    </row>
    <row r="79" spans="1:4" s="15" customFormat="1" ht="12" customHeight="1" x14ac:dyDescent="0.2">
      <c r="A79" s="26" t="s">
        <v>149</v>
      </c>
      <c r="B79" s="19" t="s">
        <v>150</v>
      </c>
      <c r="C79" s="60"/>
      <c r="D79" s="60"/>
    </row>
    <row r="80" spans="1:4" s="15" customFormat="1" ht="12" customHeight="1" x14ac:dyDescent="0.2">
      <c r="A80" s="26" t="s">
        <v>151</v>
      </c>
      <c r="B80" s="19" t="s">
        <v>152</v>
      </c>
      <c r="C80" s="60"/>
      <c r="D80" s="60"/>
    </row>
    <row r="81" spans="1:4" s="15" customFormat="1" ht="12" customHeight="1" thickBot="1" x14ac:dyDescent="0.25">
      <c r="A81" s="27" t="s">
        <v>153</v>
      </c>
      <c r="B81" s="21" t="s">
        <v>154</v>
      </c>
      <c r="C81" s="60"/>
      <c r="D81" s="60"/>
    </row>
    <row r="82" spans="1:4" s="15" customFormat="1" ht="13.5" customHeight="1" thickBot="1" x14ac:dyDescent="0.25">
      <c r="A82" s="23" t="s">
        <v>155</v>
      </c>
      <c r="B82" s="22" t="s">
        <v>156</v>
      </c>
      <c r="C82" s="63"/>
      <c r="D82" s="63"/>
    </row>
    <row r="83" spans="1:4" s="15" customFormat="1" ht="15.75" customHeight="1" thickBot="1" x14ac:dyDescent="0.25">
      <c r="A83" s="23" t="s">
        <v>157</v>
      </c>
      <c r="B83" s="28" t="s">
        <v>158</v>
      </c>
      <c r="C83" s="14">
        <f>C70</f>
        <v>15242</v>
      </c>
      <c r="D83" s="14">
        <f>D70+D73</f>
        <v>31220</v>
      </c>
    </row>
    <row r="84" spans="1:4" s="15" customFormat="1" ht="16.5" customHeight="1" thickBot="1" x14ac:dyDescent="0.25">
      <c r="A84" s="29" t="s">
        <v>159</v>
      </c>
      <c r="B84" s="30" t="s">
        <v>160</v>
      </c>
      <c r="C84" s="14">
        <f>C60+C70</f>
        <v>54823</v>
      </c>
      <c r="D84" s="14">
        <f>D60+D70+D73</f>
        <v>93319</v>
      </c>
    </row>
    <row r="85" spans="1:4" s="15" customFormat="1" ht="15.75" customHeight="1" x14ac:dyDescent="0.2">
      <c r="A85" s="31"/>
      <c r="B85" s="32"/>
      <c r="C85" s="33"/>
      <c r="D85" s="33"/>
    </row>
    <row r="86" spans="1:4" ht="16.5" customHeight="1" x14ac:dyDescent="0.25">
      <c r="A86" s="156" t="s">
        <v>334</v>
      </c>
      <c r="B86" s="156"/>
      <c r="C86" s="156"/>
      <c r="D86" s="98"/>
    </row>
    <row r="87" spans="1:4" s="35" customFormat="1" ht="16.5" customHeight="1" thickBot="1" x14ac:dyDescent="0.3">
      <c r="A87" s="157" t="s">
        <v>161</v>
      </c>
      <c r="B87" s="157"/>
      <c r="C87" s="34" t="s">
        <v>0</v>
      </c>
      <c r="D87" s="34"/>
    </row>
    <row r="88" spans="1:4" ht="38.1" customHeight="1" thickBot="1" x14ac:dyDescent="0.3">
      <c r="A88" s="5" t="s">
        <v>1</v>
      </c>
      <c r="B88" s="6" t="s">
        <v>162</v>
      </c>
      <c r="C88" s="7" t="s">
        <v>338</v>
      </c>
      <c r="D88" s="7" t="s">
        <v>361</v>
      </c>
    </row>
    <row r="89" spans="1:4" s="11" customFormat="1" ht="12" customHeight="1" thickBot="1" x14ac:dyDescent="0.25">
      <c r="A89" s="36">
        <v>1</v>
      </c>
      <c r="B89" s="37">
        <v>2</v>
      </c>
      <c r="C89" s="38">
        <v>3</v>
      </c>
      <c r="D89" s="38"/>
    </row>
    <row r="90" spans="1:4" ht="12" customHeight="1" thickBot="1" x14ac:dyDescent="0.3">
      <c r="A90" s="39" t="s">
        <v>3</v>
      </c>
      <c r="B90" s="40" t="s">
        <v>163</v>
      </c>
      <c r="C90" s="41">
        <f>SUM(C91:C95)</f>
        <v>48979</v>
      </c>
      <c r="D90" s="41">
        <f t="shared" ref="D90" si="4">SUM(D91:D95)</f>
        <v>28773</v>
      </c>
    </row>
    <row r="91" spans="1:4" ht="12" customHeight="1" x14ac:dyDescent="0.25">
      <c r="A91" s="42" t="s">
        <v>5</v>
      </c>
      <c r="B91" s="43" t="s">
        <v>164</v>
      </c>
      <c r="C91" s="64">
        <v>10612</v>
      </c>
      <c r="D91" s="64">
        <v>9662</v>
      </c>
    </row>
    <row r="92" spans="1:4" ht="12" customHeight="1" x14ac:dyDescent="0.25">
      <c r="A92" s="18" t="s">
        <v>7</v>
      </c>
      <c r="B92" s="44" t="s">
        <v>165</v>
      </c>
      <c r="C92" s="60">
        <v>1997</v>
      </c>
      <c r="D92" s="60">
        <v>1541</v>
      </c>
    </row>
    <row r="93" spans="1:4" ht="12" customHeight="1" x14ac:dyDescent="0.25">
      <c r="A93" s="18" t="s">
        <v>9</v>
      </c>
      <c r="B93" s="44" t="s">
        <v>166</v>
      </c>
      <c r="C93" s="61">
        <v>22572</v>
      </c>
      <c r="D93" s="61">
        <v>11361</v>
      </c>
    </row>
    <row r="94" spans="1:4" ht="12" customHeight="1" x14ac:dyDescent="0.25">
      <c r="A94" s="18" t="s">
        <v>11</v>
      </c>
      <c r="B94" s="45" t="s">
        <v>167</v>
      </c>
      <c r="C94" s="61">
        <v>3470</v>
      </c>
      <c r="D94" s="61">
        <v>3484</v>
      </c>
    </row>
    <row r="95" spans="1:4" ht="12" customHeight="1" x14ac:dyDescent="0.25">
      <c r="A95" s="18" t="s">
        <v>168</v>
      </c>
      <c r="B95" s="46" t="s">
        <v>169</v>
      </c>
      <c r="C95" s="61">
        <f>C100+C105</f>
        <v>10328</v>
      </c>
      <c r="D95" s="61">
        <f>D100+D105+D96+D102</f>
        <v>2725</v>
      </c>
    </row>
    <row r="96" spans="1:4" ht="12" customHeight="1" x14ac:dyDescent="0.25">
      <c r="A96" s="18" t="s">
        <v>15</v>
      </c>
      <c r="B96" s="44" t="s">
        <v>170</v>
      </c>
      <c r="C96" s="61"/>
      <c r="D96" s="61">
        <v>72</v>
      </c>
    </row>
    <row r="97" spans="1:4" ht="12" customHeight="1" x14ac:dyDescent="0.25">
      <c r="A97" s="18" t="s">
        <v>171</v>
      </c>
      <c r="B97" s="47" t="s">
        <v>172</v>
      </c>
      <c r="C97" s="61"/>
      <c r="D97" s="61"/>
    </row>
    <row r="98" spans="1:4" ht="12" customHeight="1" x14ac:dyDescent="0.25">
      <c r="A98" s="18" t="s">
        <v>173</v>
      </c>
      <c r="B98" s="48" t="s">
        <v>174</v>
      </c>
      <c r="C98" s="61"/>
      <c r="D98" s="61"/>
    </row>
    <row r="99" spans="1:4" ht="12" customHeight="1" x14ac:dyDescent="0.25">
      <c r="A99" s="18" t="s">
        <v>175</v>
      </c>
      <c r="B99" s="48" t="s">
        <v>176</v>
      </c>
      <c r="C99" s="61"/>
      <c r="D99" s="61"/>
    </row>
    <row r="100" spans="1:4" ht="12" customHeight="1" x14ac:dyDescent="0.25">
      <c r="A100" s="18" t="s">
        <v>177</v>
      </c>
      <c r="B100" s="47" t="s">
        <v>178</v>
      </c>
      <c r="C100" s="61">
        <v>9248</v>
      </c>
      <c r="D100" s="61">
        <v>2153</v>
      </c>
    </row>
    <row r="101" spans="1:4" ht="12" customHeight="1" x14ac:dyDescent="0.25">
      <c r="A101" s="18" t="s">
        <v>179</v>
      </c>
      <c r="B101" s="47" t="s">
        <v>180</v>
      </c>
      <c r="C101" s="61"/>
      <c r="D101" s="61"/>
    </row>
    <row r="102" spans="1:4" ht="12" customHeight="1" x14ac:dyDescent="0.25">
      <c r="A102" s="18" t="s">
        <v>181</v>
      </c>
      <c r="B102" s="48" t="s">
        <v>182</v>
      </c>
      <c r="C102" s="61"/>
      <c r="D102" s="61">
        <v>150</v>
      </c>
    </row>
    <row r="103" spans="1:4" ht="12" customHeight="1" x14ac:dyDescent="0.25">
      <c r="A103" s="49" t="s">
        <v>183</v>
      </c>
      <c r="B103" s="50" t="s">
        <v>184</v>
      </c>
      <c r="C103" s="61"/>
      <c r="D103" s="61"/>
    </row>
    <row r="104" spans="1:4" ht="12" customHeight="1" x14ac:dyDescent="0.25">
      <c r="A104" s="18" t="s">
        <v>185</v>
      </c>
      <c r="B104" s="50" t="s">
        <v>186</v>
      </c>
      <c r="C104" s="61"/>
      <c r="D104" s="61"/>
    </row>
    <row r="105" spans="1:4" ht="12" customHeight="1" thickBot="1" x14ac:dyDescent="0.3">
      <c r="A105" s="51" t="s">
        <v>187</v>
      </c>
      <c r="B105" s="52" t="s">
        <v>326</v>
      </c>
      <c r="C105" s="65">
        <v>1080</v>
      </c>
      <c r="D105" s="65">
        <v>350</v>
      </c>
    </row>
    <row r="106" spans="1:4" ht="12" customHeight="1" thickBot="1" x14ac:dyDescent="0.3">
      <c r="A106" s="12" t="s">
        <v>17</v>
      </c>
      <c r="B106" s="102" t="s">
        <v>188</v>
      </c>
      <c r="C106" s="149">
        <f>+C107+C109+C111</f>
        <v>2783</v>
      </c>
      <c r="D106" s="149">
        <f t="shared" ref="D106" si="5">+D107+D109+D111</f>
        <v>10</v>
      </c>
    </row>
    <row r="107" spans="1:4" ht="12" customHeight="1" x14ac:dyDescent="0.25">
      <c r="A107" s="16" t="s">
        <v>19</v>
      </c>
      <c r="B107" s="143" t="s">
        <v>189</v>
      </c>
      <c r="C107" s="151">
        <v>983</v>
      </c>
      <c r="D107" s="151">
        <v>10</v>
      </c>
    </row>
    <row r="108" spans="1:4" ht="12" customHeight="1" x14ac:dyDescent="0.25">
      <c r="A108" s="16" t="s">
        <v>21</v>
      </c>
      <c r="B108" s="144" t="s">
        <v>190</v>
      </c>
      <c r="C108" s="151"/>
      <c r="D108" s="151"/>
    </row>
    <row r="109" spans="1:4" ht="12" customHeight="1" x14ac:dyDescent="0.25">
      <c r="A109" s="16" t="s">
        <v>23</v>
      </c>
      <c r="B109" s="144" t="s">
        <v>191</v>
      </c>
      <c r="C109" s="151">
        <v>1800</v>
      </c>
      <c r="D109" s="152">
        <v>0</v>
      </c>
    </row>
    <row r="110" spans="1:4" ht="12" customHeight="1" x14ac:dyDescent="0.25">
      <c r="A110" s="16" t="s">
        <v>25</v>
      </c>
      <c r="B110" s="144" t="s">
        <v>192</v>
      </c>
      <c r="C110" s="151"/>
      <c r="D110" s="151"/>
    </row>
    <row r="111" spans="1:4" ht="12" customHeight="1" x14ac:dyDescent="0.25">
      <c r="A111" s="16" t="s">
        <v>27</v>
      </c>
      <c r="B111" s="145" t="s">
        <v>193</v>
      </c>
      <c r="C111" s="151"/>
      <c r="D111" s="151"/>
    </row>
    <row r="112" spans="1:4" ht="12" customHeight="1" x14ac:dyDescent="0.25">
      <c r="A112" s="16" t="s">
        <v>29</v>
      </c>
      <c r="B112" s="146" t="s">
        <v>194</v>
      </c>
      <c r="C112" s="151"/>
      <c r="D112" s="151"/>
    </row>
    <row r="113" spans="1:4" ht="12" customHeight="1" x14ac:dyDescent="0.25">
      <c r="A113" s="16" t="s">
        <v>195</v>
      </c>
      <c r="B113" s="147" t="s">
        <v>196</v>
      </c>
      <c r="C113" s="151"/>
      <c r="D113" s="151"/>
    </row>
    <row r="114" spans="1:4" ht="15.75" customHeight="1" x14ac:dyDescent="0.25">
      <c r="A114" s="16" t="s">
        <v>197</v>
      </c>
      <c r="B114" s="148" t="s">
        <v>176</v>
      </c>
      <c r="C114" s="151"/>
      <c r="D114" s="151"/>
    </row>
    <row r="115" spans="1:4" ht="12" customHeight="1" x14ac:dyDescent="0.25">
      <c r="A115" s="16" t="s">
        <v>198</v>
      </c>
      <c r="B115" s="148" t="s">
        <v>199</v>
      </c>
      <c r="C115" s="151"/>
      <c r="D115" s="151"/>
    </row>
    <row r="116" spans="1:4" ht="12" customHeight="1" x14ac:dyDescent="0.25">
      <c r="A116" s="16" t="s">
        <v>200</v>
      </c>
      <c r="B116" s="148" t="s">
        <v>201</v>
      </c>
      <c r="C116" s="151"/>
      <c r="D116" s="151"/>
    </row>
    <row r="117" spans="1:4" ht="12" customHeight="1" x14ac:dyDescent="0.25">
      <c r="A117" s="16" t="s">
        <v>202</v>
      </c>
      <c r="B117" s="148" t="s">
        <v>182</v>
      </c>
      <c r="C117" s="151"/>
      <c r="D117" s="151"/>
    </row>
    <row r="118" spans="1:4" ht="12" customHeight="1" x14ac:dyDescent="0.25">
      <c r="A118" s="16" t="s">
        <v>203</v>
      </c>
      <c r="B118" s="148" t="s">
        <v>204</v>
      </c>
      <c r="C118" s="151"/>
      <c r="D118" s="151"/>
    </row>
    <row r="119" spans="1:4" ht="16.5" customHeight="1" thickBot="1" x14ac:dyDescent="0.3">
      <c r="A119" s="49" t="s">
        <v>205</v>
      </c>
      <c r="B119" s="148" t="s">
        <v>206</v>
      </c>
      <c r="C119" s="151"/>
      <c r="D119" s="151"/>
    </row>
    <row r="120" spans="1:4" ht="12" customHeight="1" thickBot="1" x14ac:dyDescent="0.3">
      <c r="A120" s="136" t="s">
        <v>31</v>
      </c>
      <c r="B120" s="137" t="s">
        <v>207</v>
      </c>
      <c r="C120" s="150">
        <f>+C121+C122</f>
        <v>2214</v>
      </c>
      <c r="D120" s="150">
        <f>+D121+D122</f>
        <v>63689</v>
      </c>
    </row>
    <row r="121" spans="1:4" ht="12" customHeight="1" x14ac:dyDescent="0.25">
      <c r="A121" s="138" t="s">
        <v>33</v>
      </c>
      <c r="B121" s="139" t="s">
        <v>208</v>
      </c>
      <c r="C121" s="140">
        <v>2214</v>
      </c>
      <c r="D121" s="140">
        <v>63689</v>
      </c>
    </row>
    <row r="122" spans="1:4" ht="12" customHeight="1" thickBot="1" x14ac:dyDescent="0.3">
      <c r="A122" s="141" t="s">
        <v>35</v>
      </c>
      <c r="B122" s="142" t="s">
        <v>339</v>
      </c>
      <c r="C122" s="135"/>
      <c r="D122" s="135"/>
    </row>
    <row r="123" spans="1:4" ht="12" customHeight="1" thickBot="1" x14ac:dyDescent="0.3">
      <c r="A123" s="12" t="s">
        <v>209</v>
      </c>
      <c r="B123" s="13" t="s">
        <v>210</v>
      </c>
      <c r="C123" s="14">
        <f>+C90+C106+C120</f>
        <v>53976</v>
      </c>
      <c r="D123" s="14">
        <f>+D90+D106+D120</f>
        <v>92472</v>
      </c>
    </row>
    <row r="124" spans="1:4" ht="12" customHeight="1" thickBot="1" x14ac:dyDescent="0.3">
      <c r="A124" s="12" t="s">
        <v>58</v>
      </c>
      <c r="B124" s="13" t="s">
        <v>211</v>
      </c>
      <c r="C124" s="14">
        <f>+C125+C126+C127</f>
        <v>0</v>
      </c>
      <c r="D124" s="14"/>
    </row>
    <row r="125" spans="1:4" ht="12" customHeight="1" x14ac:dyDescent="0.25">
      <c r="A125" s="16" t="s">
        <v>60</v>
      </c>
      <c r="B125" s="54" t="s">
        <v>212</v>
      </c>
      <c r="C125" s="66"/>
      <c r="D125" s="66"/>
    </row>
    <row r="126" spans="1:4" ht="12" customHeight="1" x14ac:dyDescent="0.25">
      <c r="A126" s="16" t="s">
        <v>62</v>
      </c>
      <c r="B126" s="54" t="s">
        <v>213</v>
      </c>
      <c r="C126" s="66"/>
      <c r="D126" s="66"/>
    </row>
    <row r="127" spans="1:4" ht="12" customHeight="1" thickBot="1" x14ac:dyDescent="0.3">
      <c r="A127" s="49" t="s">
        <v>64</v>
      </c>
      <c r="B127" s="55" t="s">
        <v>214</v>
      </c>
      <c r="C127" s="66"/>
      <c r="D127" s="66"/>
    </row>
    <row r="128" spans="1:4" ht="12" customHeight="1" thickBot="1" x14ac:dyDescent="0.3">
      <c r="A128" s="12" t="s">
        <v>80</v>
      </c>
      <c r="B128" s="13" t="s">
        <v>215</v>
      </c>
      <c r="C128" s="14">
        <f>+C129+C130+C131+C132</f>
        <v>0</v>
      </c>
      <c r="D128" s="14"/>
    </row>
    <row r="129" spans="1:7" ht="12" customHeight="1" x14ac:dyDescent="0.25">
      <c r="A129" s="16" t="s">
        <v>82</v>
      </c>
      <c r="B129" s="54" t="s">
        <v>216</v>
      </c>
      <c r="C129" s="66"/>
      <c r="D129" s="66"/>
    </row>
    <row r="130" spans="1:7" ht="12" customHeight="1" x14ac:dyDescent="0.25">
      <c r="A130" s="16" t="s">
        <v>84</v>
      </c>
      <c r="B130" s="54" t="s">
        <v>217</v>
      </c>
      <c r="C130" s="66"/>
      <c r="D130" s="66"/>
    </row>
    <row r="131" spans="1:7" ht="12" customHeight="1" x14ac:dyDescent="0.25">
      <c r="A131" s="16" t="s">
        <v>86</v>
      </c>
      <c r="B131" s="54" t="s">
        <v>218</v>
      </c>
      <c r="C131" s="66"/>
      <c r="D131" s="66"/>
    </row>
    <row r="132" spans="1:7" ht="12" customHeight="1" thickBot="1" x14ac:dyDescent="0.3">
      <c r="A132" s="49" t="s">
        <v>88</v>
      </c>
      <c r="B132" s="55" t="s">
        <v>219</v>
      </c>
      <c r="C132" s="66"/>
      <c r="D132" s="66"/>
    </row>
    <row r="133" spans="1:7" ht="12" customHeight="1" thickBot="1" x14ac:dyDescent="0.3">
      <c r="A133" s="12" t="s">
        <v>220</v>
      </c>
      <c r="B133" s="13" t="s">
        <v>221</v>
      </c>
      <c r="C133" s="14">
        <f>+C134+C135+C136+C137</f>
        <v>847</v>
      </c>
      <c r="D133" s="14">
        <f t="shared" ref="D133" si="6">+D134+D135+D136+D137</f>
        <v>847</v>
      </c>
    </row>
    <row r="134" spans="1:7" ht="12" customHeight="1" x14ac:dyDescent="0.25">
      <c r="A134" s="16" t="s">
        <v>94</v>
      </c>
      <c r="B134" s="54" t="s">
        <v>222</v>
      </c>
      <c r="C134" s="66"/>
      <c r="D134" s="66"/>
    </row>
    <row r="135" spans="1:7" ht="12" customHeight="1" x14ac:dyDescent="0.25">
      <c r="A135" s="16" t="s">
        <v>96</v>
      </c>
      <c r="B135" s="54" t="s">
        <v>223</v>
      </c>
      <c r="C135" s="66">
        <v>847</v>
      </c>
      <c r="D135" s="66">
        <v>847</v>
      </c>
    </row>
    <row r="136" spans="1:7" ht="12" customHeight="1" x14ac:dyDescent="0.25">
      <c r="A136" s="16" t="s">
        <v>98</v>
      </c>
      <c r="B136" s="54" t="s">
        <v>319</v>
      </c>
      <c r="C136" s="66"/>
      <c r="D136" s="66"/>
    </row>
    <row r="137" spans="1:7" ht="12" customHeight="1" thickBot="1" x14ac:dyDescent="0.3">
      <c r="A137" s="49" t="s">
        <v>100</v>
      </c>
      <c r="B137" s="55" t="s">
        <v>224</v>
      </c>
      <c r="C137" s="66"/>
      <c r="D137" s="66"/>
    </row>
    <row r="138" spans="1:7" ht="12" customHeight="1" thickBot="1" x14ac:dyDescent="0.3">
      <c r="A138" s="12" t="s">
        <v>102</v>
      </c>
      <c r="B138" s="13" t="s">
        <v>225</v>
      </c>
      <c r="C138" s="67">
        <f>+C139+C140+C141+C142</f>
        <v>0</v>
      </c>
      <c r="D138" s="67"/>
    </row>
    <row r="139" spans="1:7" ht="12" customHeight="1" x14ac:dyDescent="0.25">
      <c r="A139" s="16" t="s">
        <v>104</v>
      </c>
      <c r="B139" s="54" t="s">
        <v>226</v>
      </c>
      <c r="C139" s="66"/>
      <c r="D139" s="66"/>
    </row>
    <row r="140" spans="1:7" ht="12" customHeight="1" x14ac:dyDescent="0.25">
      <c r="A140" s="16" t="s">
        <v>106</v>
      </c>
      <c r="B140" s="54" t="s">
        <v>227</v>
      </c>
      <c r="C140" s="66"/>
      <c r="D140" s="66"/>
    </row>
    <row r="141" spans="1:7" ht="12" customHeight="1" x14ac:dyDescent="0.25">
      <c r="A141" s="16" t="s">
        <v>108</v>
      </c>
      <c r="B141" s="54" t="s">
        <v>228</v>
      </c>
      <c r="C141" s="66"/>
      <c r="D141" s="66"/>
    </row>
    <row r="142" spans="1:7" ht="12" customHeight="1" thickBot="1" x14ac:dyDescent="0.3">
      <c r="A142" s="16" t="s">
        <v>110</v>
      </c>
      <c r="B142" s="54" t="s">
        <v>229</v>
      </c>
      <c r="C142" s="66"/>
      <c r="D142" s="66"/>
    </row>
    <row r="143" spans="1:7" ht="15" customHeight="1" thickBot="1" x14ac:dyDescent="0.3">
      <c r="A143" s="12" t="s">
        <v>112</v>
      </c>
      <c r="B143" s="13" t="s">
        <v>230</v>
      </c>
      <c r="C143" s="68">
        <f>+C124+C128+C133+C138</f>
        <v>847</v>
      </c>
      <c r="D143" s="68">
        <f t="shared" ref="D143" si="7">+D124+D128+D133+D138</f>
        <v>847</v>
      </c>
      <c r="E143" s="56"/>
      <c r="F143" s="56"/>
      <c r="G143" s="56"/>
    </row>
    <row r="144" spans="1:7" s="15" customFormat="1" ht="12.95" customHeight="1" thickBot="1" x14ac:dyDescent="0.25">
      <c r="A144" s="57" t="s">
        <v>231</v>
      </c>
      <c r="B144" s="58" t="s">
        <v>232</v>
      </c>
      <c r="C144" s="68">
        <f>+C123+C143</f>
        <v>54823</v>
      </c>
      <c r="D144" s="68">
        <f>+D123+D143</f>
        <v>93319</v>
      </c>
    </row>
    <row r="146" spans="1:4" ht="15.75" customHeight="1" x14ac:dyDescent="0.25">
      <c r="A146" s="158" t="s">
        <v>328</v>
      </c>
      <c r="B146" s="158"/>
      <c r="C146" s="158"/>
      <c r="D146" s="99"/>
    </row>
    <row r="147" spans="1:4" ht="15" customHeight="1" thickBot="1" x14ac:dyDescent="0.3">
      <c r="A147" s="155" t="s">
        <v>329</v>
      </c>
      <c r="B147" s="155"/>
      <c r="C147" s="4" t="s">
        <v>0</v>
      </c>
      <c r="D147" s="4"/>
    </row>
    <row r="148" spans="1:4" ht="13.5" customHeight="1" thickBot="1" x14ac:dyDescent="0.3">
      <c r="A148" s="12">
        <v>1</v>
      </c>
      <c r="B148" s="53" t="s">
        <v>330</v>
      </c>
      <c r="C148" s="14">
        <f>+C60-C123</f>
        <v>-14395</v>
      </c>
      <c r="D148" s="14"/>
    </row>
    <row r="149" spans="1:4" ht="27.75" customHeight="1" thickBot="1" x14ac:dyDescent="0.3">
      <c r="A149" s="12" t="s">
        <v>17</v>
      </c>
      <c r="B149" s="53" t="s">
        <v>331</v>
      </c>
      <c r="C149" s="14">
        <f>+C83-C143</f>
        <v>14395</v>
      </c>
      <c r="D149" s="14"/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57" firstPageNumber="0" orientation="portrait" r:id="rId1"/>
  <headerFooter alignWithMargins="0">
    <oddHeader>&amp;R&amp;"Times New Roman CE,Félkövér dőlt"&amp;11 1.sz. melléklet</oddHeader>
  </headerFooter>
  <rowBreaks count="1" manualBreakCount="1">
    <brk id="8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G65"/>
  <sheetViews>
    <sheetView topLeftCell="B46" zoomScale="120" zoomScaleNormal="120" zoomScaleSheetLayoutView="100" workbookViewId="0">
      <selection activeCell="B78" sqref="B78"/>
    </sheetView>
  </sheetViews>
  <sheetFormatPr defaultRowHeight="12.75" x14ac:dyDescent="0.2"/>
  <cols>
    <col min="1" max="1" width="7" customWidth="1"/>
    <col min="2" max="2" width="55.1640625" customWidth="1"/>
    <col min="3" max="4" width="16.6640625" customWidth="1"/>
    <col min="5" max="5" width="55.1640625" customWidth="1"/>
    <col min="6" max="7" width="16.6640625" customWidth="1"/>
    <col min="8" max="8" width="22.5" customWidth="1"/>
    <col min="9" max="9" width="20.6640625" customWidth="1"/>
  </cols>
  <sheetData>
    <row r="1" spans="1:7" ht="31.5" customHeight="1" x14ac:dyDescent="0.2">
      <c r="A1" s="69"/>
      <c r="B1" s="160" t="s">
        <v>233</v>
      </c>
      <c r="C1" s="160"/>
      <c r="D1" s="160"/>
      <c r="E1" s="160"/>
      <c r="F1" s="160"/>
      <c r="G1" s="101"/>
    </row>
    <row r="2" spans="1:7" ht="14.25" thickBot="1" x14ac:dyDescent="0.25">
      <c r="A2" s="69"/>
      <c r="B2" s="70"/>
      <c r="C2" s="69"/>
      <c r="D2" s="69"/>
      <c r="E2" s="69"/>
      <c r="F2" s="71"/>
      <c r="G2" s="71" t="s">
        <v>234</v>
      </c>
    </row>
    <row r="3" spans="1:7" ht="13.5" customHeight="1" thickBot="1" x14ac:dyDescent="0.25">
      <c r="A3" s="159" t="s">
        <v>1</v>
      </c>
      <c r="B3" s="161" t="s">
        <v>235</v>
      </c>
      <c r="C3" s="161"/>
      <c r="D3" s="103"/>
      <c r="E3" s="159" t="s">
        <v>236</v>
      </c>
      <c r="F3" s="159"/>
      <c r="G3" s="100"/>
    </row>
    <row r="4" spans="1:7" ht="36.75" thickBot="1" x14ac:dyDescent="0.25">
      <c r="A4" s="159"/>
      <c r="B4" s="72" t="s">
        <v>237</v>
      </c>
      <c r="C4" s="73" t="s">
        <v>338</v>
      </c>
      <c r="D4" s="104" t="s">
        <v>344</v>
      </c>
      <c r="E4" s="72" t="s">
        <v>237</v>
      </c>
      <c r="F4" s="74" t="s">
        <v>338</v>
      </c>
      <c r="G4" s="104" t="s">
        <v>344</v>
      </c>
    </row>
    <row r="5" spans="1:7" ht="13.5" thickBot="1" x14ac:dyDescent="0.25">
      <c r="A5" s="75">
        <v>1</v>
      </c>
      <c r="B5" s="109">
        <v>2</v>
      </c>
      <c r="C5" s="75">
        <v>3</v>
      </c>
      <c r="D5" s="75">
        <v>4</v>
      </c>
      <c r="E5" s="76">
        <v>5</v>
      </c>
      <c r="F5" s="77">
        <v>6</v>
      </c>
      <c r="G5" s="75">
        <v>7</v>
      </c>
    </row>
    <row r="6" spans="1:7" ht="13.5" thickBot="1" x14ac:dyDescent="0.25">
      <c r="A6" s="78" t="s">
        <v>3</v>
      </c>
      <c r="B6" s="110" t="s">
        <v>238</v>
      </c>
      <c r="C6" s="105">
        <f>várbalog!C5</f>
        <v>21168</v>
      </c>
      <c r="D6" s="105">
        <f>várbalog!D5</f>
        <v>21368</v>
      </c>
      <c r="E6" s="110" t="s">
        <v>239</v>
      </c>
      <c r="F6" s="105">
        <f>várbalog!C91</f>
        <v>10612</v>
      </c>
      <c r="G6" s="105">
        <f>várbalog!D91</f>
        <v>9662</v>
      </c>
    </row>
    <row r="7" spans="1:7" ht="13.5" thickBot="1" x14ac:dyDescent="0.25">
      <c r="A7" s="79" t="s">
        <v>17</v>
      </c>
      <c r="B7" s="111" t="s">
        <v>240</v>
      </c>
      <c r="C7" s="105">
        <f>várbalog!C12</f>
        <v>2149</v>
      </c>
      <c r="D7" s="105">
        <f>várbalog!D17</f>
        <v>2537</v>
      </c>
      <c r="E7" s="111" t="s">
        <v>165</v>
      </c>
      <c r="F7" s="105">
        <f>várbalog!C92</f>
        <v>1997</v>
      </c>
      <c r="G7" s="105">
        <f>várbalog!D92</f>
        <v>1541</v>
      </c>
    </row>
    <row r="8" spans="1:7" ht="13.5" thickBot="1" x14ac:dyDescent="0.25">
      <c r="A8" s="79" t="s">
        <v>31</v>
      </c>
      <c r="B8" s="111" t="s">
        <v>241</v>
      </c>
      <c r="C8" s="105">
        <f>várbalog!C18</f>
        <v>0</v>
      </c>
      <c r="D8" s="105"/>
      <c r="E8" s="111" t="s">
        <v>242</v>
      </c>
      <c r="F8" s="105">
        <f>várbalog!C93</f>
        <v>22572</v>
      </c>
      <c r="G8" s="105">
        <f>várbalog!D93</f>
        <v>11361</v>
      </c>
    </row>
    <row r="9" spans="1:7" ht="13.5" thickBot="1" x14ac:dyDescent="0.25">
      <c r="A9" s="79" t="s">
        <v>209</v>
      </c>
      <c r="B9" s="111" t="s">
        <v>243</v>
      </c>
      <c r="C9" s="105">
        <f>várbalog!C26</f>
        <v>15960</v>
      </c>
      <c r="D9" s="105">
        <f>várbalog!D26</f>
        <v>18729</v>
      </c>
      <c r="E9" s="111" t="s">
        <v>167</v>
      </c>
      <c r="F9" s="105">
        <f>várbalog!C94</f>
        <v>3470</v>
      </c>
      <c r="G9" s="105">
        <f>várbalog!D94</f>
        <v>3484</v>
      </c>
    </row>
    <row r="10" spans="1:7" ht="13.5" thickBot="1" x14ac:dyDescent="0.25">
      <c r="A10" s="79" t="s">
        <v>58</v>
      </c>
      <c r="B10" s="80" t="s">
        <v>335</v>
      </c>
      <c r="C10" s="105"/>
      <c r="D10" s="105"/>
      <c r="E10" s="111" t="s">
        <v>169</v>
      </c>
      <c r="F10" s="105">
        <f>várbalog!C95</f>
        <v>10328</v>
      </c>
      <c r="G10" s="105">
        <f>várbalog!D95</f>
        <v>2725</v>
      </c>
    </row>
    <row r="11" spans="1:7" ht="13.5" thickBot="1" x14ac:dyDescent="0.25">
      <c r="A11" s="79" t="s">
        <v>80</v>
      </c>
      <c r="B11" s="111" t="s">
        <v>320</v>
      </c>
      <c r="C11" s="105"/>
      <c r="D11" s="105"/>
      <c r="E11" s="111" t="s">
        <v>244</v>
      </c>
      <c r="F11" s="105">
        <f>várbalog!C121</f>
        <v>2214</v>
      </c>
      <c r="G11" s="105">
        <f>várbalog!D121</f>
        <v>63689</v>
      </c>
    </row>
    <row r="12" spans="1:7" ht="13.5" thickBot="1" x14ac:dyDescent="0.25">
      <c r="A12" s="79" t="s">
        <v>220</v>
      </c>
      <c r="B12" s="111" t="s">
        <v>79</v>
      </c>
      <c r="C12" s="105">
        <f>várbalog!C33</f>
        <v>304</v>
      </c>
      <c r="D12" s="105">
        <f>várbalog!D33</f>
        <v>2310</v>
      </c>
      <c r="E12" s="181"/>
      <c r="F12" s="178"/>
      <c r="G12" s="178"/>
    </row>
    <row r="13" spans="1:7" ht="13.5" thickBot="1" x14ac:dyDescent="0.25">
      <c r="A13" s="79" t="s">
        <v>102</v>
      </c>
      <c r="B13" s="111" t="s">
        <v>245</v>
      </c>
      <c r="C13" s="105"/>
      <c r="D13" s="105"/>
      <c r="E13" s="111"/>
      <c r="F13" s="105"/>
      <c r="G13" s="105"/>
    </row>
    <row r="14" spans="1:7" ht="13.5" thickBot="1" x14ac:dyDescent="0.25">
      <c r="A14" s="79" t="s">
        <v>112</v>
      </c>
      <c r="B14" s="174"/>
      <c r="C14" s="175"/>
      <c r="D14" s="175"/>
      <c r="E14" s="111"/>
      <c r="F14" s="105"/>
      <c r="G14" s="105"/>
    </row>
    <row r="15" spans="1:7" ht="13.5" thickBot="1" x14ac:dyDescent="0.25">
      <c r="A15" s="79" t="s">
        <v>231</v>
      </c>
      <c r="B15" s="176"/>
      <c r="C15" s="175"/>
      <c r="D15" s="175"/>
      <c r="E15" s="111"/>
      <c r="F15" s="105"/>
      <c r="G15" s="105"/>
    </row>
    <row r="16" spans="1:7" ht="13.5" thickBot="1" x14ac:dyDescent="0.25">
      <c r="A16" s="79" t="s">
        <v>246</v>
      </c>
      <c r="B16" s="176"/>
      <c r="C16" s="175"/>
      <c r="D16" s="175"/>
      <c r="E16" s="111"/>
      <c r="F16" s="105"/>
      <c r="G16" s="105"/>
    </row>
    <row r="17" spans="1:7" ht="13.5" thickBot="1" x14ac:dyDescent="0.25">
      <c r="A17" s="79" t="s">
        <v>247</v>
      </c>
      <c r="B17" s="177"/>
      <c r="C17" s="175"/>
      <c r="D17" s="175"/>
      <c r="E17" s="111"/>
      <c r="F17" s="105"/>
      <c r="G17" s="105"/>
    </row>
    <row r="18" spans="1:7" ht="13.5" thickBot="1" x14ac:dyDescent="0.25">
      <c r="A18" s="81" t="s">
        <v>248</v>
      </c>
      <c r="B18" s="112" t="s">
        <v>249</v>
      </c>
      <c r="C18" s="106">
        <f>SUM(C6:C13)</f>
        <v>39581</v>
      </c>
      <c r="D18" s="106">
        <f>SUM(D6:D13)</f>
        <v>44944</v>
      </c>
      <c r="E18" s="112" t="s">
        <v>250</v>
      </c>
      <c r="F18" s="106">
        <f>SUM(F6:F17)</f>
        <v>51193</v>
      </c>
      <c r="G18" s="106">
        <f>SUM(G6:G17)</f>
        <v>92462</v>
      </c>
    </row>
    <row r="19" spans="1:7" ht="13.5" thickBot="1" x14ac:dyDescent="0.25">
      <c r="A19" s="82" t="s">
        <v>251</v>
      </c>
      <c r="B19" s="80" t="s">
        <v>252</v>
      </c>
      <c r="C19" s="120">
        <f>+C20+C21+C22+C23</f>
        <v>15242</v>
      </c>
      <c r="D19" s="120">
        <f>+D20+D21+D22+D23</f>
        <v>31220</v>
      </c>
      <c r="E19" s="111" t="s">
        <v>253</v>
      </c>
      <c r="F19" s="105"/>
      <c r="G19" s="105"/>
    </row>
    <row r="20" spans="1:7" ht="13.5" thickBot="1" x14ac:dyDescent="0.25">
      <c r="A20" s="79" t="s">
        <v>254</v>
      </c>
      <c r="B20" s="111" t="s">
        <v>255</v>
      </c>
      <c r="C20" s="105">
        <f>várbalog!C70</f>
        <v>15242</v>
      </c>
      <c r="D20" s="105">
        <f>várbalog!D70</f>
        <v>30459</v>
      </c>
      <c r="E20" s="111" t="s">
        <v>256</v>
      </c>
      <c r="F20" s="105"/>
      <c r="G20" s="105"/>
    </row>
    <row r="21" spans="1:7" ht="13.5" thickBot="1" x14ac:dyDescent="0.25">
      <c r="A21" s="79" t="s">
        <v>257</v>
      </c>
      <c r="B21" s="111" t="s">
        <v>258</v>
      </c>
      <c r="C21" s="105"/>
      <c r="D21" s="178"/>
      <c r="E21" s="111" t="s">
        <v>259</v>
      </c>
      <c r="F21" s="105"/>
      <c r="G21" s="105"/>
    </row>
    <row r="22" spans="1:7" ht="13.5" thickBot="1" x14ac:dyDescent="0.25">
      <c r="A22" s="79" t="s">
        <v>260</v>
      </c>
      <c r="B22" s="111" t="s">
        <v>261</v>
      </c>
      <c r="C22" s="105"/>
      <c r="D22" s="178"/>
      <c r="E22" s="111" t="s">
        <v>262</v>
      </c>
      <c r="F22" s="105"/>
      <c r="G22" s="105"/>
    </row>
    <row r="23" spans="1:7" ht="13.5" thickBot="1" x14ac:dyDescent="0.25">
      <c r="A23" s="79" t="s">
        <v>263</v>
      </c>
      <c r="B23" s="111" t="s">
        <v>264</v>
      </c>
      <c r="C23" s="105"/>
      <c r="D23" s="178">
        <f>várbalog!D73</f>
        <v>761</v>
      </c>
      <c r="E23" s="80" t="s">
        <v>265</v>
      </c>
      <c r="F23" s="105"/>
      <c r="G23" s="105"/>
    </row>
    <row r="24" spans="1:7" ht="13.5" thickBot="1" x14ac:dyDescent="0.25">
      <c r="A24" s="79" t="s">
        <v>266</v>
      </c>
      <c r="B24" s="111" t="s">
        <v>267</v>
      </c>
      <c r="C24" s="120">
        <f>+C25+C26</f>
        <v>0</v>
      </c>
      <c r="D24" s="179"/>
      <c r="E24" s="111" t="s">
        <v>268</v>
      </c>
      <c r="F24" s="105"/>
      <c r="G24" s="105"/>
    </row>
    <row r="25" spans="1:7" ht="13.5" thickBot="1" x14ac:dyDescent="0.25">
      <c r="A25" s="82" t="s">
        <v>269</v>
      </c>
      <c r="B25" s="80" t="s">
        <v>270</v>
      </c>
      <c r="C25" s="105"/>
      <c r="D25" s="178"/>
      <c r="E25" s="110" t="s">
        <v>271</v>
      </c>
      <c r="F25" s="105"/>
      <c r="G25" s="105"/>
    </row>
    <row r="26" spans="1:7" ht="13.5" thickBot="1" x14ac:dyDescent="0.25">
      <c r="A26" s="79" t="s">
        <v>272</v>
      </c>
      <c r="B26" s="111" t="s">
        <v>273</v>
      </c>
      <c r="C26" s="105"/>
      <c r="D26" s="178"/>
      <c r="E26" s="111"/>
      <c r="F26" s="105"/>
      <c r="G26" s="105"/>
    </row>
    <row r="27" spans="1:7" ht="21.75" thickBot="1" x14ac:dyDescent="0.25">
      <c r="A27" s="81" t="s">
        <v>274</v>
      </c>
      <c r="B27" s="112" t="s">
        <v>275</v>
      </c>
      <c r="C27" s="106">
        <f>+C19+C24</f>
        <v>15242</v>
      </c>
      <c r="D27" s="180">
        <f>+D19+D24</f>
        <v>31220</v>
      </c>
      <c r="E27" s="112" t="s">
        <v>276</v>
      </c>
      <c r="F27" s="106">
        <f>SUM(F19:F26)</f>
        <v>0</v>
      </c>
      <c r="G27" s="106"/>
    </row>
    <row r="28" spans="1:7" ht="13.5" thickBot="1" x14ac:dyDescent="0.25">
      <c r="A28" s="81" t="s">
        <v>277</v>
      </c>
      <c r="B28" s="119" t="s">
        <v>278</v>
      </c>
      <c r="C28" s="107">
        <f>+C18+C27</f>
        <v>54823</v>
      </c>
      <c r="D28" s="107">
        <f>+D18+D27</f>
        <v>76164</v>
      </c>
      <c r="E28" s="119" t="s">
        <v>279</v>
      </c>
      <c r="F28" s="107">
        <f>+F18+F27</f>
        <v>51193</v>
      </c>
      <c r="G28" s="107">
        <f>+G18+G27</f>
        <v>92462</v>
      </c>
    </row>
    <row r="29" spans="1:7" ht="13.5" thickBot="1" x14ac:dyDescent="0.25">
      <c r="A29" s="81" t="s">
        <v>280</v>
      </c>
      <c r="B29" s="119" t="s">
        <v>281</v>
      </c>
      <c r="C29" s="107">
        <f>IF(C18-F18&lt;0,F18-C18,"-")</f>
        <v>11612</v>
      </c>
      <c r="D29" s="107">
        <f>IF(D18-G18&lt;0,G18-D18,"-")</f>
        <v>47518</v>
      </c>
      <c r="E29" s="119" t="s">
        <v>282</v>
      </c>
      <c r="F29" s="107" t="str">
        <f>IF(C18-F18&gt;0,C18-F18,"-")</f>
        <v>-</v>
      </c>
      <c r="G29" s="107" t="str">
        <f>IF(D18-G18&gt;0,D18-G18,"-")</f>
        <v>-</v>
      </c>
    </row>
    <row r="30" spans="1:7" ht="13.5" thickBot="1" x14ac:dyDescent="0.25">
      <c r="A30" s="81" t="s">
        <v>283</v>
      </c>
      <c r="B30" s="119" t="s">
        <v>284</v>
      </c>
      <c r="C30" s="107" t="str">
        <f>IF(C18+C19-F28&lt;0,F28-(C18+C19),"-")</f>
        <v>-</v>
      </c>
      <c r="D30" s="107">
        <f>IF(D18+D19-G28&lt;0,G28-(D18+D19),"-")</f>
        <v>16298</v>
      </c>
      <c r="E30" s="119" t="s">
        <v>285</v>
      </c>
      <c r="F30" s="107">
        <f>IF(C18+C19-F28&gt;0,C18+C19-F28,"-")</f>
        <v>3630</v>
      </c>
      <c r="G30" s="107" t="str">
        <f>IF(D18+D19-G28&gt;0,D18+D19-G28,"-")</f>
        <v>-</v>
      </c>
    </row>
    <row r="31" spans="1:7" x14ac:dyDescent="0.2">
      <c r="B31" s="93"/>
      <c r="C31" s="93"/>
      <c r="D31" s="93"/>
      <c r="E31" s="93"/>
      <c r="F31" s="93"/>
      <c r="G31" s="93"/>
    </row>
    <row r="32" spans="1:7" ht="15.75" x14ac:dyDescent="0.2">
      <c r="A32" s="69"/>
      <c r="B32" s="160" t="s">
        <v>286</v>
      </c>
      <c r="C32" s="160"/>
      <c r="D32" s="160"/>
      <c r="E32" s="160"/>
      <c r="F32" s="160"/>
      <c r="G32" s="101"/>
    </row>
    <row r="33" spans="1:7" ht="14.25" thickBot="1" x14ac:dyDescent="0.25">
      <c r="A33" s="69"/>
      <c r="B33" s="70"/>
      <c r="C33" s="69"/>
      <c r="D33" s="69"/>
      <c r="E33" s="69"/>
      <c r="F33" s="71"/>
      <c r="G33" s="71"/>
    </row>
    <row r="34" spans="1:7" ht="13.5" thickBot="1" x14ac:dyDescent="0.25">
      <c r="A34" s="159" t="s">
        <v>1</v>
      </c>
      <c r="B34" s="162" t="s">
        <v>235</v>
      </c>
      <c r="C34" s="163"/>
      <c r="D34" s="164"/>
      <c r="E34" s="165" t="s">
        <v>236</v>
      </c>
      <c r="F34" s="166"/>
      <c r="G34" s="167"/>
    </row>
    <row r="35" spans="1:7" ht="36.75" thickBot="1" x14ac:dyDescent="0.25">
      <c r="A35" s="159"/>
      <c r="B35" s="103" t="s">
        <v>237</v>
      </c>
      <c r="C35" s="100" t="s">
        <v>338</v>
      </c>
      <c r="D35" s="100" t="s">
        <v>344</v>
      </c>
      <c r="E35" s="72" t="s">
        <v>237</v>
      </c>
      <c r="F35" s="108" t="s">
        <v>338</v>
      </c>
      <c r="G35" s="104" t="s">
        <v>344</v>
      </c>
    </row>
    <row r="36" spans="1:7" ht="13.5" thickBot="1" x14ac:dyDescent="0.25">
      <c r="A36" s="75">
        <v>1</v>
      </c>
      <c r="B36" s="109">
        <v>2</v>
      </c>
      <c r="C36" s="75">
        <v>3</v>
      </c>
      <c r="D36" s="75">
        <v>4</v>
      </c>
      <c r="E36" s="109">
        <v>5</v>
      </c>
      <c r="F36" s="75">
        <v>6</v>
      </c>
      <c r="G36" s="75">
        <v>7</v>
      </c>
    </row>
    <row r="37" spans="1:7" ht="13.5" thickBot="1" x14ac:dyDescent="0.25">
      <c r="A37" s="78" t="s">
        <v>3</v>
      </c>
      <c r="B37" s="110" t="s">
        <v>287</v>
      </c>
      <c r="C37" s="105">
        <f>várbalog!C19</f>
        <v>0</v>
      </c>
      <c r="D37" s="105">
        <f>várbalog!D19</f>
        <v>16887</v>
      </c>
      <c r="E37" s="110" t="s">
        <v>189</v>
      </c>
      <c r="F37" s="105">
        <f>várbalog!C107</f>
        <v>983</v>
      </c>
      <c r="G37" s="105">
        <f>várbalog!D107</f>
        <v>10</v>
      </c>
    </row>
    <row r="38" spans="1:7" ht="13.5" thickBot="1" x14ac:dyDescent="0.25">
      <c r="A38" s="79" t="s">
        <v>17</v>
      </c>
      <c r="B38" s="111" t="s">
        <v>288</v>
      </c>
      <c r="C38" s="105">
        <f>várbalog!C20</f>
        <v>0</v>
      </c>
      <c r="D38" s="105"/>
      <c r="E38" s="111" t="s">
        <v>289</v>
      </c>
      <c r="F38" s="105">
        <f>várbalog!C108</f>
        <v>0</v>
      </c>
      <c r="G38" s="105"/>
    </row>
    <row r="39" spans="1:7" ht="13.5" thickBot="1" x14ac:dyDescent="0.25">
      <c r="A39" s="79" t="s">
        <v>31</v>
      </c>
      <c r="B39" s="111" t="s">
        <v>290</v>
      </c>
      <c r="C39" s="105">
        <f>várbalog!C21</f>
        <v>0</v>
      </c>
      <c r="D39" s="105"/>
      <c r="E39" s="111" t="s">
        <v>191</v>
      </c>
      <c r="F39" s="105">
        <f>várbalog!C109</f>
        <v>1800</v>
      </c>
      <c r="G39" s="105">
        <f>várbalog!D109</f>
        <v>0</v>
      </c>
    </row>
    <row r="40" spans="1:7" ht="13.5" thickBot="1" x14ac:dyDescent="0.25">
      <c r="A40" s="79" t="s">
        <v>209</v>
      </c>
      <c r="B40" s="111" t="s">
        <v>291</v>
      </c>
      <c r="C40" s="105">
        <f>várbalog!C22</f>
        <v>0</v>
      </c>
      <c r="D40" s="105">
        <f>várbalog!D55</f>
        <v>268</v>
      </c>
      <c r="E40" s="111" t="s">
        <v>292</v>
      </c>
      <c r="F40" s="105">
        <f>várbalog!C110</f>
        <v>0</v>
      </c>
      <c r="G40" s="105"/>
    </row>
    <row r="41" spans="1:7" ht="13.5" thickBot="1" x14ac:dyDescent="0.25">
      <c r="A41" s="79" t="s">
        <v>58</v>
      </c>
      <c r="B41" s="111" t="s">
        <v>293</v>
      </c>
      <c r="C41" s="105">
        <f>várbalog!C23</f>
        <v>0</v>
      </c>
      <c r="D41" s="105"/>
      <c r="E41" s="111" t="s">
        <v>193</v>
      </c>
      <c r="F41" s="105">
        <f>várbalog!C111</f>
        <v>0</v>
      </c>
      <c r="G41" s="105"/>
    </row>
    <row r="42" spans="1:7" ht="13.5" thickBot="1" x14ac:dyDescent="0.25">
      <c r="A42" s="79" t="s">
        <v>80</v>
      </c>
      <c r="B42" s="111" t="s">
        <v>294</v>
      </c>
      <c r="C42" s="105"/>
      <c r="D42" s="105"/>
      <c r="E42" s="111"/>
      <c r="F42" s="105"/>
      <c r="G42" s="105"/>
    </row>
    <row r="43" spans="1:7" ht="13.5" thickBot="1" x14ac:dyDescent="0.25">
      <c r="A43" s="79" t="s">
        <v>220</v>
      </c>
      <c r="B43" s="111"/>
      <c r="C43" s="105"/>
      <c r="D43" s="105"/>
      <c r="E43" s="111"/>
      <c r="F43" s="105"/>
      <c r="G43" s="105"/>
    </row>
    <row r="44" spans="1:7" ht="13.5" thickBot="1" x14ac:dyDescent="0.25">
      <c r="A44" s="79" t="s">
        <v>102</v>
      </c>
      <c r="B44" s="111"/>
      <c r="C44" s="105"/>
      <c r="D44" s="105"/>
      <c r="E44" s="111"/>
      <c r="F44" s="105"/>
      <c r="G44" s="105"/>
    </row>
    <row r="45" spans="1:7" ht="13.5" thickBot="1" x14ac:dyDescent="0.25">
      <c r="A45" s="79" t="s">
        <v>112</v>
      </c>
      <c r="B45" s="111"/>
      <c r="C45" s="105"/>
      <c r="D45" s="105"/>
      <c r="E45" s="111"/>
      <c r="F45" s="105"/>
      <c r="G45" s="105"/>
    </row>
    <row r="46" spans="1:7" ht="13.5" thickBot="1" x14ac:dyDescent="0.25">
      <c r="A46" s="79" t="s">
        <v>231</v>
      </c>
      <c r="B46" s="111"/>
      <c r="C46" s="105"/>
      <c r="D46" s="105"/>
      <c r="E46" s="111"/>
      <c r="F46" s="105"/>
      <c r="G46" s="105"/>
    </row>
    <row r="47" spans="1:7" ht="13.5" thickBot="1" x14ac:dyDescent="0.25">
      <c r="A47" s="82" t="s">
        <v>246</v>
      </c>
      <c r="B47" s="80"/>
      <c r="C47" s="105"/>
      <c r="D47" s="105"/>
      <c r="E47" s="80"/>
      <c r="F47" s="105"/>
      <c r="G47" s="105"/>
    </row>
    <row r="48" spans="1:7" ht="13.5" thickBot="1" x14ac:dyDescent="0.25">
      <c r="A48" s="81" t="s">
        <v>247</v>
      </c>
      <c r="B48" s="112" t="s">
        <v>295</v>
      </c>
      <c r="C48" s="106">
        <f>+C37+C39+C40+C42+C43+C44+C45+C46+C47</f>
        <v>0</v>
      </c>
      <c r="D48" s="106">
        <f>D37+D40</f>
        <v>17155</v>
      </c>
      <c r="E48" s="112" t="s">
        <v>296</v>
      </c>
      <c r="F48" s="106">
        <f>+F37+F39+F41+F42+F43+F44+F45+F46+F47</f>
        <v>2783</v>
      </c>
      <c r="G48" s="106">
        <f>+G37+G39+G41+G42+G43+G44+G45+G46+G47</f>
        <v>10</v>
      </c>
    </row>
    <row r="49" spans="1:7" ht="13.5" thickBot="1" x14ac:dyDescent="0.25">
      <c r="A49" s="78" t="s">
        <v>248</v>
      </c>
      <c r="B49" s="113" t="s">
        <v>297</v>
      </c>
      <c r="C49" s="120">
        <v>0</v>
      </c>
      <c r="D49" s="120"/>
      <c r="E49" s="111" t="s">
        <v>253</v>
      </c>
      <c r="F49" s="105"/>
      <c r="G49" s="105"/>
    </row>
    <row r="50" spans="1:7" ht="13.5" thickBot="1" x14ac:dyDescent="0.25">
      <c r="A50" s="79" t="s">
        <v>251</v>
      </c>
      <c r="B50" s="114" t="s">
        <v>298</v>
      </c>
      <c r="C50" s="105"/>
      <c r="D50" s="105"/>
      <c r="E50" s="111" t="s">
        <v>299</v>
      </c>
      <c r="F50" s="105"/>
      <c r="G50" s="105"/>
    </row>
    <row r="51" spans="1:7" ht="13.5" thickBot="1" x14ac:dyDescent="0.25">
      <c r="A51" s="78" t="s">
        <v>254</v>
      </c>
      <c r="B51" s="114" t="s">
        <v>300</v>
      </c>
      <c r="C51" s="105"/>
      <c r="D51" s="105"/>
      <c r="E51" s="111" t="s">
        <v>259</v>
      </c>
      <c r="F51" s="105"/>
      <c r="G51" s="105"/>
    </row>
    <row r="52" spans="1:7" ht="13.5" thickBot="1" x14ac:dyDescent="0.25">
      <c r="A52" s="79" t="s">
        <v>257</v>
      </c>
      <c r="B52" s="114" t="s">
        <v>301</v>
      </c>
      <c r="C52" s="105"/>
      <c r="D52" s="105"/>
      <c r="E52" s="111" t="s">
        <v>262</v>
      </c>
      <c r="F52" s="105"/>
      <c r="G52" s="105"/>
    </row>
    <row r="53" spans="1:7" ht="13.5" thickBot="1" x14ac:dyDescent="0.25">
      <c r="A53" s="78" t="s">
        <v>260</v>
      </c>
      <c r="B53" s="114" t="s">
        <v>302</v>
      </c>
      <c r="C53" s="105"/>
      <c r="D53" s="105"/>
      <c r="E53" s="80" t="s">
        <v>265</v>
      </c>
      <c r="F53" s="105"/>
      <c r="G53" s="105"/>
    </row>
    <row r="54" spans="1:7" ht="13.5" thickBot="1" x14ac:dyDescent="0.25">
      <c r="A54" s="79" t="s">
        <v>263</v>
      </c>
      <c r="B54" s="115" t="s">
        <v>303</v>
      </c>
      <c r="C54" s="105"/>
      <c r="D54" s="105"/>
      <c r="E54" s="111" t="s">
        <v>304</v>
      </c>
      <c r="F54" s="105"/>
      <c r="G54" s="105"/>
    </row>
    <row r="55" spans="1:7" ht="13.5" thickBot="1" x14ac:dyDescent="0.25">
      <c r="A55" s="78" t="s">
        <v>266</v>
      </c>
      <c r="B55" s="116" t="s">
        <v>305</v>
      </c>
      <c r="C55" s="120">
        <f>+C56+C57+C58+C59+C60</f>
        <v>0</v>
      </c>
      <c r="D55" s="120"/>
      <c r="E55" s="110" t="s">
        <v>271</v>
      </c>
      <c r="F55" s="105"/>
      <c r="G55" s="105"/>
    </row>
    <row r="56" spans="1:7" ht="13.5" thickBot="1" x14ac:dyDescent="0.25">
      <c r="A56" s="79" t="s">
        <v>269</v>
      </c>
      <c r="B56" s="115" t="s">
        <v>306</v>
      </c>
      <c r="C56" s="105"/>
      <c r="D56" s="105"/>
      <c r="E56" s="110" t="s">
        <v>307</v>
      </c>
      <c r="F56" s="105"/>
      <c r="G56" s="105"/>
    </row>
    <row r="57" spans="1:7" ht="13.5" thickBot="1" x14ac:dyDescent="0.25">
      <c r="A57" s="78" t="s">
        <v>272</v>
      </c>
      <c r="B57" s="115" t="s">
        <v>308</v>
      </c>
      <c r="C57" s="105"/>
      <c r="D57" s="105"/>
      <c r="E57" s="110" t="s">
        <v>223</v>
      </c>
      <c r="F57" s="105">
        <f>várbalog!C135</f>
        <v>847</v>
      </c>
      <c r="G57" s="105">
        <f>várbalog!D135</f>
        <v>847</v>
      </c>
    </row>
    <row r="58" spans="1:7" ht="13.5" thickBot="1" x14ac:dyDescent="0.25">
      <c r="A58" s="79" t="s">
        <v>274</v>
      </c>
      <c r="B58" s="114" t="s">
        <v>309</v>
      </c>
      <c r="C58" s="105"/>
      <c r="D58" s="105"/>
      <c r="E58" s="110"/>
      <c r="F58" s="105"/>
      <c r="G58" s="105"/>
    </row>
    <row r="59" spans="1:7" ht="13.5" thickBot="1" x14ac:dyDescent="0.25">
      <c r="A59" s="78" t="s">
        <v>277</v>
      </c>
      <c r="B59" s="117" t="s">
        <v>310</v>
      </c>
      <c r="C59" s="105"/>
      <c r="D59" s="105"/>
      <c r="E59" s="111"/>
      <c r="F59" s="105"/>
      <c r="G59" s="105"/>
    </row>
    <row r="60" spans="1:7" ht="13.5" thickBot="1" x14ac:dyDescent="0.25">
      <c r="A60" s="79" t="s">
        <v>280</v>
      </c>
      <c r="B60" s="118" t="s">
        <v>311</v>
      </c>
      <c r="C60" s="105"/>
      <c r="D60" s="105"/>
      <c r="E60" s="110"/>
      <c r="F60" s="105"/>
      <c r="G60" s="105"/>
    </row>
    <row r="61" spans="1:7" ht="21.75" thickBot="1" x14ac:dyDescent="0.25">
      <c r="A61" s="81" t="s">
        <v>283</v>
      </c>
      <c r="B61" s="112" t="s">
        <v>312</v>
      </c>
      <c r="C61" s="106">
        <f>+C49+C55</f>
        <v>0</v>
      </c>
      <c r="D61" s="106"/>
      <c r="E61" s="112" t="s">
        <v>313</v>
      </c>
      <c r="F61" s="106">
        <f>SUM(F49:F60)</f>
        <v>847</v>
      </c>
      <c r="G61" s="106">
        <f>SUM(G49:G60)</f>
        <v>847</v>
      </c>
    </row>
    <row r="62" spans="1:7" ht="13.5" thickBot="1" x14ac:dyDescent="0.25">
      <c r="A62" s="81" t="s">
        <v>314</v>
      </c>
      <c r="B62" s="119" t="s">
        <v>315</v>
      </c>
      <c r="C62" s="107"/>
      <c r="D62" s="107">
        <f>D48</f>
        <v>17155</v>
      </c>
      <c r="E62" s="119" t="s">
        <v>316</v>
      </c>
      <c r="F62" s="107">
        <f>F48+F61</f>
        <v>3630</v>
      </c>
      <c r="G62" s="107">
        <f>G48+G61</f>
        <v>857</v>
      </c>
    </row>
    <row r="63" spans="1:7" ht="13.5" thickBot="1" x14ac:dyDescent="0.25">
      <c r="A63" s="81" t="s">
        <v>317</v>
      </c>
      <c r="B63" s="119" t="s">
        <v>281</v>
      </c>
      <c r="C63" s="107"/>
      <c r="D63" s="107"/>
      <c r="E63" s="119" t="s">
        <v>282</v>
      </c>
      <c r="F63" s="107"/>
      <c r="G63" s="107"/>
    </row>
    <row r="64" spans="1:7" ht="13.5" thickBot="1" x14ac:dyDescent="0.25">
      <c r="A64" s="81" t="s">
        <v>318</v>
      </c>
      <c r="B64" s="119" t="s">
        <v>284</v>
      </c>
      <c r="C64" s="107"/>
      <c r="D64" s="107"/>
      <c r="E64" s="119" t="s">
        <v>285</v>
      </c>
      <c r="F64" s="107"/>
      <c r="G64" s="107"/>
    </row>
    <row r="65" spans="1:7" ht="13.5" thickBot="1" x14ac:dyDescent="0.25">
      <c r="A65" s="81">
        <v>29</v>
      </c>
      <c r="B65" s="119" t="s">
        <v>321</v>
      </c>
      <c r="C65" s="107">
        <f>C28+C62</f>
        <v>54823</v>
      </c>
      <c r="D65" s="107">
        <f>D28+D62</f>
        <v>93319</v>
      </c>
      <c r="E65" s="119" t="s">
        <v>322</v>
      </c>
      <c r="F65" s="107">
        <f>F62+F28</f>
        <v>54823</v>
      </c>
      <c r="G65" s="107">
        <f>G62+G28</f>
        <v>93319</v>
      </c>
    </row>
  </sheetData>
  <sheetProtection selectLockedCells="1" selectUnlockedCells="1"/>
  <mergeCells count="8">
    <mergeCell ref="A34:A35"/>
    <mergeCell ref="B1:F1"/>
    <mergeCell ref="A3:A4"/>
    <mergeCell ref="B3:C3"/>
    <mergeCell ref="E3:F3"/>
    <mergeCell ref="B32:F32"/>
    <mergeCell ref="B34:D34"/>
    <mergeCell ref="E34:G34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&amp;C2.sz mellékelt</oddHeader>
  </headerFooter>
  <rowBreaks count="1" manualBreakCount="1">
    <brk id="3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7326-9B3C-4BA9-BCC0-DC58FC0EE697}">
  <sheetPr>
    <tabColor indexed="50"/>
  </sheetPr>
  <dimension ref="A1:C15"/>
  <sheetViews>
    <sheetView zoomScaleNormal="100" workbookViewId="0">
      <selection activeCell="C41" sqref="C41"/>
    </sheetView>
  </sheetViews>
  <sheetFormatPr defaultRowHeight="12.75" x14ac:dyDescent="0.2"/>
  <cols>
    <col min="1" max="1" width="65.83203125" customWidth="1"/>
    <col min="2" max="3" width="18.5" customWidth="1"/>
  </cols>
  <sheetData>
    <row r="1" spans="1:3" ht="15.75" x14ac:dyDescent="0.25">
      <c r="A1" s="121" t="s">
        <v>359</v>
      </c>
      <c r="B1" s="121"/>
      <c r="C1" s="121"/>
    </row>
    <row r="2" spans="1:3" ht="15.75" x14ac:dyDescent="0.25">
      <c r="A2" s="83"/>
      <c r="B2" s="83"/>
      <c r="C2" s="134" t="s">
        <v>357</v>
      </c>
    </row>
    <row r="3" spans="1:3" ht="31.5" x14ac:dyDescent="0.25">
      <c r="A3" s="122" t="s">
        <v>345</v>
      </c>
      <c r="B3" s="126" t="s">
        <v>355</v>
      </c>
      <c r="C3" s="126" t="s">
        <v>356</v>
      </c>
    </row>
    <row r="4" spans="1:3" x14ac:dyDescent="0.2">
      <c r="A4" s="123" t="s">
        <v>346</v>
      </c>
      <c r="B4" s="124">
        <f>B5+B6+B7+B8</f>
        <v>984</v>
      </c>
      <c r="C4" s="153"/>
    </row>
    <row r="5" spans="1:3" x14ac:dyDescent="0.2">
      <c r="A5" s="123" t="s">
        <v>347</v>
      </c>
      <c r="B5" s="124">
        <v>64</v>
      </c>
      <c r="C5" s="124"/>
    </row>
    <row r="6" spans="1:3" x14ac:dyDescent="0.2">
      <c r="A6" s="123" t="s">
        <v>348</v>
      </c>
      <c r="B6" s="124">
        <v>250</v>
      </c>
      <c r="C6" s="124"/>
    </row>
    <row r="7" spans="1:3" x14ac:dyDescent="0.2">
      <c r="A7" s="123" t="s">
        <v>349</v>
      </c>
      <c r="B7" s="124">
        <v>320</v>
      </c>
      <c r="C7" s="124"/>
    </row>
    <row r="8" spans="1:3" x14ac:dyDescent="0.2">
      <c r="A8" s="94" t="s">
        <v>350</v>
      </c>
      <c r="B8" s="94">
        <v>350</v>
      </c>
      <c r="C8" s="94"/>
    </row>
    <row r="9" spans="1:3" x14ac:dyDescent="0.2">
      <c r="A9" s="94" t="s">
        <v>351</v>
      </c>
      <c r="B9" s="94">
        <f>B10+B11+B12</f>
        <v>1800</v>
      </c>
      <c r="C9" s="154"/>
    </row>
    <row r="10" spans="1:3" x14ac:dyDescent="0.2">
      <c r="A10" s="94" t="s">
        <v>352</v>
      </c>
      <c r="B10" s="94">
        <v>350</v>
      </c>
      <c r="C10" s="94"/>
    </row>
    <row r="11" spans="1:3" x14ac:dyDescent="0.2">
      <c r="A11" s="94" t="s">
        <v>353</v>
      </c>
      <c r="B11" s="94">
        <v>450</v>
      </c>
      <c r="C11" s="94"/>
    </row>
    <row r="12" spans="1:3" x14ac:dyDescent="0.2">
      <c r="A12" s="94" t="s">
        <v>354</v>
      </c>
      <c r="B12" s="94">
        <v>1000</v>
      </c>
      <c r="C12" s="94"/>
    </row>
    <row r="13" spans="1:3" x14ac:dyDescent="0.2">
      <c r="A13" s="94" t="s">
        <v>362</v>
      </c>
      <c r="B13" s="94"/>
      <c r="C13" s="94">
        <v>10</v>
      </c>
    </row>
    <row r="14" spans="1:3" x14ac:dyDescent="0.2">
      <c r="A14" s="94"/>
      <c r="B14" s="94"/>
      <c r="C14" s="94"/>
    </row>
    <row r="15" spans="1:3" x14ac:dyDescent="0.2">
      <c r="A15" s="95" t="s">
        <v>323</v>
      </c>
      <c r="B15" s="95">
        <f>B4+B9</f>
        <v>2784</v>
      </c>
      <c r="C15" s="95">
        <f>C4+C9+C13</f>
        <v>10</v>
      </c>
    </row>
  </sheetData>
  <pageMargins left="0.7" right="0.7" top="0.75" bottom="0.75" header="0.3" footer="0.3"/>
  <pageSetup paperSize="9" scale="94" orientation="portrait" r:id="rId1"/>
  <headerFooter>
    <oddHeader>&amp;L3.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M30"/>
  <sheetViews>
    <sheetView tabSelected="1" topLeftCell="A4" zoomScale="120" zoomScaleNormal="120" zoomScaleSheetLayoutView="100" workbookViewId="0">
      <selection activeCell="D17" sqref="D17"/>
    </sheetView>
  </sheetViews>
  <sheetFormatPr defaultColWidth="3.6640625" defaultRowHeight="12.75" x14ac:dyDescent="0.2"/>
  <cols>
    <col min="2" max="2" width="34" customWidth="1"/>
    <col min="3" max="4" width="11.1640625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170" t="s">
        <v>342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3" ht="15.75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3" ht="15.75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84"/>
      <c r="M3" s="84"/>
    </row>
    <row r="4" spans="1:13" ht="15.75" x14ac:dyDescent="0.25">
      <c r="A4" s="83"/>
      <c r="B4" s="83"/>
      <c r="C4" s="83"/>
      <c r="D4" s="83"/>
      <c r="E4" s="83"/>
      <c r="F4" s="83"/>
      <c r="G4" s="83"/>
      <c r="H4" s="89"/>
      <c r="I4" s="89"/>
      <c r="J4" s="89"/>
      <c r="K4" s="89"/>
      <c r="L4" s="85"/>
      <c r="M4" s="85"/>
    </row>
    <row r="5" spans="1:13" x14ac:dyDescent="0.2">
      <c r="B5" s="91"/>
      <c r="C5" s="91"/>
      <c r="D5" s="127" t="s">
        <v>357</v>
      </c>
      <c r="E5" s="91"/>
      <c r="F5" s="91"/>
      <c r="H5" s="90"/>
      <c r="I5" s="90"/>
      <c r="J5" s="91"/>
      <c r="K5" s="91"/>
      <c r="L5" s="92"/>
      <c r="M5" s="92"/>
    </row>
    <row r="6" spans="1:13" x14ac:dyDescent="0.2">
      <c r="B6" s="168" t="s">
        <v>332</v>
      </c>
      <c r="C6" s="169"/>
      <c r="D6" s="169"/>
      <c r="E6" s="127"/>
      <c r="F6" s="127"/>
      <c r="H6" s="90"/>
      <c r="I6" s="90"/>
      <c r="J6" s="91"/>
      <c r="K6" s="91"/>
      <c r="L6" s="92"/>
      <c r="M6" s="92"/>
    </row>
    <row r="7" spans="1:13" ht="38.25" x14ac:dyDescent="0.2">
      <c r="B7" s="128"/>
      <c r="C7" s="129" t="s">
        <v>355</v>
      </c>
      <c r="D7" s="129" t="s">
        <v>356</v>
      </c>
      <c r="E7" s="127"/>
      <c r="F7" s="127"/>
      <c r="H7" s="90"/>
      <c r="I7" s="90"/>
      <c r="J7" s="91"/>
      <c r="K7" s="91"/>
      <c r="L7" s="92"/>
      <c r="M7" s="92"/>
    </row>
    <row r="8" spans="1:13" ht="30" customHeight="1" x14ac:dyDescent="0.2">
      <c r="B8" s="97" t="s">
        <v>337</v>
      </c>
      <c r="C8" s="130">
        <v>8498</v>
      </c>
      <c r="D8" s="131">
        <v>1334</v>
      </c>
      <c r="E8" s="91"/>
      <c r="F8" s="91"/>
      <c r="G8" s="92"/>
      <c r="H8" s="92"/>
    </row>
    <row r="9" spans="1:13" x14ac:dyDescent="0.2">
      <c r="B9" s="96" t="s">
        <v>340</v>
      </c>
      <c r="C9" s="130">
        <v>750</v>
      </c>
      <c r="D9" s="131">
        <v>819</v>
      </c>
      <c r="E9" s="91"/>
      <c r="F9" s="91"/>
      <c r="G9" s="92"/>
      <c r="H9" s="92"/>
    </row>
    <row r="10" spans="1:13" x14ac:dyDescent="0.2">
      <c r="B10" s="94" t="s">
        <v>323</v>
      </c>
      <c r="C10" s="131">
        <f>C8+C9</f>
        <v>9248</v>
      </c>
      <c r="D10" s="131">
        <f t="shared" ref="D10" si="0">D8+D9</f>
        <v>2153</v>
      </c>
      <c r="E10" s="91"/>
      <c r="F10" s="91"/>
      <c r="H10" s="90"/>
      <c r="I10" s="90"/>
      <c r="J10" s="91"/>
      <c r="K10" s="91"/>
      <c r="L10" s="92"/>
      <c r="M10" s="92"/>
    </row>
    <row r="11" spans="1:13" x14ac:dyDescent="0.2">
      <c r="B11" s="172"/>
      <c r="C11" s="173"/>
      <c r="D11" s="173"/>
      <c r="E11" s="91"/>
      <c r="F11" s="91"/>
      <c r="H11" s="90"/>
      <c r="I11" s="90"/>
      <c r="J11" s="91"/>
      <c r="K11" s="91"/>
      <c r="L11" s="92"/>
      <c r="M11" s="92"/>
    </row>
    <row r="12" spans="1:13" x14ac:dyDescent="0.2">
      <c r="B12" s="168" t="s">
        <v>324</v>
      </c>
      <c r="C12" s="169"/>
      <c r="D12" s="169"/>
      <c r="E12" s="91"/>
      <c r="F12" s="91"/>
      <c r="H12" s="90"/>
      <c r="I12" s="90"/>
      <c r="J12" s="91"/>
      <c r="K12" s="91"/>
      <c r="L12" s="92"/>
      <c r="M12" s="92"/>
    </row>
    <row r="13" spans="1:13" ht="16.5" customHeight="1" x14ac:dyDescent="0.25">
      <c r="B13" s="94" t="s">
        <v>336</v>
      </c>
      <c r="C13" s="132">
        <v>1080</v>
      </c>
      <c r="D13" s="132">
        <v>350</v>
      </c>
      <c r="E13" s="91"/>
      <c r="F13" s="91"/>
      <c r="H13" s="86"/>
      <c r="I13" s="87"/>
      <c r="J13" s="87"/>
      <c r="K13" s="87"/>
      <c r="L13" s="88"/>
      <c r="M13" s="88"/>
    </row>
    <row r="14" spans="1:13" ht="16.5" customHeight="1" x14ac:dyDescent="0.25">
      <c r="B14" s="94" t="s">
        <v>358</v>
      </c>
      <c r="C14" s="132"/>
      <c r="D14" s="132">
        <v>150</v>
      </c>
      <c r="E14" s="91"/>
      <c r="F14" s="91"/>
      <c r="H14" s="86"/>
      <c r="I14" s="87"/>
      <c r="J14" s="87"/>
      <c r="K14" s="87"/>
      <c r="L14" s="88"/>
      <c r="M14" s="88"/>
    </row>
    <row r="15" spans="1:13" ht="16.5" customHeight="1" x14ac:dyDescent="0.25">
      <c r="B15" s="94" t="s">
        <v>323</v>
      </c>
      <c r="C15" s="132">
        <f>C13+C14</f>
        <v>1080</v>
      </c>
      <c r="D15" s="132">
        <f t="shared" ref="D15" si="1">D13+D14</f>
        <v>500</v>
      </c>
      <c r="E15" s="91"/>
      <c r="F15" s="91"/>
      <c r="H15" s="86"/>
      <c r="I15" s="87"/>
      <c r="J15" s="87"/>
      <c r="K15" s="87"/>
      <c r="L15" s="88"/>
      <c r="M15" s="88"/>
    </row>
    <row r="16" spans="1:13" ht="16.5" customHeight="1" x14ac:dyDescent="0.25">
      <c r="B16" s="94"/>
      <c r="C16" s="94"/>
      <c r="D16" s="94"/>
      <c r="E16" s="91"/>
      <c r="F16" s="91"/>
      <c r="H16" s="86"/>
      <c r="I16" s="87"/>
      <c r="J16" s="87"/>
      <c r="K16" s="87"/>
      <c r="L16" s="88"/>
      <c r="M16" s="88"/>
    </row>
    <row r="17" spans="2:13" ht="16.5" customHeight="1" x14ac:dyDescent="0.25">
      <c r="B17" s="95" t="s">
        <v>325</v>
      </c>
      <c r="C17" s="133">
        <f>C10+C15</f>
        <v>10328</v>
      </c>
      <c r="D17" s="133">
        <f t="shared" ref="D17" si="2">D10+D15</f>
        <v>2653</v>
      </c>
      <c r="E17" s="125"/>
      <c r="F17" s="125"/>
      <c r="H17" s="86"/>
      <c r="I17" s="87"/>
      <c r="J17" s="87"/>
      <c r="K17" s="87"/>
      <c r="L17" s="88"/>
      <c r="M17" s="88"/>
    </row>
    <row r="18" spans="2:13" ht="16.5" customHeight="1" x14ac:dyDescent="0.25">
      <c r="B18" s="91"/>
      <c r="C18" s="91"/>
      <c r="D18" s="91"/>
      <c r="E18" s="91"/>
      <c r="F18" s="91"/>
      <c r="H18" s="86"/>
      <c r="I18" s="87"/>
      <c r="J18" s="87"/>
      <c r="K18" s="87"/>
      <c r="L18" s="88"/>
      <c r="M18" s="88"/>
    </row>
    <row r="19" spans="2:13" ht="16.5" customHeight="1" x14ac:dyDescent="0.25">
      <c r="H19" s="86"/>
      <c r="I19" s="87"/>
      <c r="J19" s="87"/>
      <c r="K19" s="87"/>
      <c r="L19" s="88"/>
      <c r="M19" s="88"/>
    </row>
    <row r="20" spans="2:13" ht="16.5" customHeight="1" x14ac:dyDescent="0.25">
      <c r="H20" s="86"/>
      <c r="I20" s="87"/>
      <c r="J20" s="87"/>
      <c r="K20" s="87"/>
      <c r="L20" s="88"/>
      <c r="M20" s="88"/>
    </row>
    <row r="21" spans="2:13" ht="16.5" customHeight="1" x14ac:dyDescent="0.25">
      <c r="H21" s="86"/>
      <c r="I21" s="87"/>
      <c r="J21" s="87"/>
      <c r="K21" s="87"/>
      <c r="L21" s="88"/>
      <c r="M21" s="88"/>
    </row>
    <row r="22" spans="2:13" ht="16.5" customHeight="1" x14ac:dyDescent="0.25">
      <c r="H22" s="86"/>
      <c r="I22" s="87"/>
      <c r="J22" s="87"/>
      <c r="K22" s="87"/>
      <c r="L22" s="88"/>
      <c r="M22" s="88"/>
    </row>
    <row r="23" spans="2:13" ht="16.5" customHeight="1" x14ac:dyDescent="0.25">
      <c r="H23" s="86"/>
      <c r="I23" s="87"/>
      <c r="J23" s="87"/>
      <c r="K23" s="87"/>
      <c r="L23" s="88"/>
      <c r="M23" s="88"/>
    </row>
    <row r="24" spans="2:13" ht="16.5" customHeight="1" x14ac:dyDescent="0.25">
      <c r="H24" s="86"/>
      <c r="I24" s="87"/>
      <c r="J24" s="87"/>
      <c r="K24" s="87"/>
      <c r="L24" s="88"/>
      <c r="M24" s="88"/>
    </row>
    <row r="25" spans="2:13" ht="16.5" customHeight="1" x14ac:dyDescent="0.25">
      <c r="H25" s="86"/>
      <c r="I25" s="87"/>
      <c r="J25" s="87"/>
      <c r="K25" s="87"/>
      <c r="L25" s="88"/>
      <c r="M25" s="88"/>
    </row>
    <row r="29" spans="2:13" ht="15.75" customHeight="1" x14ac:dyDescent="0.2"/>
    <row r="30" spans="2:13" ht="16.5" customHeight="1" x14ac:dyDescent="0.2"/>
  </sheetData>
  <sheetProtection selectLockedCells="1" selectUnlockedCells="1"/>
  <mergeCells count="7">
    <mergeCell ref="B12:D12"/>
    <mergeCell ref="B6:D6"/>
    <mergeCell ref="A1:K1"/>
    <mergeCell ref="A2:K2"/>
    <mergeCell ref="A3:G3"/>
    <mergeCell ref="H3:K3"/>
    <mergeCell ref="B11:D11"/>
  </mergeCells>
  <printOptions horizontalCentered="1"/>
  <pageMargins left="0.70833333333333337" right="0.70833333333333337" top="0.74861111111111112" bottom="0.74791666666666667" header="0.31527777777777777" footer="0.51180555555555551"/>
  <pageSetup paperSize="9" scale="64" firstPageNumber="0" orientation="portrait" r:id="rId1"/>
  <headerFooter alignWithMargins="0">
    <oddHeader>&amp;R4. sz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várbalog</vt:lpstr>
      <vt:lpstr>2.sz. működési és felhalm.mérle</vt:lpstr>
      <vt:lpstr>3. mell beruházás, felújítás</vt:lpstr>
      <vt:lpstr>4. mell.támogatások</vt:lpstr>
      <vt:lpstr>'2.sz. működési és felhalm.mérle'!Nyomtatási_terület</vt:lpstr>
      <vt:lpstr>várbalog!Nyomtatási_terület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Világi Ariella</cp:lastModifiedBy>
  <cp:lastPrinted>2019-02-06T09:55:48Z</cp:lastPrinted>
  <dcterms:created xsi:type="dcterms:W3CDTF">2015-05-13T12:35:38Z</dcterms:created>
  <dcterms:modified xsi:type="dcterms:W3CDTF">2021-05-11T07:13:29Z</dcterms:modified>
</cp:coreProperties>
</file>