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h\Desktop\ERIKA\Anyagok\2020\Bazsi\10.01\Egységes szerkezet\"/>
    </mc:Choice>
  </mc:AlternateContent>
  <xr:revisionPtr revIDLastSave="0" documentId="13_ncr:1_{517FAAA9-B840-429F-B8E2-2D63BADDE154}" xr6:coauthVersionLast="45" xr6:coauthVersionMax="45" xr10:uidLastSave="{00000000-0000-0000-0000-000000000000}"/>
  <bookViews>
    <workbookView xWindow="-120" yWindow="-120" windowWidth="25440" windowHeight="15390" firstSheet="6" activeTab="13" xr2:uid="{00000000-000D-0000-FFFF-FFFF00000000}"/>
  </bookViews>
  <sheets>
    <sheet name="2.melléklet " sheetId="1" r:id="rId1"/>
    <sheet name="3.melléklet" sheetId="4" r:id="rId2"/>
    <sheet name="4.melléklet" sheetId="9" r:id="rId3"/>
    <sheet name="5.melléklet" sheetId="5" r:id="rId4"/>
    <sheet name="6.melléklet" sheetId="6" r:id="rId5"/>
    <sheet name="7.melléklet" sheetId="2" r:id="rId6"/>
    <sheet name="8.melléklet" sheetId="8" r:id="rId7"/>
    <sheet name="9.melléklet" sheetId="7" r:id="rId8"/>
    <sheet name="10.melléklet" sheetId="3" r:id="rId9"/>
    <sheet name="11.melléklet" sheetId="10" r:id="rId10"/>
    <sheet name="12. melléklet" sheetId="11" r:id="rId11"/>
    <sheet name="14.melléklet" sheetId="13" r:id="rId12"/>
    <sheet name="13. melléklet" sheetId="17" r:id="rId13"/>
    <sheet name="gördülő" sheetId="16" r:id="rId14"/>
  </sheets>
  <definedNames>
    <definedName name="_xlnm.Print_Area" localSheetId="8">'10.melléklet'!$A$1:$I$73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7" i="3" l="1"/>
  <c r="G45" i="3"/>
  <c r="G44" i="3"/>
  <c r="G42" i="3"/>
  <c r="G40" i="3"/>
  <c r="G30" i="3"/>
  <c r="G27" i="3"/>
  <c r="G24" i="3"/>
  <c r="G21" i="3"/>
  <c r="G20" i="3"/>
  <c r="G19" i="3"/>
  <c r="G18" i="3"/>
  <c r="G17" i="3"/>
  <c r="H51" i="3"/>
  <c r="H73" i="3" s="1"/>
  <c r="G15" i="7"/>
  <c r="H29" i="7"/>
  <c r="G38" i="6"/>
  <c r="G36" i="6"/>
  <c r="G34" i="6"/>
  <c r="G32" i="6"/>
  <c r="G29" i="6"/>
  <c r="G27" i="6"/>
  <c r="G25" i="6"/>
  <c r="G23" i="6"/>
  <c r="G17" i="6"/>
  <c r="G21" i="6"/>
  <c r="G20" i="6"/>
  <c r="G19" i="6"/>
  <c r="G18" i="6"/>
  <c r="H48" i="6"/>
  <c r="H49" i="5"/>
  <c r="H47" i="5"/>
  <c r="H45" i="5"/>
  <c r="H43" i="5"/>
  <c r="H42" i="5"/>
  <c r="I52" i="5"/>
  <c r="H20" i="5"/>
  <c r="H19" i="5"/>
  <c r="H17" i="5"/>
  <c r="H16" i="5"/>
  <c r="I14" i="5"/>
  <c r="I28" i="5" s="1"/>
  <c r="H37" i="9"/>
  <c r="H33" i="9"/>
  <c r="H34" i="9"/>
  <c r="H30" i="9"/>
  <c r="H31" i="9"/>
  <c r="H24" i="9"/>
  <c r="H27" i="9"/>
  <c r="H26" i="9"/>
  <c r="H25" i="9"/>
  <c r="H21" i="9"/>
  <c r="H22" i="9"/>
  <c r="H17" i="9"/>
  <c r="H18" i="9"/>
  <c r="H13" i="9"/>
  <c r="H15" i="9"/>
  <c r="H14" i="9"/>
  <c r="I39" i="9"/>
  <c r="E45" i="1"/>
  <c r="E44" i="1"/>
  <c r="E43" i="1"/>
  <c r="E38" i="1"/>
  <c r="E37" i="1"/>
  <c r="E31" i="1"/>
  <c r="E30" i="1"/>
  <c r="E29" i="1"/>
  <c r="E28" i="1"/>
  <c r="E27" i="1"/>
  <c r="E26" i="1"/>
  <c r="E25" i="1"/>
  <c r="E24" i="1"/>
  <c r="E21" i="1"/>
  <c r="E20" i="1"/>
  <c r="E19" i="1"/>
  <c r="E18" i="1"/>
  <c r="E17" i="1"/>
  <c r="E16" i="1"/>
  <c r="E15" i="1"/>
  <c r="E14" i="1"/>
  <c r="F46" i="1"/>
  <c r="F40" i="1"/>
  <c r="F32" i="1"/>
  <c r="F49" i="1" s="1"/>
  <c r="F21" i="1"/>
  <c r="F48" i="1" s="1"/>
  <c r="G16" i="3" l="1"/>
  <c r="N30" i="13"/>
  <c r="N29" i="13"/>
  <c r="D16" i="11"/>
  <c r="J16" i="11" s="1"/>
  <c r="N20" i="10"/>
  <c r="N17" i="10" s="1"/>
  <c r="N33" i="10" s="1"/>
  <c r="H17" i="10"/>
  <c r="H33" i="10" s="1"/>
  <c r="N35" i="13" l="1"/>
  <c r="N32" i="13"/>
  <c r="J31" i="11"/>
  <c r="J32" i="11"/>
  <c r="I32" i="11"/>
  <c r="J28" i="11"/>
  <c r="J30" i="11"/>
  <c r="I30" i="11"/>
  <c r="J29" i="11"/>
  <c r="I29" i="11"/>
  <c r="J21" i="11"/>
  <c r="I21" i="11"/>
  <c r="J20" i="11"/>
  <c r="I20" i="11"/>
  <c r="J19" i="11"/>
  <c r="I19" i="11"/>
  <c r="J18" i="11"/>
  <c r="I18" i="11"/>
  <c r="J13" i="11"/>
  <c r="J34" i="11" s="1"/>
  <c r="I13" i="11"/>
  <c r="G51" i="3"/>
  <c r="G29" i="7"/>
  <c r="R27" i="8"/>
  <c r="K25" i="8"/>
  <c r="F32" i="8"/>
  <c r="F25" i="8"/>
  <c r="O31" i="2"/>
  <c r="N31" i="2"/>
  <c r="O30" i="2"/>
  <c r="N30" i="2"/>
  <c r="O29" i="2"/>
  <c r="N29" i="2"/>
  <c r="O28" i="2"/>
  <c r="N28" i="2"/>
  <c r="O27" i="2"/>
  <c r="N27" i="2"/>
  <c r="O26" i="2"/>
  <c r="N26" i="2"/>
  <c r="O25" i="2"/>
  <c r="N25" i="2"/>
  <c r="O24" i="2"/>
  <c r="N24" i="2"/>
  <c r="O23" i="2"/>
  <c r="N23" i="2"/>
  <c r="O22" i="2"/>
  <c r="N22" i="2"/>
  <c r="O21" i="2"/>
  <c r="N21" i="2"/>
  <c r="O20" i="2"/>
  <c r="N20" i="2"/>
  <c r="O19" i="2"/>
  <c r="N19" i="2"/>
  <c r="O18" i="2"/>
  <c r="N18" i="2"/>
  <c r="O17" i="2"/>
  <c r="N17" i="2"/>
  <c r="O16" i="2"/>
  <c r="N16" i="2"/>
  <c r="N32" i="2" s="1"/>
  <c r="M32" i="2"/>
  <c r="K32" i="2"/>
  <c r="I32" i="2"/>
  <c r="G32" i="2"/>
  <c r="G48" i="6"/>
  <c r="H52" i="5"/>
  <c r="H14" i="5"/>
  <c r="H28" i="5" s="1"/>
  <c r="H39" i="9"/>
  <c r="M28" i="4"/>
  <c r="K28" i="4"/>
  <c r="I28" i="4"/>
  <c r="G28" i="4"/>
  <c r="E28" i="4"/>
  <c r="D32" i="1"/>
  <c r="E46" i="1"/>
  <c r="E49" i="1" s="1"/>
  <c r="E40" i="1"/>
  <c r="E32" i="1"/>
  <c r="E48" i="1"/>
  <c r="O32" i="2" l="1"/>
  <c r="C29" i="16"/>
  <c r="C19" i="16"/>
  <c r="F52" i="16" l="1"/>
  <c r="E52" i="16"/>
  <c r="D52" i="16"/>
  <c r="C52" i="16"/>
  <c r="F47" i="16"/>
  <c r="E47" i="16"/>
  <c r="D47" i="16"/>
  <c r="C47" i="16"/>
  <c r="F42" i="16"/>
  <c r="F49" i="16" s="1"/>
  <c r="F54" i="16" s="1"/>
  <c r="E42" i="16"/>
  <c r="E49" i="16" s="1"/>
  <c r="E54" i="16" s="1"/>
  <c r="D42" i="16"/>
  <c r="D49" i="16" s="1"/>
  <c r="D54" i="16" s="1"/>
  <c r="C42" i="16"/>
  <c r="C49" i="16" s="1"/>
  <c r="C54" i="16" s="1"/>
  <c r="F29" i="16"/>
  <c r="E29" i="16"/>
  <c r="D29" i="16"/>
  <c r="F23" i="16"/>
  <c r="E23" i="16"/>
  <c r="D23" i="16"/>
  <c r="C23" i="16"/>
  <c r="C25" i="16" s="1"/>
  <c r="F19" i="16"/>
  <c r="F25" i="16" s="1"/>
  <c r="F31" i="16" s="1"/>
  <c r="E19" i="16"/>
  <c r="E25" i="16" s="1"/>
  <c r="D19" i="16"/>
  <c r="D25" i="16" s="1"/>
  <c r="D31" i="16" s="1"/>
  <c r="C31" i="16"/>
  <c r="E31" i="16" l="1"/>
  <c r="R73" i="8"/>
  <c r="R72" i="8"/>
  <c r="R71" i="8"/>
  <c r="R70" i="8"/>
  <c r="R69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8" i="8"/>
  <c r="C68" i="8"/>
  <c r="R67" i="8"/>
  <c r="R66" i="8"/>
  <c r="R65" i="8"/>
  <c r="R64" i="8"/>
  <c r="R63" i="8"/>
  <c r="R62" i="8"/>
  <c r="R61" i="8"/>
  <c r="R60" i="8"/>
  <c r="R59" i="8"/>
  <c r="R58" i="8"/>
  <c r="R57" i="8"/>
  <c r="R56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R54" i="8"/>
  <c r="R53" i="8"/>
  <c r="R52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R50" i="8"/>
  <c r="R49" i="8"/>
  <c r="R48" i="8"/>
  <c r="R47" i="8"/>
  <c r="R46" i="8"/>
  <c r="R45" i="8"/>
  <c r="R44" i="8"/>
  <c r="R43" i="8"/>
  <c r="D74" i="8" l="1"/>
  <c r="F74" i="8"/>
  <c r="H74" i="8"/>
  <c r="J74" i="8"/>
  <c r="L74" i="8"/>
  <c r="N74" i="8"/>
  <c r="P74" i="8"/>
  <c r="R55" i="8"/>
  <c r="R51" i="8"/>
  <c r="C74" i="8"/>
  <c r="E74" i="8"/>
  <c r="G74" i="8"/>
  <c r="I74" i="8"/>
  <c r="K74" i="8"/>
  <c r="M74" i="8"/>
  <c r="O74" i="8"/>
  <c r="Q74" i="8"/>
  <c r="R68" i="8"/>
  <c r="R74" i="8" l="1"/>
  <c r="M39" i="13"/>
  <c r="L39" i="13"/>
  <c r="K39" i="13"/>
  <c r="J39" i="13"/>
  <c r="I39" i="13"/>
  <c r="H39" i="13"/>
  <c r="G39" i="13"/>
  <c r="F39" i="13"/>
  <c r="E39" i="13"/>
  <c r="D39" i="13"/>
  <c r="C39" i="13"/>
  <c r="B39" i="13"/>
  <c r="N37" i="13"/>
  <c r="N36" i="13"/>
  <c r="N33" i="13"/>
  <c r="N31" i="13"/>
  <c r="N28" i="13"/>
  <c r="N27" i="13"/>
  <c r="M22" i="13"/>
  <c r="L22" i="13"/>
  <c r="K22" i="13"/>
  <c r="J22" i="13"/>
  <c r="I22" i="13"/>
  <c r="H22" i="13"/>
  <c r="G22" i="13"/>
  <c r="F22" i="13"/>
  <c r="E22" i="13"/>
  <c r="D22" i="13"/>
  <c r="C22" i="13"/>
  <c r="B22" i="13"/>
  <c r="N21" i="13"/>
  <c r="N20" i="13"/>
  <c r="N19" i="13"/>
  <c r="N18" i="13"/>
  <c r="N17" i="13"/>
  <c r="N16" i="13"/>
  <c r="N15" i="13"/>
  <c r="N14" i="13"/>
  <c r="N13" i="13"/>
  <c r="N12" i="13"/>
  <c r="N39" i="13" l="1"/>
  <c r="N22" i="13"/>
  <c r="D32" i="8"/>
  <c r="G32" i="8"/>
  <c r="H32" i="8"/>
  <c r="I32" i="8"/>
  <c r="J32" i="8"/>
  <c r="M32" i="8"/>
  <c r="N32" i="8"/>
  <c r="O32" i="8"/>
  <c r="Q32" i="8"/>
  <c r="C32" i="8"/>
  <c r="D25" i="8"/>
  <c r="G25" i="8"/>
  <c r="H25" i="8"/>
  <c r="I25" i="8"/>
  <c r="J25" i="8"/>
  <c r="M25" i="8"/>
  <c r="N25" i="8"/>
  <c r="O25" i="8"/>
  <c r="Q25" i="8"/>
  <c r="F26" i="3"/>
  <c r="G26" i="3" s="1"/>
  <c r="F23" i="3"/>
  <c r="G23" i="3" s="1"/>
  <c r="F29" i="7"/>
  <c r="G52" i="5"/>
  <c r="R25" i="8" l="1"/>
  <c r="R32" i="8"/>
  <c r="R23" i="8"/>
  <c r="R24" i="8"/>
  <c r="R26" i="8"/>
  <c r="R28" i="8"/>
  <c r="R30" i="8"/>
  <c r="R31" i="8"/>
  <c r="D40" i="1" l="1"/>
  <c r="D49" i="1"/>
  <c r="G24" i="9" l="1"/>
  <c r="G33" i="9"/>
  <c r="F29" i="3" l="1"/>
  <c r="G29" i="3" s="1"/>
  <c r="G73" i="3" s="1"/>
  <c r="F28" i="4" l="1"/>
  <c r="D28" i="4"/>
  <c r="G14" i="5"/>
  <c r="G28" i="5"/>
  <c r="G13" i="9"/>
  <c r="G17" i="9"/>
  <c r="F14" i="3" l="1"/>
  <c r="G14" i="3" s="1"/>
  <c r="G39" i="9"/>
</calcChain>
</file>

<file path=xl/sharedStrings.xml><?xml version="1.0" encoding="utf-8"?>
<sst xmlns="http://schemas.openxmlformats.org/spreadsheetml/2006/main" count="688" uniqueCount="395">
  <si>
    <t>I: MŰKÖDÉSI BEVÉTELEK ÉS KIADÁSOK</t>
  </si>
  <si>
    <t>BEVÉTELEK ÖSSZESEN</t>
  </si>
  <si>
    <t>Bevételek</t>
  </si>
  <si>
    <t>Kiadások</t>
  </si>
  <si>
    <t>személyi juttatások</t>
  </si>
  <si>
    <t>dologi kiadások</t>
  </si>
  <si>
    <t>KIADÁSOK ÖSSZESEN</t>
  </si>
  <si>
    <t>II. FELHALMOZÁSI C. BEVÉTELEK ÉS KIADÁSOK</t>
  </si>
  <si>
    <t>BEVÉTELEK MINDÖSSZESEN</t>
  </si>
  <si>
    <t>KIADÁSOK MINDÖSSZESEN</t>
  </si>
  <si>
    <t>MŰKÖDÉSI ÉS FELHALMOZÁSI BEVÉTELEK ÉS KIADÁSOK</t>
  </si>
  <si>
    <t>E</t>
  </si>
  <si>
    <t>A</t>
  </si>
  <si>
    <t>B</t>
  </si>
  <si>
    <t>C</t>
  </si>
  <si>
    <t>D</t>
  </si>
  <si>
    <t>BAZSI KÖZSÉG ÖNKORMÁNYZATA</t>
  </si>
  <si>
    <t>G</t>
  </si>
  <si>
    <t>előirányzat</t>
  </si>
  <si>
    <t>I.  ÖNKORMÁNYZAT</t>
  </si>
  <si>
    <t>köztemető</t>
  </si>
  <si>
    <t>CÍM</t>
  </si>
  <si>
    <t>ALCÍM</t>
  </si>
  <si>
    <t>MEGNEVEZÉS</t>
  </si>
  <si>
    <t>I.</t>
  </si>
  <si>
    <t>ÖNKORMÁNYZAT</t>
  </si>
  <si>
    <t>KÖLTSÉGVETÉSI TÁMOGATÁS JOGCÍMENKÉNT</t>
  </si>
  <si>
    <t>I.Önkormányzat</t>
  </si>
  <si>
    <t>ebből:</t>
  </si>
  <si>
    <t xml:space="preserve"> </t>
  </si>
  <si>
    <t>BURSA</t>
  </si>
  <si>
    <t>Civil szervezetek működési támogatása</t>
  </si>
  <si>
    <t xml:space="preserve">                  </t>
  </si>
  <si>
    <t>községgazd.</t>
  </si>
  <si>
    <t>folyóiratok</t>
  </si>
  <si>
    <t>Készletek összesen</t>
  </si>
  <si>
    <t>Komm.szolgáltatás</t>
  </si>
  <si>
    <t>ÁFA</t>
  </si>
  <si>
    <t>Szociális étkeztetés</t>
  </si>
  <si>
    <t>Köztemető fenntartás és működtetés</t>
  </si>
  <si>
    <t>FELHALMOZÁSI CÉLÚ BEVÉTELEK</t>
  </si>
  <si>
    <t xml:space="preserve">     </t>
  </si>
  <si>
    <t>CÍM          ALCÍM</t>
  </si>
  <si>
    <t>SKTC Sümeg</t>
  </si>
  <si>
    <t>közvilágítás fenntartásának támogatása</t>
  </si>
  <si>
    <t>közutak fenntartásának támogatása</t>
  </si>
  <si>
    <t>Járóbeteg</t>
  </si>
  <si>
    <t>ÖSSZESÍTETT (MÉRLEGSZERŰ) ELŐIRÁNYZATA</t>
  </si>
  <si>
    <t>MŰKÖDÉSI BEVÉTELEK ÖSSZESÍTETT ELŐIRÁNYZATA</t>
  </si>
  <si>
    <t>Ellátottak pénzbeni juttatásai</t>
  </si>
  <si>
    <t>Támogatásértékű működési kiadások</t>
  </si>
  <si>
    <t>Tűzoltó Köztestület</t>
  </si>
  <si>
    <t>Egyéb önkormányzati feladatok támogatása</t>
  </si>
  <si>
    <t>018010</t>
  </si>
  <si>
    <t>DOLOGI KIADÁSOK Ö.</t>
  </si>
  <si>
    <t>013320</t>
  </si>
  <si>
    <t>082063</t>
  </si>
  <si>
    <t>051030</t>
  </si>
  <si>
    <t>011130</t>
  </si>
  <si>
    <t>064010</t>
  </si>
  <si>
    <t>066020</t>
  </si>
  <si>
    <t>082044</t>
  </si>
  <si>
    <t>082091</t>
  </si>
  <si>
    <t>066020 Községgazdálkodás</t>
  </si>
  <si>
    <t>107051</t>
  </si>
  <si>
    <t>107055</t>
  </si>
  <si>
    <t>Megnevezés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</si>
  <si>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</si>
  <si>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</si>
  <si>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</si>
  <si>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</si>
  <si>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</si>
  <si>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</si>
  <si>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</si>
  <si>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</si>
  <si>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</si>
  <si>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</si>
  <si>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</si>
  <si>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Összesen</t>
  </si>
  <si>
    <t>Intézményi bevételek</t>
  </si>
  <si>
    <t>Közhatalmi bevételek</t>
  </si>
  <si>
    <t>Költségvetési támogatás</t>
  </si>
  <si>
    <t>Pénzeszköz átvétel</t>
  </si>
  <si>
    <t>Pénzeszköz átvétel felhalm.</t>
  </si>
  <si>
    <t>Tárgyi eszköz értékesítés</t>
  </si>
  <si>
    <t>Személyi juttatások</t>
  </si>
  <si>
    <t>Munkaadókat terhelő járulék</t>
  </si>
  <si>
    <t>Speciális célú támogatások</t>
  </si>
  <si>
    <t>Pénzeszközátadás, egyéb tám.</t>
  </si>
  <si>
    <t>Felhalmozási célú kiadások</t>
  </si>
  <si>
    <t>Kötelezettségek</t>
  </si>
  <si>
    <t>Tartalék</t>
  </si>
  <si>
    <t>Működési bevételek</t>
  </si>
  <si>
    <t>Költségvetési támogatások</t>
  </si>
  <si>
    <t>Előző évi pénzmaradvány</t>
  </si>
  <si>
    <t>ÁH-on belüli megelőlegezés</t>
  </si>
  <si>
    <t>Dologi kiadások</t>
  </si>
  <si>
    <t>ÁH-on belüli megelőlegezés visszafiz.</t>
  </si>
  <si>
    <t>Beruházások</t>
  </si>
  <si>
    <t>Felújítások</t>
  </si>
  <si>
    <t>Pénzeszköz átadások</t>
  </si>
  <si>
    <t>Munkaadót terhelő járulékok</t>
  </si>
  <si>
    <t>066010</t>
  </si>
  <si>
    <t>045160</t>
  </si>
  <si>
    <t>közutak</t>
  </si>
  <si>
    <t>zöldterület</t>
  </si>
  <si>
    <t>múz.kiál.tev.</t>
  </si>
  <si>
    <t>közműv.</t>
  </si>
  <si>
    <t>Falugondnoki szolgáltatás</t>
  </si>
  <si>
    <t>Köztemető fenntartás, műk.</t>
  </si>
  <si>
    <t>Önk.és társ. ált. igazg.tev.</t>
  </si>
  <si>
    <t>Ktgvetési tám.</t>
  </si>
  <si>
    <t>Pénzeszk. átvét.</t>
  </si>
  <si>
    <t>900020</t>
  </si>
  <si>
    <t>Kamatbevételek</t>
  </si>
  <si>
    <t>Város és községgazd.</t>
  </si>
  <si>
    <t>Bérleti díjak</t>
  </si>
  <si>
    <t>Múzeumi kiállítási tev.</t>
  </si>
  <si>
    <t>Belépődíjak</t>
  </si>
  <si>
    <t>ÖSSZESEN</t>
  </si>
  <si>
    <t>Iparűzési adó</t>
  </si>
  <si>
    <t>Gépjárműadó 40% önk.megillető</t>
  </si>
  <si>
    <t>Késedelmi pótlék bevétel</t>
  </si>
  <si>
    <t>Lakott külterülettel kapcsolatos feladatok</t>
  </si>
  <si>
    <t>Kiegészítés adóerőképesség alapján</t>
  </si>
  <si>
    <t>Kulturális feladatok támogatása</t>
  </si>
  <si>
    <t>Önkorm. elszám. kp-i ktgv-sel</t>
  </si>
  <si>
    <t>Közhatalmi bev.</t>
  </si>
  <si>
    <t>Intézményi bev.</t>
  </si>
  <si>
    <t>Szolgáltatások össz.</t>
  </si>
  <si>
    <t>Személyi juttatások, munkaadót terhelő járulékok és dologi kiadások összesített előirányzata</t>
  </si>
  <si>
    <t>Önk. és társulások igazg. tev.</t>
  </si>
  <si>
    <t>Közutak fenntartása</t>
  </si>
  <si>
    <t>Települési hulladékkezelés</t>
  </si>
  <si>
    <t>Közvilágítás</t>
  </si>
  <si>
    <t>Zöldterület-kezelés</t>
  </si>
  <si>
    <t>Város és községgazd. szolg.</t>
  </si>
  <si>
    <t>Könyvtári tevékenység</t>
  </si>
  <si>
    <t>Közművelődés</t>
  </si>
  <si>
    <t>Térítési díjak</t>
  </si>
  <si>
    <t>Alapilletmény</t>
  </si>
  <si>
    <t>Ajándékutalvány</t>
  </si>
  <si>
    <t>igazg.tev.</t>
  </si>
  <si>
    <t>EHO</t>
  </si>
  <si>
    <t>SZJA</t>
  </si>
  <si>
    <t>Munkaruha</t>
  </si>
  <si>
    <t>Irodaszer, nyomtatvány</t>
  </si>
  <si>
    <t>Könyv, folyóirat</t>
  </si>
  <si>
    <t>Hajtó és kenőanyagok</t>
  </si>
  <si>
    <t>Kisértékű eszközök</t>
  </si>
  <si>
    <t>Üzemeltetési anyagok</t>
  </si>
  <si>
    <t>Egyéb anyagok</t>
  </si>
  <si>
    <t>Telefondíj</t>
  </si>
  <si>
    <t>Internetdíj</t>
  </si>
  <si>
    <t>Vásárolt élelmezés</t>
  </si>
  <si>
    <t>Szállítási szolgáltatás</t>
  </si>
  <si>
    <t>Karbantartás, kisjavítás</t>
  </si>
  <si>
    <t>Egyéb szolgáltatás</t>
  </si>
  <si>
    <t>Egyéb dologi kiadás</t>
  </si>
  <si>
    <t>Szakmai tev. segítő szolg.</t>
  </si>
  <si>
    <t>szoc.étkez.</t>
  </si>
  <si>
    <t>falugond.sz.</t>
  </si>
  <si>
    <t>I.Önkorm.</t>
  </si>
  <si>
    <t>Települési támogatás</t>
  </si>
  <si>
    <t>tartalék</t>
  </si>
  <si>
    <t>Tagdíj önk. ig. feladatokra</t>
  </si>
  <si>
    <t>Tagdíj Sümegnek</t>
  </si>
  <si>
    <t>Orvosi ügyelet</t>
  </si>
  <si>
    <t>Tagdíj</t>
  </si>
  <si>
    <t>Szociális Társulás</t>
  </si>
  <si>
    <t>Sajátos bevételek</t>
  </si>
  <si>
    <t>Költsgv.bevételek</t>
  </si>
  <si>
    <t>T.eszköz ért.</t>
  </si>
  <si>
    <t>Pénzmaradvány</t>
  </si>
  <si>
    <t xml:space="preserve">  Összesen</t>
  </si>
  <si>
    <t>ei.</t>
  </si>
  <si>
    <t>Pénzeszk.átvétel</t>
  </si>
  <si>
    <t>Beruházás</t>
  </si>
  <si>
    <t>Felújítás</t>
  </si>
  <si>
    <t>Pénzeszk. átadás</t>
  </si>
  <si>
    <t>FELHALMOZÁS CÉLÚ KIADÁSOK</t>
  </si>
  <si>
    <t>INTÉZMÉNYI MŰKÖDÉSI BEVÉTELEK</t>
  </si>
  <si>
    <t>Forint</t>
  </si>
  <si>
    <t>KÖZHATALMI BEVÉTELEK</t>
  </si>
  <si>
    <t>TÁMOGATÁSÉRTÉKŰ MŰKÖDÉSI BEVÉTELEK</t>
  </si>
  <si>
    <t>Szociális feladatok egyéb támogatása</t>
  </si>
  <si>
    <t>BAZSI KÖZSÉG ÖNKORMÁNYZAT</t>
  </si>
  <si>
    <t>SZEMÉLYI JUTTATÁSOK, MUNKAADÓT TERHELŐ JÁRULÉKOK ÉS DOLOGI KIADÁSOK</t>
  </si>
  <si>
    <t>ELLÁTOTTAK PÉNZBENI JUTTATÁSAI</t>
  </si>
  <si>
    <t>TÁMOGATÁSÉRTÉKŰ MŰKÖDÉSI KIADÁSOK</t>
  </si>
  <si>
    <t>ELŐIRÁNYZAT FELHASZNÁLÁSI ÜTEMTERV</t>
  </si>
  <si>
    <t>Pm. költségátalány</t>
  </si>
  <si>
    <t>Előző évi pénzmaradv. felhalm.</t>
  </si>
  <si>
    <t>Áh-on belüli megelől. visszafiz.</t>
  </si>
  <si>
    <t>Támogatásértékű működési bevétel</t>
  </si>
  <si>
    <t>Egyéb szoc. pénzbeli és term. ellátás</t>
  </si>
  <si>
    <t>107060</t>
  </si>
  <si>
    <t>Közvetített szolg. áh-on kívülről</t>
  </si>
  <si>
    <t>köztemető fenntartásának támogatása</t>
  </si>
  <si>
    <t>Közalapítvány, Bazsi</t>
  </si>
  <si>
    <t>Megbízási díj</t>
  </si>
  <si>
    <t>041237</t>
  </si>
  <si>
    <t>közfogl. mintap.</t>
  </si>
  <si>
    <t>Közfoglalkoztatási mintaprogram</t>
  </si>
  <si>
    <t>Közfoglalk. mintaprogram</t>
  </si>
  <si>
    <t>Műk. pénzmaradvány</t>
  </si>
  <si>
    <t>Sírhelymegváltás</t>
  </si>
  <si>
    <t>Termékértékesítés</t>
  </si>
  <si>
    <t>Kommunális adó</t>
  </si>
  <si>
    <t>zöldterület-kezeléssel kapcs. feladatok</t>
  </si>
  <si>
    <t>Önk. funkcióira nem sorolh. bev. áh-n kívülről</t>
  </si>
  <si>
    <t>Önkorm. elszámolásai a központi ktgvetéssel</t>
  </si>
  <si>
    <t>Település-üzemeltetéshez kapcsolodó feladatok</t>
  </si>
  <si>
    <t>Önk. és társulásaik ált. igazg. tev.</t>
  </si>
  <si>
    <t>Választott tiszt. juttatásai</t>
  </si>
  <si>
    <t>Cafeteria</t>
  </si>
  <si>
    <t>közvilágítás</t>
  </si>
  <si>
    <t>hulladék kez.</t>
  </si>
  <si>
    <t>könyvtári tev.</t>
  </si>
  <si>
    <t>M.ADÓT TERH. JÁRULÉKOK</t>
  </si>
  <si>
    <t>SZEMÉLYI JUTTATÁSOK</t>
  </si>
  <si>
    <t>Közv. szolg. áh-on kívülről</t>
  </si>
  <si>
    <t>50000 Ft/fő/év</t>
  </si>
  <si>
    <t>Felhalm.célú pénzeszközátadás</t>
  </si>
  <si>
    <t>BEVÉTELEK</t>
  </si>
  <si>
    <t>KIADÁSOK</t>
  </si>
  <si>
    <t>Szochoa.</t>
  </si>
  <si>
    <t>m.adót terh. járulék</t>
  </si>
  <si>
    <t>018030</t>
  </si>
  <si>
    <t>Támogatási célú finanszírozási műveletek</t>
  </si>
  <si>
    <t>041233</t>
  </si>
  <si>
    <t>Védőnői szolgálat</t>
  </si>
  <si>
    <t>Sümeg Önkormányzat</t>
  </si>
  <si>
    <t>Támogatási célú finansz. műv.</t>
  </si>
  <si>
    <t>018030 Tám. finansz. műv.</t>
  </si>
  <si>
    <t>Polgármesteri illetmény támogatása</t>
  </si>
  <si>
    <t>8fő</t>
  </si>
  <si>
    <t>Gógánfai KÖH</t>
  </si>
  <si>
    <t>Arculati kézik.</t>
  </si>
  <si>
    <t>Közös Hiv.</t>
  </si>
  <si>
    <t>közfogl.</t>
  </si>
  <si>
    <t>Közfogl.</t>
  </si>
  <si>
    <t>Hosszabb távú foglalkoztatás</t>
  </si>
  <si>
    <t>LEADER rendezvény</t>
  </si>
  <si>
    <t>1756Ft/fő</t>
  </si>
  <si>
    <t>013350 Önk.vagyonnal gazd</t>
  </si>
  <si>
    <t>LEADER közösségi szolg.tér</t>
  </si>
  <si>
    <t>LEADER pihenőhely</t>
  </si>
  <si>
    <t>DRV szivattyú jav.</t>
  </si>
  <si>
    <t>DRV eszk.haszn.díj</t>
  </si>
  <si>
    <t>LEADER közösségi színt.</t>
  </si>
  <si>
    <t>Szoc.felad</t>
  </si>
  <si>
    <t>szoc.felad.</t>
  </si>
  <si>
    <t>Huzamos idejű közfogl.</t>
  </si>
  <si>
    <t>Egyéb szoc.pénzbeli és term.e.</t>
  </si>
  <si>
    <t xml:space="preserve">                 BEVÉTELI ÉS KIADÁSI ELŐIRÁNYZATAINAK KERETSZÁMAI</t>
  </si>
  <si>
    <t>adatok forintban</t>
  </si>
  <si>
    <t>2020. évi előirányzat</t>
  </si>
  <si>
    <t>2021. évi előirányzat</t>
  </si>
  <si>
    <t>2022. évi előirányzat</t>
  </si>
  <si>
    <t>Működési bevételek összesen</t>
  </si>
  <si>
    <t>Felhalmozási bevételek összesen</t>
  </si>
  <si>
    <t>1. Személyi juttatások</t>
  </si>
  <si>
    <t>3. Dologi kiadások</t>
  </si>
  <si>
    <t>4. Ellátottak pénzbeli juttatásai</t>
  </si>
  <si>
    <t>Működési kiadások összesen</t>
  </si>
  <si>
    <t>1. Beruházások</t>
  </si>
  <si>
    <t>2. Felújítások</t>
  </si>
  <si>
    <t>Felhalmozási kiadások összesen</t>
  </si>
  <si>
    <t>KIADÁSI ELŐIRÁNYZAT ÖSSZESEN</t>
  </si>
  <si>
    <t>3668Ft/fő</t>
  </si>
  <si>
    <t>97Ft/fő</t>
  </si>
  <si>
    <t>437Ft/fő</t>
  </si>
  <si>
    <t>135Ft/fő</t>
  </si>
  <si>
    <t>1243Ft/fő</t>
  </si>
  <si>
    <t>800Ft/fő</t>
  </si>
  <si>
    <t>BAZSALMA</t>
  </si>
  <si>
    <t>Utak pályázat</t>
  </si>
  <si>
    <t>045160 Közutak,hidak üzemelt.</t>
  </si>
  <si>
    <t>Magyar falu (utak felújít.)</t>
  </si>
  <si>
    <t>Közüzemi díjak</t>
  </si>
  <si>
    <t>Önk.funkcióra nem sorolt bev.</t>
  </si>
  <si>
    <t>Hosszabb távú foglalkozt.</t>
  </si>
  <si>
    <t>424Ft/fő</t>
  </si>
  <si>
    <t>Magyar falu (járda felúj.)</t>
  </si>
  <si>
    <t>(járda önerő)</t>
  </si>
  <si>
    <t>Játszótér</t>
  </si>
  <si>
    <t>082091 Közművelődés</t>
  </si>
  <si>
    <t>konyha kialakít</t>
  </si>
  <si>
    <t>eszköz beszerzés</t>
  </si>
  <si>
    <t>041237 Közfogl.mintapr.</t>
  </si>
  <si>
    <t>Homlokzatfelújítás támogat.</t>
  </si>
  <si>
    <t>pénzmaradvány</t>
  </si>
  <si>
    <t xml:space="preserve">1. Önkormányzatok működési </t>
  </si>
  <si>
    <t xml:space="preserve">    támogatásai</t>
  </si>
  <si>
    <t>2. Működési célú támog. ÁH-n belül</t>
  </si>
  <si>
    <t>3. Közhatalmi bevételek</t>
  </si>
  <si>
    <t>4. Működési bevételek</t>
  </si>
  <si>
    <t>5. elszámolásból származó bevétel</t>
  </si>
  <si>
    <t>1. Felhalmozási célú átvett  pénz</t>
  </si>
  <si>
    <t>2. Ingatlan értékesítés</t>
  </si>
  <si>
    <t>KÖLTSÉGVETÉSI BEVÉTELEK</t>
  </si>
  <si>
    <t>1. Maradvány igénybevétele</t>
  </si>
  <si>
    <t>2. ÁHT megelőlegezés</t>
  </si>
  <si>
    <t>FINANSZÍROZÁSI BEVÉTELEK</t>
  </si>
  <si>
    <t>BEVÉTELI ELŐIRÁNYZAT ÖSSZESEN</t>
  </si>
  <si>
    <t>2. Munkaadókat terhelő járulékok,SZOCHO</t>
  </si>
  <si>
    <t>5.Előző évi elszámolás kiadásai</t>
  </si>
  <si>
    <t>6.Működési célú támogatás Áh- belül</t>
  </si>
  <si>
    <t>7. Működési célú támogatás Áh-n kívül</t>
  </si>
  <si>
    <t>8. Tartalékok</t>
  </si>
  <si>
    <t>KÖLTSÉGVETÉSI KIADÁSOK</t>
  </si>
  <si>
    <t>1. Áh-n belüli megelőlegezés visszafizetése</t>
  </si>
  <si>
    <t>FINANSZÍROZÁSI KIADÁSOK</t>
  </si>
  <si>
    <t>2023. évi előirányzat</t>
  </si>
  <si>
    <t>3. Felnalmozás célú pénzeszk.átadás</t>
  </si>
  <si>
    <t>eredeti előirányzat</t>
  </si>
  <si>
    <t>módosított előirányzat</t>
  </si>
  <si>
    <t>Elszámolásból származó bevétel</t>
  </si>
  <si>
    <t>Előző évi elszámolás kiadása</t>
  </si>
  <si>
    <t>mód. előirányzat</t>
  </si>
  <si>
    <t xml:space="preserve">módosított </t>
  </si>
  <si>
    <t>egyéb működési bevétel</t>
  </si>
  <si>
    <t>Bérleti díj</t>
  </si>
  <si>
    <t>módosított</t>
  </si>
  <si>
    <t>Támogatás célú finanzírozási műveletek</t>
  </si>
  <si>
    <t>Működési célú támogatások bevétele</t>
  </si>
  <si>
    <t>eredeti</t>
  </si>
  <si>
    <t>074040</t>
  </si>
  <si>
    <t>Fertőző megbetegedések megel.</t>
  </si>
  <si>
    <t>Béren kívüli juttatás</t>
  </si>
  <si>
    <t>Egyéb személyi juttatás</t>
  </si>
  <si>
    <t>fertőző meg.</t>
  </si>
  <si>
    <t>Elk.áll.pénzalapnak műk.célú pénzeszk.átadás</t>
  </si>
  <si>
    <t>mód.ei.</t>
  </si>
  <si>
    <t>mód.ei</t>
  </si>
  <si>
    <t>Gáztisztító rekonstrukciós pály.önrész</t>
  </si>
  <si>
    <t>Áht belüli megelőlegezés</t>
  </si>
  <si>
    <t>Elszámolásból szárm. bevétel</t>
  </si>
  <si>
    <t>Előző évi elsz. kiadás</t>
  </si>
  <si>
    <t xml:space="preserve">         2020. ÉVI KÖLTSÉGVETÉSI ÉVET KÖVETŐ HÁROM ÉV TERVEZETT</t>
  </si>
  <si>
    <t>Magyar fFalu</t>
  </si>
  <si>
    <t>Magyar Falu karos szárzúzó</t>
  </si>
  <si>
    <t>I. módosítás</t>
  </si>
  <si>
    <t>I. módosított</t>
  </si>
  <si>
    <t>2. melléklet Bazsi Község Önkormányzat Képviselő-testületének  2/2020. (III.11.) önkormányzati rendelethez</t>
  </si>
  <si>
    <t>3. melléklet Bazsi Község Önkormányzat Képviselő-testületének 2/2020.(III.11.) önkormányzati rendelethez</t>
  </si>
  <si>
    <t>4. melléklet Bazsi Község Önkormányzat Képviselő-testületének 2/2020(III.11.) önkormányzati rendelethez</t>
  </si>
  <si>
    <t>5. melléklet Bazsi Község Önkormányzat Képviselő-testületének  2/2020.(III.11) önkormányzati rendelethez</t>
  </si>
  <si>
    <t>I.módosítás</t>
  </si>
  <si>
    <t>6. melléklet Bazsi Község Önkormányzat Képviselő-testületének 2/2020.  (III.11.) önkormányzati rendelethez</t>
  </si>
  <si>
    <t>7. melléklet Bazsi Község Önkormányzat Képviselő-testületének 2/2020.(III.11.) önkormányzati rendelethez</t>
  </si>
  <si>
    <t>8. melléklet Bazsi Község Önkormányzat Képviselő-testületének  2/2020.(III.11.) önkormányzati rendelethez</t>
  </si>
  <si>
    <t>9. melléklet Bazsi Község Önkormányzat Képviselő-testületének  2/2020.(III.11.) önkormányzati rendelethez</t>
  </si>
  <si>
    <t>10.melléklet Bazsi Község Önkormányzat Képviselő-testületének  2/2020.(III.11.) önkormányzati rendelethez</t>
  </si>
  <si>
    <t>11. melléklet Bazsi Község Önkormányzat Képviselő-testületének 2/2020.(III.11.) önkormányzati rendelethez</t>
  </si>
  <si>
    <t>12. melléklet Bazsi Község Önkormányzat Képviselő-testületének 2/2020.(III.11.) önkormányzati rendelethez</t>
  </si>
  <si>
    <t>ÉVES LÉTSZÁMKERET</t>
  </si>
  <si>
    <t>Fő</t>
  </si>
  <si>
    <t>F</t>
  </si>
  <si>
    <t>CÍM       ALCÍM</t>
  </si>
  <si>
    <t>Teljes munkaidős</t>
  </si>
  <si>
    <t>Részmunkaidős</t>
  </si>
  <si>
    <t>Külső mvállaló.</t>
  </si>
  <si>
    <t>Önk. és társ. ig. tev.</t>
  </si>
  <si>
    <t xml:space="preserve">polgármester       </t>
  </si>
  <si>
    <t>alpolgármester</t>
  </si>
  <si>
    <t>képviselők</t>
  </si>
  <si>
    <t>Közfoglalkoztatás</t>
  </si>
  <si>
    <t>közfoglalkoztatottak</t>
  </si>
  <si>
    <t>Mtv.fogl.</t>
  </si>
  <si>
    <t>Községgazdálkodás</t>
  </si>
  <si>
    <t>hivatalsegéd</t>
  </si>
  <si>
    <t>Könyvtári szolg.</t>
  </si>
  <si>
    <t>könyvtáros</t>
  </si>
  <si>
    <t>Falugondnoki szolg.</t>
  </si>
  <si>
    <t>falugondnok</t>
  </si>
  <si>
    <t>Huzamos id.közfogl.</t>
  </si>
  <si>
    <t>Közfoglalkoztatottak</t>
  </si>
  <si>
    <t>13. melléklet Bazsi Község Önkormányzat Képviselő-testületének  2/2020.III.11.) önkormányzati rendelethez</t>
  </si>
  <si>
    <t>14. melléklet Bazsi Község Önkormányzata Képviselő-testületének 2/2020.(III.11.) önkormányzati rendelethez</t>
  </si>
  <si>
    <t>15.melléklet Bazsi Község Önkormányzat Képviselő-testületének 2/2020. (III.11.)  önkormányzati rendeletéhez</t>
  </si>
  <si>
    <t>"11. melléklet Bazsi Község Önkormányzat Képviselő-testületének 4/2020. (X.12.) önkormányzati rendelethez"</t>
  </si>
  <si>
    <t>"1. melléklet Bazsi Község Önkormányzat Képviselő-testületének  4/2020. (X.12.) önkormányzati rendelethez"</t>
  </si>
  <si>
    <t>"2. melléklet Bazsi Község Önkormányzat Képviselő-testületének  4/2020. (X.12.) önkormányzati rendelethez"</t>
  </si>
  <si>
    <t>"3. melléklet Bazsi Község Önkormányzat Képviselő-testületének  4/2020. (X.12.) önkormányzati rendelethez"</t>
  </si>
  <si>
    <t>"4. melléklet Bazsi Község Önkormányzat Képviselő-testületének  4/2020. (X.12.) önkormányzati rendelethez"</t>
  </si>
  <si>
    <t>"5. melléklet Bazsi Község Önkormányzat Képviselő-testületének  4/2020. (X.12.) önkormányzati rendelethez"</t>
  </si>
  <si>
    <t>"6. melléklet Bazsi Község Önkormányzat Képviselő-testületének 4/2020. (X.12.) önkormányzati rendelethez"</t>
  </si>
  <si>
    <t>"7. melléklet Bazsi Község Önkormányzat Képviselő-testületének  4/2020. (X.12.) önkormányzati rendelethez"</t>
  </si>
  <si>
    <t>"8. melléklet Bazsi Község Önkormányzat Képviselő-testületének  4/2020. (X.12.) önkormányzati rendelethez"</t>
  </si>
  <si>
    <t>"9.melléklet Bazsi Község Önkormányzat Képviselő-testületének 4/2020. (X.12.) önkormányzati rendelethez"</t>
  </si>
  <si>
    <t>"10. melléklet Bazsi Község Önkormányzat Képviselő-testületének 4/2020. (X.12.) önkormányzati rendelethez"</t>
  </si>
  <si>
    <t>"12. melléklet Bazsi Község Önkormányzata Képviselő-testületének 4/2020. (X.12.) önkormányzati rendelethez"</t>
  </si>
  <si>
    <t>"13.melléklet Bazsi Község Önkormányzat Képviselő-testületének 4/2020. (X.12.)  önkormányzati rendeletéhez"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</si>
</sst>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Ft&quot;;[Red]\-#,##0\ &quot;Ft&quot;"/>
    <numFmt numFmtId="164" formatCode="_-* #,##0.00\ _F_t_-;\-* #,##0.00\ _F_t_-;_-* &quot;-&quot;??\ _F_t_-;_-@_-"/>
    <numFmt numFmtId="165" formatCode="_-* #,##0\ _F_t_-;\-* #,##0\ _F_t_-;_-* &quot;-&quot;??\ _F_t_-;_-@_-"/>
    <numFmt numFmtId="166" formatCode="#,##0_ ;\-#,##0\ "/>
  </numFmts>
  <fonts count="43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6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b/>
      <i/>
      <sz val="9"/>
      <name val="Arial CE"/>
      <charset val="238"/>
    </font>
    <font>
      <sz val="8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sz val="7"/>
      <name val="Arial CE"/>
      <family val="2"/>
      <charset val="238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color indexed="8"/>
      <name val="Garamond"/>
      <family val="1"/>
      <charset val="238"/>
    </font>
    <font>
      <i/>
      <sz val="8"/>
      <name val="Arial CE"/>
      <charset val="238"/>
    </font>
    <font>
      <b/>
      <i/>
      <sz val="9"/>
      <name val="Arial CE"/>
      <family val="2"/>
      <charset val="238"/>
    </font>
    <font>
      <sz val="8.5"/>
      <name val="Arial CE"/>
      <charset val="238"/>
    </font>
    <font>
      <sz val="8.8000000000000007"/>
      <name val="Arial CE"/>
      <charset val="238"/>
    </font>
    <font>
      <sz val="10"/>
      <color indexed="8"/>
      <name val="Garamond"/>
      <family val="1"/>
      <charset val="238"/>
    </font>
    <font>
      <b/>
      <sz val="10"/>
      <color indexed="8"/>
      <name val="Garamond"/>
      <family val="1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FF0000"/>
      <name val="Arial CE"/>
      <charset val="238"/>
    </font>
    <font>
      <b/>
      <sz val="9"/>
      <color rgb="FFFF0000"/>
      <name val="Arial CE"/>
      <charset val="238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sz val="8"/>
      <color theme="1"/>
      <name val="Arial CE"/>
      <family val="2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b/>
      <sz val="10"/>
      <color theme="1"/>
      <name val="Garamond"/>
      <family val="1"/>
      <charset val="238"/>
    </font>
    <font>
      <sz val="9"/>
      <color theme="1"/>
      <name val="Arial CE"/>
      <charset val="238"/>
    </font>
    <font>
      <b/>
      <sz val="9"/>
      <color rgb="FF000000"/>
      <name val="Arial"/>
      <family val="2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44">
    <xf numFmtId="0" fontId="0" fillId="0" borderId="0" xfId="0"/>
    <xf numFmtId="0" fontId="0" fillId="0" borderId="2" xfId="0" applyBorder="1"/>
    <xf numFmtId="0" fontId="2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2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12" xfId="0" applyBorder="1" applyAlignment="1">
      <alignment horizontal="center"/>
    </xf>
    <xf numFmtId="0" fontId="5" fillId="0" borderId="2" xfId="0" applyFont="1" applyBorder="1"/>
    <xf numFmtId="0" fontId="2" fillId="0" borderId="4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6" xfId="0" applyBorder="1"/>
    <xf numFmtId="0" fontId="0" fillId="0" borderId="25" xfId="0" applyBorder="1"/>
    <xf numFmtId="0" fontId="3" fillId="0" borderId="7" xfId="0" applyFont="1" applyBorder="1"/>
    <xf numFmtId="0" fontId="3" fillId="0" borderId="8" xfId="0" applyFont="1" applyBorder="1"/>
    <xf numFmtId="0" fontId="3" fillId="0" borderId="30" xfId="0" applyFont="1" applyBorder="1"/>
    <xf numFmtId="0" fontId="3" fillId="0" borderId="31" xfId="0" applyFont="1" applyBorder="1"/>
    <xf numFmtId="0" fontId="6" fillId="0" borderId="2" xfId="0" applyFont="1" applyBorder="1"/>
    <xf numFmtId="0" fontId="3" fillId="0" borderId="34" xfId="0" applyFont="1" applyBorder="1"/>
    <xf numFmtId="0" fontId="3" fillId="0" borderId="35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/>
    <xf numFmtId="0" fontId="1" fillId="0" borderId="0" xfId="0" applyFont="1"/>
    <xf numFmtId="0" fontId="2" fillId="0" borderId="16" xfId="0" applyFont="1" applyBorder="1"/>
    <xf numFmtId="0" fontId="0" fillId="0" borderId="43" xfId="0" applyBorder="1"/>
    <xf numFmtId="0" fontId="9" fillId="0" borderId="2" xfId="0" applyFont="1" applyBorder="1"/>
    <xf numFmtId="0" fontId="0" fillId="0" borderId="16" xfId="0" applyBorder="1"/>
    <xf numFmtId="0" fontId="12" fillId="0" borderId="0" xfId="0" applyFont="1"/>
    <xf numFmtId="0" fontId="4" fillId="0" borderId="0" xfId="0" applyFont="1"/>
    <xf numFmtId="0" fontId="0" fillId="0" borderId="57" xfId="0" applyBorder="1"/>
    <xf numFmtId="0" fontId="0" fillId="0" borderId="58" xfId="0" applyBorder="1"/>
    <xf numFmtId="0" fontId="2" fillId="0" borderId="52" xfId="0" applyFont="1" applyBorder="1"/>
    <xf numFmtId="0" fontId="2" fillId="0" borderId="25" xfId="0" applyFont="1" applyBorder="1"/>
    <xf numFmtId="0" fontId="9" fillId="0" borderId="27" xfId="0" applyFont="1" applyBorder="1"/>
    <xf numFmtId="0" fontId="2" fillId="0" borderId="19" xfId="0" applyFont="1" applyBorder="1"/>
    <xf numFmtId="0" fontId="2" fillId="0" borderId="43" xfId="0" applyFont="1" applyBorder="1"/>
    <xf numFmtId="0" fontId="0" fillId="0" borderId="39" xfId="0" applyBorder="1"/>
    <xf numFmtId="0" fontId="0" fillId="0" borderId="29" xfId="0" applyBorder="1"/>
    <xf numFmtId="0" fontId="0" fillId="0" borderId="10" xfId="0" applyBorder="1"/>
    <xf numFmtId="0" fontId="0" fillId="0" borderId="12" xfId="0" applyBorder="1"/>
    <xf numFmtId="0" fontId="0" fillId="0" borderId="37" xfId="0" applyBorder="1"/>
    <xf numFmtId="0" fontId="0" fillId="0" borderId="5" xfId="0" applyBorder="1"/>
    <xf numFmtId="0" fontId="0" fillId="0" borderId="11" xfId="0" applyBorder="1"/>
    <xf numFmtId="0" fontId="0" fillId="0" borderId="51" xfId="0" applyBorder="1"/>
    <xf numFmtId="0" fontId="0" fillId="0" borderId="22" xfId="0" applyBorder="1"/>
    <xf numFmtId="0" fontId="0" fillId="0" borderId="23" xfId="0" applyBorder="1"/>
    <xf numFmtId="0" fontId="0" fillId="0" borderId="52" xfId="0" applyBorder="1"/>
    <xf numFmtId="0" fontId="0" fillId="0" borderId="61" xfId="0" applyBorder="1"/>
    <xf numFmtId="0" fontId="6" fillId="0" borderId="49" xfId="0" applyFont="1" applyBorder="1"/>
    <xf numFmtId="0" fontId="9" fillId="0" borderId="28" xfId="0" applyFont="1" applyBorder="1"/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14" fillId="0" borderId="63" xfId="0" applyFont="1" applyBorder="1"/>
    <xf numFmtId="0" fontId="14" fillId="0" borderId="2" xfId="0" applyFont="1" applyBorder="1"/>
    <xf numFmtId="0" fontId="14" fillId="0" borderId="12" xfId="0" applyFont="1" applyBorder="1"/>
    <xf numFmtId="0" fontId="2" fillId="0" borderId="37" xfId="0" applyFont="1" applyBorder="1"/>
    <xf numFmtId="0" fontId="0" fillId="0" borderId="63" xfId="0" applyBorder="1"/>
    <xf numFmtId="0" fontId="6" fillId="0" borderId="63" xfId="0" applyFont="1" applyBorder="1"/>
    <xf numFmtId="0" fontId="6" fillId="0" borderId="12" xfId="0" applyFont="1" applyBorder="1"/>
    <xf numFmtId="0" fontId="15" fillId="0" borderId="2" xfId="0" applyFont="1" applyBorder="1"/>
    <xf numFmtId="0" fontId="15" fillId="0" borderId="12" xfId="0" applyFont="1" applyBorder="1"/>
    <xf numFmtId="0" fontId="15" fillId="0" borderId="63" xfId="0" applyFont="1" applyBorder="1"/>
    <xf numFmtId="0" fontId="0" fillId="0" borderId="65" xfId="0" applyBorder="1"/>
    <xf numFmtId="0" fontId="2" fillId="0" borderId="18" xfId="0" applyFont="1" applyBorder="1"/>
    <xf numFmtId="0" fontId="4" fillId="0" borderId="15" xfId="0" applyFont="1" applyBorder="1"/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0" fontId="4" fillId="0" borderId="17" xfId="0" applyFont="1" applyBorder="1"/>
    <xf numFmtId="0" fontId="2" fillId="0" borderId="5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1" xfId="0" applyFont="1" applyBorder="1"/>
    <xf numFmtId="0" fontId="2" fillId="0" borderId="12" xfId="0" applyFont="1" applyBorder="1"/>
    <xf numFmtId="0" fontId="0" fillId="0" borderId="67" xfId="0" applyBorder="1"/>
    <xf numFmtId="0" fontId="2" fillId="0" borderId="11" xfId="0" applyFont="1" applyBorder="1"/>
    <xf numFmtId="0" fontId="0" fillId="0" borderId="37" xfId="0" applyBorder="1" applyAlignment="1">
      <alignment horizontal="right"/>
    </xf>
    <xf numFmtId="0" fontId="2" fillId="0" borderId="5" xfId="0" applyFont="1" applyBorder="1"/>
    <xf numFmtId="0" fontId="0" fillId="0" borderId="68" xfId="0" applyBorder="1"/>
    <xf numFmtId="0" fontId="15" fillId="0" borderId="68" xfId="0" applyFont="1" applyBorder="1"/>
    <xf numFmtId="0" fontId="4" fillId="0" borderId="2" xfId="0" applyFont="1" applyBorder="1"/>
    <xf numFmtId="0" fontId="4" fillId="0" borderId="68" xfId="0" applyFont="1" applyBorder="1"/>
    <xf numFmtId="0" fontId="0" fillId="0" borderId="31" xfId="0" applyBorder="1"/>
    <xf numFmtId="0" fontId="13" fillId="0" borderId="16" xfId="0" applyFont="1" applyBorder="1"/>
    <xf numFmtId="0" fontId="13" fillId="0" borderId="17" xfId="0" applyFont="1" applyBorder="1"/>
    <xf numFmtId="0" fontId="0" fillId="0" borderId="17" xfId="0" applyBorder="1"/>
    <xf numFmtId="0" fontId="2" fillId="0" borderId="58" xfId="0" applyFont="1" applyBorder="1"/>
    <xf numFmtId="0" fontId="13" fillId="0" borderId="58" xfId="0" applyFont="1" applyBorder="1"/>
    <xf numFmtId="0" fontId="13" fillId="0" borderId="71" xfId="0" applyFont="1" applyBorder="1"/>
    <xf numFmtId="0" fontId="2" fillId="0" borderId="2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0" fillId="0" borderId="53" xfId="0" applyBorder="1"/>
    <xf numFmtId="0" fontId="0" fillId="0" borderId="54" xfId="0" applyBorder="1"/>
    <xf numFmtId="0" fontId="0" fillId="0" borderId="6" xfId="0" applyBorder="1" applyAlignment="1">
      <alignment horizontal="right"/>
    </xf>
    <xf numFmtId="0" fontId="0" fillId="0" borderId="38" xfId="0" applyBorder="1" applyAlignment="1">
      <alignment horizontal="right"/>
    </xf>
    <xf numFmtId="0" fontId="1" fillId="0" borderId="51" xfId="0" applyFont="1" applyBorder="1"/>
    <xf numFmtId="0" fontId="2" fillId="0" borderId="46" xfId="0" applyFont="1" applyBorder="1"/>
    <xf numFmtId="0" fontId="0" fillId="0" borderId="50" xfId="0" applyBorder="1"/>
    <xf numFmtId="0" fontId="0" fillId="0" borderId="66" xfId="0" applyBorder="1"/>
    <xf numFmtId="0" fontId="4" fillId="0" borderId="0" xfId="0" applyFont="1" applyAlignment="1">
      <alignment horizontal="right"/>
    </xf>
    <xf numFmtId="0" fontId="4" fillId="0" borderId="57" xfId="0" applyFont="1" applyBorder="1" applyAlignment="1">
      <alignment horizontal="center"/>
    </xf>
    <xf numFmtId="0" fontId="2" fillId="0" borderId="57" xfId="0" applyFont="1" applyBorder="1"/>
    <xf numFmtId="0" fontId="2" fillId="0" borderId="72" xfId="0" applyFont="1" applyBorder="1"/>
    <xf numFmtId="0" fontId="2" fillId="0" borderId="71" xfId="0" applyFont="1" applyBorder="1"/>
    <xf numFmtId="0" fontId="4" fillId="0" borderId="48" xfId="0" applyFont="1" applyBorder="1"/>
    <xf numFmtId="0" fontId="2" fillId="0" borderId="55" xfId="0" applyFont="1" applyBorder="1"/>
    <xf numFmtId="0" fontId="2" fillId="0" borderId="56" xfId="0" applyFont="1" applyBorder="1"/>
    <xf numFmtId="0" fontId="14" fillId="0" borderId="3" xfId="0" applyFont="1" applyBorder="1"/>
    <xf numFmtId="0" fontId="0" fillId="0" borderId="3" xfId="0" applyBorder="1"/>
    <xf numFmtId="0" fontId="18" fillId="0" borderId="2" xfId="0" applyFont="1" applyBorder="1"/>
    <xf numFmtId="9" fontId="18" fillId="0" borderId="2" xfId="0" applyNumberFormat="1" applyFont="1" applyBorder="1"/>
    <xf numFmtId="0" fontId="1" fillId="0" borderId="2" xfId="0" applyFont="1" applyBorder="1"/>
    <xf numFmtId="0" fontId="19" fillId="0" borderId="2" xfId="0" applyFont="1" applyBorder="1"/>
    <xf numFmtId="0" fontId="19" fillId="0" borderId="63" xfId="0" applyFont="1" applyBorder="1"/>
    <xf numFmtId="0" fontId="1" fillId="0" borderId="63" xfId="0" applyFont="1" applyBorder="1"/>
    <xf numFmtId="0" fontId="2" fillId="0" borderId="26" xfId="0" applyFont="1" applyBorder="1"/>
    <xf numFmtId="0" fontId="0" fillId="0" borderId="69" xfId="0" applyBorder="1"/>
    <xf numFmtId="0" fontId="0" fillId="0" borderId="34" xfId="0" applyBorder="1"/>
    <xf numFmtId="0" fontId="0" fillId="0" borderId="73" xfId="0" applyBorder="1"/>
    <xf numFmtId="0" fontId="2" fillId="0" borderId="75" xfId="0" applyFont="1" applyBorder="1"/>
    <xf numFmtId="0" fontId="2" fillId="0" borderId="76" xfId="0" applyFont="1" applyBorder="1"/>
    <xf numFmtId="0" fontId="17" fillId="0" borderId="24" xfId="0" applyFont="1" applyBorder="1"/>
    <xf numFmtId="0" fontId="15" fillId="0" borderId="5" xfId="0" applyFont="1" applyBorder="1"/>
    <xf numFmtId="0" fontId="4" fillId="0" borderId="3" xfId="0" applyFont="1" applyBorder="1"/>
    <xf numFmtId="0" fontId="15" fillId="0" borderId="11" xfId="0" applyFont="1" applyBorder="1"/>
    <xf numFmtId="0" fontId="4" fillId="0" borderId="12" xfId="0" applyFont="1" applyBorder="1"/>
    <xf numFmtId="0" fontId="4" fillId="0" borderId="11" xfId="0" applyFont="1" applyBorder="1"/>
    <xf numFmtId="0" fontId="10" fillId="0" borderId="2" xfId="0" applyFont="1" applyBorder="1"/>
    <xf numFmtId="0" fontId="7" fillId="0" borderId="2" xfId="0" applyFont="1" applyBorder="1"/>
    <xf numFmtId="0" fontId="13" fillId="0" borderId="0" xfId="0" applyFont="1"/>
    <xf numFmtId="0" fontId="13" fillId="0" borderId="15" xfId="0" applyFont="1" applyBorder="1"/>
    <xf numFmtId="0" fontId="13" fillId="0" borderId="11" xfId="0" applyFont="1" applyBorder="1"/>
    <xf numFmtId="0" fontId="0" fillId="0" borderId="46" xfId="0" applyBorder="1"/>
    <xf numFmtId="0" fontId="0" fillId="0" borderId="33" xfId="0" applyBorder="1"/>
    <xf numFmtId="0" fontId="0" fillId="0" borderId="30" xfId="0" applyBorder="1"/>
    <xf numFmtId="0" fontId="2" fillId="0" borderId="10" xfId="0" applyFont="1" applyBorder="1"/>
    <xf numFmtId="0" fontId="2" fillId="0" borderId="29" xfId="0" applyFont="1" applyBorder="1"/>
    <xf numFmtId="0" fontId="2" fillId="0" borderId="39" xfId="0" applyFont="1" applyBorder="1"/>
    <xf numFmtId="0" fontId="0" fillId="0" borderId="28" xfId="0" applyBorder="1"/>
    <xf numFmtId="0" fontId="0" fillId="0" borderId="49" xfId="0" applyBorder="1"/>
    <xf numFmtId="0" fontId="0" fillId="0" borderId="72" xfId="0" applyBorder="1"/>
    <xf numFmtId="0" fontId="2" fillId="0" borderId="78" xfId="0" applyFont="1" applyBorder="1"/>
    <xf numFmtId="0" fontId="2" fillId="0" borderId="61" xfId="0" applyFont="1" applyBorder="1"/>
    <xf numFmtId="0" fontId="2" fillId="0" borderId="34" xfId="0" applyFont="1" applyBorder="1"/>
    <xf numFmtId="0" fontId="0" fillId="0" borderId="79" xfId="0" applyBorder="1"/>
    <xf numFmtId="0" fontId="0" fillId="0" borderId="78" xfId="0" applyBorder="1"/>
    <xf numFmtId="0" fontId="0" fillId="0" borderId="71" xfId="0" applyBorder="1"/>
    <xf numFmtId="0" fontId="14" fillId="0" borderId="80" xfId="0" applyFont="1" applyBorder="1"/>
    <xf numFmtId="0" fontId="0" fillId="0" borderId="9" xfId="0" applyBorder="1"/>
    <xf numFmtId="0" fontId="0" fillId="0" borderId="64" xfId="0" applyBorder="1" applyAlignment="1">
      <alignment horizontal="left"/>
    </xf>
    <xf numFmtId="0" fontId="0" fillId="0" borderId="24" xfId="0" applyBorder="1"/>
    <xf numFmtId="0" fontId="10" fillId="0" borderId="44" xfId="0" applyFont="1" applyBorder="1" applyAlignment="1">
      <alignment horizontal="left"/>
    </xf>
    <xf numFmtId="0" fontId="17" fillId="0" borderId="63" xfId="0" applyFont="1" applyBorder="1" applyAlignment="1">
      <alignment horizontal="left"/>
    </xf>
    <xf numFmtId="0" fontId="17" fillId="0" borderId="3" xfId="0" applyFont="1" applyBorder="1"/>
    <xf numFmtId="0" fontId="17" fillId="0" borderId="64" xfId="0" applyFont="1" applyBorder="1" applyAlignment="1">
      <alignment horizontal="left"/>
    </xf>
    <xf numFmtId="0" fontId="0" fillId="0" borderId="80" xfId="0" applyBorder="1"/>
    <xf numFmtId="0" fontId="17" fillId="0" borderId="44" xfId="0" applyFont="1" applyBorder="1" applyAlignment="1">
      <alignment horizontal="left"/>
    </xf>
    <xf numFmtId="0" fontId="17" fillId="0" borderId="66" xfId="0" applyFont="1" applyBorder="1"/>
    <xf numFmtId="0" fontId="0" fillId="0" borderId="61" xfId="0" applyBorder="1" applyAlignment="1">
      <alignment horizontal="left"/>
    </xf>
    <xf numFmtId="0" fontId="0" fillId="0" borderId="0" xfId="0" applyAlignment="1">
      <alignment horizontal="right"/>
    </xf>
    <xf numFmtId="0" fontId="2" fillId="0" borderId="81" xfId="0" applyFont="1" applyBorder="1" applyAlignment="1">
      <alignment horizontal="left"/>
    </xf>
    <xf numFmtId="0" fontId="2" fillId="0" borderId="82" xfId="0" applyFont="1" applyBorder="1"/>
    <xf numFmtId="0" fontId="4" fillId="0" borderId="0" xfId="0" applyFont="1" applyAlignment="1">
      <alignment horizontal="center"/>
    </xf>
    <xf numFmtId="0" fontId="21" fillId="0" borderId="0" xfId="0" applyFont="1"/>
    <xf numFmtId="0" fontId="21" fillId="0" borderId="2" xfId="0" applyFont="1" applyBorder="1"/>
    <xf numFmtId="0" fontId="4" fillId="0" borderId="63" xfId="0" applyFont="1" applyBorder="1"/>
    <xf numFmtId="0" fontId="22" fillId="0" borderId="0" xfId="0" applyFont="1"/>
    <xf numFmtId="0" fontId="5" fillId="0" borderId="0" xfId="0" applyFont="1"/>
    <xf numFmtId="0" fontId="6" fillId="0" borderId="0" xfId="0" applyFont="1"/>
    <xf numFmtId="0" fontId="11" fillId="0" borderId="41" xfId="0" applyFont="1" applyBorder="1" applyAlignment="1">
      <alignment horizontal="center"/>
    </xf>
    <xf numFmtId="49" fontId="6" fillId="0" borderId="63" xfId="0" applyNumberFormat="1" applyFont="1" applyBorder="1" applyAlignment="1">
      <alignment horizontal="left"/>
    </xf>
    <xf numFmtId="0" fontId="19" fillId="0" borderId="3" xfId="0" applyFont="1" applyBorder="1"/>
    <xf numFmtId="0" fontId="0" fillId="0" borderId="2" xfId="0" applyBorder="1" applyAlignment="1">
      <alignment horizontal="left"/>
    </xf>
    <xf numFmtId="0" fontId="23" fillId="0" borderId="0" xfId="0" applyFont="1"/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" xfId="0" applyFont="1" applyBorder="1"/>
    <xf numFmtId="0" fontId="2" fillId="0" borderId="50" xfId="0" applyFont="1" applyBorder="1" applyAlignment="1">
      <alignment horizontal="center"/>
    </xf>
    <xf numFmtId="0" fontId="0" fillId="0" borderId="64" xfId="0" applyBorder="1"/>
    <xf numFmtId="0" fontId="3" fillId="0" borderId="0" xfId="0" applyFont="1"/>
    <xf numFmtId="0" fontId="2" fillId="0" borderId="63" xfId="0" applyFont="1" applyBorder="1"/>
    <xf numFmtId="0" fontId="2" fillId="0" borderId="0" xfId="0" applyFont="1" applyAlignment="1">
      <alignment horizontal="center"/>
    </xf>
    <xf numFmtId="3" fontId="0" fillId="0" borderId="37" xfId="0" applyNumberForma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5" fillId="0" borderId="37" xfId="0" applyNumberFormat="1" applyFont="1" applyBorder="1"/>
    <xf numFmtId="3" fontId="2" fillId="0" borderId="37" xfId="0" applyNumberFormat="1" applyFont="1" applyBorder="1"/>
    <xf numFmtId="3" fontId="0" fillId="0" borderId="37" xfId="0" applyNumberFormat="1" applyBorder="1"/>
    <xf numFmtId="3" fontId="0" fillId="0" borderId="40" xfId="0" applyNumberFormat="1" applyBorder="1"/>
    <xf numFmtId="3" fontId="2" fillId="0" borderId="41" xfId="0" applyNumberFormat="1" applyFont="1" applyBorder="1"/>
    <xf numFmtId="49" fontId="0" fillId="0" borderId="31" xfId="0" applyNumberFormat="1" applyBorder="1"/>
    <xf numFmtId="49" fontId="15" fillId="0" borderId="2" xfId="0" applyNumberFormat="1" applyFont="1" applyBorder="1"/>
    <xf numFmtId="3" fontId="4" fillId="0" borderId="37" xfId="0" applyNumberFormat="1" applyFont="1" applyBorder="1"/>
    <xf numFmtId="3" fontId="0" fillId="0" borderId="38" xfId="0" applyNumberFormat="1" applyBorder="1"/>
    <xf numFmtId="3" fontId="7" fillId="0" borderId="37" xfId="0" applyNumberFormat="1" applyFont="1" applyBorder="1"/>
    <xf numFmtId="0" fontId="4" fillId="0" borderId="6" xfId="0" applyFont="1" applyBorder="1"/>
    <xf numFmtId="165" fontId="2" fillId="0" borderId="19" xfId="1" applyNumberFormat="1" applyFont="1" applyBorder="1" applyAlignment="1">
      <alignment horizontal="center"/>
    </xf>
    <xf numFmtId="165" fontId="4" fillId="0" borderId="21" xfId="1" applyNumberFormat="1" applyFont="1" applyBorder="1" applyAlignment="1">
      <alignment horizontal="right" vertical="center"/>
    </xf>
    <xf numFmtId="165" fontId="4" fillId="0" borderId="13" xfId="1" applyNumberFormat="1" applyFont="1" applyBorder="1" applyAlignment="1">
      <alignment horizontal="right" vertical="center"/>
    </xf>
    <xf numFmtId="165" fontId="1" fillId="0" borderId="13" xfId="1" applyNumberFormat="1" applyBorder="1" applyAlignment="1">
      <alignment horizontal="right" vertical="center"/>
    </xf>
    <xf numFmtId="165" fontId="4" fillId="0" borderId="20" xfId="1" applyNumberFormat="1" applyFont="1" applyBorder="1" applyAlignment="1">
      <alignment horizontal="right" vertical="center"/>
    </xf>
    <xf numFmtId="165" fontId="1" fillId="0" borderId="20" xfId="1" applyNumberFormat="1" applyBorder="1" applyAlignment="1">
      <alignment horizontal="right" vertical="center"/>
    </xf>
    <xf numFmtId="165" fontId="4" fillId="0" borderId="18" xfId="1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86" xfId="0" applyFont="1" applyBorder="1"/>
    <xf numFmtId="3" fontId="7" fillId="0" borderId="41" xfId="0" applyNumberFormat="1" applyFont="1" applyBorder="1"/>
    <xf numFmtId="3" fontId="8" fillId="0" borderId="37" xfId="0" applyNumberFormat="1" applyFont="1" applyBorder="1"/>
    <xf numFmtId="3" fontId="5" fillId="0" borderId="40" xfId="0" applyNumberFormat="1" applyFont="1" applyBorder="1"/>
    <xf numFmtId="3" fontId="8" fillId="0" borderId="41" xfId="0" applyNumberFormat="1" applyFont="1" applyBorder="1"/>
    <xf numFmtId="0" fontId="16" fillId="0" borderId="63" xfId="0" applyFont="1" applyBorder="1"/>
    <xf numFmtId="0" fontId="2" fillId="0" borderId="52" xfId="0" applyFont="1" applyBorder="1" applyAlignment="1">
      <alignment horizontal="left"/>
    </xf>
    <xf numFmtId="0" fontId="2" fillId="0" borderId="62" xfId="0" applyFont="1" applyBorder="1"/>
    <xf numFmtId="0" fontId="0" fillId="0" borderId="56" xfId="0" applyBorder="1"/>
    <xf numFmtId="0" fontId="2" fillId="0" borderId="0" xfId="0" applyFont="1" applyAlignment="1">
      <alignment horizontal="right"/>
    </xf>
    <xf numFmtId="0" fontId="7" fillId="0" borderId="63" xfId="0" applyFont="1" applyBorder="1"/>
    <xf numFmtId="0" fontId="8" fillId="0" borderId="63" xfId="0" applyFont="1" applyBorder="1"/>
    <xf numFmtId="0" fontId="13" fillId="0" borderId="12" xfId="0" applyFont="1" applyBorder="1"/>
    <xf numFmtId="0" fontId="21" fillId="0" borderId="63" xfId="0" applyFont="1" applyBorder="1"/>
    <xf numFmtId="0" fontId="21" fillId="0" borderId="12" xfId="0" applyFont="1" applyBorder="1"/>
    <xf numFmtId="0" fontId="5" fillId="0" borderId="63" xfId="0" applyFont="1" applyBorder="1"/>
    <xf numFmtId="0" fontId="4" fillId="0" borderId="64" xfId="0" applyFont="1" applyBorder="1"/>
    <xf numFmtId="0" fontId="4" fillId="0" borderId="51" xfId="0" applyFont="1" applyBorder="1"/>
    <xf numFmtId="3" fontId="5" fillId="0" borderId="37" xfId="0" applyNumberFormat="1" applyFont="1" applyBorder="1" applyAlignment="1">
      <alignment horizontal="right"/>
    </xf>
    <xf numFmtId="3" fontId="5" fillId="0" borderId="11" xfId="0" applyNumberFormat="1" applyFont="1" applyBorder="1"/>
    <xf numFmtId="3" fontId="5" fillId="0" borderId="11" xfId="0" applyNumberFormat="1" applyFont="1" applyBorder="1" applyAlignment="1">
      <alignment horizontal="right"/>
    </xf>
    <xf numFmtId="3" fontId="8" fillId="0" borderId="53" xfId="0" applyNumberFormat="1" applyFont="1" applyBorder="1" applyAlignment="1">
      <alignment horizontal="right"/>
    </xf>
    <xf numFmtId="3" fontId="8" fillId="0" borderId="54" xfId="0" applyNumberFormat="1" applyFont="1" applyBorder="1" applyAlignment="1">
      <alignment horizontal="right"/>
    </xf>
    <xf numFmtId="3" fontId="5" fillId="0" borderId="53" xfId="0" applyNumberFormat="1" applyFont="1" applyBorder="1"/>
    <xf numFmtId="3" fontId="5" fillId="0" borderId="54" xfId="0" applyNumberFormat="1" applyFont="1" applyBorder="1"/>
    <xf numFmtId="3" fontId="5" fillId="0" borderId="38" xfId="0" applyNumberFormat="1" applyFont="1" applyBorder="1" applyAlignment="1">
      <alignment horizontal="right"/>
    </xf>
    <xf numFmtId="3" fontId="5" fillId="0" borderId="23" xfId="0" applyNumberFormat="1" applyFont="1" applyBorder="1" applyAlignment="1">
      <alignment horizontal="right"/>
    </xf>
    <xf numFmtId="3" fontId="5" fillId="0" borderId="38" xfId="0" applyNumberFormat="1" applyFont="1" applyBorder="1"/>
    <xf numFmtId="3" fontId="5" fillId="0" borderId="23" xfId="0" applyNumberFormat="1" applyFont="1" applyBorder="1"/>
    <xf numFmtId="3" fontId="5" fillId="0" borderId="40" xfId="0" applyNumberFormat="1" applyFont="1" applyBorder="1" applyAlignment="1">
      <alignment horizontal="right"/>
    </xf>
    <xf numFmtId="3" fontId="5" fillId="0" borderId="33" xfId="0" applyNumberFormat="1" applyFont="1" applyBorder="1"/>
    <xf numFmtId="3" fontId="8" fillId="0" borderId="46" xfId="0" applyNumberFormat="1" applyFont="1" applyBorder="1"/>
    <xf numFmtId="0" fontId="0" fillId="0" borderId="55" xfId="0" applyBorder="1"/>
    <xf numFmtId="0" fontId="9" fillId="0" borderId="15" xfId="0" applyFont="1" applyBorder="1"/>
    <xf numFmtId="49" fontId="5" fillId="0" borderId="63" xfId="0" applyNumberFormat="1" applyFont="1" applyBorder="1" applyAlignment="1">
      <alignment horizontal="left"/>
    </xf>
    <xf numFmtId="0" fontId="8" fillId="0" borderId="0" xfId="0" applyFont="1"/>
    <xf numFmtId="49" fontId="5" fillId="0" borderId="64" xfId="0" applyNumberFormat="1" applyFont="1" applyBorder="1" applyAlignment="1">
      <alignment horizontal="left"/>
    </xf>
    <xf numFmtId="0" fontId="5" fillId="0" borderId="64" xfId="0" applyFont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/>
    <xf numFmtId="0" fontId="8" fillId="0" borderId="15" xfId="0" applyFont="1" applyBorder="1"/>
    <xf numFmtId="0" fontId="13" fillId="0" borderId="60" xfId="0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5" fillId="0" borderId="12" xfId="0" applyFont="1" applyBorder="1"/>
    <xf numFmtId="3" fontId="5" fillId="0" borderId="63" xfId="0" applyNumberFormat="1" applyFont="1" applyBorder="1"/>
    <xf numFmtId="3" fontId="5" fillId="0" borderId="64" xfId="0" applyNumberFormat="1" applyFont="1" applyBorder="1"/>
    <xf numFmtId="3" fontId="5" fillId="0" borderId="51" xfId="0" applyNumberFormat="1" applyFont="1" applyBorder="1"/>
    <xf numFmtId="0" fontId="5" fillId="0" borderId="65" xfId="0" applyFont="1" applyBorder="1"/>
    <xf numFmtId="0" fontId="5" fillId="0" borderId="53" xfId="0" applyFont="1" applyBorder="1"/>
    <xf numFmtId="0" fontId="5" fillId="0" borderId="54" xfId="0" applyFont="1" applyBorder="1"/>
    <xf numFmtId="0" fontId="5" fillId="0" borderId="17" xfId="0" applyFont="1" applyBorder="1"/>
    <xf numFmtId="3" fontId="8" fillId="0" borderId="15" xfId="0" applyNumberFormat="1" applyFont="1" applyBorder="1"/>
    <xf numFmtId="0" fontId="2" fillId="0" borderId="44" xfId="0" applyFont="1" applyBorder="1"/>
    <xf numFmtId="0" fontId="5" fillId="0" borderId="61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39" xfId="0" applyFont="1" applyBorder="1"/>
    <xf numFmtId="3" fontId="8" fillId="0" borderId="63" xfId="0" applyNumberFormat="1" applyFont="1" applyBorder="1"/>
    <xf numFmtId="3" fontId="8" fillId="0" borderId="11" xfId="0" applyNumberFormat="1" applyFont="1" applyBorder="1"/>
    <xf numFmtId="3" fontId="5" fillId="0" borderId="28" xfId="0" applyNumberFormat="1" applyFont="1" applyBorder="1"/>
    <xf numFmtId="3" fontId="5" fillId="0" borderId="55" xfId="0" applyNumberFormat="1" applyFont="1" applyBorder="1"/>
    <xf numFmtId="0" fontId="24" fillId="0" borderId="12" xfId="0" applyFont="1" applyBorder="1"/>
    <xf numFmtId="0" fontId="19" fillId="0" borderId="61" xfId="0" applyFont="1" applyBorder="1"/>
    <xf numFmtId="0" fontId="19" fillId="0" borderId="0" xfId="0" applyFont="1"/>
    <xf numFmtId="0" fontId="19" fillId="0" borderId="65" xfId="0" applyFont="1" applyBorder="1"/>
    <xf numFmtId="0" fontId="19" fillId="0" borderId="12" xfId="0" applyFont="1" applyBorder="1"/>
    <xf numFmtId="0" fontId="13" fillId="0" borderId="8" xfId="0" applyFont="1" applyBorder="1"/>
    <xf numFmtId="49" fontId="9" fillId="0" borderId="48" xfId="0" applyNumberFormat="1" applyFont="1" applyBorder="1" applyAlignment="1">
      <alignment horizontal="center"/>
    </xf>
    <xf numFmtId="49" fontId="9" fillId="0" borderId="59" xfId="0" applyNumberFormat="1" applyFont="1" applyBorder="1" applyAlignment="1">
      <alignment horizontal="center"/>
    </xf>
    <xf numFmtId="49" fontId="9" fillId="0" borderId="79" xfId="0" applyNumberFormat="1" applyFont="1" applyBorder="1" applyAlignment="1">
      <alignment horizontal="center"/>
    </xf>
    <xf numFmtId="0" fontId="13" fillId="0" borderId="61" xfId="0" applyFont="1" applyBorder="1"/>
    <xf numFmtId="0" fontId="10" fillId="0" borderId="63" xfId="0" applyFont="1" applyBorder="1"/>
    <xf numFmtId="0" fontId="13" fillId="0" borderId="55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20" fillId="0" borderId="60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49" fontId="20" fillId="0" borderId="27" xfId="0" applyNumberFormat="1" applyFont="1" applyBorder="1" applyAlignment="1">
      <alignment horizontal="center"/>
    </xf>
    <xf numFmtId="0" fontId="20" fillId="0" borderId="85" xfId="0" applyFont="1" applyBorder="1" applyAlignment="1">
      <alignment horizontal="center"/>
    </xf>
    <xf numFmtId="0" fontId="13" fillId="0" borderId="55" xfId="0" applyFont="1" applyBorder="1"/>
    <xf numFmtId="0" fontId="13" fillId="0" borderId="25" xfId="0" applyFont="1" applyBorder="1"/>
    <xf numFmtId="0" fontId="0" fillId="0" borderId="37" xfId="0" applyBorder="1" applyAlignment="1">
      <alignment horizontal="left"/>
    </xf>
    <xf numFmtId="0" fontId="4" fillId="0" borderId="53" xfId="0" applyFont="1" applyBorder="1" applyAlignment="1">
      <alignment horizontal="right"/>
    </xf>
    <xf numFmtId="0" fontId="4" fillId="0" borderId="37" xfId="0" applyFont="1" applyBorder="1" applyAlignment="1">
      <alignment horizontal="right"/>
    </xf>
    <xf numFmtId="0" fontId="0" fillId="0" borderId="40" xfId="0" applyBorder="1" applyAlignment="1">
      <alignment horizontal="left"/>
    </xf>
    <xf numFmtId="0" fontId="14" fillId="0" borderId="37" xfId="0" applyFont="1" applyBorder="1" applyAlignment="1">
      <alignment horizontal="left"/>
    </xf>
    <xf numFmtId="3" fontId="2" fillId="0" borderId="35" xfId="0" applyNumberFormat="1" applyFont="1" applyBorder="1"/>
    <xf numFmtId="3" fontId="0" fillId="0" borderId="3" xfId="0" applyNumberFormat="1" applyBorder="1"/>
    <xf numFmtId="3" fontId="0" fillId="0" borderId="5" xfId="0" applyNumberFormat="1" applyBorder="1"/>
    <xf numFmtId="3" fontId="1" fillId="0" borderId="3" xfId="0" applyNumberFormat="1" applyFont="1" applyBorder="1"/>
    <xf numFmtId="3" fontId="4" fillId="0" borderId="5" xfId="0" applyNumberFormat="1" applyFont="1" applyBorder="1"/>
    <xf numFmtId="3" fontId="4" fillId="0" borderId="3" xfId="0" applyNumberFormat="1" applyFont="1" applyBorder="1"/>
    <xf numFmtId="3" fontId="12" fillId="0" borderId="27" xfId="0" applyNumberFormat="1" applyFont="1" applyBorder="1"/>
    <xf numFmtId="3" fontId="0" fillId="0" borderId="67" xfId="0" applyNumberFormat="1" applyBorder="1"/>
    <xf numFmtId="3" fontId="2" fillId="0" borderId="74" xfId="0" applyNumberFormat="1" applyFont="1" applyBorder="1"/>
    <xf numFmtId="0" fontId="9" fillId="0" borderId="60" xfId="0" applyFont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9" fillId="0" borderId="29" xfId="0" applyFont="1" applyBorder="1" applyAlignment="1">
      <alignment horizontal="center"/>
    </xf>
    <xf numFmtId="3" fontId="15" fillId="0" borderId="5" xfId="0" applyNumberFormat="1" applyFont="1" applyBorder="1"/>
    <xf numFmtId="3" fontId="4" fillId="0" borderId="11" xfId="0" applyNumberFormat="1" applyFont="1" applyBorder="1"/>
    <xf numFmtId="3" fontId="0" fillId="0" borderId="22" xfId="0" applyNumberFormat="1" applyBorder="1"/>
    <xf numFmtId="3" fontId="4" fillId="0" borderId="2" xfId="0" applyNumberFormat="1" applyFont="1" applyBorder="1"/>
    <xf numFmtId="3" fontId="0" fillId="0" borderId="0" xfId="0" applyNumberFormat="1"/>
    <xf numFmtId="0" fontId="5" fillId="0" borderId="7" xfId="0" applyFont="1" applyBorder="1" applyAlignment="1">
      <alignment horizontal="left"/>
    </xf>
    <xf numFmtId="0" fontId="25" fillId="0" borderId="15" xfId="0" applyFont="1" applyBorder="1" applyAlignment="1">
      <alignment horizontal="left"/>
    </xf>
    <xf numFmtId="0" fontId="7" fillId="0" borderId="69" xfId="0" applyFont="1" applyBorder="1" applyAlignment="1">
      <alignment horizontal="center"/>
    </xf>
    <xf numFmtId="0" fontId="16" fillId="0" borderId="15" xfId="0" applyFont="1" applyBorder="1" applyAlignment="1">
      <alignment horizontal="left"/>
    </xf>
    <xf numFmtId="0" fontId="7" fillId="0" borderId="67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3" fontId="25" fillId="0" borderId="77" xfId="0" applyNumberFormat="1" applyFont="1" applyBorder="1" applyAlignment="1">
      <alignment horizontal="right"/>
    </xf>
    <xf numFmtId="3" fontId="25" fillId="0" borderId="77" xfId="0" applyNumberFormat="1" applyFont="1" applyBorder="1"/>
    <xf numFmtId="3" fontId="7" fillId="0" borderId="77" xfId="0" applyNumberFormat="1" applyFont="1" applyBorder="1" applyAlignment="1">
      <alignment horizontal="right"/>
    </xf>
    <xf numFmtId="3" fontId="25" fillId="0" borderId="46" xfId="0" applyNumberFormat="1" applyFont="1" applyBorder="1" applyAlignment="1">
      <alignment horizontal="right"/>
    </xf>
    <xf numFmtId="3" fontId="10" fillId="0" borderId="29" xfId="0" applyNumberFormat="1" applyFont="1" applyBorder="1" applyAlignment="1">
      <alignment horizontal="right"/>
    </xf>
    <xf numFmtId="3" fontId="10" fillId="0" borderId="29" xfId="0" applyNumberFormat="1" applyFont="1" applyBorder="1"/>
    <xf numFmtId="3" fontId="10" fillId="0" borderId="10" xfId="0" applyNumberFormat="1" applyFont="1" applyBorder="1"/>
    <xf numFmtId="3" fontId="10" fillId="0" borderId="22" xfId="0" applyNumberFormat="1" applyFont="1" applyBorder="1" applyAlignment="1">
      <alignment horizontal="right"/>
    </xf>
    <xf numFmtId="3" fontId="10" fillId="0" borderId="22" xfId="0" applyNumberFormat="1" applyFont="1" applyBorder="1"/>
    <xf numFmtId="3" fontId="10" fillId="0" borderId="23" xfId="0" applyNumberFormat="1" applyFont="1" applyBorder="1"/>
    <xf numFmtId="3" fontId="10" fillId="0" borderId="35" xfId="0" applyNumberFormat="1" applyFont="1" applyBorder="1" applyAlignment="1">
      <alignment horizontal="right"/>
    </xf>
    <xf numFmtId="3" fontId="10" fillId="0" borderId="35" xfId="0" applyNumberFormat="1" applyFont="1" applyBorder="1"/>
    <xf numFmtId="3" fontId="10" fillId="0" borderId="36" xfId="0" applyNumberFormat="1" applyFont="1" applyBorder="1"/>
    <xf numFmtId="3" fontId="25" fillId="0" borderId="5" xfId="0" applyNumberFormat="1" applyFont="1" applyBorder="1" applyAlignment="1">
      <alignment horizontal="right"/>
    </xf>
    <xf numFmtId="3" fontId="25" fillId="0" borderId="5" xfId="0" applyNumberFormat="1" applyFont="1" applyBorder="1"/>
    <xf numFmtId="3" fontId="10" fillId="0" borderId="5" xfId="0" applyNumberFormat="1" applyFont="1" applyBorder="1" applyAlignment="1">
      <alignment horizontal="right"/>
    </xf>
    <xf numFmtId="3" fontId="10" fillId="0" borderId="11" xfId="0" applyNumberFormat="1" applyFont="1" applyBorder="1"/>
    <xf numFmtId="3" fontId="7" fillId="0" borderId="77" xfId="0" applyNumberFormat="1" applyFont="1" applyBorder="1"/>
    <xf numFmtId="3" fontId="7" fillId="0" borderId="46" xfId="0" applyNumberFormat="1" applyFont="1" applyBorder="1"/>
    <xf numFmtId="3" fontId="10" fillId="0" borderId="5" xfId="0" applyNumberFormat="1" applyFont="1" applyBorder="1"/>
    <xf numFmtId="3" fontId="10" fillId="0" borderId="67" xfId="0" applyNumberFormat="1" applyFont="1" applyBorder="1" applyAlignment="1">
      <alignment horizontal="right"/>
    </xf>
    <xf numFmtId="3" fontId="10" fillId="0" borderId="67" xfId="0" applyNumberFormat="1" applyFont="1" applyBorder="1"/>
    <xf numFmtId="3" fontId="10" fillId="0" borderId="54" xfId="0" applyNumberFormat="1" applyFont="1" applyBorder="1"/>
    <xf numFmtId="3" fontId="7" fillId="0" borderId="83" xfId="0" applyNumberFormat="1" applyFont="1" applyBorder="1" applyAlignment="1">
      <alignment horizontal="right"/>
    </xf>
    <xf numFmtId="3" fontId="25" fillId="0" borderId="84" xfId="0" applyNumberFormat="1" applyFont="1" applyBorder="1" applyAlignment="1">
      <alignment horizontal="right"/>
    </xf>
    <xf numFmtId="3" fontId="8" fillId="0" borderId="77" xfId="0" applyNumberFormat="1" applyFont="1" applyBorder="1" applyAlignment="1">
      <alignment horizontal="right"/>
    </xf>
    <xf numFmtId="3" fontId="5" fillId="0" borderId="79" xfId="0" applyNumberFormat="1" applyFont="1" applyBorder="1"/>
    <xf numFmtId="3" fontId="5" fillId="0" borderId="78" xfId="0" applyNumberFormat="1" applyFont="1" applyBorder="1"/>
    <xf numFmtId="3" fontId="5" fillId="0" borderId="71" xfId="0" applyNumberFormat="1" applyFont="1" applyBorder="1"/>
    <xf numFmtId="3" fontId="16" fillId="0" borderId="77" xfId="0" applyNumberFormat="1" applyFont="1" applyBorder="1" applyAlignment="1">
      <alignment horizontal="right"/>
    </xf>
    <xf numFmtId="3" fontId="16" fillId="0" borderId="77" xfId="0" applyNumberFormat="1" applyFont="1" applyBorder="1"/>
    <xf numFmtId="3" fontId="16" fillId="0" borderId="46" xfId="0" applyNumberFormat="1" applyFont="1" applyBorder="1" applyAlignment="1">
      <alignment horizontal="right"/>
    </xf>
    <xf numFmtId="3" fontId="5" fillId="0" borderId="29" xfId="0" applyNumberFormat="1" applyFont="1" applyBorder="1" applyAlignment="1">
      <alignment horizontal="right"/>
    </xf>
    <xf numFmtId="3" fontId="5" fillId="0" borderId="29" xfId="0" applyNumberFormat="1" applyFont="1" applyBorder="1"/>
    <xf numFmtId="3" fontId="5" fillId="0" borderId="10" xfId="0" applyNumberFormat="1" applyFont="1" applyBorder="1"/>
    <xf numFmtId="3" fontId="5" fillId="0" borderId="22" xfId="0" applyNumberFormat="1" applyFont="1" applyBorder="1" applyAlignment="1">
      <alignment horizontal="right"/>
    </xf>
    <xf numFmtId="3" fontId="5" fillId="0" borderId="22" xfId="0" applyNumberFormat="1" applyFont="1" applyBorder="1"/>
    <xf numFmtId="3" fontId="5" fillId="0" borderId="35" xfId="0" applyNumberFormat="1" applyFont="1" applyBorder="1" applyAlignment="1">
      <alignment horizontal="right"/>
    </xf>
    <xf numFmtId="3" fontId="5" fillId="0" borderId="35" xfId="0" applyNumberFormat="1" applyFont="1" applyBorder="1"/>
    <xf numFmtId="3" fontId="5" fillId="0" borderId="36" xfId="0" applyNumberFormat="1" applyFont="1" applyBorder="1"/>
    <xf numFmtId="3" fontId="16" fillId="0" borderId="5" xfId="0" applyNumberFormat="1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3" fontId="8" fillId="0" borderId="77" xfId="0" applyNumberFormat="1" applyFont="1" applyBorder="1"/>
    <xf numFmtId="3" fontId="5" fillId="0" borderId="5" xfId="0" applyNumberFormat="1" applyFont="1" applyBorder="1"/>
    <xf numFmtId="3" fontId="5" fillId="0" borderId="67" xfId="0" applyNumberFormat="1" applyFont="1" applyBorder="1" applyAlignment="1">
      <alignment horizontal="right"/>
    </xf>
    <xf numFmtId="3" fontId="5" fillId="0" borderId="67" xfId="0" applyNumberFormat="1" applyFont="1" applyBorder="1"/>
    <xf numFmtId="3" fontId="8" fillId="0" borderId="83" xfId="0" applyNumberFormat="1" applyFont="1" applyBorder="1" applyAlignment="1">
      <alignment horizontal="right"/>
    </xf>
    <xf numFmtId="3" fontId="16" fillId="0" borderId="84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2" fillId="0" borderId="21" xfId="0" applyFont="1" applyBorder="1"/>
    <xf numFmtId="0" fontId="2" fillId="0" borderId="50" xfId="0" applyFont="1" applyBorder="1"/>
    <xf numFmtId="0" fontId="0" fillId="0" borderId="62" xfId="0" applyBorder="1"/>
    <xf numFmtId="0" fontId="13" fillId="0" borderId="48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28" fillId="0" borderId="5" xfId="0" applyFont="1" applyBorder="1"/>
    <xf numFmtId="0" fontId="29" fillId="0" borderId="5" xfId="0" applyFont="1" applyBorder="1" applyAlignment="1">
      <alignment horizontal="center"/>
    </xf>
    <xf numFmtId="0" fontId="29" fillId="0" borderId="5" xfId="0" applyFont="1" applyBorder="1"/>
    <xf numFmtId="3" fontId="28" fillId="0" borderId="5" xfId="0" applyNumberFormat="1" applyFont="1" applyBorder="1"/>
    <xf numFmtId="3" fontId="29" fillId="0" borderId="5" xfId="0" applyNumberFormat="1" applyFont="1" applyBorder="1"/>
    <xf numFmtId="0" fontId="16" fillId="0" borderId="64" xfId="0" applyFont="1" applyBorder="1"/>
    <xf numFmtId="0" fontId="16" fillId="0" borderId="6" xfId="0" applyFont="1" applyBorder="1"/>
    <xf numFmtId="0" fontId="16" fillId="0" borderId="51" xfId="0" applyFont="1" applyBorder="1"/>
    <xf numFmtId="0" fontId="0" fillId="0" borderId="20" xfId="0" applyBorder="1"/>
    <xf numFmtId="165" fontId="4" fillId="0" borderId="20" xfId="1" applyNumberFormat="1" applyFont="1" applyBorder="1" applyAlignment="1">
      <alignment vertical="center"/>
    </xf>
    <xf numFmtId="0" fontId="30" fillId="0" borderId="2" xfId="0" applyFont="1" applyBorder="1"/>
    <xf numFmtId="0" fontId="10" fillId="0" borderId="12" xfId="0" applyFont="1" applyBorder="1"/>
    <xf numFmtId="0" fontId="10" fillId="0" borderId="61" xfId="0" applyFont="1" applyBorder="1"/>
    <xf numFmtId="0" fontId="10" fillId="0" borderId="0" xfId="0" applyFont="1"/>
    <xf numFmtId="3" fontId="5" fillId="0" borderId="68" xfId="0" applyNumberFormat="1" applyFont="1" applyBorder="1"/>
    <xf numFmtId="3" fontId="5" fillId="0" borderId="13" xfId="0" applyNumberFormat="1" applyFont="1" applyBorder="1"/>
    <xf numFmtId="3" fontId="8" fillId="0" borderId="5" xfId="0" applyNumberFormat="1" applyFont="1" applyBorder="1"/>
    <xf numFmtId="0" fontId="9" fillId="0" borderId="16" xfId="0" applyFont="1" applyBorder="1"/>
    <xf numFmtId="3" fontId="5" fillId="0" borderId="62" xfId="0" applyNumberFormat="1" applyFont="1" applyBorder="1"/>
    <xf numFmtId="3" fontId="5" fillId="0" borderId="1" xfId="0" applyNumberFormat="1" applyFont="1" applyBorder="1"/>
    <xf numFmtId="3" fontId="5" fillId="0" borderId="21" xfId="0" applyNumberFormat="1" applyFont="1" applyBorder="1"/>
    <xf numFmtId="3" fontId="5" fillId="0" borderId="70" xfId="0" applyNumberFormat="1" applyFont="1" applyBorder="1"/>
    <xf numFmtId="3" fontId="8" fillId="0" borderId="8" xfId="0" applyNumberFormat="1" applyFont="1" applyBorder="1"/>
    <xf numFmtId="3" fontId="5" fillId="0" borderId="69" xfId="0" applyNumberFormat="1" applyFont="1" applyBorder="1"/>
    <xf numFmtId="0" fontId="5" fillId="0" borderId="44" xfId="0" applyFont="1" applyBorder="1"/>
    <xf numFmtId="0" fontId="5" fillId="0" borderId="4" xfId="0" applyFont="1" applyBorder="1"/>
    <xf numFmtId="0" fontId="8" fillId="0" borderId="6" xfId="0" applyFont="1" applyBorder="1"/>
    <xf numFmtId="3" fontId="30" fillId="0" borderId="35" xfId="0" applyNumberFormat="1" applyFont="1" applyBorder="1"/>
    <xf numFmtId="3" fontId="0" fillId="0" borderId="0" xfId="0" applyNumberFormat="1" applyAlignment="1">
      <alignment horizontal="right"/>
    </xf>
    <xf numFmtId="3" fontId="6" fillId="0" borderId="0" xfId="0" applyNumberFormat="1" applyFont="1"/>
    <xf numFmtId="3" fontId="4" fillId="0" borderId="0" xfId="0" applyNumberFormat="1" applyFont="1"/>
    <xf numFmtId="0" fontId="29" fillId="0" borderId="6" xfId="0" applyFont="1" applyBorder="1"/>
    <xf numFmtId="3" fontId="29" fillId="0" borderId="6" xfId="0" applyNumberFormat="1" applyFont="1" applyBorder="1"/>
    <xf numFmtId="0" fontId="29" fillId="0" borderId="4" xfId="0" applyFont="1" applyBorder="1"/>
    <xf numFmtId="3" fontId="29" fillId="0" borderId="4" xfId="0" applyNumberFormat="1" applyFont="1" applyBorder="1"/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31" fillId="0" borderId="63" xfId="0" applyFont="1" applyBorder="1"/>
    <xf numFmtId="49" fontId="25" fillId="0" borderId="15" xfId="0" applyNumberFormat="1" applyFont="1" applyBorder="1" applyAlignment="1">
      <alignment horizontal="left"/>
    </xf>
    <xf numFmtId="3" fontId="0" fillId="0" borderId="62" xfId="0" applyNumberForma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3" fontId="5" fillId="0" borderId="62" xfId="0" applyNumberFormat="1" applyFont="1" applyBorder="1" applyAlignment="1">
      <alignment horizontal="right"/>
    </xf>
    <xf numFmtId="4" fontId="0" fillId="0" borderId="0" xfId="0" applyNumberFormat="1"/>
    <xf numFmtId="3" fontId="0" fillId="0" borderId="12" xfId="0" applyNumberFormat="1" applyBorder="1" applyAlignment="1">
      <alignment horizontal="center"/>
    </xf>
    <xf numFmtId="3" fontId="18" fillId="0" borderId="5" xfId="0" applyNumberFormat="1" applyFont="1" applyBorder="1" applyAlignment="1">
      <alignment horizontal="right"/>
    </xf>
    <xf numFmtId="3" fontId="0" fillId="0" borderId="5" xfId="0" applyNumberForma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3" fontId="0" fillId="0" borderId="35" xfId="0" applyNumberFormat="1" applyBorder="1"/>
    <xf numFmtId="0" fontId="4" fillId="0" borderId="5" xfId="0" applyFont="1" applyBorder="1"/>
    <xf numFmtId="0" fontId="32" fillId="0" borderId="2" xfId="0" applyFont="1" applyBorder="1"/>
    <xf numFmtId="3" fontId="16" fillId="0" borderId="0" xfId="0" applyNumberFormat="1" applyFont="1" applyBorder="1" applyAlignment="1">
      <alignment horizontal="right"/>
    </xf>
    <xf numFmtId="0" fontId="0" fillId="0" borderId="0" xfId="0" applyBorder="1"/>
    <xf numFmtId="3" fontId="0" fillId="0" borderId="53" xfId="0" applyNumberFormat="1" applyBorder="1" applyAlignment="1">
      <alignment horizontal="right"/>
    </xf>
    <xf numFmtId="3" fontId="0" fillId="0" borderId="5" xfId="0" applyNumberFormat="1" applyFont="1" applyBorder="1"/>
    <xf numFmtId="3" fontId="5" fillId="0" borderId="39" xfId="0" applyNumberFormat="1" applyFont="1" applyBorder="1"/>
    <xf numFmtId="3" fontId="5" fillId="0" borderId="32" xfId="0" applyNumberFormat="1" applyFont="1" applyBorder="1"/>
    <xf numFmtId="3" fontId="8" fillId="0" borderId="61" xfId="0" applyNumberFormat="1" applyFont="1" applyBorder="1"/>
    <xf numFmtId="0" fontId="4" fillId="0" borderId="0" xfId="0" applyFont="1" applyBorder="1"/>
    <xf numFmtId="3" fontId="33" fillId="0" borderId="11" xfId="0" applyNumberFormat="1" applyFont="1" applyBorder="1"/>
    <xf numFmtId="0" fontId="34" fillId="0" borderId="2" xfId="0" applyFont="1" applyBorder="1"/>
    <xf numFmtId="3" fontId="35" fillId="0" borderId="5" xfId="0" applyNumberFormat="1" applyFont="1" applyBorder="1"/>
    <xf numFmtId="3" fontId="34" fillId="0" borderId="37" xfId="0" applyNumberFormat="1" applyFont="1" applyBorder="1" applyAlignment="1">
      <alignment horizontal="right"/>
    </xf>
    <xf numFmtId="0" fontId="34" fillId="0" borderId="63" xfId="0" applyFont="1" applyBorder="1"/>
    <xf numFmtId="0" fontId="36" fillId="0" borderId="63" xfId="0" applyFont="1" applyBorder="1" applyAlignment="1">
      <alignment horizontal="left"/>
    </xf>
    <xf numFmtId="3" fontId="37" fillId="0" borderId="5" xfId="0" applyNumberFormat="1" applyFont="1" applyBorder="1"/>
    <xf numFmtId="3" fontId="38" fillId="0" borderId="5" xfId="0" applyNumberFormat="1" applyFont="1" applyBorder="1"/>
    <xf numFmtId="3" fontId="39" fillId="0" borderId="5" xfId="0" applyNumberFormat="1" applyFont="1" applyBorder="1"/>
    <xf numFmtId="0" fontId="10" fillId="0" borderId="6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17" fillId="0" borderId="80" xfId="0" applyFont="1" applyBorder="1"/>
    <xf numFmtId="3" fontId="5" fillId="0" borderId="77" xfId="0" applyNumberFormat="1" applyFont="1" applyBorder="1" applyAlignment="1">
      <alignment horizontal="right"/>
    </xf>
    <xf numFmtId="3" fontId="8" fillId="0" borderId="77" xfId="0" applyNumberFormat="1" applyFont="1" applyBorder="1" applyAlignment="1"/>
    <xf numFmtId="3" fontId="40" fillId="0" borderId="5" xfId="0" applyNumberFormat="1" applyFont="1" applyBorder="1" applyAlignment="1">
      <alignment horizontal="right"/>
    </xf>
    <xf numFmtId="3" fontId="2" fillId="0" borderId="39" xfId="0" applyNumberFormat="1" applyFont="1" applyBorder="1" applyAlignment="1">
      <alignment horizontal="right"/>
    </xf>
    <xf numFmtId="3" fontId="2" fillId="0" borderId="40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7" fillId="0" borderId="15" xfId="0" applyFont="1" applyBorder="1" applyAlignment="1">
      <alignment horizontal="center"/>
    </xf>
    <xf numFmtId="0" fontId="8" fillId="0" borderId="38" xfId="0" applyFont="1" applyBorder="1" applyAlignment="1">
      <alignment horizontal="center" wrapText="1"/>
    </xf>
    <xf numFmtId="3" fontId="0" fillId="0" borderId="5" xfId="0" applyNumberForma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3" fillId="0" borderId="29" xfId="0" applyNumberFormat="1" applyFont="1" applyBorder="1" applyAlignment="1">
      <alignment horizontal="center"/>
    </xf>
    <xf numFmtId="3" fontId="3" fillId="0" borderId="32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3" fontId="4" fillId="0" borderId="5" xfId="0" applyNumberFormat="1" applyFont="1" applyBorder="1" applyAlignment="1">
      <alignment horizontal="center" wrapText="1"/>
    </xf>
    <xf numFmtId="0" fontId="11" fillId="0" borderId="46" xfId="0" applyFont="1" applyBorder="1" applyAlignment="1">
      <alignment horizontal="center" wrapText="1"/>
    </xf>
    <xf numFmtId="49" fontId="5" fillId="0" borderId="61" xfId="0" applyNumberFormat="1" applyFont="1" applyBorder="1"/>
    <xf numFmtId="0" fontId="4" fillId="0" borderId="59" xfId="0" applyFont="1" applyBorder="1"/>
    <xf numFmtId="0" fontId="4" fillId="0" borderId="27" xfId="0" applyFont="1" applyBorder="1"/>
    <xf numFmtId="3" fontId="0" fillId="0" borderId="32" xfId="0" applyNumberFormat="1" applyBorder="1"/>
    <xf numFmtId="3" fontId="4" fillId="0" borderId="77" xfId="0" applyNumberFormat="1" applyFont="1" applyBorder="1"/>
    <xf numFmtId="49" fontId="4" fillId="0" borderId="2" xfId="0" applyNumberFormat="1" applyFont="1" applyBorder="1" applyAlignment="1">
      <alignment horizontal="left"/>
    </xf>
    <xf numFmtId="0" fontId="9" fillId="0" borderId="59" xfId="0" applyFont="1" applyBorder="1" applyAlignment="1">
      <alignment wrapText="1"/>
    </xf>
    <xf numFmtId="0" fontId="9" fillId="0" borderId="59" xfId="0" applyFont="1" applyBorder="1"/>
    <xf numFmtId="3" fontId="2" fillId="0" borderId="77" xfId="0" applyNumberFormat="1" applyFont="1" applyBorder="1"/>
    <xf numFmtId="49" fontId="4" fillId="0" borderId="13" xfId="0" applyNumberFormat="1" applyFont="1" applyBorder="1"/>
    <xf numFmtId="0" fontId="4" fillId="0" borderId="37" xfId="0" applyFont="1" applyBorder="1"/>
    <xf numFmtId="0" fontId="0" fillId="0" borderId="19" xfId="0" applyFont="1" applyBorder="1"/>
    <xf numFmtId="0" fontId="19" fillId="0" borderId="13" xfId="0" applyFont="1" applyBorder="1"/>
    <xf numFmtId="0" fontId="0" fillId="0" borderId="13" xfId="0" applyFont="1" applyBorder="1"/>
    <xf numFmtId="0" fontId="4" fillId="0" borderId="13" xfId="0" applyFont="1" applyBorder="1"/>
    <xf numFmtId="49" fontId="4" fillId="0" borderId="13" xfId="0" applyNumberFormat="1" applyFont="1" applyBorder="1" applyAlignment="1">
      <alignment horizontal="left"/>
    </xf>
    <xf numFmtId="0" fontId="8" fillId="0" borderId="13" xfId="0" applyFont="1" applyBorder="1"/>
    <xf numFmtId="0" fontId="0" fillId="0" borderId="63" xfId="0" applyFont="1" applyBorder="1"/>
    <xf numFmtId="0" fontId="0" fillId="0" borderId="2" xfId="0" applyFont="1" applyBorder="1"/>
    <xf numFmtId="0" fontId="0" fillId="0" borderId="12" xfId="0" applyFont="1" applyBorder="1"/>
    <xf numFmtId="3" fontId="4" fillId="0" borderId="41" xfId="0" applyNumberFormat="1" applyFont="1" applyBorder="1"/>
    <xf numFmtId="49" fontId="4" fillId="0" borderId="63" xfId="0" applyNumberFormat="1" applyFont="1" applyBorder="1"/>
    <xf numFmtId="0" fontId="8" fillId="0" borderId="47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3" fontId="34" fillId="2" borderId="37" xfId="0" applyNumberFormat="1" applyFont="1" applyFill="1" applyBorder="1"/>
    <xf numFmtId="3" fontId="35" fillId="2" borderId="18" xfId="0" applyNumberFormat="1" applyFont="1" applyFill="1" applyBorder="1"/>
    <xf numFmtId="3" fontId="5" fillId="0" borderId="87" xfId="0" applyNumberFormat="1" applyFont="1" applyBorder="1"/>
    <xf numFmtId="3" fontId="8" fillId="0" borderId="16" xfId="0" applyNumberFormat="1" applyFont="1" applyBorder="1"/>
    <xf numFmtId="0" fontId="0" fillId="0" borderId="40" xfId="0" applyBorder="1"/>
    <xf numFmtId="0" fontId="0" fillId="0" borderId="41" xfId="0" applyBorder="1"/>
    <xf numFmtId="0" fontId="13" fillId="0" borderId="41" xfId="0" applyFont="1" applyBorder="1" applyAlignment="1">
      <alignment horizontal="center"/>
    </xf>
    <xf numFmtId="0" fontId="13" fillId="0" borderId="46" xfId="0" applyFont="1" applyBorder="1" applyAlignment="1">
      <alignment horizontal="center" wrapText="1"/>
    </xf>
    <xf numFmtId="0" fontId="13" fillId="0" borderId="80" xfId="0" applyFont="1" applyBorder="1" applyAlignment="1">
      <alignment horizontal="center"/>
    </xf>
    <xf numFmtId="0" fontId="13" fillId="0" borderId="42" xfId="0" applyFont="1" applyBorder="1" applyAlignment="1">
      <alignment horizontal="center" wrapText="1"/>
    </xf>
    <xf numFmtId="0" fontId="0" fillId="0" borderId="38" xfId="0" applyBorder="1"/>
    <xf numFmtId="3" fontId="4" fillId="0" borderId="38" xfId="0" applyNumberFormat="1" applyFont="1" applyBorder="1"/>
    <xf numFmtId="3" fontId="4" fillId="0" borderId="23" xfId="0" applyNumberFormat="1" applyFont="1" applyBorder="1"/>
    <xf numFmtId="3" fontId="4" fillId="0" borderId="46" xfId="0" applyNumberFormat="1" applyFont="1" applyBorder="1"/>
    <xf numFmtId="3" fontId="8" fillId="0" borderId="10" xfId="0" applyNumberFormat="1" applyFont="1" applyBorder="1"/>
    <xf numFmtId="49" fontId="9" fillId="0" borderId="49" xfId="0" applyNumberFormat="1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8" fillId="0" borderId="53" xfId="0" applyFont="1" applyBorder="1"/>
    <xf numFmtId="0" fontId="0" fillId="0" borderId="0" xfId="0" applyBorder="1" applyAlignment="1">
      <alignment horizontal="right"/>
    </xf>
    <xf numFmtId="0" fontId="4" fillId="0" borderId="0" xfId="0" applyFont="1" applyBorder="1" applyAlignment="1">
      <alignment horizontal="center"/>
    </xf>
    <xf numFmtId="0" fontId="9" fillId="0" borderId="0" xfId="0" applyFont="1" applyBorder="1"/>
    <xf numFmtId="14" fontId="9" fillId="0" borderId="0" xfId="0" applyNumberFormat="1" applyFont="1" applyBorder="1"/>
    <xf numFmtId="0" fontId="2" fillId="0" borderId="0" xfId="0" applyFont="1" applyBorder="1"/>
    <xf numFmtId="0" fontId="14" fillId="0" borderId="0" xfId="0" applyFont="1" applyBorder="1"/>
    <xf numFmtId="0" fontId="1" fillId="0" borderId="0" xfId="0" applyFont="1" applyBorder="1"/>
    <xf numFmtId="0" fontId="12" fillId="0" borderId="0" xfId="0" applyFont="1" applyBorder="1"/>
    <xf numFmtId="0" fontId="4" fillId="0" borderId="60" xfId="0" applyFont="1" applyBorder="1" applyAlignment="1">
      <alignment horizontal="center"/>
    </xf>
    <xf numFmtId="3" fontId="0" fillId="0" borderId="2" xfId="0" applyNumberFormat="1" applyFont="1" applyBorder="1"/>
    <xf numFmtId="3" fontId="0" fillId="0" borderId="68" xfId="0" applyNumberFormat="1" applyFont="1" applyBorder="1"/>
    <xf numFmtId="3" fontId="0" fillId="0" borderId="69" xfId="0" applyNumberFormat="1" applyFont="1" applyBorder="1"/>
    <xf numFmtId="3" fontId="0" fillId="0" borderId="1" xfId="0" applyNumberFormat="1" applyFont="1" applyBorder="1"/>
    <xf numFmtId="3" fontId="4" fillId="0" borderId="88" xfId="0" applyNumberFormat="1" applyFont="1" applyBorder="1"/>
    <xf numFmtId="0" fontId="8" fillId="0" borderId="0" xfId="0" applyFont="1" applyBorder="1"/>
    <xf numFmtId="3" fontId="14" fillId="0" borderId="0" xfId="0" applyNumberFormat="1" applyFont="1" applyBorder="1"/>
    <xf numFmtId="3" fontId="0" fillId="0" borderId="0" xfId="0" applyNumberFormat="1" applyBorder="1"/>
    <xf numFmtId="3" fontId="1" fillId="0" borderId="0" xfId="0" applyNumberFormat="1" applyFont="1" applyBorder="1"/>
    <xf numFmtId="3" fontId="4" fillId="0" borderId="0" xfId="0" applyNumberFormat="1" applyFont="1" applyBorder="1"/>
    <xf numFmtId="3" fontId="15" fillId="0" borderId="0" xfId="0" applyNumberFormat="1" applyFont="1" applyBorder="1"/>
    <xf numFmtId="3" fontId="2" fillId="0" borderId="0" xfId="0" applyNumberFormat="1" applyFont="1" applyBorder="1"/>
    <xf numFmtId="3" fontId="35" fillId="0" borderId="68" xfId="0" applyNumberFormat="1" applyFont="1" applyBorder="1"/>
    <xf numFmtId="0" fontId="4" fillId="0" borderId="48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49" fontId="4" fillId="0" borderId="62" xfId="0" applyNumberFormat="1" applyFont="1" applyBorder="1"/>
    <xf numFmtId="0" fontId="4" fillId="0" borderId="57" xfId="0" applyFont="1" applyBorder="1"/>
    <xf numFmtId="0" fontId="4" fillId="0" borderId="72" xfId="0" applyFont="1" applyBorder="1"/>
    <xf numFmtId="0" fontId="4" fillId="0" borderId="58" xfId="0" applyFont="1" applyBorder="1"/>
    <xf numFmtId="0" fontId="4" fillId="0" borderId="71" xfId="0" applyFont="1" applyBorder="1"/>
    <xf numFmtId="0" fontId="4" fillId="0" borderId="52" xfId="0" applyFont="1" applyBorder="1" applyAlignment="1">
      <alignment horizontal="right"/>
    </xf>
    <xf numFmtId="0" fontId="4" fillId="0" borderId="55" xfId="0" applyFont="1" applyBorder="1"/>
    <xf numFmtId="0" fontId="4" fillId="0" borderId="25" xfId="0" applyFont="1" applyBorder="1"/>
    <xf numFmtId="0" fontId="4" fillId="0" borderId="56" xfId="0" applyFont="1" applyBorder="1"/>
    <xf numFmtId="0" fontId="4" fillId="0" borderId="53" xfId="0" applyFont="1" applyBorder="1"/>
    <xf numFmtId="0" fontId="4" fillId="0" borderId="4" xfId="0" applyFont="1" applyBorder="1"/>
    <xf numFmtId="0" fontId="4" fillId="0" borderId="66" xfId="0" applyFont="1" applyBorder="1"/>
    <xf numFmtId="0" fontId="4" fillId="0" borderId="35" xfId="0" applyFont="1" applyBorder="1"/>
    <xf numFmtId="0" fontId="15" fillId="0" borderId="62" xfId="0" applyFont="1" applyBorder="1" applyAlignment="1">
      <alignment horizontal="left"/>
    </xf>
    <xf numFmtId="0" fontId="15" fillId="0" borderId="3" xfId="0" applyFont="1" applyBorder="1"/>
    <xf numFmtId="49" fontId="15" fillId="0" borderId="62" xfId="0" applyNumberFormat="1" applyFont="1" applyBorder="1"/>
    <xf numFmtId="0" fontId="0" fillId="0" borderId="37" xfId="0" applyFont="1" applyBorder="1"/>
    <xf numFmtId="6" fontId="0" fillId="0" borderId="3" xfId="0" applyNumberFormat="1" applyFont="1" applyBorder="1" applyAlignment="1">
      <alignment horizontal="right"/>
    </xf>
    <xf numFmtId="3" fontId="0" fillId="0" borderId="3" xfId="0" applyNumberFormat="1" applyFont="1" applyBorder="1"/>
    <xf numFmtId="0" fontId="0" fillId="0" borderId="3" xfId="0" applyFont="1" applyBorder="1" applyAlignment="1">
      <alignment horizontal="right"/>
    </xf>
    <xf numFmtId="0" fontId="0" fillId="0" borderId="3" xfId="0" applyFont="1" applyBorder="1"/>
    <xf numFmtId="0" fontId="0" fillId="0" borderId="70" xfId="0" applyFont="1" applyBorder="1"/>
    <xf numFmtId="0" fontId="0" fillId="0" borderId="6" xfId="0" applyFont="1" applyBorder="1"/>
    <xf numFmtId="0" fontId="0" fillId="0" borderId="24" xfId="0" applyFont="1" applyBorder="1"/>
    <xf numFmtId="3" fontId="0" fillId="0" borderId="34" xfId="0" applyNumberFormat="1" applyFont="1" applyBorder="1"/>
    <xf numFmtId="3" fontId="0" fillId="0" borderId="0" xfId="0" applyNumberFormat="1" applyFont="1" applyBorder="1"/>
    <xf numFmtId="0" fontId="0" fillId="0" borderId="68" xfId="0" applyFont="1" applyBorder="1"/>
    <xf numFmtId="0" fontId="15" fillId="0" borderId="37" xfId="0" applyFont="1" applyBorder="1"/>
    <xf numFmtId="0" fontId="15" fillId="0" borderId="37" xfId="0" applyFont="1" applyBorder="1" applyAlignment="1">
      <alignment horizontal="left"/>
    </xf>
    <xf numFmtId="3" fontId="0" fillId="0" borderId="2" xfId="0" applyNumberFormat="1" applyFont="1" applyBorder="1" applyAlignment="1">
      <alignment horizontal="right"/>
    </xf>
    <xf numFmtId="49" fontId="15" fillId="0" borderId="37" xfId="0" applyNumberFormat="1" applyFont="1" applyBorder="1" applyAlignment="1">
      <alignment horizontal="left"/>
    </xf>
    <xf numFmtId="0" fontId="0" fillId="0" borderId="2" xfId="0" applyFont="1" applyBorder="1" applyAlignment="1">
      <alignment horizontal="right"/>
    </xf>
    <xf numFmtId="3" fontId="0" fillId="0" borderId="22" xfId="0" applyNumberFormat="1" applyFont="1" applyBorder="1"/>
    <xf numFmtId="0" fontId="4" fillId="0" borderId="70" xfId="0" applyFont="1" applyBorder="1"/>
    <xf numFmtId="0" fontId="0" fillId="0" borderId="6" xfId="0" applyFont="1" applyBorder="1" applyAlignment="1">
      <alignment horizontal="right"/>
    </xf>
    <xf numFmtId="3" fontId="0" fillId="0" borderId="32" xfId="0" applyNumberFormat="1" applyFont="1" applyBorder="1"/>
    <xf numFmtId="3" fontId="0" fillId="0" borderId="33" xfId="0" applyNumberFormat="1" applyFont="1" applyBorder="1"/>
    <xf numFmtId="0" fontId="0" fillId="0" borderId="63" xfId="0" applyFont="1" applyBorder="1" applyAlignment="1">
      <alignment horizontal="left"/>
    </xf>
    <xf numFmtId="0" fontId="0" fillId="0" borderId="30" xfId="0" applyFont="1" applyBorder="1"/>
    <xf numFmtId="49" fontId="4" fillId="0" borderId="63" xfId="0" applyNumberFormat="1" applyFont="1" applyBorder="1" applyAlignment="1">
      <alignment horizontal="left"/>
    </xf>
    <xf numFmtId="3" fontId="4" fillId="0" borderId="66" xfId="0" applyNumberFormat="1" applyFont="1" applyBorder="1"/>
    <xf numFmtId="0" fontId="0" fillId="0" borderId="64" xfId="0" applyFont="1" applyBorder="1" applyAlignment="1">
      <alignment horizontal="left"/>
    </xf>
    <xf numFmtId="3" fontId="4" fillId="0" borderId="24" xfId="0" applyNumberFormat="1" applyFont="1" applyBorder="1"/>
    <xf numFmtId="0" fontId="0" fillId="0" borderId="55" xfId="0" applyFont="1" applyBorder="1"/>
    <xf numFmtId="3" fontId="35" fillId="0" borderId="26" xfId="0" applyNumberFormat="1" applyFont="1" applyBorder="1"/>
    <xf numFmtId="3" fontId="4" fillId="0" borderId="22" xfId="0" applyNumberFormat="1" applyFont="1" applyBorder="1"/>
    <xf numFmtId="3" fontId="0" fillId="0" borderId="6" xfId="0" applyNumberFormat="1" applyFont="1" applyBorder="1" applyAlignment="1">
      <alignment horizontal="right"/>
    </xf>
    <xf numFmtId="0" fontId="0" fillId="0" borderId="2" xfId="0" applyFont="1" applyBorder="1" applyAlignment="1">
      <alignment horizontal="left"/>
    </xf>
    <xf numFmtId="3" fontId="35" fillId="0" borderId="85" xfId="0" applyNumberFormat="1" applyFont="1" applyBorder="1"/>
    <xf numFmtId="49" fontId="8" fillId="0" borderId="15" xfId="0" applyNumberFormat="1" applyFont="1" applyBorder="1" applyAlignment="1">
      <alignment horizontal="left"/>
    </xf>
    <xf numFmtId="0" fontId="4" fillId="0" borderId="80" xfId="0" applyFont="1" applyBorder="1"/>
    <xf numFmtId="3" fontId="10" fillId="0" borderId="24" xfId="0" applyNumberFormat="1" applyFont="1" applyBorder="1" applyAlignment="1">
      <alignment horizontal="right"/>
    </xf>
    <xf numFmtId="3" fontId="10" fillId="0" borderId="34" xfId="0" applyNumberFormat="1" applyFont="1" applyBorder="1" applyAlignment="1">
      <alignment horizontal="right"/>
    </xf>
    <xf numFmtId="0" fontId="5" fillId="0" borderId="72" xfId="0" applyFont="1" applyBorder="1" applyAlignment="1">
      <alignment horizontal="left"/>
    </xf>
    <xf numFmtId="0" fontId="0" fillId="0" borderId="45" xfId="0" applyBorder="1"/>
    <xf numFmtId="0" fontId="7" fillId="0" borderId="7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10" fillId="0" borderId="63" xfId="0" applyFont="1" applyBorder="1" applyAlignment="1">
      <alignment horizontal="left"/>
    </xf>
    <xf numFmtId="0" fontId="10" fillId="0" borderId="3" xfId="0" applyFont="1" applyBorder="1"/>
    <xf numFmtId="3" fontId="8" fillId="0" borderId="46" xfId="0" applyNumberFormat="1" applyFont="1" applyBorder="1" applyAlignment="1">
      <alignment horizontal="right"/>
    </xf>
    <xf numFmtId="3" fontId="40" fillId="0" borderId="11" xfId="0" applyNumberFormat="1" applyFont="1" applyBorder="1"/>
    <xf numFmtId="0" fontId="8" fillId="0" borderId="15" xfId="0" applyFont="1" applyBorder="1" applyAlignment="1">
      <alignment horizontal="left"/>
    </xf>
    <xf numFmtId="0" fontId="4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3" fontId="7" fillId="0" borderId="5" xfId="0" applyNumberFormat="1" applyFont="1" applyBorder="1"/>
    <xf numFmtId="0" fontId="4" fillId="0" borderId="13" xfId="0" applyFont="1" applyBorder="1" applyAlignment="1">
      <alignment horizontal="left"/>
    </xf>
    <xf numFmtId="0" fontId="41" fillId="0" borderId="0" xfId="0" applyFont="1"/>
    <xf numFmtId="0" fontId="13" fillId="0" borderId="2" xfId="0" applyFont="1" applyBorder="1"/>
    <xf numFmtId="166" fontId="4" fillId="0" borderId="13" xfId="1" applyNumberFormat="1" applyFont="1" applyBorder="1" applyAlignment="1">
      <alignment horizontal="right" vertical="center"/>
    </xf>
    <xf numFmtId="166" fontId="1" fillId="0" borderId="13" xfId="1" applyNumberFormat="1" applyBorder="1" applyAlignment="1">
      <alignment horizontal="right" vertical="center"/>
    </xf>
    <xf numFmtId="166" fontId="4" fillId="0" borderId="20" xfId="1" applyNumberFormat="1" applyFont="1" applyBorder="1" applyAlignment="1">
      <alignment horizontal="right" vertical="center"/>
    </xf>
    <xf numFmtId="166" fontId="4" fillId="0" borderId="20" xfId="1" applyNumberFormat="1" applyFont="1" applyBorder="1" applyAlignment="1">
      <alignment vertical="center"/>
    </xf>
    <xf numFmtId="166" fontId="1" fillId="0" borderId="20" xfId="1" applyNumberFormat="1" applyBorder="1" applyAlignment="1">
      <alignment horizontal="right" vertical="center"/>
    </xf>
    <xf numFmtId="166" fontId="4" fillId="0" borderId="18" xfId="1" applyNumberFormat="1" applyFont="1" applyBorder="1" applyAlignment="1">
      <alignment horizontal="right" vertical="center"/>
    </xf>
    <xf numFmtId="0" fontId="0" fillId="0" borderId="15" xfId="0" applyBorder="1" applyAlignment="1">
      <alignment horizontal="center"/>
    </xf>
    <xf numFmtId="0" fontId="4" fillId="0" borderId="49" xfId="0" applyFont="1" applyBorder="1" applyAlignment="1">
      <alignment horizontal="center"/>
    </xf>
    <xf numFmtId="14" fontId="4" fillId="0" borderId="28" xfId="0" applyNumberFormat="1" applyFont="1" applyBorder="1" applyAlignment="1">
      <alignment horizontal="center"/>
    </xf>
    <xf numFmtId="3" fontId="0" fillId="0" borderId="36" xfId="0" applyNumberFormat="1" applyFont="1" applyBorder="1"/>
    <xf numFmtId="3" fontId="0" fillId="0" borderId="12" xfId="0" applyNumberFormat="1" applyFont="1" applyBorder="1"/>
    <xf numFmtId="3" fontId="0" fillId="0" borderId="11" xfId="0" applyNumberFormat="1" applyFont="1" applyBorder="1"/>
    <xf numFmtId="3" fontId="0" fillId="0" borderId="54" xfId="0" applyNumberFormat="1" applyFont="1" applyBorder="1"/>
    <xf numFmtId="3" fontId="4" fillId="0" borderId="89" xfId="0" applyNumberFormat="1" applyFont="1" applyBorder="1"/>
    <xf numFmtId="3" fontId="6" fillId="0" borderId="43" xfId="0" applyNumberFormat="1" applyFont="1" applyBorder="1"/>
    <xf numFmtId="3" fontId="0" fillId="0" borderId="50" xfId="0" applyNumberFormat="1" applyFont="1" applyBorder="1"/>
    <xf numFmtId="3" fontId="0" fillId="0" borderId="56" xfId="0" applyNumberFormat="1" applyFont="1" applyBorder="1"/>
    <xf numFmtId="3" fontId="6" fillId="0" borderId="29" xfId="0" applyNumberFormat="1" applyFont="1" applyBorder="1"/>
    <xf numFmtId="3" fontId="0" fillId="0" borderId="35" xfId="0" applyNumberFormat="1" applyFont="1" applyBorder="1"/>
    <xf numFmtId="3" fontId="0" fillId="0" borderId="27" xfId="0" applyNumberFormat="1" applyFont="1" applyBorder="1"/>
    <xf numFmtId="0" fontId="0" fillId="0" borderId="44" xfId="0" applyFont="1" applyBorder="1" applyAlignment="1">
      <alignment horizontal="left"/>
    </xf>
    <xf numFmtId="49" fontId="4" fillId="0" borderId="37" xfId="0" applyNumberFormat="1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3" fontId="35" fillId="0" borderId="11" xfId="0" applyNumberFormat="1" applyFont="1" applyBorder="1"/>
    <xf numFmtId="3" fontId="34" fillId="0" borderId="11" xfId="0" applyNumberFormat="1" applyFont="1" applyBorder="1"/>
    <xf numFmtId="3" fontId="0" fillId="0" borderId="23" xfId="0" applyNumberFormat="1" applyFont="1" applyBorder="1"/>
    <xf numFmtId="3" fontId="35" fillId="0" borderId="28" xfId="0" applyNumberFormat="1" applyFont="1" applyBorder="1"/>
    <xf numFmtId="3" fontId="0" fillId="0" borderId="24" xfId="0" applyNumberFormat="1" applyFont="1" applyBorder="1"/>
    <xf numFmtId="3" fontId="4" fillId="0" borderId="68" xfId="0" applyNumberFormat="1" applyFont="1" applyBorder="1"/>
    <xf numFmtId="0" fontId="0" fillId="0" borderId="18" xfId="0" applyBorder="1" applyAlignment="1">
      <alignment horizontal="center"/>
    </xf>
    <xf numFmtId="0" fontId="0" fillId="0" borderId="77" xfId="0" applyBorder="1" applyAlignment="1">
      <alignment horizontal="center"/>
    </xf>
    <xf numFmtId="0" fontId="2" fillId="0" borderId="62" xfId="0" applyFont="1" applyBorder="1" applyAlignment="1">
      <alignment horizontal="right"/>
    </xf>
    <xf numFmtId="0" fontId="2" fillId="0" borderId="66" xfId="0" applyFont="1" applyBorder="1"/>
    <xf numFmtId="0" fontId="2" fillId="0" borderId="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0" fillId="0" borderId="38" xfId="0" applyBorder="1" applyAlignment="1">
      <alignment horizontal="left"/>
    </xf>
    <xf numFmtId="0" fontId="0" fillId="0" borderId="70" xfId="0" applyBorder="1"/>
    <xf numFmtId="0" fontId="0" fillId="0" borderId="70" xfId="0" applyBorder="1" applyAlignment="1">
      <alignment horizontal="center"/>
    </xf>
    <xf numFmtId="0" fontId="0" fillId="0" borderId="22" xfId="0" applyBorder="1" applyAlignment="1">
      <alignment horizontal="center"/>
    </xf>
    <xf numFmtId="49" fontId="4" fillId="0" borderId="53" xfId="0" applyNumberFormat="1" applyFont="1" applyBorder="1" applyAlignment="1">
      <alignment horizontal="right"/>
    </xf>
    <xf numFmtId="0" fontId="4" fillId="0" borderId="69" xfId="0" applyFont="1" applyBorder="1" applyAlignment="1">
      <alignment horizontal="center"/>
    </xf>
    <xf numFmtId="0" fontId="4" fillId="0" borderId="67" xfId="0" applyFont="1" applyBorder="1" applyAlignment="1">
      <alignment horizontal="center"/>
    </xf>
    <xf numFmtId="49" fontId="0" fillId="0" borderId="53" xfId="0" applyNumberFormat="1" applyBorder="1" applyAlignment="1">
      <alignment horizontal="right"/>
    </xf>
    <xf numFmtId="0" fontId="10" fillId="0" borderId="69" xfId="0" applyFont="1" applyBorder="1"/>
    <xf numFmtId="0" fontId="10" fillId="0" borderId="34" xfId="0" applyFont="1" applyBorder="1"/>
    <xf numFmtId="0" fontId="0" fillId="0" borderId="69" xfId="0" applyBorder="1" applyAlignment="1">
      <alignment horizontal="center"/>
    </xf>
    <xf numFmtId="0" fontId="0" fillId="0" borderId="67" xfId="0" applyBorder="1" applyAlignment="1">
      <alignment horizontal="center"/>
    </xf>
    <xf numFmtId="0" fontId="7" fillId="0" borderId="69" xfId="0" applyFont="1" applyBorder="1"/>
    <xf numFmtId="0" fontId="10" fillId="0" borderId="34" xfId="0" applyFont="1" applyBorder="1" applyAlignment="1">
      <alignment horizontal="right"/>
    </xf>
    <xf numFmtId="0" fontId="10" fillId="0" borderId="34" xfId="0" applyFont="1" applyBorder="1" applyAlignment="1">
      <alignment horizontal="center"/>
    </xf>
    <xf numFmtId="0" fontId="8" fillId="0" borderId="69" xfId="0" applyFont="1" applyBorder="1"/>
    <xf numFmtId="0" fontId="8" fillId="0" borderId="34" xfId="0" applyFont="1" applyBorder="1" applyAlignment="1">
      <alignment horizontal="center"/>
    </xf>
    <xf numFmtId="0" fontId="17" fillId="0" borderId="34" xfId="0" applyFont="1" applyBorder="1"/>
    <xf numFmtId="0" fontId="7" fillId="0" borderId="34" xfId="0" applyFont="1" applyBorder="1"/>
    <xf numFmtId="49" fontId="2" fillId="0" borderId="53" xfId="0" applyNumberFormat="1" applyFont="1" applyBorder="1" applyAlignment="1">
      <alignment horizontal="right"/>
    </xf>
    <xf numFmtId="0" fontId="2" fillId="0" borderId="69" xfId="0" applyFont="1" applyBorder="1" applyAlignment="1">
      <alignment horizontal="center"/>
    </xf>
    <xf numFmtId="0" fontId="2" fillId="0" borderId="69" xfId="0" applyFont="1" applyBorder="1"/>
    <xf numFmtId="0" fontId="42" fillId="0" borderId="67" xfId="0" applyFont="1" applyBorder="1" applyAlignment="1">
      <alignment horizontal="center"/>
    </xf>
    <xf numFmtId="0" fontId="8" fillId="0" borderId="34" xfId="0" applyFont="1" applyBorder="1"/>
    <xf numFmtId="0" fontId="2" fillId="0" borderId="41" xfId="0" applyFont="1" applyBorder="1"/>
    <xf numFmtId="0" fontId="7" fillId="0" borderId="42" xfId="0" applyFont="1" applyBorder="1"/>
    <xf numFmtId="0" fontId="7" fillId="0" borderId="80" xfId="0" applyFont="1" applyBorder="1"/>
    <xf numFmtId="0" fontId="2" fillId="0" borderId="42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5" fillId="0" borderId="6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2" fillId="0" borderId="72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wrapText="1"/>
    </xf>
    <xf numFmtId="0" fontId="4" fillId="0" borderId="27" xfId="0" applyFont="1" applyBorder="1" applyAlignment="1">
      <alignment horizontal="center" wrapText="1"/>
    </xf>
    <xf numFmtId="0" fontId="9" fillId="0" borderId="59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26" fillId="0" borderId="0" xfId="0" applyFont="1" applyAlignment="1">
      <alignment horizontal="center"/>
    </xf>
    <xf numFmtId="0" fontId="2" fillId="0" borderId="58" xfId="0" applyFont="1" applyBorder="1" applyAlignment="1">
      <alignment horizontal="center"/>
    </xf>
    <xf numFmtId="0" fontId="15" fillId="0" borderId="63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8" fillId="0" borderId="57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2" xfId="0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2" xfId="0" applyFont="1" applyBorder="1" applyAlignment="1">
      <alignment horizontal="left"/>
    </xf>
    <xf numFmtId="0" fontId="0" fillId="0" borderId="15" xfId="0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72" xfId="0" applyFont="1" applyBorder="1" applyAlignment="1">
      <alignment horizontal="center"/>
    </xf>
    <xf numFmtId="0" fontId="13" fillId="0" borderId="71" xfId="0" applyFont="1" applyBorder="1" applyAlignment="1">
      <alignment horizontal="center"/>
    </xf>
    <xf numFmtId="0" fontId="13" fillId="0" borderId="58" xfId="0" applyFont="1" applyBorder="1" applyAlignment="1">
      <alignment horizontal="center"/>
    </xf>
    <xf numFmtId="0" fontId="2" fillId="0" borderId="58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/>
    </xf>
    <xf numFmtId="0" fontId="7" fillId="0" borderId="57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66" xfId="0" applyFont="1" applyBorder="1" applyAlignment="1">
      <alignment horizontal="left"/>
    </xf>
    <xf numFmtId="0" fontId="4" fillId="0" borderId="59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" fillId="0" borderId="79" xfId="0" applyFont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8" fillId="0" borderId="80" xfId="0" applyFont="1" applyBorder="1" applyAlignment="1">
      <alignment horizontal="left"/>
    </xf>
    <xf numFmtId="0" fontId="2" fillId="0" borderId="71" xfId="0" applyFont="1" applyBorder="1" applyAlignment="1">
      <alignment horizontal="center"/>
    </xf>
    <xf numFmtId="0" fontId="25" fillId="0" borderId="15" xfId="0" applyFont="1" applyBorder="1" applyAlignment="1">
      <alignment horizontal="left"/>
    </xf>
    <xf numFmtId="0" fontId="25" fillId="0" borderId="80" xfId="0" applyFont="1" applyBorder="1" applyAlignment="1">
      <alignment horizontal="left"/>
    </xf>
    <xf numFmtId="0" fontId="0" fillId="0" borderId="0" xfId="0" applyAlignment="1">
      <alignment horizontal="center"/>
    </xf>
    <xf numFmtId="0" fontId="7" fillId="0" borderId="69" xfId="0" applyFont="1" applyBorder="1" applyAlignment="1">
      <alignment horizontal="left"/>
    </xf>
    <xf numFmtId="0" fontId="7" fillId="0" borderId="34" xfId="0" applyFont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"/>
  <sheetViews>
    <sheetView view="pageBreakPreview" zoomScale="60" zoomScaleNormal="100" workbookViewId="0">
      <selection activeCell="A3" sqref="A3"/>
    </sheetView>
  </sheetViews>
  <sheetFormatPr defaultRowHeight="12.75" x14ac:dyDescent="0.2"/>
  <cols>
    <col min="2" max="2" width="8.28515625" customWidth="1"/>
    <col min="3" max="3" width="15" customWidth="1"/>
    <col min="4" max="4" width="13.42578125" customWidth="1"/>
    <col min="5" max="5" width="13.5703125" customWidth="1"/>
    <col min="6" max="6" width="13.42578125" customWidth="1"/>
    <col min="7" max="7" width="12.7109375" customWidth="1"/>
  </cols>
  <sheetData>
    <row r="1" spans="1:8" x14ac:dyDescent="0.2">
      <c r="A1" s="674" t="s">
        <v>345</v>
      </c>
      <c r="B1" s="674"/>
      <c r="C1" s="674"/>
      <c r="D1" s="674"/>
      <c r="E1" s="674"/>
      <c r="F1" s="674"/>
      <c r="G1" s="674"/>
      <c r="H1" s="674"/>
    </row>
    <row r="3" spans="1:8" x14ac:dyDescent="0.2">
      <c r="A3" t="s">
        <v>383</v>
      </c>
    </row>
    <row r="5" spans="1:8" x14ac:dyDescent="0.2">
      <c r="A5" s="3"/>
      <c r="B5" s="3"/>
      <c r="C5" s="3" t="s">
        <v>16</v>
      </c>
      <c r="D5" s="3"/>
      <c r="E5" s="3"/>
    </row>
    <row r="6" spans="1:8" x14ac:dyDescent="0.2">
      <c r="A6" s="681" t="s">
        <v>10</v>
      </c>
      <c r="B6" s="681"/>
      <c r="C6" s="681"/>
      <c r="D6" s="681"/>
      <c r="E6" s="681"/>
      <c r="F6" s="681"/>
      <c r="G6" s="5"/>
    </row>
    <row r="7" spans="1:8" x14ac:dyDescent="0.2">
      <c r="A7" s="5"/>
      <c r="B7" s="681" t="s">
        <v>47</v>
      </c>
      <c r="C7" s="681"/>
      <c r="D7" s="681"/>
      <c r="E7" s="681"/>
      <c r="F7" s="5"/>
      <c r="G7" s="3"/>
    </row>
    <row r="8" spans="1:8" x14ac:dyDescent="0.2">
      <c r="A8" s="3"/>
      <c r="B8" s="3"/>
      <c r="C8" s="226">
        <v>2020</v>
      </c>
      <c r="D8" s="3"/>
      <c r="E8" s="3"/>
      <c r="F8" s="3"/>
      <c r="G8" s="3"/>
    </row>
    <row r="9" spans="1:8" ht="13.5" thickBot="1" x14ac:dyDescent="0.25">
      <c r="G9" s="166" t="s">
        <v>182</v>
      </c>
    </row>
    <row r="10" spans="1:8" ht="13.5" thickBot="1" x14ac:dyDescent="0.25">
      <c r="A10" s="15"/>
      <c r="B10" s="16"/>
      <c r="C10" s="17"/>
      <c r="D10" s="18"/>
      <c r="E10" s="18"/>
      <c r="F10" s="18"/>
      <c r="G10" s="17"/>
    </row>
    <row r="11" spans="1:8" ht="14.25" customHeight="1" thickBot="1" x14ac:dyDescent="0.25">
      <c r="A11" s="675" t="s">
        <v>66</v>
      </c>
      <c r="B11" s="676"/>
      <c r="C11" s="677"/>
      <c r="D11" s="675">
        <v>2020</v>
      </c>
      <c r="E11" s="676"/>
      <c r="F11" s="676"/>
      <c r="G11" s="677"/>
    </row>
    <row r="12" spans="1:8" s="3" customFormat="1" ht="15" customHeight="1" x14ac:dyDescent="0.2">
      <c r="A12" s="55"/>
      <c r="B12" s="190" t="s">
        <v>0</v>
      </c>
      <c r="C12" s="190"/>
      <c r="D12" s="26"/>
      <c r="E12" s="27"/>
      <c r="F12" s="181"/>
      <c r="G12" s="182"/>
    </row>
    <row r="13" spans="1:8" s="3" customFormat="1" ht="22.5" customHeight="1" x14ac:dyDescent="0.2">
      <c r="A13" s="191" t="s">
        <v>2</v>
      </c>
      <c r="B13" s="85"/>
      <c r="C13" s="47"/>
      <c r="D13" s="460" t="s">
        <v>316</v>
      </c>
      <c r="E13" s="426" t="s">
        <v>343</v>
      </c>
      <c r="F13" s="426" t="s">
        <v>317</v>
      </c>
      <c r="G13" s="9"/>
    </row>
    <row r="14" spans="1:8" x14ac:dyDescent="0.2">
      <c r="A14" s="65" t="s">
        <v>92</v>
      </c>
      <c r="B14" s="1"/>
      <c r="C14" s="1"/>
      <c r="D14" s="433">
        <v>7298000</v>
      </c>
      <c r="E14" s="461">
        <f t="shared" ref="E14:E20" si="0">F14-D14</f>
        <v>433920</v>
      </c>
      <c r="F14" s="461">
        <v>7731920</v>
      </c>
      <c r="G14" s="9"/>
    </row>
    <row r="15" spans="1:8" x14ac:dyDescent="0.2">
      <c r="A15" s="65" t="s">
        <v>80</v>
      </c>
      <c r="B15" s="1"/>
      <c r="C15" s="1"/>
      <c r="D15" s="418">
        <v>8750000</v>
      </c>
      <c r="E15" s="461">
        <f t="shared" si="0"/>
        <v>-600000</v>
      </c>
      <c r="F15" s="461">
        <v>8150000</v>
      </c>
      <c r="G15" s="9"/>
    </row>
    <row r="16" spans="1:8" x14ac:dyDescent="0.2">
      <c r="A16" s="65" t="s">
        <v>93</v>
      </c>
      <c r="B16" s="1"/>
      <c r="C16" s="1"/>
      <c r="D16" s="193">
        <v>30133288</v>
      </c>
      <c r="E16" s="461">
        <f t="shared" si="0"/>
        <v>437000</v>
      </c>
      <c r="F16" s="461">
        <v>30570288</v>
      </c>
      <c r="G16" s="9"/>
    </row>
    <row r="17" spans="1:7" x14ac:dyDescent="0.2">
      <c r="A17" s="65" t="s">
        <v>194</v>
      </c>
      <c r="B17" s="1"/>
      <c r="C17" s="1"/>
      <c r="D17" s="193">
        <v>12360000</v>
      </c>
      <c r="E17" s="461">
        <f t="shared" si="0"/>
        <v>943479</v>
      </c>
      <c r="F17" s="461">
        <v>13303479</v>
      </c>
      <c r="G17" s="9"/>
    </row>
    <row r="18" spans="1:7" x14ac:dyDescent="0.2">
      <c r="A18" s="442" t="s">
        <v>94</v>
      </c>
      <c r="B18" s="1"/>
      <c r="C18" s="179"/>
      <c r="D18" s="441">
        <v>5114581</v>
      </c>
      <c r="E18" s="461">
        <f t="shared" si="0"/>
        <v>0</v>
      </c>
      <c r="F18" s="461">
        <v>5114581</v>
      </c>
      <c r="G18" s="9"/>
    </row>
    <row r="19" spans="1:7" x14ac:dyDescent="0.2">
      <c r="A19" s="65" t="s">
        <v>95</v>
      </c>
      <c r="B19" s="1"/>
      <c r="C19" s="1"/>
      <c r="D19" s="193">
        <v>0</v>
      </c>
      <c r="E19" s="461">
        <f t="shared" si="0"/>
        <v>2017484</v>
      </c>
      <c r="F19" s="461">
        <v>2017484</v>
      </c>
      <c r="G19" s="9"/>
    </row>
    <row r="20" spans="1:7" x14ac:dyDescent="0.2">
      <c r="A20" s="65" t="s">
        <v>318</v>
      </c>
      <c r="B20" s="1"/>
      <c r="C20" s="1"/>
      <c r="D20" s="193"/>
      <c r="E20" s="461">
        <f t="shared" si="0"/>
        <v>166080</v>
      </c>
      <c r="F20" s="461">
        <v>166080</v>
      </c>
      <c r="G20" s="9"/>
    </row>
    <row r="21" spans="1:7" ht="13.5" customHeight="1" x14ac:dyDescent="0.2">
      <c r="A21" s="191" t="s">
        <v>1</v>
      </c>
      <c r="B21" s="2"/>
      <c r="C21" s="2"/>
      <c r="D21" s="194">
        <v>63655869</v>
      </c>
      <c r="E21" s="462">
        <f>E14+E15+E16+E17+E18+E19+E20</f>
        <v>3397963</v>
      </c>
      <c r="F21" s="462">
        <f>SUM(F14:F20)</f>
        <v>67053832</v>
      </c>
      <c r="G21" s="183"/>
    </row>
    <row r="22" spans="1:7" x14ac:dyDescent="0.2">
      <c r="A22" s="65"/>
      <c r="B22" s="1"/>
      <c r="C22" s="1"/>
      <c r="D22" s="83"/>
      <c r="E22" s="461"/>
      <c r="F22" s="461"/>
      <c r="G22" s="9"/>
    </row>
    <row r="23" spans="1:7" x14ac:dyDescent="0.2">
      <c r="A23" s="191" t="s">
        <v>3</v>
      </c>
      <c r="B23" s="1"/>
      <c r="C23" s="1"/>
      <c r="D23" s="101"/>
      <c r="E23" s="461"/>
      <c r="F23" s="461"/>
      <c r="G23" s="9"/>
    </row>
    <row r="24" spans="1:7" x14ac:dyDescent="0.2">
      <c r="A24" s="65" t="s">
        <v>85</v>
      </c>
      <c r="B24" s="1"/>
      <c r="C24" s="1"/>
      <c r="D24" s="368">
        <v>22520196</v>
      </c>
      <c r="E24" s="461">
        <f t="shared" ref="E24:E31" si="1">F24-D24</f>
        <v>357567</v>
      </c>
      <c r="F24" s="461">
        <v>22877763</v>
      </c>
      <c r="G24" s="9"/>
    </row>
    <row r="25" spans="1:7" x14ac:dyDescent="0.2">
      <c r="A25" s="65" t="s">
        <v>101</v>
      </c>
      <c r="B25" s="1"/>
      <c r="C25" s="1"/>
      <c r="D25" s="368">
        <v>3176535</v>
      </c>
      <c r="E25" s="461">
        <f t="shared" si="1"/>
        <v>150000</v>
      </c>
      <c r="F25" s="461">
        <v>3326535</v>
      </c>
      <c r="G25" s="9"/>
    </row>
    <row r="26" spans="1:7" x14ac:dyDescent="0.2">
      <c r="A26" s="65" t="s">
        <v>96</v>
      </c>
      <c r="B26" s="1"/>
      <c r="C26" s="1"/>
      <c r="D26" s="432">
        <v>27528827</v>
      </c>
      <c r="E26" s="461">
        <f t="shared" si="1"/>
        <v>709229</v>
      </c>
      <c r="F26" s="461">
        <v>28238056</v>
      </c>
      <c r="G26" s="9"/>
    </row>
    <row r="27" spans="1:7" x14ac:dyDescent="0.2">
      <c r="A27" s="65" t="s">
        <v>49</v>
      </c>
      <c r="B27" s="1"/>
      <c r="C27" s="1"/>
      <c r="D27" s="199">
        <v>3759820</v>
      </c>
      <c r="E27" s="461">
        <f t="shared" si="1"/>
        <v>0</v>
      </c>
      <c r="F27" s="461">
        <v>3759820</v>
      </c>
      <c r="G27" s="9"/>
    </row>
    <row r="28" spans="1:7" x14ac:dyDescent="0.2">
      <c r="A28" s="65" t="s">
        <v>50</v>
      </c>
      <c r="B28" s="10"/>
      <c r="C28" s="10"/>
      <c r="D28" s="199">
        <v>4335160</v>
      </c>
      <c r="E28" s="461">
        <f t="shared" si="1"/>
        <v>550969</v>
      </c>
      <c r="F28" s="461">
        <v>4886129</v>
      </c>
      <c r="G28" s="9"/>
    </row>
    <row r="29" spans="1:7" x14ac:dyDescent="0.2">
      <c r="A29" s="65" t="s">
        <v>91</v>
      </c>
      <c r="B29" s="1"/>
      <c r="C29" s="1"/>
      <c r="D29" s="418">
        <v>1130000</v>
      </c>
      <c r="E29" s="461">
        <f t="shared" si="1"/>
        <v>-1097997</v>
      </c>
      <c r="F29" s="461">
        <v>32003</v>
      </c>
      <c r="G29" s="9"/>
    </row>
    <row r="30" spans="1:7" x14ac:dyDescent="0.2">
      <c r="A30" s="678" t="s">
        <v>97</v>
      </c>
      <c r="B30" s="679"/>
      <c r="C30" s="680"/>
      <c r="D30" s="193">
        <v>1205331</v>
      </c>
      <c r="E30" s="461">
        <f t="shared" si="1"/>
        <v>2017484</v>
      </c>
      <c r="F30" s="461">
        <v>3222815</v>
      </c>
      <c r="G30" s="9"/>
    </row>
    <row r="31" spans="1:7" x14ac:dyDescent="0.2">
      <c r="A31" s="457" t="s">
        <v>319</v>
      </c>
      <c r="B31" s="458"/>
      <c r="C31" s="458"/>
      <c r="D31" s="193"/>
      <c r="E31" s="461">
        <f t="shared" si="1"/>
        <v>109747</v>
      </c>
      <c r="F31" s="461">
        <v>109747</v>
      </c>
      <c r="G31" s="9"/>
    </row>
    <row r="32" spans="1:7" ht="13.5" customHeight="1" x14ac:dyDescent="0.2">
      <c r="A32" s="191" t="s">
        <v>6</v>
      </c>
      <c r="B32" s="2"/>
      <c r="C32" s="2"/>
      <c r="D32" s="194">
        <f>SUM(D24:D31)</f>
        <v>63655869</v>
      </c>
      <c r="E32" s="462">
        <f>SUM(E24:E31)</f>
        <v>2796999</v>
      </c>
      <c r="F32" s="462">
        <f>SUM(F24:F31)</f>
        <v>66452868</v>
      </c>
      <c r="G32" s="183"/>
    </row>
    <row r="33" spans="1:7" x14ac:dyDescent="0.2">
      <c r="A33" s="189"/>
      <c r="B33" s="19"/>
      <c r="C33" s="19"/>
      <c r="D33" s="100"/>
      <c r="E33" s="463"/>
      <c r="F33" s="463"/>
      <c r="G33" s="184"/>
    </row>
    <row r="34" spans="1:7" x14ac:dyDescent="0.2">
      <c r="A34" s="269"/>
      <c r="B34" s="187" t="s">
        <v>7</v>
      </c>
      <c r="C34" s="187"/>
      <c r="D34" s="195"/>
      <c r="E34" s="464"/>
      <c r="F34" s="464"/>
      <c r="G34" s="188"/>
    </row>
    <row r="35" spans="1:7" x14ac:dyDescent="0.2">
      <c r="A35" s="191"/>
      <c r="B35" s="6"/>
      <c r="C35" s="6"/>
      <c r="D35" s="196"/>
      <c r="E35" s="465"/>
      <c r="F35" s="465"/>
      <c r="G35" s="183"/>
    </row>
    <row r="36" spans="1:7" ht="25.5" x14ac:dyDescent="0.2">
      <c r="A36" s="191" t="s">
        <v>2</v>
      </c>
      <c r="B36" s="1"/>
      <c r="C36" s="1"/>
      <c r="D36" s="469" t="s">
        <v>316</v>
      </c>
      <c r="E36" s="470" t="s">
        <v>344</v>
      </c>
      <c r="F36" s="470" t="s">
        <v>317</v>
      </c>
      <c r="G36" s="9"/>
    </row>
    <row r="37" spans="1:7" x14ac:dyDescent="0.2">
      <c r="A37" s="65" t="s">
        <v>94</v>
      </c>
      <c r="B37" s="1"/>
      <c r="C37" s="1"/>
      <c r="D37" s="369">
        <v>20358334</v>
      </c>
      <c r="E37" s="461">
        <f>F37-D37</f>
        <v>0</v>
      </c>
      <c r="F37" s="461">
        <v>20358334</v>
      </c>
      <c r="G37" s="422"/>
    </row>
    <row r="38" spans="1:7" x14ac:dyDescent="0.2">
      <c r="A38" s="65" t="s">
        <v>82</v>
      </c>
      <c r="B38" s="1"/>
      <c r="C38" s="1"/>
      <c r="D38" s="424">
        <v>5696000</v>
      </c>
      <c r="E38" s="461">
        <f>F38-D38</f>
        <v>3000000</v>
      </c>
      <c r="F38" s="461">
        <v>8696000</v>
      </c>
      <c r="G38" s="9"/>
    </row>
    <row r="39" spans="1:7" x14ac:dyDescent="0.2">
      <c r="A39" s="65" t="s">
        <v>84</v>
      </c>
      <c r="B39" s="1"/>
      <c r="C39" s="1"/>
      <c r="D39" s="193">
        <v>0</v>
      </c>
      <c r="E39" s="461"/>
      <c r="F39" s="461"/>
      <c r="G39" s="9"/>
    </row>
    <row r="40" spans="1:7" ht="13.5" customHeight="1" x14ac:dyDescent="0.2">
      <c r="A40" s="191" t="s">
        <v>1</v>
      </c>
      <c r="B40" s="2"/>
      <c r="C40" s="2"/>
      <c r="D40" s="194">
        <f>SUM(D37:D39)</f>
        <v>26054334</v>
      </c>
      <c r="E40" s="462">
        <f>SUM(E37:E39)</f>
        <v>3000000</v>
      </c>
      <c r="F40" s="462">
        <f>SUM(F37:F39)</f>
        <v>29054334</v>
      </c>
      <c r="G40" s="183"/>
    </row>
    <row r="41" spans="1:7" x14ac:dyDescent="0.2">
      <c r="A41" s="65"/>
      <c r="B41" s="1"/>
      <c r="C41" s="1"/>
      <c r="D41" s="83"/>
      <c r="E41" s="461"/>
      <c r="F41" s="461"/>
      <c r="G41" s="9"/>
    </row>
    <row r="42" spans="1:7" x14ac:dyDescent="0.2">
      <c r="A42" s="191" t="s">
        <v>3</v>
      </c>
      <c r="B42" s="1"/>
      <c r="C42" s="1"/>
      <c r="D42" s="101"/>
      <c r="E42" s="461"/>
      <c r="F42" s="461"/>
      <c r="G42" s="9"/>
    </row>
    <row r="43" spans="1:7" x14ac:dyDescent="0.2">
      <c r="A43" s="65" t="s">
        <v>98</v>
      </c>
      <c r="B43" s="1"/>
      <c r="C43" s="1"/>
      <c r="D43" s="452">
        <v>11611334</v>
      </c>
      <c r="E43" s="461">
        <f>F43-D43</f>
        <v>3000000</v>
      </c>
      <c r="F43" s="461">
        <v>14611334</v>
      </c>
      <c r="G43" s="9"/>
    </row>
    <row r="44" spans="1:7" x14ac:dyDescent="0.2">
      <c r="A44" s="65" t="s">
        <v>99</v>
      </c>
      <c r="B44" s="1"/>
      <c r="C44" s="1"/>
      <c r="D44" s="369">
        <v>14143000</v>
      </c>
      <c r="E44" s="461">
        <f>F44-D44</f>
        <v>600964</v>
      </c>
      <c r="F44" s="461">
        <v>14743964</v>
      </c>
      <c r="G44" s="9"/>
    </row>
    <row r="45" spans="1:7" x14ac:dyDescent="0.2">
      <c r="A45" s="65" t="s">
        <v>100</v>
      </c>
      <c r="B45" s="1"/>
      <c r="C45" s="1"/>
      <c r="D45" s="424">
        <v>300000</v>
      </c>
      <c r="E45" s="461">
        <f>F45-D45</f>
        <v>0</v>
      </c>
      <c r="F45" s="461">
        <v>300000</v>
      </c>
      <c r="G45" s="9"/>
    </row>
    <row r="46" spans="1:7" ht="13.5" customHeight="1" x14ac:dyDescent="0.2">
      <c r="A46" s="191" t="s">
        <v>6</v>
      </c>
      <c r="B46" s="2"/>
      <c r="C46" s="2"/>
      <c r="D46" s="194">
        <v>26054334</v>
      </c>
      <c r="E46" s="462">
        <f>SUM(E43:E45)</f>
        <v>3600964</v>
      </c>
      <c r="F46" s="462">
        <f>SUM(F43:F45)</f>
        <v>29655298</v>
      </c>
      <c r="G46" s="183"/>
    </row>
    <row r="47" spans="1:7" ht="13.5" thickBot="1" x14ac:dyDescent="0.25">
      <c r="A47" s="189"/>
      <c r="B47" s="19"/>
      <c r="C47" s="19"/>
      <c r="D47" s="101"/>
      <c r="E47" s="466"/>
      <c r="F47" s="466"/>
      <c r="G47" s="184"/>
    </row>
    <row r="48" spans="1:7" ht="13.5" customHeight="1" x14ac:dyDescent="0.2">
      <c r="A48" s="21" t="s">
        <v>8</v>
      </c>
      <c r="B48" s="22"/>
      <c r="C48" s="22"/>
      <c r="D48" s="453">
        <v>89710203</v>
      </c>
      <c r="E48" s="467">
        <f>E21+E40</f>
        <v>6397963</v>
      </c>
      <c r="F48" s="467">
        <f>F21+F40</f>
        <v>96108166</v>
      </c>
      <c r="G48" s="185"/>
    </row>
    <row r="49" spans="1:7" ht="14.25" customHeight="1" thickBot="1" x14ac:dyDescent="0.25">
      <c r="A49" s="23" t="s">
        <v>9</v>
      </c>
      <c r="B49" s="24"/>
      <c r="C49" s="24"/>
      <c r="D49" s="454">
        <f>D32+D46</f>
        <v>89710203</v>
      </c>
      <c r="E49" s="468">
        <f>E32+E46</f>
        <v>6397963</v>
      </c>
      <c r="F49" s="468">
        <f>F32+F46</f>
        <v>96108166</v>
      </c>
      <c r="G49" s="186"/>
    </row>
    <row r="50" spans="1:7" x14ac:dyDescent="0.2">
      <c r="D50" s="407"/>
      <c r="E50" s="4"/>
      <c r="F50" s="4"/>
      <c r="G50" s="4"/>
    </row>
    <row r="51" spans="1:7" x14ac:dyDescent="0.2">
      <c r="A51" s="174"/>
    </row>
  </sheetData>
  <mergeCells count="6">
    <mergeCell ref="A1:H1"/>
    <mergeCell ref="D11:G11"/>
    <mergeCell ref="A11:C11"/>
    <mergeCell ref="A30:C30"/>
    <mergeCell ref="A6:F6"/>
    <mergeCell ref="B7:E7"/>
  </mergeCells>
  <phoneticPr fontId="0" type="noConversion"/>
  <pageMargins left="0.75" right="0.75" top="1" bottom="1" header="0.5" footer="0.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8"/>
  <sheetViews>
    <sheetView view="pageBreakPreview" zoomScale="60" zoomScaleNormal="100" workbookViewId="0">
      <selection activeCell="B3" sqref="B3:I3"/>
    </sheetView>
  </sheetViews>
  <sheetFormatPr defaultRowHeight="12.75" x14ac:dyDescent="0.2"/>
  <cols>
    <col min="1" max="1" width="8.42578125" customWidth="1"/>
    <col min="3" max="3" width="15.28515625" customWidth="1"/>
    <col min="4" max="4" width="9.7109375" customWidth="1"/>
    <col min="5" max="5" width="10.28515625" customWidth="1"/>
    <col min="6" max="13" width="9.7109375" customWidth="1"/>
  </cols>
  <sheetData>
    <row r="1" spans="1:13" x14ac:dyDescent="0.2">
      <c r="B1" s="682" t="s">
        <v>346</v>
      </c>
      <c r="C1" s="682"/>
      <c r="D1" s="682"/>
      <c r="E1" s="682"/>
      <c r="F1" s="682"/>
      <c r="G1" s="682"/>
      <c r="H1" s="682"/>
      <c r="I1" s="682"/>
    </row>
    <row r="3" spans="1:13" x14ac:dyDescent="0.2">
      <c r="B3" s="682" t="s">
        <v>384</v>
      </c>
      <c r="C3" s="682"/>
      <c r="D3" s="682"/>
      <c r="E3" s="682"/>
      <c r="F3" s="682"/>
      <c r="G3" s="682"/>
      <c r="H3" s="682"/>
      <c r="I3" s="682"/>
    </row>
    <row r="6" spans="1:13" x14ac:dyDescent="0.2">
      <c r="A6" s="3"/>
      <c r="B6" s="3"/>
      <c r="C6" s="3"/>
    </row>
    <row r="7" spans="1:13" x14ac:dyDescent="0.2">
      <c r="A7" s="3"/>
      <c r="B7" s="3"/>
      <c r="C7" s="226"/>
      <c r="D7" s="683" t="s">
        <v>16</v>
      </c>
      <c r="E7" s="683"/>
      <c r="F7" s="683"/>
      <c r="G7" s="683"/>
      <c r="H7" s="683"/>
      <c r="I7" s="683"/>
    </row>
    <row r="8" spans="1:13" x14ac:dyDescent="0.2">
      <c r="A8" s="3"/>
      <c r="B8" s="3"/>
      <c r="C8" s="226"/>
      <c r="D8" s="169"/>
      <c r="E8" s="169"/>
      <c r="F8" s="169"/>
      <c r="G8" s="169"/>
      <c r="H8" s="169"/>
      <c r="I8" s="169"/>
    </row>
    <row r="9" spans="1:13" x14ac:dyDescent="0.2">
      <c r="A9" s="3"/>
      <c r="B9" s="3"/>
      <c r="C9" s="3"/>
      <c r="D9" s="681" t="s">
        <v>48</v>
      </c>
      <c r="E9" s="681"/>
      <c r="F9" s="681"/>
      <c r="G9" s="681"/>
      <c r="H9" s="681"/>
      <c r="I9" s="681"/>
      <c r="J9" s="3"/>
      <c r="K9" s="3"/>
      <c r="L9" s="3"/>
      <c r="M9" s="3"/>
    </row>
    <row r="10" spans="1:13" x14ac:dyDescent="0.2">
      <c r="A10" s="3"/>
      <c r="B10" s="3"/>
      <c r="C10" s="3"/>
      <c r="D10" s="3"/>
      <c r="E10" s="3"/>
      <c r="F10" s="3">
        <v>2020</v>
      </c>
      <c r="G10" s="3"/>
      <c r="H10" s="3"/>
      <c r="I10" s="3"/>
      <c r="J10" s="3"/>
      <c r="K10" s="3"/>
      <c r="L10" s="3"/>
      <c r="M10" s="30"/>
    </row>
    <row r="11" spans="1:13" ht="13.5" thickBo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M11" s="166" t="s">
        <v>182</v>
      </c>
    </row>
    <row r="12" spans="1:13" ht="13.5" thickBot="1" x14ac:dyDescent="0.25">
      <c r="A12" s="28"/>
      <c r="B12" s="215" t="s">
        <v>12</v>
      </c>
      <c r="C12" s="31"/>
      <c r="D12" s="684" t="s">
        <v>13</v>
      </c>
      <c r="E12" s="685"/>
      <c r="F12" s="684" t="s">
        <v>14</v>
      </c>
      <c r="G12" s="685"/>
      <c r="H12" s="684" t="s">
        <v>15</v>
      </c>
      <c r="I12" s="685"/>
      <c r="J12" s="684" t="s">
        <v>11</v>
      </c>
      <c r="K12" s="685"/>
      <c r="L12" s="684" t="s">
        <v>17</v>
      </c>
      <c r="M12" s="685"/>
    </row>
    <row r="13" spans="1:13" ht="15" customHeight="1" thickBot="1" x14ac:dyDescent="0.25">
      <c r="A13" s="7" t="s">
        <v>21</v>
      </c>
      <c r="B13" s="688" t="s">
        <v>23</v>
      </c>
      <c r="C13" s="689"/>
      <c r="D13" s="684" t="s">
        <v>128</v>
      </c>
      <c r="E13" s="685"/>
      <c r="F13" s="684" t="s">
        <v>127</v>
      </c>
      <c r="G13" s="685"/>
      <c r="H13" s="684" t="s">
        <v>111</v>
      </c>
      <c r="I13" s="685"/>
      <c r="J13" s="684" t="s">
        <v>112</v>
      </c>
      <c r="K13" s="685"/>
      <c r="L13" s="684" t="s">
        <v>205</v>
      </c>
      <c r="M13" s="685"/>
    </row>
    <row r="14" spans="1:13" ht="23.25" customHeight="1" thickBot="1" x14ac:dyDescent="0.25">
      <c r="A14" s="259" t="s">
        <v>22</v>
      </c>
      <c r="B14" s="690"/>
      <c r="C14" s="691"/>
      <c r="D14" s="176" t="s">
        <v>18</v>
      </c>
      <c r="E14" s="471" t="s">
        <v>320</v>
      </c>
      <c r="F14" s="176" t="s">
        <v>18</v>
      </c>
      <c r="G14" s="471" t="s">
        <v>317</v>
      </c>
      <c r="H14" s="176" t="s">
        <v>18</v>
      </c>
      <c r="I14" s="471" t="s">
        <v>317</v>
      </c>
      <c r="J14" s="176" t="s">
        <v>18</v>
      </c>
      <c r="K14" s="471" t="s">
        <v>317</v>
      </c>
      <c r="L14" s="176" t="s">
        <v>18</v>
      </c>
      <c r="M14" s="471" t="s">
        <v>317</v>
      </c>
    </row>
    <row r="15" spans="1:13" x14ac:dyDescent="0.2">
      <c r="A15" s="7" t="s">
        <v>19</v>
      </c>
      <c r="B15" s="7"/>
      <c r="C15" s="32"/>
      <c r="D15" s="271"/>
      <c r="E15" s="272"/>
      <c r="F15" s="273"/>
      <c r="G15" s="272"/>
      <c r="H15" s="273"/>
      <c r="I15" s="272"/>
      <c r="J15" s="273"/>
      <c r="K15" s="272"/>
      <c r="L15" s="273"/>
      <c r="M15" s="272"/>
    </row>
    <row r="16" spans="1:13" x14ac:dyDescent="0.2">
      <c r="A16" s="269"/>
      <c r="B16" s="269"/>
      <c r="C16" s="104"/>
      <c r="D16" s="270"/>
      <c r="E16" s="266"/>
      <c r="F16" s="265"/>
      <c r="G16" s="266"/>
      <c r="H16" s="265"/>
      <c r="I16" s="266"/>
      <c r="J16" s="265"/>
      <c r="K16" s="266"/>
      <c r="L16" s="265"/>
      <c r="M16" s="266"/>
    </row>
    <row r="17" spans="1:13" x14ac:dyDescent="0.2">
      <c r="A17" s="251" t="s">
        <v>58</v>
      </c>
      <c r="B17" s="232" t="s">
        <v>110</v>
      </c>
      <c r="C17" s="260"/>
      <c r="D17" s="261">
        <v>91000</v>
      </c>
      <c r="E17" s="236">
        <v>91000</v>
      </c>
      <c r="F17" s="197"/>
      <c r="G17" s="236"/>
      <c r="H17" s="197"/>
      <c r="I17" s="236"/>
      <c r="J17" s="197"/>
      <c r="K17" s="236"/>
      <c r="L17" s="197"/>
      <c r="M17" s="236"/>
    </row>
    <row r="18" spans="1:13" x14ac:dyDescent="0.2">
      <c r="A18" s="251" t="s">
        <v>55</v>
      </c>
      <c r="B18" s="232" t="s">
        <v>109</v>
      </c>
      <c r="C18" s="260"/>
      <c r="D18" s="261">
        <v>100000</v>
      </c>
      <c r="E18" s="236">
        <v>100000</v>
      </c>
      <c r="F18" s="197"/>
      <c r="G18" s="236"/>
      <c r="H18" s="197"/>
      <c r="I18" s="236"/>
      <c r="J18" s="197"/>
      <c r="K18" s="236"/>
      <c r="L18" s="197"/>
      <c r="M18" s="236"/>
    </row>
    <row r="19" spans="1:13" x14ac:dyDescent="0.2">
      <c r="A19" s="251" t="s">
        <v>53</v>
      </c>
      <c r="B19" s="232" t="s">
        <v>126</v>
      </c>
      <c r="C19" s="260"/>
      <c r="D19" s="261"/>
      <c r="E19" s="236"/>
      <c r="F19" s="197"/>
      <c r="G19" s="236"/>
      <c r="H19" s="197">
        <v>30133288</v>
      </c>
      <c r="I19" s="236">
        <v>30570288</v>
      </c>
      <c r="J19" s="197"/>
      <c r="K19" s="236"/>
      <c r="L19" s="197"/>
      <c r="M19" s="236"/>
    </row>
    <row r="20" spans="1:13" x14ac:dyDescent="0.2">
      <c r="A20" s="251" t="s">
        <v>228</v>
      </c>
      <c r="B20" s="416" t="s">
        <v>233</v>
      </c>
      <c r="C20" s="260"/>
      <c r="D20" s="261"/>
      <c r="E20" s="236"/>
      <c r="F20" s="197"/>
      <c r="G20" s="236"/>
      <c r="H20" s="197"/>
      <c r="I20" s="236"/>
      <c r="J20" s="197"/>
      <c r="K20" s="236">
        <v>12460964</v>
      </c>
      <c r="L20" s="197">
        <v>5114581</v>
      </c>
      <c r="M20" s="236">
        <v>5114581</v>
      </c>
    </row>
    <row r="21" spans="1:13" x14ac:dyDescent="0.2">
      <c r="A21" s="251" t="s">
        <v>201</v>
      </c>
      <c r="B21" s="232" t="s">
        <v>204</v>
      </c>
      <c r="C21" s="260"/>
      <c r="D21" s="261">
        <v>4000000</v>
      </c>
      <c r="E21" s="236">
        <v>4413900</v>
      </c>
      <c r="F21" s="197"/>
      <c r="G21" s="236"/>
      <c r="H21" s="197"/>
      <c r="I21" s="236"/>
      <c r="J21" s="197">
        <v>10796000</v>
      </c>
      <c r="K21" s="236">
        <v>342515</v>
      </c>
      <c r="L21" s="197"/>
      <c r="M21" s="236"/>
    </row>
    <row r="22" spans="1:13" x14ac:dyDescent="0.2">
      <c r="A22" s="251" t="s">
        <v>60</v>
      </c>
      <c r="B22" s="686" t="s">
        <v>136</v>
      </c>
      <c r="C22" s="687"/>
      <c r="D22" s="261">
        <v>2133000</v>
      </c>
      <c r="E22" s="236">
        <v>2083020</v>
      </c>
      <c r="F22" s="197"/>
      <c r="G22" s="236"/>
      <c r="H22" s="197"/>
      <c r="I22" s="236"/>
      <c r="J22" s="197"/>
      <c r="K22" s="236"/>
      <c r="L22" s="197"/>
      <c r="M22" s="236"/>
    </row>
    <row r="23" spans="1:13" x14ac:dyDescent="0.2">
      <c r="A23" s="251" t="s">
        <v>56</v>
      </c>
      <c r="B23" s="414" t="s">
        <v>117</v>
      </c>
      <c r="C23" s="415"/>
      <c r="D23" s="262">
        <v>10000</v>
      </c>
      <c r="E23" s="245">
        <v>10000</v>
      </c>
      <c r="F23" s="244"/>
      <c r="G23" s="245"/>
      <c r="H23" s="197"/>
      <c r="I23" s="263"/>
      <c r="J23" s="244"/>
      <c r="K23" s="245"/>
      <c r="L23" s="244"/>
      <c r="M23" s="245"/>
    </row>
    <row r="24" spans="1:13" x14ac:dyDescent="0.2">
      <c r="A24" s="251" t="s">
        <v>64</v>
      </c>
      <c r="B24" s="232" t="s">
        <v>38</v>
      </c>
      <c r="C24" s="260"/>
      <c r="D24" s="262">
        <v>964000</v>
      </c>
      <c r="E24" s="245">
        <v>964000</v>
      </c>
      <c r="F24" s="244"/>
      <c r="G24" s="245"/>
      <c r="H24" s="197"/>
      <c r="I24" s="263"/>
      <c r="J24" s="244"/>
      <c r="K24" s="245"/>
      <c r="L24" s="244"/>
      <c r="M24" s="245"/>
    </row>
    <row r="25" spans="1:13" x14ac:dyDescent="0.2">
      <c r="A25" s="251" t="s">
        <v>113</v>
      </c>
      <c r="B25" s="232" t="s">
        <v>281</v>
      </c>
      <c r="C25" s="260"/>
      <c r="D25" s="274"/>
      <c r="E25" s="275"/>
      <c r="F25" s="197">
        <v>8750000</v>
      </c>
      <c r="G25" s="236">
        <v>8150000</v>
      </c>
      <c r="H25" s="197"/>
      <c r="I25" s="275"/>
      <c r="J25" s="219"/>
      <c r="K25" s="236"/>
      <c r="L25" s="219"/>
      <c r="M25" s="275"/>
    </row>
    <row r="26" spans="1:13" x14ac:dyDescent="0.2">
      <c r="A26" s="251" t="s">
        <v>230</v>
      </c>
      <c r="B26" s="232" t="s">
        <v>282</v>
      </c>
      <c r="C26" s="260"/>
      <c r="D26" s="274"/>
      <c r="E26" s="275"/>
      <c r="F26" s="197"/>
      <c r="G26" s="275"/>
      <c r="H26" s="197"/>
      <c r="I26" s="275"/>
      <c r="J26" s="197">
        <v>1064000</v>
      </c>
      <c r="K26" s="236"/>
      <c r="L26" s="219"/>
      <c r="M26" s="275"/>
    </row>
    <row r="27" spans="1:13" ht="13.5" thickBot="1" x14ac:dyDescent="0.25">
      <c r="A27" s="472" t="s">
        <v>62</v>
      </c>
      <c r="B27" s="270" t="s">
        <v>138</v>
      </c>
      <c r="C27" s="264"/>
      <c r="D27" s="277"/>
      <c r="E27" s="276">
        <v>70000</v>
      </c>
      <c r="F27" s="240"/>
      <c r="G27" s="241"/>
      <c r="H27" s="240"/>
      <c r="I27" s="241"/>
      <c r="J27" s="240">
        <v>500000</v>
      </c>
      <c r="K27" s="241">
        <v>500000</v>
      </c>
      <c r="L27" s="240"/>
      <c r="M27" s="241"/>
    </row>
    <row r="28" spans="1:13" ht="13.5" thickBot="1" x14ac:dyDescent="0.25">
      <c r="A28" s="257"/>
      <c r="B28" s="257" t="s">
        <v>119</v>
      </c>
      <c r="C28" s="267"/>
      <c r="D28" s="268">
        <f>SUM(D17:D24)</f>
        <v>7298000</v>
      </c>
      <c r="E28" s="248">
        <f>SUM(E17:E27)</f>
        <v>7731920</v>
      </c>
      <c r="F28" s="268">
        <f>SUM(F17:F25)</f>
        <v>8750000</v>
      </c>
      <c r="G28" s="248">
        <f>SUM(G17:G27)</f>
        <v>8150000</v>
      </c>
      <c r="H28" s="268">
        <v>30133288</v>
      </c>
      <c r="I28" s="248">
        <f>SUM(I17:I27)</f>
        <v>30570288</v>
      </c>
      <c r="J28" s="221">
        <v>12360000</v>
      </c>
      <c r="K28" s="248">
        <f>SUM(K17:K27)</f>
        <v>13303479</v>
      </c>
      <c r="L28" s="268">
        <v>5114581</v>
      </c>
      <c r="M28" s="248">
        <f>SUM(M17:M27)</f>
        <v>5114581</v>
      </c>
    </row>
  </sheetData>
  <mergeCells count="16">
    <mergeCell ref="B22:C22"/>
    <mergeCell ref="D13:E13"/>
    <mergeCell ref="F13:G13"/>
    <mergeCell ref="H13:I13"/>
    <mergeCell ref="J13:K13"/>
    <mergeCell ref="B13:C14"/>
    <mergeCell ref="B3:I3"/>
    <mergeCell ref="B1:I1"/>
    <mergeCell ref="D9:I9"/>
    <mergeCell ref="D7:I7"/>
    <mergeCell ref="L13:M13"/>
    <mergeCell ref="D12:E12"/>
    <mergeCell ref="F12:G12"/>
    <mergeCell ref="H12:I12"/>
    <mergeCell ref="J12:K12"/>
    <mergeCell ref="L12:M12"/>
  </mergeCells>
  <phoneticPr fontId="6" type="noConversion"/>
  <pageMargins left="0.39370078740157483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9"/>
  <sheetViews>
    <sheetView view="pageBreakPreview" zoomScale="60" zoomScaleNormal="100" workbookViewId="0">
      <selection activeCell="B3" sqref="B3:K3"/>
    </sheetView>
  </sheetViews>
  <sheetFormatPr defaultRowHeight="12.75" x14ac:dyDescent="0.2"/>
  <cols>
    <col min="1" max="1" width="4.5703125" customWidth="1"/>
    <col min="6" max="6" width="6.140625" customWidth="1"/>
    <col min="7" max="7" width="9.7109375" customWidth="1"/>
    <col min="8" max="8" width="11" customWidth="1"/>
    <col min="9" max="9" width="11.85546875" customWidth="1"/>
    <col min="10" max="10" width="9.7109375" customWidth="1"/>
  </cols>
  <sheetData>
    <row r="1" spans="1:11" x14ac:dyDescent="0.2">
      <c r="B1" s="682" t="s">
        <v>347</v>
      </c>
      <c r="C1" s="682"/>
      <c r="D1" s="682"/>
      <c r="E1" s="682"/>
      <c r="F1" s="682"/>
      <c r="G1" s="682"/>
      <c r="H1" s="682"/>
      <c r="I1" s="682"/>
      <c r="J1" s="682"/>
      <c r="K1" s="682"/>
    </row>
    <row r="3" spans="1:11" x14ac:dyDescent="0.2">
      <c r="B3" s="682" t="s">
        <v>385</v>
      </c>
      <c r="C3" s="682"/>
      <c r="D3" s="682"/>
      <c r="E3" s="682"/>
      <c r="F3" s="682"/>
      <c r="G3" s="682"/>
      <c r="H3" s="682"/>
      <c r="I3" s="682"/>
      <c r="J3" s="682"/>
      <c r="K3" s="682"/>
    </row>
    <row r="5" spans="1:11" ht="15" x14ac:dyDescent="0.25">
      <c r="A5" s="35"/>
      <c r="B5" s="35"/>
      <c r="C5" s="681" t="s">
        <v>16</v>
      </c>
      <c r="D5" s="681"/>
      <c r="E5" s="681"/>
      <c r="F5" s="681"/>
      <c r="G5" s="681"/>
    </row>
    <row r="6" spans="1:11" ht="15" x14ac:dyDescent="0.25">
      <c r="A6" s="35"/>
      <c r="G6" s="35"/>
    </row>
    <row r="7" spans="1:11" ht="15" x14ac:dyDescent="0.25">
      <c r="B7" s="35"/>
      <c r="C7" s="681" t="s">
        <v>181</v>
      </c>
      <c r="D7" s="681"/>
      <c r="E7" s="681"/>
      <c r="F7" s="681"/>
      <c r="G7" s="681"/>
    </row>
    <row r="8" spans="1:11" x14ac:dyDescent="0.2">
      <c r="D8" s="36"/>
      <c r="E8" s="373">
        <v>2020</v>
      </c>
    </row>
    <row r="9" spans="1:11" ht="13.5" thickBot="1" x14ac:dyDescent="0.25">
      <c r="J9" s="166" t="s">
        <v>182</v>
      </c>
    </row>
    <row r="10" spans="1:11" ht="15.75" customHeight="1" x14ac:dyDescent="0.2">
      <c r="A10" s="147"/>
      <c r="B10" s="38"/>
      <c r="C10" s="147"/>
      <c r="D10" s="38"/>
      <c r="E10" s="38"/>
      <c r="F10" s="38"/>
      <c r="G10" s="377" t="s">
        <v>327</v>
      </c>
      <c r="H10" s="692" t="s">
        <v>343</v>
      </c>
      <c r="I10" s="473" t="s">
        <v>321</v>
      </c>
      <c r="J10" s="146"/>
    </row>
    <row r="11" spans="1:11" ht="15" customHeight="1" thickBot="1" x14ac:dyDescent="0.25">
      <c r="A11" s="112" t="s">
        <v>21</v>
      </c>
      <c r="B11" s="40" t="s">
        <v>22</v>
      </c>
      <c r="C11" s="112"/>
      <c r="D11" s="40" t="s">
        <v>23</v>
      </c>
      <c r="E11" s="40"/>
      <c r="F11" s="20"/>
      <c r="G11" s="311" t="s">
        <v>18</v>
      </c>
      <c r="H11" s="693"/>
      <c r="I11" s="474" t="s">
        <v>18</v>
      </c>
      <c r="J11" s="145"/>
    </row>
    <row r="12" spans="1:11" ht="14.25" customHeight="1" x14ac:dyDescent="0.2">
      <c r="A12" s="7" t="s">
        <v>24</v>
      </c>
      <c r="B12" s="8"/>
      <c r="C12" s="7" t="s">
        <v>25</v>
      </c>
      <c r="D12" s="8"/>
      <c r="E12" s="8"/>
      <c r="F12" s="8"/>
      <c r="G12" s="144"/>
      <c r="H12" s="143"/>
      <c r="I12" s="143"/>
      <c r="J12" s="142"/>
    </row>
    <row r="13" spans="1:11" x14ac:dyDescent="0.2">
      <c r="A13" s="65"/>
      <c r="B13" s="477" t="s">
        <v>58</v>
      </c>
      <c r="C13" s="61" t="s">
        <v>213</v>
      </c>
      <c r="D13" s="62"/>
      <c r="E13" s="62"/>
      <c r="F13" s="1"/>
      <c r="G13" s="198">
        <f>G14+G15</f>
        <v>91000</v>
      </c>
      <c r="H13" s="306">
        <f>H14+H15</f>
        <v>0</v>
      </c>
      <c r="I13" s="306">
        <v>91000</v>
      </c>
      <c r="J13" s="50"/>
    </row>
    <row r="14" spans="1:11" x14ac:dyDescent="0.2">
      <c r="A14" s="65"/>
      <c r="B14" s="477"/>
      <c r="C14" s="65" t="s">
        <v>114</v>
      </c>
      <c r="D14" s="1"/>
      <c r="E14" s="1"/>
      <c r="F14" s="1"/>
      <c r="G14" s="199">
        <v>2000</v>
      </c>
      <c r="H14" s="304">
        <f>I14-G14</f>
        <v>0</v>
      </c>
      <c r="I14" s="304">
        <v>2000</v>
      </c>
      <c r="J14" s="50"/>
    </row>
    <row r="15" spans="1:11" x14ac:dyDescent="0.2">
      <c r="A15" s="65"/>
      <c r="B15" s="477"/>
      <c r="C15" s="65" t="s">
        <v>197</v>
      </c>
      <c r="D15" s="1"/>
      <c r="E15" s="1"/>
      <c r="F15" s="1"/>
      <c r="G15" s="199">
        <v>89000</v>
      </c>
      <c r="H15" s="304">
        <f>I15-G15</f>
        <v>0</v>
      </c>
      <c r="I15" s="304">
        <v>89000</v>
      </c>
      <c r="J15" s="50"/>
    </row>
    <row r="16" spans="1:11" x14ac:dyDescent="0.2">
      <c r="A16" s="65"/>
      <c r="B16" s="477"/>
      <c r="C16" s="65"/>
      <c r="D16" s="1"/>
      <c r="E16" s="1"/>
      <c r="F16" s="1"/>
      <c r="G16" s="199"/>
      <c r="H16" s="304"/>
      <c r="I16" s="304"/>
      <c r="J16" s="50"/>
    </row>
    <row r="17" spans="1:10" x14ac:dyDescent="0.2">
      <c r="A17" s="65"/>
      <c r="B17" s="477" t="s">
        <v>55</v>
      </c>
      <c r="C17" s="61" t="s">
        <v>39</v>
      </c>
      <c r="D17" s="62"/>
      <c r="E17" s="1"/>
      <c r="F17" s="1"/>
      <c r="G17" s="198">
        <f>G18+G19</f>
        <v>100000</v>
      </c>
      <c r="H17" s="306">
        <f>H18</f>
        <v>0</v>
      </c>
      <c r="I17" s="306">
        <v>100000</v>
      </c>
      <c r="J17" s="50"/>
    </row>
    <row r="18" spans="1:10" x14ac:dyDescent="0.2">
      <c r="A18" s="65"/>
      <c r="B18" s="477"/>
      <c r="C18" s="65" t="s">
        <v>206</v>
      </c>
      <c r="D18" s="1"/>
      <c r="E18" s="1"/>
      <c r="F18" s="1"/>
      <c r="G18" s="199">
        <v>100000</v>
      </c>
      <c r="H18" s="304">
        <f>I18-G18</f>
        <v>0</v>
      </c>
      <c r="I18" s="304">
        <v>100000</v>
      </c>
      <c r="J18" s="50"/>
    </row>
    <row r="19" spans="1:10" x14ac:dyDescent="0.2">
      <c r="A19" s="65"/>
      <c r="B19" s="477"/>
      <c r="C19" s="65"/>
      <c r="D19" s="1"/>
      <c r="E19" s="1"/>
      <c r="F19" s="1"/>
      <c r="G19" s="199"/>
      <c r="H19" s="304"/>
      <c r="I19" s="304"/>
      <c r="J19" s="50"/>
    </row>
    <row r="20" spans="1:10" x14ac:dyDescent="0.2">
      <c r="A20" s="65"/>
      <c r="B20" s="477"/>
      <c r="C20" s="65"/>
      <c r="D20" s="1"/>
      <c r="E20" s="1"/>
      <c r="F20" s="1"/>
      <c r="G20" s="199"/>
      <c r="H20" s="304"/>
      <c r="I20" s="304"/>
      <c r="J20" s="50"/>
    </row>
    <row r="21" spans="1:10" x14ac:dyDescent="0.2">
      <c r="A21" s="65"/>
      <c r="B21" s="477" t="s">
        <v>201</v>
      </c>
      <c r="C21" s="70" t="s">
        <v>203</v>
      </c>
      <c r="D21" s="1"/>
      <c r="E21" s="1"/>
      <c r="F21" s="1"/>
      <c r="G21" s="199">
        <v>4000000</v>
      </c>
      <c r="H21" s="306">
        <f>H22</f>
        <v>413900</v>
      </c>
      <c r="I21" s="306">
        <v>4413900</v>
      </c>
      <c r="J21" s="50"/>
    </row>
    <row r="22" spans="1:10" x14ac:dyDescent="0.2">
      <c r="A22" s="65"/>
      <c r="B22" s="477"/>
      <c r="C22" s="65" t="s">
        <v>207</v>
      </c>
      <c r="D22" s="1"/>
      <c r="E22" s="1"/>
      <c r="F22" s="1"/>
      <c r="G22" s="199">
        <v>4000000</v>
      </c>
      <c r="H22" s="304">
        <f>I22-G22</f>
        <v>413900</v>
      </c>
      <c r="I22" s="304">
        <v>4413900</v>
      </c>
      <c r="J22" s="50"/>
    </row>
    <row r="23" spans="1:10" x14ac:dyDescent="0.2">
      <c r="A23" s="65"/>
      <c r="B23" s="477"/>
      <c r="C23" s="65"/>
      <c r="D23" s="1"/>
      <c r="E23" s="1"/>
      <c r="F23" s="1"/>
      <c r="G23" s="199"/>
      <c r="H23" s="304"/>
      <c r="I23" s="304"/>
      <c r="J23" s="50"/>
    </row>
    <row r="24" spans="1:10" x14ac:dyDescent="0.2">
      <c r="A24" s="65"/>
      <c r="B24" s="477" t="s">
        <v>60</v>
      </c>
      <c r="C24" s="70" t="s">
        <v>115</v>
      </c>
      <c r="D24" s="1"/>
      <c r="E24" s="1"/>
      <c r="F24" s="1"/>
      <c r="G24" s="204">
        <f>SUM(G25:G28)</f>
        <v>2133000</v>
      </c>
      <c r="H24" s="306">
        <f>H25+H26+H27</f>
        <v>-49980</v>
      </c>
      <c r="I24" s="306">
        <v>2083020</v>
      </c>
      <c r="J24" s="50"/>
    </row>
    <row r="25" spans="1:10" x14ac:dyDescent="0.2">
      <c r="A25" s="65"/>
      <c r="B25" s="477"/>
      <c r="C25" s="65" t="s">
        <v>116</v>
      </c>
      <c r="D25" s="1"/>
      <c r="E25" s="1"/>
      <c r="F25" s="1"/>
      <c r="G25" s="199">
        <v>633000</v>
      </c>
      <c r="H25" s="304">
        <f>I25-G25</f>
        <v>-70000</v>
      </c>
      <c r="I25" s="304">
        <v>563000</v>
      </c>
      <c r="J25" s="50"/>
    </row>
    <row r="26" spans="1:10" x14ac:dyDescent="0.2">
      <c r="A26" s="65"/>
      <c r="B26" s="477"/>
      <c r="C26" s="65" t="s">
        <v>197</v>
      </c>
      <c r="D26" s="1"/>
      <c r="E26" s="1"/>
      <c r="F26" s="1"/>
      <c r="G26" s="199">
        <v>1500000</v>
      </c>
      <c r="H26" s="304">
        <f>I26-G26</f>
        <v>0</v>
      </c>
      <c r="I26" s="304">
        <v>1500000</v>
      </c>
      <c r="J26" s="50"/>
    </row>
    <row r="27" spans="1:10" x14ac:dyDescent="0.2">
      <c r="A27" s="65"/>
      <c r="B27" s="477"/>
      <c r="C27" s="65" t="s">
        <v>322</v>
      </c>
      <c r="D27" s="1"/>
      <c r="E27" s="1"/>
      <c r="F27" s="1"/>
      <c r="G27" s="199"/>
      <c r="H27" s="304">
        <f>I27-G27</f>
        <v>20020</v>
      </c>
      <c r="I27" s="304">
        <v>20020</v>
      </c>
      <c r="J27" s="50"/>
    </row>
    <row r="28" spans="1:10" x14ac:dyDescent="0.2">
      <c r="A28" s="65"/>
      <c r="B28" s="477"/>
      <c r="C28" s="65"/>
      <c r="D28" s="1"/>
      <c r="E28" s="1"/>
      <c r="F28" s="1"/>
      <c r="G28" s="199"/>
      <c r="H28" s="304"/>
      <c r="I28" s="304"/>
      <c r="J28" s="50"/>
    </row>
    <row r="29" spans="1:10" x14ac:dyDescent="0.2">
      <c r="A29" s="65"/>
      <c r="B29" s="477"/>
      <c r="C29" s="70"/>
      <c r="D29" s="1"/>
      <c r="E29" s="1"/>
      <c r="F29" s="1"/>
      <c r="G29" s="199"/>
      <c r="H29" s="304"/>
      <c r="I29" s="304"/>
      <c r="J29" s="50"/>
    </row>
    <row r="30" spans="1:10" x14ac:dyDescent="0.2">
      <c r="A30" s="65"/>
      <c r="B30" s="477" t="s">
        <v>56</v>
      </c>
      <c r="C30" s="70" t="s">
        <v>117</v>
      </c>
      <c r="D30" s="1"/>
      <c r="E30" s="1"/>
      <c r="F30" s="1"/>
      <c r="G30" s="204">
        <v>10000</v>
      </c>
      <c r="H30" s="306">
        <f>I30-G30</f>
        <v>0</v>
      </c>
      <c r="I30" s="306">
        <v>10000</v>
      </c>
      <c r="J30" s="50"/>
    </row>
    <row r="31" spans="1:10" x14ac:dyDescent="0.2">
      <c r="A31" s="65"/>
      <c r="B31" s="477"/>
      <c r="C31" s="65" t="s">
        <v>118</v>
      </c>
      <c r="D31" s="1"/>
      <c r="E31" s="1"/>
      <c r="F31" s="1"/>
      <c r="G31" s="199">
        <v>10000</v>
      </c>
      <c r="H31" s="304">
        <f>I31-G31</f>
        <v>0</v>
      </c>
      <c r="I31" s="304">
        <v>10000</v>
      </c>
      <c r="J31" s="50"/>
    </row>
    <row r="32" spans="1:10" x14ac:dyDescent="0.2">
      <c r="A32" s="65"/>
      <c r="B32" s="477"/>
      <c r="C32" s="65"/>
      <c r="D32" s="1"/>
      <c r="E32" s="1"/>
      <c r="F32" s="1"/>
      <c r="G32" s="199"/>
      <c r="H32" s="304"/>
      <c r="I32" s="304"/>
      <c r="J32" s="50"/>
    </row>
    <row r="33" spans="1:10" x14ac:dyDescent="0.2">
      <c r="A33" s="65"/>
      <c r="B33" s="477">
        <v>107051</v>
      </c>
      <c r="C33" s="61" t="s">
        <v>38</v>
      </c>
      <c r="D33" s="62"/>
      <c r="E33" s="62"/>
      <c r="F33" s="1"/>
      <c r="G33" s="198">
        <f>G34</f>
        <v>964000</v>
      </c>
      <c r="H33" s="306">
        <f>I33-G33</f>
        <v>0</v>
      </c>
      <c r="I33" s="306">
        <v>964000</v>
      </c>
      <c r="J33" s="50"/>
    </row>
    <row r="34" spans="1:10" x14ac:dyDescent="0.2">
      <c r="A34" s="65"/>
      <c r="B34" s="477"/>
      <c r="C34" s="65" t="s">
        <v>139</v>
      </c>
      <c r="D34" s="1"/>
      <c r="E34" s="1" t="s">
        <v>236</v>
      </c>
      <c r="F34" s="1"/>
      <c r="G34" s="199">
        <v>964000</v>
      </c>
      <c r="H34" s="304">
        <f>I34-G34</f>
        <v>0</v>
      </c>
      <c r="I34" s="304">
        <v>964000</v>
      </c>
      <c r="J34" s="50"/>
    </row>
    <row r="35" spans="1:10" x14ac:dyDescent="0.2">
      <c r="A35" s="65"/>
      <c r="B35" s="477"/>
      <c r="C35" s="65"/>
      <c r="D35" s="1"/>
      <c r="E35" s="1"/>
      <c r="F35" s="1"/>
      <c r="G35" s="199"/>
      <c r="H35" s="304"/>
      <c r="I35" s="304"/>
      <c r="J35" s="50"/>
    </row>
    <row r="36" spans="1:10" x14ac:dyDescent="0.2">
      <c r="A36" s="65"/>
      <c r="B36" s="477" t="s">
        <v>62</v>
      </c>
      <c r="C36" s="172" t="s">
        <v>138</v>
      </c>
      <c r="D36" s="1"/>
      <c r="E36" s="1"/>
      <c r="F36" s="1"/>
      <c r="G36" s="199"/>
      <c r="H36" s="306">
        <v>70000</v>
      </c>
      <c r="I36" s="306">
        <v>70000</v>
      </c>
      <c r="J36" s="50"/>
    </row>
    <row r="37" spans="1:10" x14ac:dyDescent="0.2">
      <c r="A37" s="65"/>
      <c r="B37" s="203"/>
      <c r="C37" s="65" t="s">
        <v>323</v>
      </c>
      <c r="D37" s="1"/>
      <c r="E37" s="1"/>
      <c r="F37" s="1"/>
      <c r="G37" s="199"/>
      <c r="H37" s="304">
        <f>I37-G37</f>
        <v>70000</v>
      </c>
      <c r="I37" s="304">
        <v>70000</v>
      </c>
      <c r="J37" s="50"/>
    </row>
    <row r="38" spans="1:10" ht="13.5" thickBot="1" x14ac:dyDescent="0.25">
      <c r="A38" s="141"/>
      <c r="B38" s="202"/>
      <c r="C38" s="141"/>
      <c r="D38" s="89"/>
      <c r="E38" s="89"/>
      <c r="F38" s="89"/>
      <c r="G38" s="200"/>
      <c r="H38" s="475"/>
      <c r="I38" s="475"/>
      <c r="J38" s="140"/>
    </row>
    <row r="39" spans="1:10" ht="13.5" thickBot="1" x14ac:dyDescent="0.25">
      <c r="A39" s="14"/>
      <c r="B39" s="34"/>
      <c r="C39" s="28" t="s">
        <v>119</v>
      </c>
      <c r="D39" s="31"/>
      <c r="E39" s="31"/>
      <c r="F39" s="29"/>
      <c r="G39" s="201">
        <f>G13+G17+G21+G24+G30+G33</f>
        <v>7298000</v>
      </c>
      <c r="H39" s="476">
        <f>H13+H17+H21+H24+H30+H33+H36</f>
        <v>433920</v>
      </c>
      <c r="I39" s="476">
        <f>I13+I17+I21+I24+I30+I33+I36</f>
        <v>7731920</v>
      </c>
      <c r="J39" s="139"/>
    </row>
  </sheetData>
  <mergeCells count="5">
    <mergeCell ref="C7:G7"/>
    <mergeCell ref="C5:G5"/>
    <mergeCell ref="B1:K1"/>
    <mergeCell ref="B3:K3"/>
    <mergeCell ref="H10:H11"/>
  </mergeCells>
  <phoneticPr fontId="6" type="noConversion"/>
  <pageMargins left="0.75" right="0.75" top="1" bottom="1" header="0.5" footer="0.5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2"/>
  <sheetViews>
    <sheetView view="pageBreakPreview" zoomScale="60" zoomScaleNormal="100" workbookViewId="0">
      <selection activeCell="B3" sqref="B3:K3"/>
    </sheetView>
  </sheetViews>
  <sheetFormatPr defaultRowHeight="12.75" x14ac:dyDescent="0.2"/>
  <cols>
    <col min="1" max="1" width="4.5703125" customWidth="1"/>
    <col min="2" max="2" width="8" customWidth="1"/>
    <col min="3" max="3" width="5.7109375" customWidth="1"/>
    <col min="6" max="6" width="13.85546875" customWidth="1"/>
    <col min="7" max="7" width="9.85546875" customWidth="1"/>
    <col min="8" max="8" width="10.85546875" customWidth="1"/>
    <col min="9" max="9" width="10" customWidth="1"/>
    <col min="10" max="10" width="8.85546875" customWidth="1"/>
  </cols>
  <sheetData>
    <row r="1" spans="1:11" x14ac:dyDescent="0.2">
      <c r="B1" s="682" t="s">
        <v>348</v>
      </c>
      <c r="C1" s="682"/>
      <c r="D1" s="682"/>
      <c r="E1" s="682"/>
      <c r="F1" s="682"/>
      <c r="G1" s="682"/>
      <c r="H1" s="682"/>
      <c r="I1" s="682"/>
      <c r="J1" s="682"/>
      <c r="K1" s="682"/>
    </row>
    <row r="3" spans="1:11" x14ac:dyDescent="0.2">
      <c r="B3" s="674" t="s">
        <v>386</v>
      </c>
      <c r="C3" s="674"/>
      <c r="D3" s="674"/>
      <c r="E3" s="674"/>
      <c r="F3" s="674"/>
      <c r="G3" s="674"/>
      <c r="H3" s="674"/>
      <c r="I3" s="674"/>
      <c r="J3" s="674"/>
      <c r="K3" s="674"/>
    </row>
    <row r="5" spans="1:11" ht="15" x14ac:dyDescent="0.25">
      <c r="A5" s="35"/>
      <c r="B5" s="35"/>
      <c r="C5" s="35"/>
      <c r="D5" s="681" t="s">
        <v>16</v>
      </c>
      <c r="E5" s="681"/>
      <c r="F5" s="681"/>
      <c r="G5" s="681"/>
    </row>
    <row r="6" spans="1:11" ht="15" x14ac:dyDescent="0.25">
      <c r="A6" s="35"/>
      <c r="B6" s="35"/>
      <c r="C6" s="35"/>
      <c r="D6" s="35"/>
      <c r="G6" s="35"/>
    </row>
    <row r="7" spans="1:11" ht="15" x14ac:dyDescent="0.25">
      <c r="A7" s="35"/>
      <c r="B7" s="35"/>
      <c r="C7" s="35"/>
      <c r="D7" s="681" t="s">
        <v>183</v>
      </c>
      <c r="E7" s="681"/>
      <c r="F7" s="681"/>
      <c r="G7" s="681"/>
    </row>
    <row r="8" spans="1:11" x14ac:dyDescent="0.2">
      <c r="D8" s="3"/>
      <c r="E8" s="683">
        <v>2020</v>
      </c>
      <c r="F8" s="683"/>
    </row>
    <row r="9" spans="1:11" ht="13.5" thickBot="1" x14ac:dyDescent="0.25">
      <c r="D9" s="3"/>
      <c r="E9" s="169"/>
      <c r="F9" s="169"/>
      <c r="J9" s="166" t="s">
        <v>182</v>
      </c>
    </row>
    <row r="10" spans="1:11" x14ac:dyDescent="0.2">
      <c r="A10" s="37"/>
      <c r="B10" s="37"/>
      <c r="C10" s="38"/>
      <c r="D10" s="38"/>
      <c r="E10" s="38"/>
      <c r="F10" s="38"/>
      <c r="G10" s="377"/>
      <c r="H10" s="694" t="s">
        <v>349</v>
      </c>
      <c r="I10" s="478" t="s">
        <v>324</v>
      </c>
      <c r="J10" s="56"/>
    </row>
    <row r="11" spans="1:11" ht="13.5" thickBot="1" x14ac:dyDescent="0.25">
      <c r="A11" s="39" t="s">
        <v>21</v>
      </c>
      <c r="B11" s="39" t="s">
        <v>22</v>
      </c>
      <c r="C11" s="40"/>
      <c r="D11" s="40" t="s">
        <v>23</v>
      </c>
      <c r="E11" s="40"/>
      <c r="F11" s="20"/>
      <c r="G11" s="311" t="s">
        <v>18</v>
      </c>
      <c r="H11" s="695"/>
      <c r="I11" s="41" t="s">
        <v>18</v>
      </c>
      <c r="J11" s="57"/>
    </row>
    <row r="12" spans="1:11" x14ac:dyDescent="0.2">
      <c r="A12" s="42" t="s">
        <v>24</v>
      </c>
      <c r="B12" s="42"/>
      <c r="C12" s="8" t="s">
        <v>25</v>
      </c>
      <c r="D12" s="8"/>
      <c r="E12" s="8"/>
      <c r="F12" s="43"/>
      <c r="G12" s="44"/>
      <c r="H12" s="45"/>
      <c r="I12" s="45"/>
      <c r="J12" s="46"/>
    </row>
    <row r="13" spans="1:11" x14ac:dyDescent="0.2">
      <c r="A13" s="374"/>
      <c r="B13" s="374"/>
      <c r="C13" s="11"/>
      <c r="D13" s="11"/>
      <c r="E13" s="11"/>
      <c r="F13" s="375"/>
      <c r="G13" s="376"/>
      <c r="H13" s="59"/>
      <c r="I13" s="59"/>
      <c r="J13" s="60"/>
    </row>
    <row r="14" spans="1:11" x14ac:dyDescent="0.2">
      <c r="A14" s="12"/>
      <c r="B14" s="605">
        <v>900020</v>
      </c>
      <c r="C14" s="606" t="s">
        <v>210</v>
      </c>
      <c r="D14" s="607"/>
      <c r="E14" s="607"/>
      <c r="F14" s="229"/>
      <c r="G14" s="206">
        <f>SUM(G16:G20)</f>
        <v>8750000</v>
      </c>
      <c r="H14" s="604">
        <f>H16+H17+H19+H20</f>
        <v>-600000</v>
      </c>
      <c r="I14" s="604">
        <f>I16+I17+I19+I20</f>
        <v>8150000</v>
      </c>
      <c r="J14" s="138"/>
    </row>
    <row r="15" spans="1:11" x14ac:dyDescent="0.2">
      <c r="A15" s="12"/>
      <c r="B15" s="12"/>
      <c r="C15" s="1"/>
      <c r="D15" s="1"/>
      <c r="E15" s="1"/>
      <c r="F15" s="47"/>
      <c r="G15" s="199"/>
      <c r="H15" s="304"/>
      <c r="I15" s="304"/>
      <c r="J15" s="50"/>
    </row>
    <row r="16" spans="1:11" x14ac:dyDescent="0.2">
      <c r="A16" s="12"/>
      <c r="B16" s="12"/>
      <c r="C16" s="1"/>
      <c r="D16" s="1" t="s">
        <v>208</v>
      </c>
      <c r="E16" s="1"/>
      <c r="F16" s="47"/>
      <c r="G16" s="197">
        <v>4700000</v>
      </c>
      <c r="H16" s="304">
        <f>I16-G16</f>
        <v>0</v>
      </c>
      <c r="I16" s="304">
        <v>4700000</v>
      </c>
      <c r="J16" s="50"/>
    </row>
    <row r="17" spans="1:10" x14ac:dyDescent="0.2">
      <c r="A17" s="12"/>
      <c r="B17" s="12"/>
      <c r="C17" s="1"/>
      <c r="D17" s="1" t="s">
        <v>120</v>
      </c>
      <c r="E17" s="1"/>
      <c r="F17" s="47"/>
      <c r="G17" s="197">
        <v>3000000</v>
      </c>
      <c r="H17" s="304">
        <f>I17-G17</f>
        <v>0</v>
      </c>
      <c r="I17" s="304">
        <v>3000000</v>
      </c>
      <c r="J17" s="50"/>
    </row>
    <row r="18" spans="1:10" hidden="1" x14ac:dyDescent="0.2">
      <c r="A18" s="12"/>
      <c r="B18" s="12"/>
      <c r="C18" s="1"/>
      <c r="D18" s="10"/>
      <c r="E18" s="10"/>
      <c r="F18" s="47"/>
      <c r="G18" s="197"/>
      <c r="H18" s="304"/>
      <c r="I18" s="304"/>
      <c r="J18" s="50"/>
    </row>
    <row r="19" spans="1:10" x14ac:dyDescent="0.2">
      <c r="A19" s="12"/>
      <c r="B19" s="12"/>
      <c r="C19" s="1"/>
      <c r="D19" s="1" t="s">
        <v>121</v>
      </c>
      <c r="E19" s="1"/>
      <c r="F19" s="47"/>
      <c r="G19" s="197">
        <v>1000000</v>
      </c>
      <c r="H19" s="304">
        <f>I19-G19</f>
        <v>-1000000</v>
      </c>
      <c r="I19" s="304"/>
      <c r="J19" s="50"/>
    </row>
    <row r="20" spans="1:10" x14ac:dyDescent="0.2">
      <c r="A20" s="12"/>
      <c r="B20" s="12"/>
      <c r="C20" s="1"/>
      <c r="D20" s="1" t="s">
        <v>122</v>
      </c>
      <c r="E20" s="1"/>
      <c r="F20" s="47"/>
      <c r="G20" s="197">
        <v>50000</v>
      </c>
      <c r="H20" s="304">
        <f>I20-G20</f>
        <v>400000</v>
      </c>
      <c r="I20" s="304">
        <v>450000</v>
      </c>
      <c r="J20" s="50"/>
    </row>
    <row r="21" spans="1:10" x14ac:dyDescent="0.2">
      <c r="A21" s="12"/>
      <c r="B21" s="12"/>
      <c r="C21" s="1"/>
      <c r="D21" s="1"/>
      <c r="E21" s="1"/>
      <c r="F21" s="47"/>
      <c r="G21" s="199"/>
      <c r="H21" s="304"/>
      <c r="I21" s="304"/>
      <c r="J21" s="50"/>
    </row>
    <row r="22" spans="1:10" x14ac:dyDescent="0.2">
      <c r="A22" s="12"/>
      <c r="B22" s="12"/>
      <c r="C22" s="1"/>
      <c r="D22" s="1"/>
      <c r="E22" s="1"/>
      <c r="F22" s="47"/>
      <c r="G22" s="199"/>
      <c r="H22" s="304"/>
      <c r="I22" s="304"/>
      <c r="J22" s="50"/>
    </row>
    <row r="23" spans="1:10" x14ac:dyDescent="0.2">
      <c r="A23" s="12"/>
      <c r="B23" s="12"/>
      <c r="C23" s="1"/>
      <c r="D23" s="1"/>
      <c r="E23" s="1"/>
      <c r="F23" s="47"/>
      <c r="G23" s="199"/>
      <c r="H23" s="304"/>
      <c r="I23" s="304"/>
      <c r="J23" s="50"/>
    </row>
    <row r="24" spans="1:10" x14ac:dyDescent="0.2">
      <c r="A24" s="12"/>
      <c r="B24" s="12"/>
      <c r="C24" s="1"/>
      <c r="D24" s="1"/>
      <c r="E24" s="1"/>
      <c r="F24" s="47"/>
      <c r="G24" s="199"/>
      <c r="H24" s="304"/>
      <c r="I24" s="304"/>
      <c r="J24" s="50"/>
    </row>
    <row r="25" spans="1:10" x14ac:dyDescent="0.2">
      <c r="A25" s="12"/>
      <c r="B25" s="12"/>
      <c r="C25" s="1"/>
      <c r="D25" s="1"/>
      <c r="E25" s="1"/>
      <c r="F25" s="47"/>
      <c r="G25" s="199"/>
      <c r="H25" s="304"/>
      <c r="I25" s="304"/>
      <c r="J25" s="50"/>
    </row>
    <row r="26" spans="1:10" x14ac:dyDescent="0.2">
      <c r="A26" s="12"/>
      <c r="B26" s="12"/>
      <c r="C26" s="1"/>
      <c r="D26" s="1"/>
      <c r="E26" s="1"/>
      <c r="F26" s="47"/>
      <c r="G26" s="199"/>
      <c r="H26" s="304"/>
      <c r="I26" s="304"/>
      <c r="J26" s="50"/>
    </row>
    <row r="27" spans="1:10" ht="13.5" thickBot="1" x14ac:dyDescent="0.25">
      <c r="A27" s="13"/>
      <c r="B27" s="13"/>
      <c r="C27" s="19"/>
      <c r="D27" s="19"/>
      <c r="E27" s="19"/>
      <c r="F27" s="51"/>
      <c r="G27" s="205"/>
      <c r="H27" s="316"/>
      <c r="I27" s="316"/>
      <c r="J27" s="53"/>
    </row>
    <row r="28" spans="1:10" ht="13.5" thickBot="1" x14ac:dyDescent="0.25">
      <c r="A28" s="54"/>
      <c r="B28" s="54"/>
      <c r="C28" s="28" t="s">
        <v>119</v>
      </c>
      <c r="D28" s="31"/>
      <c r="E28" s="31"/>
      <c r="F28" s="29"/>
      <c r="G28" s="218">
        <f>SUM(G16:G20)</f>
        <v>8750000</v>
      </c>
      <c r="H28" s="480">
        <f>H14</f>
        <v>-600000</v>
      </c>
      <c r="I28" s="480">
        <f>I14</f>
        <v>8150000</v>
      </c>
      <c r="J28" s="103"/>
    </row>
    <row r="29" spans="1:10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</row>
    <row r="32" spans="1:10" ht="15" customHeight="1" x14ac:dyDescent="0.2">
      <c r="C32" s="681" t="s">
        <v>184</v>
      </c>
      <c r="D32" s="681"/>
      <c r="E32" s="681"/>
      <c r="F32" s="681"/>
      <c r="G32" s="681"/>
      <c r="H32" s="681"/>
    </row>
    <row r="33" spans="1:10" ht="15" x14ac:dyDescent="0.25">
      <c r="E33" s="683">
        <v>2020</v>
      </c>
      <c r="F33" s="683"/>
      <c r="G33" s="35"/>
    </row>
    <row r="34" spans="1:10" ht="13.5" thickBot="1" x14ac:dyDescent="0.25">
      <c r="A34" s="20"/>
      <c r="D34" s="36"/>
      <c r="H34" s="36"/>
      <c r="I34" s="36"/>
      <c r="J34" s="166" t="s">
        <v>182</v>
      </c>
    </row>
    <row r="35" spans="1:10" x14ac:dyDescent="0.2">
      <c r="A35" s="37"/>
      <c r="B35" s="37"/>
      <c r="C35" s="38"/>
      <c r="D35" s="38"/>
      <c r="E35" s="38"/>
      <c r="F35" s="38"/>
      <c r="G35" s="377"/>
      <c r="H35" s="694" t="s">
        <v>343</v>
      </c>
      <c r="I35" s="479" t="s">
        <v>324</v>
      </c>
      <c r="J35" s="56"/>
    </row>
    <row r="36" spans="1:10" ht="13.5" thickBot="1" x14ac:dyDescent="0.25">
      <c r="A36" s="39" t="s">
        <v>21</v>
      </c>
      <c r="B36" s="39" t="s">
        <v>22</v>
      </c>
      <c r="C36" s="40"/>
      <c r="D36" s="40" t="s">
        <v>23</v>
      </c>
      <c r="E36" s="40"/>
      <c r="F36" s="40"/>
      <c r="G36" s="258" t="s">
        <v>18</v>
      </c>
      <c r="H36" s="695"/>
      <c r="I36" s="41" t="s">
        <v>18</v>
      </c>
      <c r="J36" s="57"/>
    </row>
    <row r="37" spans="1:10" x14ac:dyDescent="0.2">
      <c r="A37" s="42" t="s">
        <v>24</v>
      </c>
      <c r="B37" s="483"/>
      <c r="C37" s="7" t="s">
        <v>25</v>
      </c>
      <c r="D37" s="8"/>
      <c r="E37" s="58"/>
      <c r="F37" s="32"/>
      <c r="G37" s="44"/>
      <c r="H37" s="45"/>
      <c r="I37" s="45"/>
      <c r="J37" s="46"/>
    </row>
    <row r="38" spans="1:10" hidden="1" x14ac:dyDescent="0.2">
      <c r="A38" s="12"/>
      <c r="B38" s="484"/>
      <c r="C38" s="61"/>
      <c r="D38" s="62"/>
      <c r="E38" s="62"/>
      <c r="F38" s="63"/>
      <c r="G38" s="64"/>
      <c r="H38" s="84"/>
      <c r="I38" s="84"/>
      <c r="J38" s="82"/>
    </row>
    <row r="39" spans="1:10" hidden="1" x14ac:dyDescent="0.2">
      <c r="A39" s="12"/>
      <c r="B39" s="485"/>
      <c r="C39" s="66"/>
      <c r="D39" s="1"/>
      <c r="E39" s="1"/>
      <c r="F39" s="47"/>
      <c r="G39" s="48"/>
      <c r="H39" s="49"/>
      <c r="I39" s="49"/>
      <c r="J39" s="50"/>
    </row>
    <row r="40" spans="1:10" hidden="1" x14ac:dyDescent="0.2">
      <c r="A40" s="12"/>
      <c r="B40" s="485"/>
      <c r="C40" s="65"/>
      <c r="D40" s="1"/>
      <c r="E40" s="1"/>
      <c r="F40" s="47"/>
      <c r="G40" s="48"/>
      <c r="H40" s="49"/>
      <c r="I40" s="49"/>
      <c r="J40" s="50"/>
    </row>
    <row r="41" spans="1:10" hidden="1" x14ac:dyDescent="0.2">
      <c r="A41" s="12"/>
      <c r="B41" s="485"/>
      <c r="C41" s="66"/>
      <c r="D41" s="25"/>
      <c r="E41" s="25"/>
      <c r="F41" s="67"/>
      <c r="G41" s="48"/>
      <c r="H41" s="49"/>
      <c r="I41" s="49"/>
      <c r="J41" s="50"/>
    </row>
    <row r="42" spans="1:10" x14ac:dyDescent="0.2">
      <c r="A42" s="12"/>
      <c r="B42" s="481" t="s">
        <v>228</v>
      </c>
      <c r="C42" s="172" t="s">
        <v>325</v>
      </c>
      <c r="D42" s="87"/>
      <c r="E42" s="87"/>
      <c r="F42" s="132"/>
      <c r="G42" s="482"/>
      <c r="H42" s="306">
        <f>I42-G42</f>
        <v>12460964</v>
      </c>
      <c r="I42" s="306">
        <v>12460964</v>
      </c>
      <c r="J42" s="133"/>
    </row>
    <row r="43" spans="1:10" x14ac:dyDescent="0.2">
      <c r="A43" s="12"/>
      <c r="B43" s="486"/>
      <c r="C43" s="489" t="s">
        <v>326</v>
      </c>
      <c r="D43" s="490"/>
      <c r="E43" s="490"/>
      <c r="F43" s="491"/>
      <c r="G43" s="48"/>
      <c r="H43" s="304">
        <f>I43-G43</f>
        <v>12460964</v>
      </c>
      <c r="I43" s="304">
        <v>12460964</v>
      </c>
      <c r="J43" s="50"/>
    </row>
    <row r="44" spans="1:10" x14ac:dyDescent="0.2">
      <c r="A44" s="12"/>
      <c r="B44" s="486"/>
      <c r="C44" s="66"/>
      <c r="D44" s="25"/>
      <c r="E44" s="25"/>
      <c r="F44" s="67"/>
      <c r="G44" s="48"/>
      <c r="H44" s="49"/>
      <c r="I44" s="49"/>
      <c r="J44" s="50"/>
    </row>
    <row r="45" spans="1:10" x14ac:dyDescent="0.2">
      <c r="A45" s="12"/>
      <c r="B45" s="487" t="s">
        <v>201</v>
      </c>
      <c r="C45" s="70" t="s">
        <v>203</v>
      </c>
      <c r="D45" s="68"/>
      <c r="E45" s="68"/>
      <c r="F45" s="69"/>
      <c r="G45" s="219">
        <v>10796000</v>
      </c>
      <c r="H45" s="306">
        <f>I45-G45</f>
        <v>-10453485</v>
      </c>
      <c r="I45" s="306">
        <v>342515</v>
      </c>
      <c r="J45" s="50"/>
    </row>
    <row r="46" spans="1:10" x14ac:dyDescent="0.2">
      <c r="A46" s="12"/>
      <c r="B46" s="487"/>
      <c r="C46" s="65"/>
      <c r="D46" s="68"/>
      <c r="E46" s="68"/>
      <c r="F46" s="69"/>
      <c r="G46" s="197"/>
      <c r="H46" s="314"/>
      <c r="I46" s="314"/>
      <c r="J46" s="131"/>
    </row>
    <row r="47" spans="1:10" x14ac:dyDescent="0.2">
      <c r="A47" s="12"/>
      <c r="B47" s="487" t="s">
        <v>230</v>
      </c>
      <c r="C47" s="70" t="s">
        <v>242</v>
      </c>
      <c r="D47" s="68"/>
      <c r="E47" s="1"/>
      <c r="F47" s="47"/>
      <c r="G47" s="219">
        <v>1064000</v>
      </c>
      <c r="H47" s="306">
        <f>I47-G47</f>
        <v>-1064000</v>
      </c>
      <c r="I47" s="306"/>
      <c r="J47" s="50"/>
    </row>
    <row r="48" spans="1:10" x14ac:dyDescent="0.2">
      <c r="A48" s="12"/>
      <c r="B48" s="487"/>
      <c r="C48" s="70"/>
      <c r="D48" s="68"/>
      <c r="E48" s="68"/>
      <c r="F48" s="69"/>
      <c r="G48" s="219"/>
      <c r="H48" s="314"/>
      <c r="I48" s="314"/>
      <c r="J48" s="131"/>
    </row>
    <row r="49" spans="1:10" x14ac:dyDescent="0.2">
      <c r="A49" s="12"/>
      <c r="B49" s="487" t="s">
        <v>62</v>
      </c>
      <c r="C49" s="70" t="s">
        <v>243</v>
      </c>
      <c r="D49" s="68"/>
      <c r="E49" s="1"/>
      <c r="F49" s="47"/>
      <c r="G49" s="219">
        <v>500000</v>
      </c>
      <c r="H49" s="306">
        <f>I49-G49</f>
        <v>0</v>
      </c>
      <c r="I49" s="306">
        <v>500000</v>
      </c>
      <c r="J49" s="50"/>
    </row>
    <row r="50" spans="1:10" x14ac:dyDescent="0.2">
      <c r="A50" s="12"/>
      <c r="B50" s="488"/>
      <c r="C50" s="121"/>
      <c r="D50" s="118"/>
      <c r="E50" s="68"/>
      <c r="F50" s="69"/>
      <c r="G50" s="197"/>
      <c r="H50" s="304"/>
      <c r="I50" s="304"/>
      <c r="J50" s="133"/>
    </row>
    <row r="51" spans="1:10" ht="13.5" thickBot="1" x14ac:dyDescent="0.25">
      <c r="A51" s="13"/>
      <c r="B51" s="13"/>
      <c r="F51" s="71"/>
      <c r="G51" s="220"/>
      <c r="H51" s="475"/>
      <c r="I51" s="475"/>
      <c r="J51" s="140"/>
    </row>
    <row r="52" spans="1:10" ht="13.5" thickBot="1" x14ac:dyDescent="0.25">
      <c r="A52" s="54"/>
      <c r="B52" s="54"/>
      <c r="C52" s="28" t="s">
        <v>119</v>
      </c>
      <c r="D52" s="31"/>
      <c r="E52" s="31"/>
      <c r="F52" s="29"/>
      <c r="G52" s="492">
        <f>SUM(G45:G51)</f>
        <v>12360000</v>
      </c>
      <c r="H52" s="201">
        <f>H42+H45+H47+H49</f>
        <v>943479</v>
      </c>
      <c r="I52" s="201">
        <f>I42+I45+I47+I49</f>
        <v>13303479</v>
      </c>
      <c r="J52" s="72"/>
    </row>
  </sheetData>
  <mergeCells count="9">
    <mergeCell ref="H35:H36"/>
    <mergeCell ref="B3:K3"/>
    <mergeCell ref="E33:F33"/>
    <mergeCell ref="B1:K1"/>
    <mergeCell ref="D5:G5"/>
    <mergeCell ref="D7:G7"/>
    <mergeCell ref="E8:F8"/>
    <mergeCell ref="C32:H32"/>
    <mergeCell ref="H10:H11"/>
  </mergeCells>
  <phoneticPr fontId="6" type="noConversion"/>
  <pageMargins left="0.25" right="0.25" top="0.75" bottom="0.75" header="0.3" footer="0.3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1"/>
  <sheetViews>
    <sheetView view="pageBreakPreview" zoomScale="60" zoomScaleNormal="100" workbookViewId="0">
      <selection activeCell="B3" sqref="B3:H3"/>
    </sheetView>
  </sheetViews>
  <sheetFormatPr defaultRowHeight="12.75" x14ac:dyDescent="0.2"/>
  <cols>
    <col min="1" max="1" width="7.85546875" customWidth="1"/>
    <col min="2" max="2" width="6.140625" customWidth="1"/>
    <col min="5" max="5" width="16.85546875" customWidth="1"/>
    <col min="6" max="6" width="13.5703125" customWidth="1"/>
    <col min="7" max="7" width="13.85546875" customWidth="1"/>
    <col min="8" max="8" width="13.42578125" customWidth="1"/>
  </cols>
  <sheetData>
    <row r="1" spans="1:8" x14ac:dyDescent="0.2">
      <c r="B1" s="696" t="s">
        <v>350</v>
      </c>
      <c r="C1" s="696"/>
      <c r="D1" s="696"/>
      <c r="E1" s="696"/>
      <c r="F1" s="696"/>
      <c r="G1" s="696"/>
      <c r="H1" s="696"/>
    </row>
    <row r="3" spans="1:8" x14ac:dyDescent="0.2">
      <c r="B3" s="696" t="s">
        <v>387</v>
      </c>
      <c r="C3" s="696"/>
      <c r="D3" s="696"/>
      <c r="E3" s="696"/>
      <c r="F3" s="696"/>
      <c r="G3" s="696"/>
      <c r="H3" s="696"/>
    </row>
    <row r="7" spans="1:8" x14ac:dyDescent="0.2">
      <c r="A7" s="3"/>
      <c r="B7" s="3"/>
      <c r="C7" s="681" t="s">
        <v>16</v>
      </c>
      <c r="D7" s="681"/>
      <c r="E7" s="681"/>
      <c r="F7" s="681"/>
    </row>
    <row r="8" spans="1:8" ht="13.5" thickBot="1" x14ac:dyDescent="0.25">
      <c r="A8" s="3"/>
      <c r="F8" s="378" t="s">
        <v>182</v>
      </c>
      <c r="G8" s="378" t="s">
        <v>182</v>
      </c>
    </row>
    <row r="9" spans="1:8" x14ac:dyDescent="0.2">
      <c r="A9" s="109"/>
      <c r="B9" s="93"/>
      <c r="C9" s="697" t="s">
        <v>26</v>
      </c>
      <c r="D9" s="697"/>
      <c r="E9" s="697"/>
      <c r="F9" s="697"/>
      <c r="G9" s="703"/>
      <c r="H9" s="705"/>
    </row>
    <row r="10" spans="1:8" ht="13.5" thickBot="1" x14ac:dyDescent="0.25">
      <c r="A10" s="55"/>
      <c r="C10" s="170"/>
      <c r="D10" s="169"/>
      <c r="E10" s="169">
        <v>2020</v>
      </c>
      <c r="F10" s="225"/>
      <c r="G10" s="704"/>
      <c r="H10" s="706"/>
    </row>
    <row r="11" spans="1:8" ht="13.5" thickBot="1" x14ac:dyDescent="0.25">
      <c r="A11" s="18"/>
      <c r="B11" s="73"/>
      <c r="C11" s="74"/>
      <c r="D11" s="75"/>
      <c r="E11" s="75"/>
      <c r="F11" s="18"/>
      <c r="G11" s="18"/>
      <c r="H11" s="18"/>
    </row>
    <row r="12" spans="1:8" ht="15" customHeight="1" thickBot="1" x14ac:dyDescent="0.25">
      <c r="A12" s="223" t="s">
        <v>21</v>
      </c>
      <c r="B12" s="55"/>
      <c r="F12" s="494" t="s">
        <v>327</v>
      </c>
      <c r="G12" s="701" t="s">
        <v>343</v>
      </c>
      <c r="H12" s="494" t="s">
        <v>324</v>
      </c>
    </row>
    <row r="13" spans="1:8" ht="15.75" customHeight="1" thickBot="1" x14ac:dyDescent="0.25">
      <c r="A13" s="223" t="s">
        <v>22</v>
      </c>
      <c r="B13" s="77" t="s">
        <v>23</v>
      </c>
      <c r="C13" s="78"/>
      <c r="D13" s="78"/>
      <c r="E13" s="78"/>
      <c r="F13" s="495" t="s">
        <v>18</v>
      </c>
      <c r="G13" s="702"/>
      <c r="H13" s="495" t="s">
        <v>18</v>
      </c>
    </row>
    <row r="14" spans="1:8" x14ac:dyDescent="0.2">
      <c r="A14" s="224" t="s">
        <v>27</v>
      </c>
      <c r="B14" s="79"/>
      <c r="C14" s="11"/>
      <c r="D14" s="11"/>
      <c r="E14" s="11"/>
      <c r="F14" s="208"/>
      <c r="G14" s="208"/>
      <c r="H14" s="208"/>
    </row>
    <row r="15" spans="1:8" x14ac:dyDescent="0.2">
      <c r="A15" s="493" t="s">
        <v>53</v>
      </c>
      <c r="B15" s="698" t="s">
        <v>211</v>
      </c>
      <c r="C15" s="699"/>
      <c r="D15" s="699"/>
      <c r="E15" s="700"/>
      <c r="F15" s="209"/>
      <c r="G15" s="209"/>
      <c r="H15" s="209"/>
    </row>
    <row r="16" spans="1:8" x14ac:dyDescent="0.2">
      <c r="A16" s="65"/>
      <c r="B16" s="149"/>
      <c r="E16" s="71"/>
      <c r="F16" s="210"/>
      <c r="G16" s="210"/>
      <c r="H16" s="210"/>
    </row>
    <row r="17" spans="1:8" x14ac:dyDescent="0.2">
      <c r="A17" s="65"/>
      <c r="B17" s="228" t="s">
        <v>212</v>
      </c>
      <c r="C17" s="171"/>
      <c r="D17" s="171"/>
      <c r="E17" s="229"/>
      <c r="F17" s="210">
        <v>6718153</v>
      </c>
      <c r="G17" s="608">
        <f>G21+G20+G19+G18</f>
        <v>0</v>
      </c>
      <c r="H17" s="210">
        <v>6718153</v>
      </c>
    </row>
    <row r="18" spans="1:8" x14ac:dyDescent="0.2">
      <c r="A18" s="232" t="s">
        <v>28</v>
      </c>
      <c r="B18" s="232"/>
      <c r="C18" s="389" t="s">
        <v>209</v>
      </c>
      <c r="D18" s="389"/>
      <c r="E18" s="390"/>
      <c r="F18" s="211">
        <v>1380960</v>
      </c>
      <c r="G18" s="609">
        <f>H18-F18</f>
        <v>0</v>
      </c>
      <c r="H18" s="211">
        <v>1380960</v>
      </c>
    </row>
    <row r="19" spans="1:8" x14ac:dyDescent="0.2">
      <c r="A19" s="65"/>
      <c r="B19" s="232"/>
      <c r="C19" s="389" t="s">
        <v>44</v>
      </c>
      <c r="D19" s="389"/>
      <c r="E19" s="390"/>
      <c r="F19" s="211">
        <v>2944000</v>
      </c>
      <c r="G19" s="609">
        <f>H19-F19</f>
        <v>0</v>
      </c>
      <c r="H19" s="211">
        <v>2944000</v>
      </c>
    </row>
    <row r="20" spans="1:8" x14ac:dyDescent="0.2">
      <c r="A20" s="65"/>
      <c r="B20" s="232"/>
      <c r="C20" s="389" t="s">
        <v>198</v>
      </c>
      <c r="D20" s="389"/>
      <c r="E20" s="390"/>
      <c r="F20" s="211">
        <v>602163</v>
      </c>
      <c r="G20" s="609">
        <f>H20-F20</f>
        <v>0</v>
      </c>
      <c r="H20" s="211">
        <v>602163</v>
      </c>
    </row>
    <row r="21" spans="1:8" x14ac:dyDescent="0.2">
      <c r="A21" s="65"/>
      <c r="B21" s="232"/>
      <c r="C21" s="389" t="s">
        <v>45</v>
      </c>
      <c r="D21" s="389"/>
      <c r="E21" s="390"/>
      <c r="F21" s="211">
        <v>1791030</v>
      </c>
      <c r="G21" s="609">
        <f>H21-F21</f>
        <v>0</v>
      </c>
      <c r="H21" s="211">
        <v>1791030</v>
      </c>
    </row>
    <row r="22" spans="1:8" x14ac:dyDescent="0.2">
      <c r="A22" s="65"/>
      <c r="B22" s="230"/>
      <c r="C22" s="171"/>
      <c r="D22" s="171"/>
      <c r="E22" s="231"/>
      <c r="F22" s="210"/>
      <c r="G22" s="608"/>
      <c r="H22" s="210"/>
    </row>
    <row r="23" spans="1:8" x14ac:dyDescent="0.2">
      <c r="A23" s="65"/>
      <c r="B23" s="228" t="s">
        <v>52</v>
      </c>
      <c r="C23" s="135"/>
      <c r="D23" s="135"/>
      <c r="E23" s="231"/>
      <c r="F23" s="212">
        <v>5000000</v>
      </c>
      <c r="G23" s="610">
        <f>H23-F23</f>
        <v>0</v>
      </c>
      <c r="H23" s="212">
        <v>5000000</v>
      </c>
    </row>
    <row r="24" spans="1:8" x14ac:dyDescent="0.2">
      <c r="A24" s="65"/>
      <c r="B24" s="227"/>
      <c r="C24" s="135"/>
      <c r="D24" s="135"/>
      <c r="E24" s="231"/>
      <c r="F24" s="212"/>
      <c r="G24" s="610"/>
      <c r="H24" s="212"/>
    </row>
    <row r="25" spans="1:8" x14ac:dyDescent="0.2">
      <c r="A25" s="65"/>
      <c r="B25" s="228" t="s">
        <v>123</v>
      </c>
      <c r="C25" s="171"/>
      <c r="D25" s="171"/>
      <c r="E25" s="229"/>
      <c r="F25" s="210">
        <v>112200</v>
      </c>
      <c r="G25" s="608">
        <f>H25-F25</f>
        <v>0</v>
      </c>
      <c r="H25" s="210">
        <v>112200</v>
      </c>
    </row>
    <row r="26" spans="1:8" x14ac:dyDescent="0.2">
      <c r="A26" s="65"/>
      <c r="B26" s="232"/>
      <c r="C26" s="10"/>
      <c r="D26" s="10"/>
      <c r="E26" s="80"/>
      <c r="F26" s="211"/>
      <c r="G26" s="609"/>
      <c r="H26" s="211"/>
    </row>
    <row r="27" spans="1:8" x14ac:dyDescent="0.2">
      <c r="A27" s="65"/>
      <c r="B27" s="228" t="s">
        <v>124</v>
      </c>
      <c r="C27" s="171"/>
      <c r="D27" s="171"/>
      <c r="E27" s="229"/>
      <c r="F27" s="210">
        <v>5492655</v>
      </c>
      <c r="G27" s="608">
        <f>H27-F27</f>
        <v>0</v>
      </c>
      <c r="H27" s="210">
        <v>5492655</v>
      </c>
    </row>
    <row r="28" spans="1:8" x14ac:dyDescent="0.2">
      <c r="A28" s="65"/>
      <c r="B28" s="228"/>
      <c r="C28" s="171"/>
      <c r="D28" s="171"/>
      <c r="E28" s="229"/>
      <c r="F28" s="210"/>
      <c r="G28" s="608"/>
      <c r="H28" s="210"/>
    </row>
    <row r="29" spans="1:8" x14ac:dyDescent="0.2">
      <c r="A29" s="65"/>
      <c r="B29" s="228" t="s">
        <v>235</v>
      </c>
      <c r="C29" s="171"/>
      <c r="D29" s="171"/>
      <c r="E29" s="229"/>
      <c r="F29" s="210">
        <v>1908900</v>
      </c>
      <c r="G29" s="608">
        <f>H29-F29</f>
        <v>0</v>
      </c>
      <c r="H29" s="210">
        <v>1908900</v>
      </c>
    </row>
    <row r="30" spans="1:8" x14ac:dyDescent="0.2">
      <c r="A30" s="65"/>
      <c r="B30" s="228"/>
      <c r="C30" s="171"/>
      <c r="D30" s="171"/>
      <c r="E30" s="229"/>
      <c r="F30" s="210"/>
      <c r="G30" s="608"/>
      <c r="H30" s="210"/>
    </row>
    <row r="31" spans="1:8" x14ac:dyDescent="0.2">
      <c r="A31" s="65"/>
      <c r="B31" s="228"/>
      <c r="C31" s="171"/>
      <c r="D31" s="171"/>
      <c r="E31" s="229"/>
      <c r="F31" s="210"/>
      <c r="G31" s="608"/>
      <c r="H31" s="210"/>
    </row>
    <row r="32" spans="1:8" ht="12.75" customHeight="1" x14ac:dyDescent="0.2">
      <c r="A32" s="387"/>
      <c r="B32" s="384" t="s">
        <v>185</v>
      </c>
      <c r="C32" s="385"/>
      <c r="D32" s="385"/>
      <c r="E32" s="386"/>
      <c r="F32" s="388">
        <v>4328500</v>
      </c>
      <c r="G32" s="611">
        <f>H32-F32</f>
        <v>0</v>
      </c>
      <c r="H32" s="388">
        <v>4328500</v>
      </c>
    </row>
    <row r="33" spans="1:11" x14ac:dyDescent="0.2">
      <c r="A33" s="65"/>
      <c r="B33" s="120"/>
      <c r="C33" s="119"/>
      <c r="D33" s="119"/>
      <c r="E33" s="278"/>
      <c r="F33" s="211"/>
      <c r="G33" s="609"/>
      <c r="H33" s="211"/>
    </row>
    <row r="34" spans="1:11" x14ac:dyDescent="0.2">
      <c r="A34" s="65"/>
      <c r="B34" s="222" t="s">
        <v>38</v>
      </c>
      <c r="C34" s="68"/>
      <c r="D34" s="119"/>
      <c r="E34" s="278"/>
      <c r="F34" s="210">
        <v>522880</v>
      </c>
      <c r="G34" s="608">
        <f>H34-F34</f>
        <v>0</v>
      </c>
      <c r="H34" s="210">
        <v>522880</v>
      </c>
    </row>
    <row r="35" spans="1:11" x14ac:dyDescent="0.2">
      <c r="A35" s="65"/>
      <c r="B35" s="279"/>
      <c r="C35" s="280"/>
      <c r="D35" s="280"/>
      <c r="E35" s="281"/>
      <c r="F35" s="211"/>
      <c r="G35" s="609"/>
      <c r="H35" s="211"/>
      <c r="K35" s="174"/>
    </row>
    <row r="36" spans="1:11" x14ac:dyDescent="0.2">
      <c r="A36" s="65"/>
      <c r="B36" s="222" t="s">
        <v>108</v>
      </c>
      <c r="C36" s="68"/>
      <c r="D36" s="68"/>
      <c r="E36" s="278"/>
      <c r="F36" s="210">
        <v>4250000</v>
      </c>
      <c r="G36" s="608">
        <f>H36-F36</f>
        <v>237000</v>
      </c>
      <c r="H36" s="210">
        <v>4487000</v>
      </c>
    </row>
    <row r="37" spans="1:11" x14ac:dyDescent="0.2">
      <c r="A37" s="65"/>
      <c r="B37" s="279"/>
      <c r="C37" s="280"/>
      <c r="D37" s="280"/>
      <c r="E37" s="281"/>
      <c r="F37" s="211"/>
      <c r="G37" s="609"/>
      <c r="H37" s="211"/>
    </row>
    <row r="38" spans="1:11" x14ac:dyDescent="0.2">
      <c r="A38" s="65"/>
      <c r="B38" s="222" t="s">
        <v>125</v>
      </c>
      <c r="C38" s="119"/>
      <c r="D38" s="119"/>
      <c r="E38" s="282"/>
      <c r="F38" s="210">
        <v>1800000</v>
      </c>
      <c r="G38" s="608">
        <f>H38-F38</f>
        <v>200000</v>
      </c>
      <c r="H38" s="210">
        <v>2000000</v>
      </c>
    </row>
    <row r="39" spans="1:11" x14ac:dyDescent="0.2">
      <c r="A39" s="65"/>
      <c r="B39" s="172"/>
      <c r="C39" s="87"/>
      <c r="D39" s="87"/>
      <c r="E39" s="132"/>
      <c r="F39" s="211"/>
      <c r="G39" s="609"/>
      <c r="H39" s="211"/>
    </row>
    <row r="40" spans="1:11" x14ac:dyDescent="0.2">
      <c r="A40" s="189"/>
      <c r="B40" s="384"/>
      <c r="C40" s="207"/>
      <c r="D40" s="207"/>
      <c r="E40" s="234"/>
      <c r="F40" s="213"/>
      <c r="G40" s="612"/>
      <c r="H40" s="213"/>
    </row>
    <row r="41" spans="1:11" x14ac:dyDescent="0.2">
      <c r="A41" s="189"/>
      <c r="B41" s="233"/>
      <c r="C41" s="207"/>
      <c r="D41" s="207"/>
      <c r="E41" s="234"/>
      <c r="F41" s="213"/>
      <c r="G41" s="612"/>
      <c r="H41" s="213"/>
    </row>
    <row r="42" spans="1:11" x14ac:dyDescent="0.2">
      <c r="A42" s="189"/>
      <c r="B42" s="233"/>
      <c r="C42" s="207"/>
      <c r="D42" s="207"/>
      <c r="E42" s="234"/>
      <c r="F42" s="213"/>
      <c r="G42" s="612"/>
      <c r="H42" s="213"/>
    </row>
    <row r="43" spans="1:11" x14ac:dyDescent="0.2">
      <c r="A43" s="189"/>
      <c r="B43" s="233"/>
      <c r="C43" s="207"/>
      <c r="D43" s="207"/>
      <c r="E43" s="234"/>
      <c r="F43" s="213"/>
      <c r="G43" s="612"/>
      <c r="H43" s="213"/>
    </row>
    <row r="44" spans="1:11" x14ac:dyDescent="0.2">
      <c r="A44" s="189"/>
      <c r="B44" s="233"/>
      <c r="C44" s="207"/>
      <c r="D44" s="207"/>
      <c r="E44" s="234"/>
      <c r="F44" s="213"/>
      <c r="G44" s="612"/>
      <c r="H44" s="213"/>
    </row>
    <row r="45" spans="1:11" x14ac:dyDescent="0.2">
      <c r="A45" s="189"/>
      <c r="B45" s="233"/>
      <c r="C45" s="207"/>
      <c r="D45" s="207"/>
      <c r="E45" s="234"/>
      <c r="F45" s="213"/>
      <c r="G45" s="612"/>
      <c r="H45" s="213"/>
    </row>
    <row r="46" spans="1:11" x14ac:dyDescent="0.2">
      <c r="A46" s="189"/>
      <c r="B46" s="233"/>
      <c r="C46" s="207"/>
      <c r="D46" s="207"/>
      <c r="E46" s="234"/>
      <c r="F46" s="213"/>
      <c r="G46" s="612"/>
      <c r="H46" s="213"/>
    </row>
    <row r="47" spans="1:11" ht="13.5" thickBot="1" x14ac:dyDescent="0.25">
      <c r="A47" s="189"/>
      <c r="B47" s="189"/>
      <c r="C47" s="19"/>
      <c r="D47" s="19"/>
      <c r="E47" s="51"/>
      <c r="F47" s="213"/>
      <c r="G47" s="612"/>
      <c r="H47" s="213"/>
    </row>
    <row r="48" spans="1:11" ht="13.5" thickBot="1" x14ac:dyDescent="0.25">
      <c r="A48" s="14"/>
      <c r="B48" s="28" t="s">
        <v>119</v>
      </c>
      <c r="C48" s="34"/>
      <c r="D48" s="34"/>
      <c r="E48" s="92"/>
      <c r="F48" s="214">
        <v>30133288</v>
      </c>
      <c r="G48" s="613">
        <f>G17+G23+G25+G27+G29+G32+G34+G36+G38</f>
        <v>437000</v>
      </c>
      <c r="H48" s="214">
        <f>H17+H23+H25+H27+H29+H32+H34+H36+H38</f>
        <v>30570288</v>
      </c>
    </row>
    <row r="51" spans="1:1" x14ac:dyDescent="0.2">
      <c r="A51" s="174"/>
    </row>
  </sheetData>
  <mergeCells count="8">
    <mergeCell ref="B1:H1"/>
    <mergeCell ref="C7:F7"/>
    <mergeCell ref="C9:F9"/>
    <mergeCell ref="B15:E15"/>
    <mergeCell ref="B3:H3"/>
    <mergeCell ref="G12:G13"/>
    <mergeCell ref="G9:G10"/>
    <mergeCell ref="H9:H10"/>
  </mergeCells>
  <phoneticPr fontId="6" type="noConversion"/>
  <pageMargins left="0.75" right="0.75" top="1" bottom="1" header="0.5" footer="0.5"/>
  <pageSetup paperSize="9"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5"/>
  <sheetViews>
    <sheetView view="pageBreakPreview" zoomScale="60" zoomScaleNormal="100" workbookViewId="0">
      <selection activeCell="B3" sqref="B3:L3"/>
    </sheetView>
  </sheetViews>
  <sheetFormatPr defaultRowHeight="12.75" x14ac:dyDescent="0.2"/>
  <cols>
    <col min="3" max="3" width="11.140625" customWidth="1"/>
    <col min="4" max="4" width="6.7109375" customWidth="1"/>
    <col min="5" max="5" width="9.140625" hidden="1" customWidth="1"/>
    <col min="6" max="14" width="10.7109375" customWidth="1"/>
    <col min="15" max="15" width="12" customWidth="1"/>
  </cols>
  <sheetData>
    <row r="1" spans="1:15" x14ac:dyDescent="0.2">
      <c r="B1" s="682" t="s">
        <v>351</v>
      </c>
      <c r="C1" s="682"/>
      <c r="D1" s="682"/>
      <c r="E1" s="682"/>
      <c r="F1" s="682"/>
      <c r="G1" s="682"/>
      <c r="H1" s="682"/>
      <c r="I1" s="682"/>
      <c r="J1" s="682"/>
      <c r="K1" s="682"/>
      <c r="L1" s="682"/>
    </row>
    <row r="3" spans="1:15" x14ac:dyDescent="0.2">
      <c r="B3" s="674" t="s">
        <v>388</v>
      </c>
      <c r="C3" s="674"/>
      <c r="D3" s="674"/>
      <c r="E3" s="674"/>
      <c r="F3" s="674"/>
      <c r="G3" s="674"/>
      <c r="H3" s="674"/>
      <c r="I3" s="674"/>
      <c r="J3" s="674"/>
      <c r="K3" s="674"/>
      <c r="L3" s="674"/>
    </row>
    <row r="5" spans="1:15" x14ac:dyDescent="0.2">
      <c r="B5" s="174"/>
      <c r="F5" s="174"/>
    </row>
    <row r="6" spans="1:15" x14ac:dyDescent="0.2">
      <c r="A6" s="3"/>
      <c r="B6" s="3"/>
      <c r="C6" s="3"/>
      <c r="F6" s="683" t="s">
        <v>186</v>
      </c>
      <c r="G6" s="683"/>
      <c r="H6" s="683"/>
    </row>
    <row r="7" spans="1:15" x14ac:dyDescent="0.2">
      <c r="A7" s="3"/>
      <c r="B7" s="3"/>
      <c r="C7" s="3"/>
    </row>
    <row r="8" spans="1:15" x14ac:dyDescent="0.2">
      <c r="A8" s="3"/>
      <c r="B8" s="681" t="s">
        <v>130</v>
      </c>
      <c r="C8" s="681"/>
      <c r="D8" s="681"/>
      <c r="E8" s="681"/>
      <c r="F8" s="681"/>
      <c r="G8" s="681"/>
      <c r="H8" s="681"/>
      <c r="I8" s="681"/>
      <c r="J8" s="681"/>
      <c r="K8" s="681"/>
      <c r="L8" s="681"/>
      <c r="M8" s="3"/>
    </row>
    <row r="9" spans="1:15" x14ac:dyDescent="0.2">
      <c r="A9" s="3"/>
      <c r="B9" s="3"/>
      <c r="C9" s="3"/>
      <c r="D9" s="3"/>
      <c r="E9" s="3"/>
      <c r="F9" s="3"/>
      <c r="G9" s="192">
        <v>2020</v>
      </c>
      <c r="H9" s="3"/>
      <c r="I9" s="3"/>
      <c r="J9" s="3"/>
      <c r="K9" s="3"/>
      <c r="L9" s="3"/>
      <c r="M9" s="166"/>
    </row>
    <row r="10" spans="1:15" ht="13.5" thickBo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166" t="s">
        <v>182</v>
      </c>
    </row>
    <row r="11" spans="1:15" ht="13.5" thickBot="1" x14ac:dyDescent="0.25">
      <c r="A11" s="28"/>
      <c r="B11" s="215" t="s">
        <v>12</v>
      </c>
      <c r="C11" s="90"/>
      <c r="D11" s="90"/>
      <c r="E11" s="91"/>
      <c r="F11" s="711" t="s">
        <v>13</v>
      </c>
      <c r="G11" s="712"/>
      <c r="H11" s="711" t="s">
        <v>14</v>
      </c>
      <c r="I11" s="712"/>
      <c r="J11" s="711" t="s">
        <v>15</v>
      </c>
      <c r="K11" s="712"/>
      <c r="L11" s="711" t="s">
        <v>11</v>
      </c>
      <c r="M11" s="713"/>
      <c r="N11" s="710"/>
      <c r="O11" s="708"/>
    </row>
    <row r="12" spans="1:15" ht="13.5" thickBot="1" x14ac:dyDescent="0.25">
      <c r="A12" s="109" t="s">
        <v>21</v>
      </c>
      <c r="B12" s="109" t="s">
        <v>23</v>
      </c>
      <c r="C12" s="94"/>
      <c r="D12" s="94"/>
      <c r="E12" s="95"/>
      <c r="F12" s="714" t="s">
        <v>4</v>
      </c>
      <c r="G12" s="715"/>
      <c r="H12" s="714" t="s">
        <v>227</v>
      </c>
      <c r="I12" s="715"/>
      <c r="J12" s="714" t="s">
        <v>5</v>
      </c>
      <c r="K12" s="715"/>
      <c r="L12" s="714" t="s">
        <v>164</v>
      </c>
      <c r="M12" s="716"/>
      <c r="N12" s="707" t="s">
        <v>119</v>
      </c>
      <c r="O12" s="708"/>
    </row>
    <row r="13" spans="1:15" ht="23.25" thickBot="1" x14ac:dyDescent="0.25">
      <c r="A13" s="77" t="s">
        <v>22</v>
      </c>
      <c r="B13" s="249"/>
      <c r="C13" s="96"/>
      <c r="D13" s="96"/>
      <c r="E13" s="97"/>
      <c r="F13" s="502" t="s">
        <v>18</v>
      </c>
      <c r="G13" s="503" t="s">
        <v>317</v>
      </c>
      <c r="H13" s="502" t="s">
        <v>18</v>
      </c>
      <c r="I13" s="503" t="s">
        <v>317</v>
      </c>
      <c r="J13" s="502" t="s">
        <v>18</v>
      </c>
      <c r="K13" s="503" t="s">
        <v>317</v>
      </c>
      <c r="L13" s="504" t="s">
        <v>18</v>
      </c>
      <c r="M13" s="505" t="s">
        <v>317</v>
      </c>
      <c r="N13" s="501"/>
      <c r="O13" s="139"/>
    </row>
    <row r="14" spans="1:15" x14ac:dyDescent="0.2">
      <c r="A14" s="7" t="s">
        <v>19</v>
      </c>
      <c r="B14" s="7"/>
      <c r="C14" s="58"/>
      <c r="D14" s="58"/>
      <c r="E14" s="32"/>
      <c r="F14" s="98"/>
      <c r="G14" s="99"/>
      <c r="H14" s="98"/>
      <c r="I14" s="99"/>
      <c r="J14" s="98"/>
      <c r="K14" s="99"/>
      <c r="L14" s="98"/>
      <c r="M14" s="123"/>
      <c r="N14" s="376"/>
      <c r="O14" s="60"/>
    </row>
    <row r="15" spans="1:15" x14ac:dyDescent="0.2">
      <c r="A15" s="177"/>
      <c r="B15" s="66"/>
      <c r="C15" s="25"/>
      <c r="D15" s="1"/>
      <c r="E15" s="47"/>
      <c r="F15" s="235"/>
      <c r="G15" s="236"/>
      <c r="H15" s="197"/>
      <c r="I15" s="236"/>
      <c r="J15" s="197"/>
      <c r="K15" s="236"/>
      <c r="L15" s="197"/>
      <c r="M15" s="393"/>
      <c r="N15" s="48"/>
      <c r="O15" s="50"/>
    </row>
    <row r="16" spans="1:15" x14ac:dyDescent="0.2">
      <c r="A16" s="251" t="s">
        <v>58</v>
      </c>
      <c r="B16" s="686" t="s">
        <v>131</v>
      </c>
      <c r="C16" s="709"/>
      <c r="D16" s="709"/>
      <c r="E16" s="47"/>
      <c r="F16" s="235">
        <v>4896243</v>
      </c>
      <c r="G16" s="237">
        <v>4896243</v>
      </c>
      <c r="H16" s="197">
        <v>788552</v>
      </c>
      <c r="I16" s="236">
        <v>788552</v>
      </c>
      <c r="J16" s="197">
        <v>3256000</v>
      </c>
      <c r="K16" s="236">
        <v>3603229</v>
      </c>
      <c r="L16" s="496">
        <v>1130000</v>
      </c>
      <c r="M16" s="393">
        <v>32003</v>
      </c>
      <c r="N16" s="204">
        <f t="shared" ref="N16:N31" si="0">F16+H16+J16+L16</f>
        <v>10070795</v>
      </c>
      <c r="O16" s="315">
        <f t="shared" ref="O16:O31" si="1">G16+I16+K16+M16</f>
        <v>9320027</v>
      </c>
    </row>
    <row r="17" spans="1:15" x14ac:dyDescent="0.2">
      <c r="A17" s="251" t="s">
        <v>55</v>
      </c>
      <c r="B17" s="232" t="s">
        <v>109</v>
      </c>
      <c r="C17" s="10"/>
      <c r="D17" s="10"/>
      <c r="E17" s="47"/>
      <c r="F17" s="242"/>
      <c r="G17" s="237"/>
      <c r="H17" s="197"/>
      <c r="I17" s="236"/>
      <c r="J17" s="197">
        <v>603000</v>
      </c>
      <c r="K17" s="236">
        <v>603000</v>
      </c>
      <c r="L17" s="197"/>
      <c r="M17" s="393"/>
      <c r="N17" s="204">
        <f t="shared" si="0"/>
        <v>603000</v>
      </c>
      <c r="O17" s="315">
        <f t="shared" si="1"/>
        <v>603000</v>
      </c>
    </row>
    <row r="18" spans="1:15" x14ac:dyDescent="0.2">
      <c r="A18" s="251" t="s">
        <v>201</v>
      </c>
      <c r="B18" s="232" t="s">
        <v>203</v>
      </c>
      <c r="C18" s="10"/>
      <c r="D18" s="10"/>
      <c r="E18" s="47"/>
      <c r="F18" s="197">
        <v>7969203</v>
      </c>
      <c r="G18" s="419">
        <v>8219203</v>
      </c>
      <c r="H18" s="197">
        <v>903220</v>
      </c>
      <c r="I18" s="236">
        <v>1053220</v>
      </c>
      <c r="J18" s="197">
        <v>4499867</v>
      </c>
      <c r="K18" s="236">
        <v>4499867</v>
      </c>
      <c r="L18" s="197"/>
      <c r="M18" s="393"/>
      <c r="N18" s="204">
        <f t="shared" si="0"/>
        <v>13372290</v>
      </c>
      <c r="O18" s="315">
        <f t="shared" si="1"/>
        <v>13772290</v>
      </c>
    </row>
    <row r="19" spans="1:15" x14ac:dyDescent="0.2">
      <c r="A19" s="251" t="s">
        <v>103</v>
      </c>
      <c r="B19" s="232" t="s">
        <v>132</v>
      </c>
      <c r="C19" s="10"/>
      <c r="D19" s="10"/>
      <c r="E19" s="47"/>
      <c r="F19" s="420"/>
      <c r="G19" s="237"/>
      <c r="H19" s="197"/>
      <c r="I19" s="236"/>
      <c r="J19" s="197">
        <v>1792000</v>
      </c>
      <c r="K19" s="236">
        <v>1792000</v>
      </c>
      <c r="L19" s="197"/>
      <c r="M19" s="393"/>
      <c r="N19" s="204">
        <f t="shared" si="0"/>
        <v>1792000</v>
      </c>
      <c r="O19" s="315">
        <f t="shared" si="1"/>
        <v>1792000</v>
      </c>
    </row>
    <row r="20" spans="1:15" x14ac:dyDescent="0.2">
      <c r="A20" s="251" t="s">
        <v>57</v>
      </c>
      <c r="B20" s="232" t="s">
        <v>133</v>
      </c>
      <c r="C20" s="10"/>
      <c r="D20" s="10"/>
      <c r="E20" s="47"/>
      <c r="F20" s="235"/>
      <c r="G20" s="237"/>
      <c r="H20" s="197"/>
      <c r="I20" s="236"/>
      <c r="J20" s="197">
        <v>521000</v>
      </c>
      <c r="K20" s="236"/>
      <c r="L20" s="197"/>
      <c r="M20" s="393"/>
      <c r="N20" s="204">
        <f t="shared" si="0"/>
        <v>521000</v>
      </c>
      <c r="O20" s="315">
        <f t="shared" si="1"/>
        <v>0</v>
      </c>
    </row>
    <row r="21" spans="1:15" x14ac:dyDescent="0.2">
      <c r="A21" s="251" t="s">
        <v>59</v>
      </c>
      <c r="B21" s="232" t="s">
        <v>134</v>
      </c>
      <c r="C21" s="10"/>
      <c r="D21" s="10"/>
      <c r="E21" s="47"/>
      <c r="F21" s="235"/>
      <c r="G21" s="237"/>
      <c r="H21" s="197"/>
      <c r="I21" s="236"/>
      <c r="J21" s="197">
        <v>2944000</v>
      </c>
      <c r="K21" s="236">
        <v>2944000</v>
      </c>
      <c r="L21" s="197"/>
      <c r="M21" s="393"/>
      <c r="N21" s="204">
        <f t="shared" si="0"/>
        <v>2944000</v>
      </c>
      <c r="O21" s="315">
        <f t="shared" si="1"/>
        <v>2944000</v>
      </c>
    </row>
    <row r="22" spans="1:15" x14ac:dyDescent="0.2">
      <c r="A22" s="251" t="s">
        <v>102</v>
      </c>
      <c r="B22" s="232" t="s">
        <v>135</v>
      </c>
      <c r="C22" s="10"/>
      <c r="D22" s="10"/>
      <c r="E22" s="47"/>
      <c r="F22" s="235"/>
      <c r="G22" s="237"/>
      <c r="H22" s="197"/>
      <c r="I22" s="236"/>
      <c r="J22" s="197">
        <v>1380960</v>
      </c>
      <c r="K22" s="236">
        <v>1380960</v>
      </c>
      <c r="L22" s="197"/>
      <c r="M22" s="393"/>
      <c r="N22" s="204">
        <f t="shared" si="0"/>
        <v>1380960</v>
      </c>
      <c r="O22" s="315">
        <f t="shared" si="1"/>
        <v>1380960</v>
      </c>
    </row>
    <row r="23" spans="1:15" x14ac:dyDescent="0.2">
      <c r="A23" s="251" t="s">
        <v>60</v>
      </c>
      <c r="B23" s="686" t="s">
        <v>136</v>
      </c>
      <c r="C23" s="709"/>
      <c r="D23" s="709"/>
      <c r="E23" s="47"/>
      <c r="F23" s="235">
        <v>2099043</v>
      </c>
      <c r="G23" s="237">
        <v>2206610</v>
      </c>
      <c r="H23" s="197">
        <v>393332</v>
      </c>
      <c r="I23" s="236">
        <v>393332</v>
      </c>
      <c r="J23" s="197">
        <v>5119000</v>
      </c>
      <c r="K23" s="236">
        <v>5044000</v>
      </c>
      <c r="L23" s="197"/>
      <c r="M23" s="393"/>
      <c r="N23" s="204">
        <f t="shared" si="0"/>
        <v>7611375</v>
      </c>
      <c r="O23" s="315">
        <f t="shared" si="1"/>
        <v>7643942</v>
      </c>
    </row>
    <row r="24" spans="1:15" x14ac:dyDescent="0.2">
      <c r="A24" s="251" t="s">
        <v>61</v>
      </c>
      <c r="B24" s="232" t="s">
        <v>137</v>
      </c>
      <c r="C24" s="10"/>
      <c r="D24" s="10"/>
      <c r="E24" s="47"/>
      <c r="F24" s="235">
        <v>1129068</v>
      </c>
      <c r="G24" s="237">
        <v>1129068</v>
      </c>
      <c r="H24" s="197">
        <v>197587</v>
      </c>
      <c r="I24" s="236">
        <v>197587</v>
      </c>
      <c r="J24" s="197">
        <v>435000</v>
      </c>
      <c r="K24" s="236">
        <v>435000</v>
      </c>
      <c r="L24" s="197"/>
      <c r="M24" s="393"/>
      <c r="N24" s="204">
        <f t="shared" si="0"/>
        <v>1761655</v>
      </c>
      <c r="O24" s="315">
        <f t="shared" si="1"/>
        <v>1761655</v>
      </c>
    </row>
    <row r="25" spans="1:15" x14ac:dyDescent="0.2">
      <c r="A25" s="251" t="s">
        <v>56</v>
      </c>
      <c r="B25" s="232" t="s">
        <v>117</v>
      </c>
      <c r="C25" s="10"/>
      <c r="D25" s="252"/>
      <c r="E25" s="71"/>
      <c r="F25" s="238"/>
      <c r="G25" s="239"/>
      <c r="H25" s="240"/>
      <c r="I25" s="241"/>
      <c r="J25" s="240">
        <v>77000</v>
      </c>
      <c r="K25" s="241">
        <v>77000</v>
      </c>
      <c r="L25" s="240"/>
      <c r="M25" s="402"/>
      <c r="N25" s="204">
        <f t="shared" si="0"/>
        <v>77000</v>
      </c>
      <c r="O25" s="315">
        <f t="shared" si="1"/>
        <v>77000</v>
      </c>
    </row>
    <row r="26" spans="1:15" x14ac:dyDescent="0.2">
      <c r="A26" s="253" t="s">
        <v>62</v>
      </c>
      <c r="B26" s="254" t="s">
        <v>138</v>
      </c>
      <c r="C26" s="255"/>
      <c r="D26" s="256"/>
      <c r="E26" s="51"/>
      <c r="F26" s="242"/>
      <c r="G26" s="243"/>
      <c r="H26" s="244"/>
      <c r="I26" s="245"/>
      <c r="J26" s="244">
        <v>3040000</v>
      </c>
      <c r="K26" s="245">
        <v>3240000</v>
      </c>
      <c r="L26" s="244"/>
      <c r="M26" s="400"/>
      <c r="N26" s="204">
        <f t="shared" si="0"/>
        <v>3040000</v>
      </c>
      <c r="O26" s="315">
        <f t="shared" si="1"/>
        <v>3240000</v>
      </c>
    </row>
    <row r="27" spans="1:15" x14ac:dyDescent="0.2">
      <c r="A27" s="253" t="s">
        <v>64</v>
      </c>
      <c r="B27" s="254" t="s">
        <v>38</v>
      </c>
      <c r="C27" s="256"/>
      <c r="D27" s="256"/>
      <c r="E27" s="102"/>
      <c r="F27" s="244"/>
      <c r="G27" s="245"/>
      <c r="H27" s="244"/>
      <c r="I27" s="245"/>
      <c r="J27" s="244">
        <v>1911000</v>
      </c>
      <c r="K27" s="245">
        <v>1911000</v>
      </c>
      <c r="L27" s="244"/>
      <c r="M27" s="400"/>
      <c r="N27" s="204">
        <f t="shared" si="0"/>
        <v>1911000</v>
      </c>
      <c r="O27" s="315">
        <f t="shared" si="1"/>
        <v>1911000</v>
      </c>
    </row>
    <row r="28" spans="1:15" x14ac:dyDescent="0.2">
      <c r="A28" s="253" t="s">
        <v>65</v>
      </c>
      <c r="B28" s="254" t="s">
        <v>108</v>
      </c>
      <c r="C28" s="255"/>
      <c r="D28" s="256"/>
      <c r="E28" s="51"/>
      <c r="F28" s="244">
        <v>3491559</v>
      </c>
      <c r="G28" s="245">
        <v>3491559</v>
      </c>
      <c r="H28" s="244">
        <v>637024</v>
      </c>
      <c r="I28" s="245">
        <v>637024</v>
      </c>
      <c r="J28" s="244">
        <v>1570000</v>
      </c>
      <c r="K28" s="245">
        <v>1807000</v>
      </c>
      <c r="L28" s="244"/>
      <c r="M28" s="400"/>
      <c r="N28" s="204">
        <f t="shared" si="0"/>
        <v>5698583</v>
      </c>
      <c r="O28" s="315">
        <f t="shared" si="1"/>
        <v>5935583</v>
      </c>
    </row>
    <row r="29" spans="1:15" x14ac:dyDescent="0.2">
      <c r="A29" s="253" t="s">
        <v>230</v>
      </c>
      <c r="B29" s="254" t="s">
        <v>253</v>
      </c>
      <c r="C29" s="255"/>
      <c r="D29" s="256"/>
      <c r="E29" s="51"/>
      <c r="F29" s="244">
        <v>2935080</v>
      </c>
      <c r="G29" s="245">
        <v>2935080</v>
      </c>
      <c r="H29" s="244">
        <v>256820</v>
      </c>
      <c r="I29" s="245">
        <v>256820</v>
      </c>
      <c r="J29" s="244"/>
      <c r="K29" s="245"/>
      <c r="L29" s="244"/>
      <c r="M29" s="400"/>
      <c r="N29" s="204">
        <f t="shared" si="0"/>
        <v>3191900</v>
      </c>
      <c r="O29" s="315">
        <f t="shared" si="1"/>
        <v>3191900</v>
      </c>
    </row>
    <row r="30" spans="1:15" x14ac:dyDescent="0.2">
      <c r="A30" s="253" t="s">
        <v>196</v>
      </c>
      <c r="B30" s="254" t="s">
        <v>254</v>
      </c>
      <c r="C30" s="255"/>
      <c r="D30" s="256"/>
      <c r="E30" s="51"/>
      <c r="F30" s="244"/>
      <c r="G30" s="245"/>
      <c r="H30" s="244"/>
      <c r="I30" s="245"/>
      <c r="J30" s="244">
        <v>380000</v>
      </c>
      <c r="K30" s="245">
        <v>380000</v>
      </c>
      <c r="L30" s="244"/>
      <c r="M30" s="400"/>
      <c r="N30" s="204">
        <f t="shared" si="0"/>
        <v>380000</v>
      </c>
      <c r="O30" s="315">
        <f t="shared" si="1"/>
        <v>380000</v>
      </c>
    </row>
    <row r="31" spans="1:15" ht="13.5" thickBot="1" x14ac:dyDescent="0.25">
      <c r="A31" s="253" t="s">
        <v>328</v>
      </c>
      <c r="B31" s="254" t="s">
        <v>329</v>
      </c>
      <c r="C31" s="255"/>
      <c r="D31" s="256"/>
      <c r="E31" s="51"/>
      <c r="F31" s="246"/>
      <c r="G31" s="247"/>
      <c r="H31" s="220"/>
      <c r="I31" s="247"/>
      <c r="J31" s="220"/>
      <c r="K31" s="247">
        <v>521000</v>
      </c>
      <c r="L31" s="220"/>
      <c r="M31" s="498"/>
      <c r="N31" s="507">
        <f t="shared" si="0"/>
        <v>0</v>
      </c>
      <c r="O31" s="508">
        <f t="shared" si="1"/>
        <v>521000</v>
      </c>
    </row>
    <row r="32" spans="1:15" ht="13.5" thickBot="1" x14ac:dyDescent="0.25">
      <c r="A32" s="250"/>
      <c r="B32" s="257" t="s">
        <v>119</v>
      </c>
      <c r="C32" s="31"/>
      <c r="D32" s="31"/>
      <c r="E32" s="29"/>
      <c r="F32" s="221">
        <v>22520196</v>
      </c>
      <c r="G32" s="248">
        <f>SUM(G16:G31)</f>
        <v>22877763</v>
      </c>
      <c r="H32" s="221">
        <v>3176535</v>
      </c>
      <c r="I32" s="248">
        <f>SUM(I16:I31)</f>
        <v>3326535</v>
      </c>
      <c r="J32" s="221">
        <v>27528827</v>
      </c>
      <c r="K32" s="248">
        <f>SUM(K16:K31)</f>
        <v>28238056</v>
      </c>
      <c r="L32" s="497">
        <v>1130000</v>
      </c>
      <c r="M32" s="499">
        <f>SUM(M16:M31)</f>
        <v>32003</v>
      </c>
      <c r="N32" s="492">
        <f>SUM(N16:N31)</f>
        <v>54355558</v>
      </c>
      <c r="O32" s="509">
        <f>SUM(O16:O31)</f>
        <v>54474357</v>
      </c>
    </row>
    <row r="35" spans="1:1" x14ac:dyDescent="0.2">
      <c r="A35" s="174"/>
    </row>
  </sheetData>
  <mergeCells count="16">
    <mergeCell ref="B23:D23"/>
    <mergeCell ref="F11:G11"/>
    <mergeCell ref="H11:I11"/>
    <mergeCell ref="J11:K11"/>
    <mergeCell ref="L11:M11"/>
    <mergeCell ref="F12:G12"/>
    <mergeCell ref="H12:I12"/>
    <mergeCell ref="J12:K12"/>
    <mergeCell ref="L12:M12"/>
    <mergeCell ref="B3:L3"/>
    <mergeCell ref="N12:O12"/>
    <mergeCell ref="B1:L1"/>
    <mergeCell ref="B8:L8"/>
    <mergeCell ref="B16:D16"/>
    <mergeCell ref="F6:H6"/>
    <mergeCell ref="N11:O11"/>
  </mergeCells>
  <phoneticPr fontId="0" type="noConversion"/>
  <pageMargins left="0.78740157480314965" right="0.39370078740157483" top="0.98425196850393704" bottom="0.98425196850393704" header="0.51181102362204722" footer="0.51181102362204722"/>
  <pageSetup paperSize="9" scale="9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76"/>
  <sheetViews>
    <sheetView view="pageBreakPreview" topLeftCell="A34" zoomScale="60" zoomScaleNormal="100" workbookViewId="0">
      <selection activeCell="B3" sqref="B3:M3"/>
    </sheetView>
  </sheetViews>
  <sheetFormatPr defaultRowHeight="12.75" x14ac:dyDescent="0.2"/>
  <cols>
    <col min="2" max="2" width="11.85546875" customWidth="1"/>
    <col min="3" max="3" width="9.140625" bestFit="1" customWidth="1"/>
    <col min="4" max="4" width="7.85546875" customWidth="1"/>
    <col min="5" max="5" width="10" customWidth="1"/>
    <col min="6" max="6" width="9.85546875" bestFit="1" customWidth="1"/>
    <col min="7" max="7" width="9.140625" customWidth="1"/>
    <col min="8" max="8" width="8" customWidth="1"/>
    <col min="9" max="9" width="8.85546875" bestFit="1" customWidth="1"/>
    <col min="10" max="10" width="8.85546875" customWidth="1"/>
    <col min="11" max="11" width="8.7109375" customWidth="1"/>
    <col min="12" max="12" width="9" customWidth="1"/>
    <col min="13" max="13" width="8.28515625" customWidth="1"/>
    <col min="14" max="17" width="8.85546875" customWidth="1"/>
    <col min="18" max="18" width="9.7109375" customWidth="1"/>
    <col min="19" max="19" width="11.140625" customWidth="1"/>
  </cols>
  <sheetData>
    <row r="1" spans="1:19" x14ac:dyDescent="0.2">
      <c r="C1" s="682" t="s">
        <v>352</v>
      </c>
      <c r="D1" s="682"/>
      <c r="E1" s="682"/>
      <c r="F1" s="682"/>
      <c r="G1" s="682"/>
      <c r="H1" s="682"/>
      <c r="I1" s="682"/>
      <c r="J1" s="682"/>
      <c r="K1" s="682"/>
      <c r="L1" s="682"/>
      <c r="M1" s="682"/>
      <c r="N1" s="682"/>
    </row>
    <row r="3" spans="1:19" x14ac:dyDescent="0.2">
      <c r="B3" s="682" t="s">
        <v>389</v>
      </c>
      <c r="C3" s="682"/>
      <c r="D3" s="682"/>
      <c r="E3" s="682"/>
      <c r="F3" s="682"/>
      <c r="G3" s="682"/>
      <c r="H3" s="682"/>
      <c r="I3" s="682"/>
      <c r="J3" s="682"/>
      <c r="K3" s="682"/>
      <c r="L3" s="682"/>
      <c r="M3" s="682"/>
    </row>
    <row r="5" spans="1:19" x14ac:dyDescent="0.2">
      <c r="A5" s="3"/>
      <c r="B5" s="3"/>
      <c r="C5" s="3"/>
      <c r="D5" s="3"/>
      <c r="E5" s="3"/>
      <c r="F5" s="3"/>
      <c r="G5" s="683" t="s">
        <v>16</v>
      </c>
      <c r="H5" s="683"/>
      <c r="I5" s="683"/>
      <c r="J5" s="683"/>
      <c r="K5" s="683"/>
      <c r="S5" s="3"/>
    </row>
    <row r="6" spans="1:19" x14ac:dyDescent="0.2">
      <c r="A6" s="3"/>
      <c r="B6" s="3"/>
      <c r="C6" s="3"/>
      <c r="D6" s="3"/>
      <c r="E6" s="3"/>
      <c r="F6" s="3"/>
      <c r="S6" s="3"/>
    </row>
    <row r="7" spans="1:19" x14ac:dyDescent="0.2">
      <c r="A7" s="3"/>
      <c r="B7" s="3"/>
      <c r="C7" s="681" t="s">
        <v>187</v>
      </c>
      <c r="D7" s="681"/>
      <c r="E7" s="681"/>
      <c r="F7" s="681"/>
      <c r="G7" s="681"/>
      <c r="H7" s="681"/>
      <c r="I7" s="681"/>
      <c r="J7" s="681"/>
      <c r="K7" s="681"/>
      <c r="L7" s="681"/>
      <c r="M7" s="681"/>
      <c r="N7" s="681"/>
    </row>
    <row r="8" spans="1:19" x14ac:dyDescent="0.2">
      <c r="B8" s="3"/>
      <c r="G8" s="3"/>
      <c r="H8" s="3"/>
      <c r="I8" s="192">
        <v>2020</v>
      </c>
      <c r="J8" s="192"/>
      <c r="K8" s="3"/>
      <c r="L8" s="3"/>
      <c r="M8" s="3"/>
      <c r="N8" s="3"/>
      <c r="O8" s="3"/>
    </row>
    <row r="9" spans="1:19" ht="13.5" thickBot="1" x14ac:dyDescent="0.25">
      <c r="B9" s="3"/>
      <c r="C9" s="3"/>
      <c r="D9" s="3"/>
      <c r="E9" s="3"/>
      <c r="F9" s="3"/>
      <c r="G9" s="3"/>
      <c r="H9" s="3"/>
      <c r="I9" s="3"/>
      <c r="J9" s="192"/>
      <c r="K9" s="3"/>
      <c r="L9" s="3"/>
      <c r="M9" s="3"/>
      <c r="N9" s="3"/>
      <c r="R9" s="166" t="s">
        <v>182</v>
      </c>
      <c r="S9" s="3"/>
    </row>
    <row r="10" spans="1:19" x14ac:dyDescent="0.2">
      <c r="A10" s="688" t="s">
        <v>66</v>
      </c>
      <c r="B10" s="717"/>
      <c r="C10" s="284" t="s">
        <v>58</v>
      </c>
      <c r="D10" s="285" t="s">
        <v>55</v>
      </c>
      <c r="E10" s="285" t="s">
        <v>230</v>
      </c>
      <c r="F10" s="285" t="s">
        <v>201</v>
      </c>
      <c r="G10" s="285" t="s">
        <v>103</v>
      </c>
      <c r="H10" s="285" t="s">
        <v>57</v>
      </c>
      <c r="I10" s="285" t="s">
        <v>59</v>
      </c>
      <c r="J10" s="285" t="s">
        <v>102</v>
      </c>
      <c r="K10" s="285" t="s">
        <v>60</v>
      </c>
      <c r="L10" s="285" t="s">
        <v>61</v>
      </c>
      <c r="M10" s="285" t="s">
        <v>56</v>
      </c>
      <c r="N10" s="285" t="s">
        <v>62</v>
      </c>
      <c r="O10" s="285" t="s">
        <v>64</v>
      </c>
      <c r="P10" s="286" t="s">
        <v>65</v>
      </c>
      <c r="Q10" s="511" t="s">
        <v>196</v>
      </c>
      <c r="R10" s="719" t="s">
        <v>78</v>
      </c>
    </row>
    <row r="11" spans="1:19" ht="13.5" thickBot="1" x14ac:dyDescent="0.25">
      <c r="A11" s="289"/>
      <c r="B11" s="290"/>
      <c r="C11" s="291" t="s">
        <v>142</v>
      </c>
      <c r="D11" s="292" t="s">
        <v>20</v>
      </c>
      <c r="E11" s="292" t="s">
        <v>240</v>
      </c>
      <c r="F11" s="292" t="s">
        <v>202</v>
      </c>
      <c r="G11" s="292" t="s">
        <v>104</v>
      </c>
      <c r="H11" s="293" t="s">
        <v>217</v>
      </c>
      <c r="I11" s="292" t="s">
        <v>216</v>
      </c>
      <c r="J11" s="292" t="s">
        <v>105</v>
      </c>
      <c r="K11" s="292" t="s">
        <v>33</v>
      </c>
      <c r="L11" s="292" t="s">
        <v>218</v>
      </c>
      <c r="M11" s="292" t="s">
        <v>106</v>
      </c>
      <c r="N11" s="292" t="s">
        <v>107</v>
      </c>
      <c r="O11" s="292" t="s">
        <v>160</v>
      </c>
      <c r="P11" s="294" t="s">
        <v>161</v>
      </c>
      <c r="Q11" s="512" t="s">
        <v>251</v>
      </c>
      <c r="R11" s="720"/>
    </row>
    <row r="12" spans="1:19" x14ac:dyDescent="0.2">
      <c r="A12" s="403" t="s">
        <v>140</v>
      </c>
      <c r="B12" s="404"/>
      <c r="C12" s="397"/>
      <c r="D12" s="363"/>
      <c r="E12" s="363">
        <v>2935080</v>
      </c>
      <c r="F12" s="406">
        <v>7802160</v>
      </c>
      <c r="G12" s="363"/>
      <c r="H12" s="363"/>
      <c r="I12" s="363"/>
      <c r="J12" s="363"/>
      <c r="K12" s="363">
        <v>1932000</v>
      </c>
      <c r="L12" s="363"/>
      <c r="M12" s="363"/>
      <c r="N12" s="363"/>
      <c r="O12" s="363"/>
      <c r="P12" s="398">
        <v>3174516</v>
      </c>
      <c r="Q12" s="359"/>
      <c r="R12" s="399">
        <v>15843756</v>
      </c>
      <c r="S12" s="318"/>
    </row>
    <row r="13" spans="1:19" x14ac:dyDescent="0.2">
      <c r="A13" s="403"/>
      <c r="B13" s="404"/>
      <c r="C13" s="397"/>
      <c r="D13" s="363"/>
      <c r="E13" s="363"/>
      <c r="F13" s="406"/>
      <c r="G13" s="363"/>
      <c r="H13" s="363"/>
      <c r="I13" s="363"/>
      <c r="J13" s="363"/>
      <c r="K13" s="363"/>
      <c r="L13" s="363"/>
      <c r="M13" s="363"/>
      <c r="N13" s="363"/>
      <c r="O13" s="363"/>
      <c r="P13" s="398"/>
      <c r="Q13" s="364"/>
      <c r="R13" s="399"/>
    </row>
    <row r="14" spans="1:19" x14ac:dyDescent="0.2">
      <c r="A14" s="403" t="s">
        <v>200</v>
      </c>
      <c r="B14" s="404"/>
      <c r="C14" s="397"/>
      <c r="D14" s="363"/>
      <c r="E14" s="363"/>
      <c r="F14" s="406"/>
      <c r="G14" s="363"/>
      <c r="H14" s="363"/>
      <c r="I14" s="363"/>
      <c r="J14" s="363"/>
      <c r="K14" s="363"/>
      <c r="L14" s="363">
        <v>1129068</v>
      </c>
      <c r="M14" s="363"/>
      <c r="N14" s="363"/>
      <c r="O14" s="363"/>
      <c r="P14" s="398">
        <v>150000</v>
      </c>
      <c r="Q14" s="364"/>
      <c r="R14" s="399">
        <v>1279068</v>
      </c>
    </row>
    <row r="15" spans="1:19" x14ac:dyDescent="0.2">
      <c r="A15" s="403"/>
      <c r="B15" s="404"/>
      <c r="C15" s="397"/>
      <c r="D15" s="363"/>
      <c r="E15" s="363"/>
      <c r="F15" s="406"/>
      <c r="G15" s="363"/>
      <c r="H15" s="363"/>
      <c r="I15" s="363"/>
      <c r="J15" s="363"/>
      <c r="K15" s="363"/>
      <c r="L15" s="363"/>
      <c r="M15" s="363"/>
      <c r="N15" s="363"/>
      <c r="O15" s="363"/>
      <c r="P15" s="398"/>
      <c r="Q15" s="364"/>
      <c r="R15" s="399"/>
    </row>
    <row r="16" spans="1:19" x14ac:dyDescent="0.2">
      <c r="A16" s="232" t="s">
        <v>214</v>
      </c>
      <c r="B16" s="10"/>
      <c r="C16" s="197">
        <v>4190400</v>
      </c>
      <c r="D16" s="368"/>
      <c r="E16" s="368"/>
      <c r="F16" s="368"/>
      <c r="G16" s="368"/>
      <c r="H16" s="368"/>
      <c r="I16" s="368"/>
      <c r="J16" s="368"/>
      <c r="K16" s="368"/>
      <c r="L16" s="368"/>
      <c r="M16" s="368"/>
      <c r="N16" s="368"/>
      <c r="O16" s="368"/>
      <c r="P16" s="393"/>
      <c r="Q16" s="236"/>
      <c r="R16" s="399">
        <v>4190400</v>
      </c>
    </row>
    <row r="17" spans="1:18" x14ac:dyDescent="0.2">
      <c r="A17" s="232"/>
      <c r="B17" s="10"/>
      <c r="C17" s="219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8"/>
      <c r="O17" s="368"/>
      <c r="P17" s="393"/>
      <c r="Q17" s="236"/>
      <c r="R17" s="399"/>
    </row>
    <row r="18" spans="1:18" x14ac:dyDescent="0.2">
      <c r="A18" s="232" t="s">
        <v>191</v>
      </c>
      <c r="B18" s="10"/>
      <c r="C18" s="197">
        <v>538800</v>
      </c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8"/>
      <c r="P18" s="393"/>
      <c r="Q18" s="236"/>
      <c r="R18" s="399">
        <v>538800</v>
      </c>
    </row>
    <row r="19" spans="1:18" x14ac:dyDescent="0.2">
      <c r="A19" s="232" t="s">
        <v>330</v>
      </c>
      <c r="B19" s="10"/>
      <c r="C19" s="197"/>
      <c r="D19" s="368"/>
      <c r="E19" s="368"/>
      <c r="F19" s="368"/>
      <c r="G19" s="368"/>
      <c r="H19" s="368"/>
      <c r="I19" s="368"/>
      <c r="J19" s="368"/>
      <c r="K19" s="368">
        <v>107567</v>
      </c>
      <c r="L19" s="368"/>
      <c r="M19" s="368"/>
      <c r="N19" s="368"/>
      <c r="O19" s="368"/>
      <c r="P19" s="393"/>
      <c r="Q19" s="236"/>
      <c r="R19" s="399"/>
    </row>
    <row r="20" spans="1:18" x14ac:dyDescent="0.2">
      <c r="A20" s="232" t="s">
        <v>215</v>
      </c>
      <c r="B20" s="10"/>
      <c r="C20" s="197">
        <v>150943</v>
      </c>
      <c r="D20" s="368"/>
      <c r="E20" s="368"/>
      <c r="F20" s="368">
        <v>150943</v>
      </c>
      <c r="G20" s="368"/>
      <c r="H20" s="368"/>
      <c r="I20" s="368"/>
      <c r="J20" s="368"/>
      <c r="K20" s="368">
        <v>150943</v>
      </c>
      <c r="L20" s="368"/>
      <c r="M20" s="368"/>
      <c r="N20" s="368"/>
      <c r="O20" s="368"/>
      <c r="P20" s="393">
        <v>150943</v>
      </c>
      <c r="Q20" s="236"/>
      <c r="R20" s="399">
        <v>603772</v>
      </c>
    </row>
    <row r="21" spans="1:18" x14ac:dyDescent="0.2">
      <c r="A21" s="232" t="s">
        <v>141</v>
      </c>
      <c r="B21" s="10"/>
      <c r="C21" s="197">
        <v>16100</v>
      </c>
      <c r="D21" s="368"/>
      <c r="E21" s="368"/>
      <c r="F21" s="368">
        <v>16100</v>
      </c>
      <c r="G21" s="368"/>
      <c r="H21" s="368"/>
      <c r="I21" s="368"/>
      <c r="J21" s="368"/>
      <c r="K21" s="368">
        <v>16100</v>
      </c>
      <c r="L21" s="368"/>
      <c r="M21" s="368"/>
      <c r="N21" s="368"/>
      <c r="O21" s="368"/>
      <c r="P21" s="393">
        <v>16100</v>
      </c>
      <c r="Q21" s="236"/>
      <c r="R21" s="399">
        <v>64400</v>
      </c>
    </row>
    <row r="22" spans="1:18" x14ac:dyDescent="0.2">
      <c r="A22" s="232"/>
      <c r="B22" s="10"/>
      <c r="C22" s="197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93"/>
      <c r="Q22" s="236"/>
      <c r="R22" s="399"/>
    </row>
    <row r="23" spans="1:18" x14ac:dyDescent="0.2">
      <c r="A23" s="254" t="s">
        <v>331</v>
      </c>
      <c r="B23" s="405"/>
      <c r="C23" s="244"/>
      <c r="D23" s="361"/>
      <c r="E23" s="361"/>
      <c r="F23" s="361">
        <v>250000</v>
      </c>
      <c r="G23" s="361"/>
      <c r="H23" s="361"/>
      <c r="I23" s="361"/>
      <c r="J23" s="361"/>
      <c r="K23" s="361"/>
      <c r="L23" s="361"/>
      <c r="M23" s="361"/>
      <c r="N23" s="361"/>
      <c r="O23" s="361"/>
      <c r="P23" s="400"/>
      <c r="Q23" s="245"/>
      <c r="R23" s="399">
        <f t="shared" ref="R23:R31" si="0">SUM(C23:Q23)</f>
        <v>250000</v>
      </c>
    </row>
    <row r="24" spans="1:18" ht="13.5" thickBot="1" x14ac:dyDescent="0.25">
      <c r="A24" s="254"/>
      <c r="B24" s="256"/>
      <c r="C24" s="244"/>
      <c r="D24" s="361"/>
      <c r="E24" s="361"/>
      <c r="F24" s="361"/>
      <c r="G24" s="361"/>
      <c r="H24" s="361"/>
      <c r="I24" s="361"/>
      <c r="J24" s="361"/>
      <c r="K24" s="361"/>
      <c r="L24" s="361"/>
      <c r="M24" s="361"/>
      <c r="N24" s="361"/>
      <c r="O24" s="361"/>
      <c r="P24" s="400"/>
      <c r="Q24" s="245"/>
      <c r="R24" s="399">
        <f t="shared" si="0"/>
        <v>0</v>
      </c>
    </row>
    <row r="25" spans="1:18" ht="13.5" thickBot="1" x14ac:dyDescent="0.25">
      <c r="A25" s="137" t="s">
        <v>220</v>
      </c>
      <c r="B25" s="90"/>
      <c r="C25" s="221">
        <v>4896243</v>
      </c>
      <c r="D25" s="221">
        <f t="shared" ref="D25:Q25" si="1">SUM(D12:D24)</f>
        <v>0</v>
      </c>
      <c r="E25" s="221">
        <v>2935080</v>
      </c>
      <c r="F25" s="221">
        <f>SUM(F12:F24)</f>
        <v>8219203</v>
      </c>
      <c r="G25" s="221">
        <f t="shared" si="1"/>
        <v>0</v>
      </c>
      <c r="H25" s="221">
        <f t="shared" si="1"/>
        <v>0</v>
      </c>
      <c r="I25" s="221">
        <f t="shared" si="1"/>
        <v>0</v>
      </c>
      <c r="J25" s="221">
        <f t="shared" si="1"/>
        <v>0</v>
      </c>
      <c r="K25" s="221">
        <f>SUM(K12:K24)</f>
        <v>2206610</v>
      </c>
      <c r="L25" s="221">
        <v>1129068</v>
      </c>
      <c r="M25" s="221">
        <f t="shared" si="1"/>
        <v>0</v>
      </c>
      <c r="N25" s="221">
        <f t="shared" si="1"/>
        <v>0</v>
      </c>
      <c r="O25" s="221">
        <f t="shared" si="1"/>
        <v>0</v>
      </c>
      <c r="P25" s="268">
        <v>3491559</v>
      </c>
      <c r="Q25" s="248">
        <f t="shared" si="1"/>
        <v>0</v>
      </c>
      <c r="R25" s="221">
        <f>SUM(C25:Q25)</f>
        <v>22877763</v>
      </c>
    </row>
    <row r="26" spans="1:18" x14ac:dyDescent="0.2">
      <c r="A26" s="287"/>
      <c r="B26" s="283"/>
      <c r="C26" s="401"/>
      <c r="D26" s="401"/>
      <c r="E26" s="401"/>
      <c r="F26" s="401"/>
      <c r="G26" s="401"/>
      <c r="H26" s="401"/>
      <c r="I26" s="401"/>
      <c r="J26" s="401"/>
      <c r="K26" s="401"/>
      <c r="L26" s="401"/>
      <c r="M26" s="401"/>
      <c r="N26" s="401"/>
      <c r="O26" s="401"/>
      <c r="P26" s="401"/>
      <c r="Q26" s="510"/>
      <c r="R26" s="399">
        <f t="shared" si="0"/>
        <v>0</v>
      </c>
    </row>
    <row r="27" spans="1:18" x14ac:dyDescent="0.2">
      <c r="A27" s="288" t="s">
        <v>226</v>
      </c>
      <c r="B27" s="134"/>
      <c r="C27" s="197">
        <v>763496</v>
      </c>
      <c r="D27" s="368"/>
      <c r="E27" s="368">
        <v>256820</v>
      </c>
      <c r="F27" s="368">
        <v>1028164</v>
      </c>
      <c r="G27" s="368"/>
      <c r="H27" s="368"/>
      <c r="I27" s="368"/>
      <c r="J27" s="368"/>
      <c r="K27" s="368">
        <v>368276</v>
      </c>
      <c r="L27" s="368">
        <v>197587</v>
      </c>
      <c r="M27" s="368"/>
      <c r="N27" s="368"/>
      <c r="O27" s="368"/>
      <c r="P27" s="393">
        <v>611968</v>
      </c>
      <c r="Q27" s="236"/>
      <c r="R27" s="399">
        <f>SUM(C27:Q27)</f>
        <v>3226311</v>
      </c>
    </row>
    <row r="28" spans="1:18" x14ac:dyDescent="0.2">
      <c r="A28" s="288" t="s">
        <v>143</v>
      </c>
      <c r="B28" s="134"/>
      <c r="C28" s="197"/>
      <c r="D28" s="368"/>
      <c r="E28" s="368"/>
      <c r="F28" s="368"/>
      <c r="G28" s="368"/>
      <c r="H28" s="368"/>
      <c r="I28" s="368"/>
      <c r="J28" s="368"/>
      <c r="K28" s="368"/>
      <c r="L28" s="368"/>
      <c r="M28" s="368"/>
      <c r="N28" s="368"/>
      <c r="O28" s="368"/>
      <c r="P28" s="393"/>
      <c r="Q28" s="236"/>
      <c r="R28" s="399">
        <f t="shared" si="0"/>
        <v>0</v>
      </c>
    </row>
    <row r="29" spans="1:18" x14ac:dyDescent="0.2">
      <c r="A29" s="288" t="s">
        <v>144</v>
      </c>
      <c r="B29" s="134"/>
      <c r="C29" s="197">
        <v>25056</v>
      </c>
      <c r="D29" s="368"/>
      <c r="E29" s="368"/>
      <c r="F29" s="368">
        <v>25056</v>
      </c>
      <c r="G29" s="368"/>
      <c r="H29" s="368"/>
      <c r="I29" s="368"/>
      <c r="J29" s="368"/>
      <c r="K29" s="368">
        <v>25056</v>
      </c>
      <c r="L29" s="368"/>
      <c r="M29" s="368"/>
      <c r="N29" s="368"/>
      <c r="O29" s="368"/>
      <c r="P29" s="393">
        <v>25056</v>
      </c>
      <c r="Q29" s="236"/>
      <c r="R29" s="399">
        <v>100224</v>
      </c>
    </row>
    <row r="30" spans="1:18" x14ac:dyDescent="0.2">
      <c r="A30" s="288"/>
      <c r="B30" s="134"/>
      <c r="C30" s="197"/>
      <c r="D30" s="368"/>
      <c r="E30" s="368"/>
      <c r="F30" s="368"/>
      <c r="G30" s="368"/>
      <c r="H30" s="368"/>
      <c r="I30" s="368"/>
      <c r="J30" s="368"/>
      <c r="K30" s="368"/>
      <c r="L30" s="368"/>
      <c r="M30" s="368"/>
      <c r="N30" s="368"/>
      <c r="O30" s="368"/>
      <c r="P30" s="393"/>
      <c r="Q30" s="236"/>
      <c r="R30" s="399">
        <f t="shared" si="0"/>
        <v>0</v>
      </c>
    </row>
    <row r="31" spans="1:18" ht="13.5" thickBot="1" x14ac:dyDescent="0.25">
      <c r="A31" s="391"/>
      <c r="B31" s="392"/>
      <c r="C31" s="240"/>
      <c r="D31" s="370"/>
      <c r="E31" s="370"/>
      <c r="F31" s="370"/>
      <c r="G31" s="370"/>
      <c r="H31" s="370"/>
      <c r="I31" s="370"/>
      <c r="J31" s="370"/>
      <c r="K31" s="370"/>
      <c r="L31" s="370"/>
      <c r="M31" s="370"/>
      <c r="N31" s="370"/>
      <c r="O31" s="370"/>
      <c r="P31" s="402"/>
      <c r="Q31" s="241"/>
      <c r="R31" s="399">
        <f t="shared" si="0"/>
        <v>0</v>
      </c>
    </row>
    <row r="32" spans="1:18" ht="13.5" thickBot="1" x14ac:dyDescent="0.25">
      <c r="A32" s="137" t="s">
        <v>219</v>
      </c>
      <c r="B32" s="90"/>
      <c r="C32" s="221">
        <f>SUM(C27:C31)</f>
        <v>788552</v>
      </c>
      <c r="D32" s="221">
        <f t="shared" ref="D32:Q32" si="2">SUM(D27:D31)</f>
        <v>0</v>
      </c>
      <c r="E32" s="221">
        <v>256820</v>
      </c>
      <c r="F32" s="221">
        <f>SUM(F27:F31)</f>
        <v>1053220</v>
      </c>
      <c r="G32" s="221">
        <f t="shared" si="2"/>
        <v>0</v>
      </c>
      <c r="H32" s="221">
        <f t="shared" si="2"/>
        <v>0</v>
      </c>
      <c r="I32" s="221">
        <f t="shared" si="2"/>
        <v>0</v>
      </c>
      <c r="J32" s="221">
        <f t="shared" si="2"/>
        <v>0</v>
      </c>
      <c r="K32" s="221">
        <v>393332</v>
      </c>
      <c r="L32" s="221">
        <v>197587</v>
      </c>
      <c r="M32" s="221">
        <f t="shared" si="2"/>
        <v>0</v>
      </c>
      <c r="N32" s="221">
        <f t="shared" si="2"/>
        <v>0</v>
      </c>
      <c r="O32" s="221">
        <f t="shared" si="2"/>
        <v>0</v>
      </c>
      <c r="P32" s="268">
        <v>637024</v>
      </c>
      <c r="Q32" s="248">
        <f t="shared" si="2"/>
        <v>0</v>
      </c>
      <c r="R32" s="221">
        <f>SUM(C32:Q32)</f>
        <v>3326535</v>
      </c>
    </row>
    <row r="33" spans="1:19" x14ac:dyDescent="0.2">
      <c r="A33" s="408"/>
      <c r="B33" s="408"/>
      <c r="C33" s="318"/>
      <c r="D33" s="318"/>
      <c r="E33" s="318"/>
      <c r="F33" s="318"/>
      <c r="G33" s="318"/>
      <c r="H33" s="318"/>
      <c r="I33" s="318"/>
      <c r="J33" s="318"/>
      <c r="K33" s="318"/>
      <c r="L33" s="318"/>
      <c r="M33" s="318"/>
      <c r="N33" s="318"/>
      <c r="O33" s="318"/>
      <c r="P33" s="318"/>
      <c r="Q33" s="318"/>
      <c r="R33" s="318"/>
      <c r="S33" s="318"/>
    </row>
    <row r="34" spans="1:19" ht="63" customHeight="1" x14ac:dyDescent="0.2">
      <c r="A34" s="408"/>
      <c r="B34" s="408"/>
      <c r="C34" s="318"/>
      <c r="D34" s="318"/>
      <c r="E34" s="318"/>
      <c r="F34" s="318"/>
      <c r="G34" s="318"/>
      <c r="H34" s="318"/>
      <c r="I34" s="318"/>
      <c r="J34" s="318"/>
      <c r="K34" s="318"/>
      <c r="L34" s="318"/>
      <c r="M34" s="318"/>
      <c r="N34" s="318"/>
      <c r="O34" s="318"/>
      <c r="P34" s="318"/>
      <c r="Q34" s="318"/>
      <c r="R34" s="318"/>
      <c r="S34" s="318"/>
    </row>
    <row r="35" spans="1:19" ht="44.25" customHeight="1" x14ac:dyDescent="0.2">
      <c r="A35" s="408"/>
      <c r="B35" s="408"/>
      <c r="C35" s="318"/>
      <c r="D35" s="318"/>
      <c r="E35" s="318"/>
      <c r="F35" s="318"/>
      <c r="G35" s="318"/>
      <c r="H35" s="318"/>
      <c r="I35" s="318"/>
      <c r="J35" s="318"/>
      <c r="K35" s="318"/>
      <c r="L35" s="318"/>
      <c r="M35" s="318"/>
      <c r="N35" s="318"/>
      <c r="O35" s="318"/>
      <c r="P35" s="318"/>
      <c r="Q35" s="318"/>
      <c r="R35" s="318"/>
      <c r="S35" s="318"/>
    </row>
    <row r="36" spans="1:19" x14ac:dyDescent="0.2">
      <c r="A36" s="408"/>
      <c r="B36" s="408"/>
      <c r="C36" s="318"/>
      <c r="D36" s="318"/>
      <c r="E36" s="318"/>
      <c r="F36" s="318"/>
      <c r="G36" s="318"/>
      <c r="H36" s="318"/>
      <c r="I36" s="318"/>
      <c r="J36" s="318"/>
      <c r="K36" s="318"/>
      <c r="L36" s="318"/>
      <c r="M36" s="318"/>
      <c r="N36" s="318"/>
      <c r="O36" s="318"/>
      <c r="P36" s="318"/>
      <c r="Q36" s="318"/>
      <c r="R36" s="318"/>
      <c r="S36" s="318"/>
    </row>
    <row r="37" spans="1:19" x14ac:dyDescent="0.2">
      <c r="A37" s="136"/>
      <c r="B37" s="13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409"/>
      <c r="S37" s="3"/>
    </row>
    <row r="38" spans="1:19" x14ac:dyDescent="0.2">
      <c r="A38" s="136"/>
      <c r="B38" s="136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6"/>
      <c r="S38" s="3"/>
    </row>
    <row r="40" spans="1:19" ht="13.5" thickBot="1" x14ac:dyDescent="0.25">
      <c r="D40" s="421"/>
      <c r="E40" s="421"/>
      <c r="R40" s="166" t="s">
        <v>182</v>
      </c>
      <c r="S40" s="421"/>
    </row>
    <row r="41" spans="1:19" x14ac:dyDescent="0.2">
      <c r="A41" s="718" t="s">
        <v>66</v>
      </c>
      <c r="B41" s="697"/>
      <c r="C41" s="284" t="s">
        <v>58</v>
      </c>
      <c r="D41" s="285" t="s">
        <v>55</v>
      </c>
      <c r="E41" s="285" t="s">
        <v>230</v>
      </c>
      <c r="F41" s="285" t="s">
        <v>201</v>
      </c>
      <c r="G41" s="285" t="s">
        <v>103</v>
      </c>
      <c r="H41" s="285" t="s">
        <v>328</v>
      </c>
      <c r="I41" s="285" t="s">
        <v>59</v>
      </c>
      <c r="J41" s="285" t="s">
        <v>102</v>
      </c>
      <c r="K41" s="285" t="s">
        <v>60</v>
      </c>
      <c r="L41" s="285" t="s">
        <v>61</v>
      </c>
      <c r="M41" s="285" t="s">
        <v>56</v>
      </c>
      <c r="N41" s="285" t="s">
        <v>62</v>
      </c>
      <c r="O41" s="285" t="s">
        <v>64</v>
      </c>
      <c r="P41" s="285" t="s">
        <v>65</v>
      </c>
      <c r="Q41" s="286" t="s">
        <v>196</v>
      </c>
      <c r="R41" s="719" t="s">
        <v>78</v>
      </c>
    </row>
    <row r="42" spans="1:19" ht="13.5" thickBot="1" x14ac:dyDescent="0.25">
      <c r="A42" s="295"/>
      <c r="B42" s="296"/>
      <c r="C42" s="291" t="s">
        <v>142</v>
      </c>
      <c r="D42" s="292" t="s">
        <v>20</v>
      </c>
      <c r="E42" s="292" t="s">
        <v>241</v>
      </c>
      <c r="F42" s="292" t="s">
        <v>202</v>
      </c>
      <c r="G42" s="292" t="s">
        <v>104</v>
      </c>
      <c r="H42" s="293" t="s">
        <v>332</v>
      </c>
      <c r="I42" s="292" t="s">
        <v>216</v>
      </c>
      <c r="J42" s="292" t="s">
        <v>105</v>
      </c>
      <c r="K42" s="292" t="s">
        <v>33</v>
      </c>
      <c r="L42" s="292" t="s">
        <v>218</v>
      </c>
      <c r="M42" s="292" t="s">
        <v>106</v>
      </c>
      <c r="N42" s="292" t="s">
        <v>107</v>
      </c>
      <c r="O42" s="292" t="s">
        <v>160</v>
      </c>
      <c r="P42" s="292" t="s">
        <v>161</v>
      </c>
      <c r="Q42" s="294" t="s">
        <v>252</v>
      </c>
      <c r="R42" s="720"/>
    </row>
    <row r="43" spans="1:19" x14ac:dyDescent="0.2">
      <c r="A43" s="232" t="s">
        <v>145</v>
      </c>
      <c r="B43" s="25"/>
      <c r="C43" s="434"/>
      <c r="D43" s="358"/>
      <c r="E43" s="358"/>
      <c r="F43" s="358">
        <v>181480</v>
      </c>
      <c r="G43" s="358"/>
      <c r="H43" s="358"/>
      <c r="I43" s="358"/>
      <c r="J43" s="358"/>
      <c r="K43" s="358">
        <v>24000</v>
      </c>
      <c r="L43" s="358"/>
      <c r="M43" s="358"/>
      <c r="N43" s="358"/>
      <c r="O43" s="358"/>
      <c r="P43" s="358">
        <v>24000</v>
      </c>
      <c r="Q43" s="359"/>
      <c r="R43" s="394">
        <f>SUM(C43:Q43)</f>
        <v>229480</v>
      </c>
    </row>
    <row r="44" spans="1:19" x14ac:dyDescent="0.2">
      <c r="A44" s="232" t="s">
        <v>146</v>
      </c>
      <c r="B44" s="25"/>
      <c r="C44" s="197">
        <v>90000</v>
      </c>
      <c r="D44" s="368"/>
      <c r="E44" s="368"/>
      <c r="F44" s="368"/>
      <c r="G44" s="368"/>
      <c r="H44" s="368"/>
      <c r="I44" s="368"/>
      <c r="J44" s="368"/>
      <c r="K44" s="368"/>
      <c r="L44" s="368"/>
      <c r="M44" s="368"/>
      <c r="N44" s="368"/>
      <c r="O44" s="368"/>
      <c r="P44" s="368">
        <v>5000</v>
      </c>
      <c r="Q44" s="236"/>
      <c r="R44" s="394">
        <f>SUM(C44:Q44)</f>
        <v>95000</v>
      </c>
    </row>
    <row r="45" spans="1:19" x14ac:dyDescent="0.2">
      <c r="A45" s="232" t="s">
        <v>147</v>
      </c>
      <c r="B45" s="25"/>
      <c r="C45" s="197">
        <v>33000</v>
      </c>
      <c r="D45" s="368"/>
      <c r="E45" s="368"/>
      <c r="F45" s="368"/>
      <c r="G45" s="368"/>
      <c r="H45" s="368"/>
      <c r="I45" s="368"/>
      <c r="J45" s="368"/>
      <c r="K45" s="368"/>
      <c r="L45" s="368"/>
      <c r="M45" s="368"/>
      <c r="N45" s="368"/>
      <c r="O45" s="368"/>
      <c r="P45" s="368"/>
      <c r="Q45" s="236"/>
      <c r="R45" s="394">
        <f t="shared" ref="R45:R73" si="3">SUM(C45:Q45)</f>
        <v>33000</v>
      </c>
    </row>
    <row r="46" spans="1:19" ht="12.75" hidden="1" customHeight="1" x14ac:dyDescent="0.2">
      <c r="A46" s="232" t="s">
        <v>34</v>
      </c>
      <c r="B46" s="25"/>
      <c r="C46" s="197"/>
      <c r="D46" s="368"/>
      <c r="E46" s="368"/>
      <c r="F46" s="368"/>
      <c r="G46" s="368"/>
      <c r="H46" s="368"/>
      <c r="I46" s="368"/>
      <c r="J46" s="368"/>
      <c r="K46" s="368"/>
      <c r="L46" s="368"/>
      <c r="M46" s="368"/>
      <c r="N46" s="368"/>
      <c r="O46" s="368"/>
      <c r="P46" s="368"/>
      <c r="Q46" s="236"/>
      <c r="R46" s="394">
        <f t="shared" si="3"/>
        <v>0</v>
      </c>
    </row>
    <row r="47" spans="1:19" x14ac:dyDescent="0.2">
      <c r="A47" s="232" t="s">
        <v>148</v>
      </c>
      <c r="B47" s="25"/>
      <c r="C47" s="197"/>
      <c r="D47" s="368">
        <v>50000</v>
      </c>
      <c r="E47" s="368"/>
      <c r="F47" s="368">
        <v>288360</v>
      </c>
      <c r="G47" s="368">
        <v>100000</v>
      </c>
      <c r="H47" s="368"/>
      <c r="I47" s="368"/>
      <c r="J47" s="368">
        <v>240000</v>
      </c>
      <c r="K47" s="368"/>
      <c r="L47" s="368"/>
      <c r="M47" s="368"/>
      <c r="N47" s="368"/>
      <c r="O47" s="368"/>
      <c r="P47" s="368">
        <v>400000</v>
      </c>
      <c r="Q47" s="236"/>
      <c r="R47" s="394">
        <f t="shared" si="3"/>
        <v>1078360</v>
      </c>
    </row>
    <row r="48" spans="1:19" x14ac:dyDescent="0.2">
      <c r="A48" s="232" t="s">
        <v>149</v>
      </c>
      <c r="B48" s="25"/>
      <c r="C48" s="197"/>
      <c r="D48" s="368"/>
      <c r="E48" s="368"/>
      <c r="F48" s="368"/>
      <c r="G48" s="368"/>
      <c r="H48" s="368"/>
      <c r="I48" s="368"/>
      <c r="J48" s="368"/>
      <c r="K48" s="368"/>
      <c r="L48" s="368">
        <v>213000</v>
      </c>
      <c r="M48" s="368"/>
      <c r="N48" s="368"/>
      <c r="O48" s="368"/>
      <c r="P48" s="368">
        <v>125000</v>
      </c>
      <c r="Q48" s="236"/>
      <c r="R48" s="394">
        <f>SUM(C48:Q48)</f>
        <v>338000</v>
      </c>
    </row>
    <row r="49" spans="1:18" x14ac:dyDescent="0.2">
      <c r="A49" s="232" t="s">
        <v>150</v>
      </c>
      <c r="B49" s="25"/>
      <c r="C49" s="197">
        <v>88000</v>
      </c>
      <c r="D49" s="368">
        <v>220000</v>
      </c>
      <c r="E49" s="81"/>
      <c r="F49" s="368">
        <v>2467890</v>
      </c>
      <c r="G49" s="368">
        <v>620000</v>
      </c>
      <c r="H49" s="81"/>
      <c r="I49" s="368">
        <v>620000</v>
      </c>
      <c r="J49" s="368">
        <v>346000</v>
      </c>
      <c r="K49" s="368">
        <v>126000</v>
      </c>
      <c r="L49" s="81"/>
      <c r="M49" s="368"/>
      <c r="N49" s="368">
        <v>1192000</v>
      </c>
      <c r="O49" s="368"/>
      <c r="P49" s="368">
        <v>422000</v>
      </c>
      <c r="Q49" s="236"/>
      <c r="R49" s="394">
        <f t="shared" si="3"/>
        <v>6101890</v>
      </c>
    </row>
    <row r="50" spans="1:18" x14ac:dyDescent="0.2">
      <c r="A50" s="232" t="s">
        <v>151</v>
      </c>
      <c r="B50" s="25"/>
      <c r="C50" s="197"/>
      <c r="D50" s="368"/>
      <c r="E50" s="368"/>
      <c r="F50" s="368"/>
      <c r="G50" s="368"/>
      <c r="H50" s="368"/>
      <c r="I50" s="368"/>
      <c r="J50" s="368"/>
      <c r="K50" s="368"/>
      <c r="L50" s="368"/>
      <c r="M50" s="368"/>
      <c r="N50" s="368"/>
      <c r="O50" s="368"/>
      <c r="P50" s="368"/>
      <c r="Q50" s="236"/>
      <c r="R50" s="394">
        <f t="shared" si="3"/>
        <v>0</v>
      </c>
    </row>
    <row r="51" spans="1:18" x14ac:dyDescent="0.2">
      <c r="A51" s="228" t="s">
        <v>35</v>
      </c>
      <c r="B51" s="33"/>
      <c r="C51" s="219">
        <f>SUM(C43:C50)</f>
        <v>211000</v>
      </c>
      <c r="D51" s="395">
        <f t="shared" ref="D51:Q51" si="4">SUM(D43:D50)</f>
        <v>270000</v>
      </c>
      <c r="E51" s="395">
        <f t="shared" si="4"/>
        <v>0</v>
      </c>
      <c r="F51" s="395">
        <f t="shared" si="4"/>
        <v>2937730</v>
      </c>
      <c r="G51" s="395">
        <f t="shared" si="4"/>
        <v>720000</v>
      </c>
      <c r="H51" s="395">
        <f t="shared" si="4"/>
        <v>0</v>
      </c>
      <c r="I51" s="395">
        <f t="shared" si="4"/>
        <v>620000</v>
      </c>
      <c r="J51" s="395">
        <f t="shared" si="4"/>
        <v>586000</v>
      </c>
      <c r="K51" s="395">
        <f t="shared" si="4"/>
        <v>150000</v>
      </c>
      <c r="L51" s="395">
        <f t="shared" si="4"/>
        <v>213000</v>
      </c>
      <c r="M51" s="395">
        <f t="shared" si="4"/>
        <v>0</v>
      </c>
      <c r="N51" s="395">
        <f t="shared" si="4"/>
        <v>1192000</v>
      </c>
      <c r="O51" s="395">
        <f t="shared" si="4"/>
        <v>0</v>
      </c>
      <c r="P51" s="395">
        <f t="shared" si="4"/>
        <v>976000</v>
      </c>
      <c r="Q51" s="275">
        <f t="shared" si="4"/>
        <v>0</v>
      </c>
      <c r="R51" s="219">
        <f>SUM(R43:R50)</f>
        <v>7875730</v>
      </c>
    </row>
    <row r="52" spans="1:18" x14ac:dyDescent="0.2">
      <c r="A52" s="232"/>
      <c r="B52" s="25"/>
      <c r="C52" s="197"/>
      <c r="D52" s="368"/>
      <c r="E52" s="368"/>
      <c r="F52" s="368"/>
      <c r="G52" s="368"/>
      <c r="H52" s="368"/>
      <c r="I52" s="368"/>
      <c r="J52" s="368"/>
      <c r="K52" s="368"/>
      <c r="L52" s="368"/>
      <c r="M52" s="368"/>
      <c r="N52" s="368"/>
      <c r="O52" s="368"/>
      <c r="P52" s="368"/>
      <c r="Q52" s="236"/>
      <c r="R52" s="394">
        <f t="shared" si="3"/>
        <v>0</v>
      </c>
    </row>
    <row r="53" spans="1:18" x14ac:dyDescent="0.2">
      <c r="A53" s="232" t="s">
        <v>152</v>
      </c>
      <c r="B53" s="25"/>
      <c r="C53" s="197">
        <v>275953</v>
      </c>
      <c r="D53" s="368"/>
      <c r="E53" s="81"/>
      <c r="F53" s="368">
        <v>30000</v>
      </c>
      <c r="G53" s="368"/>
      <c r="H53" s="368"/>
      <c r="I53" s="368"/>
      <c r="J53" s="368"/>
      <c r="K53" s="368"/>
      <c r="L53" s="368"/>
      <c r="M53" s="368"/>
      <c r="N53" s="368"/>
      <c r="O53" s="368"/>
      <c r="P53" s="368">
        <v>30000</v>
      </c>
      <c r="Q53" s="236"/>
      <c r="R53" s="394">
        <f>SUM(C53:Q53)</f>
        <v>335953</v>
      </c>
    </row>
    <row r="54" spans="1:18" x14ac:dyDescent="0.2">
      <c r="A54" s="232" t="s">
        <v>153</v>
      </c>
      <c r="B54" s="25"/>
      <c r="C54" s="197">
        <v>65000</v>
      </c>
      <c r="D54" s="368"/>
      <c r="E54" s="81"/>
      <c r="F54" s="368">
        <v>15000</v>
      </c>
      <c r="G54" s="368"/>
      <c r="H54" s="368"/>
      <c r="I54" s="368"/>
      <c r="J54" s="368"/>
      <c r="K54" s="368"/>
      <c r="L54" s="368"/>
      <c r="M54" s="368"/>
      <c r="N54" s="368"/>
      <c r="O54" s="368"/>
      <c r="P54" s="368">
        <v>15000</v>
      </c>
      <c r="Q54" s="236"/>
      <c r="R54" s="394">
        <f t="shared" si="3"/>
        <v>95000</v>
      </c>
    </row>
    <row r="55" spans="1:18" x14ac:dyDescent="0.2">
      <c r="A55" s="228" t="s">
        <v>36</v>
      </c>
      <c r="B55" s="33"/>
      <c r="C55" s="219">
        <f>SUM(C53:C54)</f>
        <v>340953</v>
      </c>
      <c r="D55" s="395">
        <f t="shared" ref="D55:Q55" si="5">SUM(D53:D54)</f>
        <v>0</v>
      </c>
      <c r="E55" s="395">
        <f t="shared" si="5"/>
        <v>0</v>
      </c>
      <c r="F55" s="395">
        <f t="shared" si="5"/>
        <v>45000</v>
      </c>
      <c r="G55" s="395">
        <f t="shared" si="5"/>
        <v>0</v>
      </c>
      <c r="H55" s="395">
        <f t="shared" si="5"/>
        <v>0</v>
      </c>
      <c r="I55" s="395">
        <f t="shared" si="5"/>
        <v>0</v>
      </c>
      <c r="J55" s="395">
        <f t="shared" si="5"/>
        <v>0</v>
      </c>
      <c r="K55" s="395">
        <f t="shared" si="5"/>
        <v>0</v>
      </c>
      <c r="L55" s="395">
        <f t="shared" si="5"/>
        <v>0</v>
      </c>
      <c r="M55" s="395">
        <f t="shared" si="5"/>
        <v>0</v>
      </c>
      <c r="N55" s="395">
        <f t="shared" si="5"/>
        <v>0</v>
      </c>
      <c r="O55" s="395">
        <f t="shared" si="5"/>
        <v>0</v>
      </c>
      <c r="P55" s="395">
        <f t="shared" si="5"/>
        <v>45000</v>
      </c>
      <c r="Q55" s="275">
        <f t="shared" si="5"/>
        <v>0</v>
      </c>
      <c r="R55" s="219">
        <f>SUM(R53:R54)</f>
        <v>430953</v>
      </c>
    </row>
    <row r="56" spans="1:18" x14ac:dyDescent="0.2">
      <c r="A56" s="228"/>
      <c r="B56" s="33"/>
      <c r="C56" s="219"/>
      <c r="D56" s="395"/>
      <c r="E56" s="395"/>
      <c r="F56" s="395"/>
      <c r="G56" s="395"/>
      <c r="H56" s="395"/>
      <c r="I56" s="395"/>
      <c r="J56" s="395"/>
      <c r="K56" s="395"/>
      <c r="L56" s="395"/>
      <c r="M56" s="395"/>
      <c r="N56" s="395"/>
      <c r="O56" s="395"/>
      <c r="P56" s="395"/>
      <c r="Q56" s="275"/>
      <c r="R56" s="394">
        <f t="shared" si="3"/>
        <v>0</v>
      </c>
    </row>
    <row r="57" spans="1:18" x14ac:dyDescent="0.2">
      <c r="A57" s="232" t="s">
        <v>154</v>
      </c>
      <c r="B57" s="25"/>
      <c r="C57" s="197"/>
      <c r="D57" s="368"/>
      <c r="E57" s="368"/>
      <c r="F57" s="368"/>
      <c r="G57" s="368"/>
      <c r="H57" s="368"/>
      <c r="I57" s="368"/>
      <c r="J57" s="368"/>
      <c r="K57" s="368"/>
      <c r="L57" s="368"/>
      <c r="M57" s="368"/>
      <c r="N57" s="368"/>
      <c r="O57" s="368">
        <v>1504000</v>
      </c>
      <c r="P57" s="368"/>
      <c r="Q57" s="236"/>
      <c r="R57" s="394">
        <f t="shared" si="3"/>
        <v>1504000</v>
      </c>
    </row>
    <row r="58" spans="1:18" x14ac:dyDescent="0.2">
      <c r="A58" s="232" t="s">
        <v>155</v>
      </c>
      <c r="B58" s="25"/>
      <c r="C58" s="197"/>
      <c r="D58" s="368"/>
      <c r="E58" s="368"/>
      <c r="F58" s="368"/>
      <c r="G58" s="368"/>
      <c r="H58" s="368"/>
      <c r="I58" s="368"/>
      <c r="J58" s="368"/>
      <c r="K58" s="368"/>
      <c r="L58" s="368"/>
      <c r="M58" s="368"/>
      <c r="N58" s="368"/>
      <c r="O58" s="368"/>
      <c r="P58" s="368"/>
      <c r="Q58" s="236"/>
      <c r="R58" s="394">
        <f t="shared" si="3"/>
        <v>0</v>
      </c>
    </row>
    <row r="59" spans="1:18" x14ac:dyDescent="0.2">
      <c r="A59" s="232" t="s">
        <v>280</v>
      </c>
      <c r="B59" s="25"/>
      <c r="C59" s="235">
        <v>661276</v>
      </c>
      <c r="D59" s="366">
        <v>30000</v>
      </c>
      <c r="E59" s="366"/>
      <c r="F59" s="366"/>
      <c r="G59" s="368"/>
      <c r="H59" s="368"/>
      <c r="I59" s="368">
        <v>402000</v>
      </c>
      <c r="J59" s="368"/>
      <c r="K59" s="368">
        <v>1101001</v>
      </c>
      <c r="L59" s="368"/>
      <c r="M59" s="368">
        <v>10000</v>
      </c>
      <c r="N59" s="368">
        <v>352000</v>
      </c>
      <c r="O59" s="368"/>
      <c r="P59" s="368"/>
      <c r="Q59" s="236"/>
      <c r="R59" s="394">
        <f t="shared" si="3"/>
        <v>2556277</v>
      </c>
    </row>
    <row r="60" spans="1:18" x14ac:dyDescent="0.2">
      <c r="A60" s="232"/>
      <c r="B60" s="25"/>
      <c r="C60" s="197"/>
      <c r="D60" s="368"/>
      <c r="E60" s="368"/>
      <c r="F60" s="368"/>
      <c r="G60" s="368"/>
      <c r="H60" s="368"/>
      <c r="I60" s="368"/>
      <c r="J60" s="368"/>
      <c r="K60" s="368"/>
      <c r="L60" s="368"/>
      <c r="M60" s="368"/>
      <c r="N60" s="368"/>
      <c r="O60" s="368"/>
      <c r="P60" s="368"/>
      <c r="Q60" s="236"/>
      <c r="R60" s="394">
        <f t="shared" si="3"/>
        <v>0</v>
      </c>
    </row>
    <row r="61" spans="1:18" x14ac:dyDescent="0.2">
      <c r="A61" s="232"/>
      <c r="B61" s="25"/>
      <c r="C61" s="197"/>
      <c r="D61" s="368"/>
      <c r="E61" s="368"/>
      <c r="F61" s="368"/>
      <c r="G61" s="368"/>
      <c r="H61" s="368"/>
      <c r="I61" s="368"/>
      <c r="J61" s="368"/>
      <c r="K61" s="368"/>
      <c r="L61" s="368"/>
      <c r="M61" s="368"/>
      <c r="N61" s="368"/>
      <c r="O61" s="368"/>
      <c r="P61" s="368"/>
      <c r="Q61" s="236"/>
      <c r="R61" s="394">
        <f t="shared" si="3"/>
        <v>0</v>
      </c>
    </row>
    <row r="62" spans="1:18" x14ac:dyDescent="0.2">
      <c r="A62" s="232" t="s">
        <v>156</v>
      </c>
      <c r="B62" s="25"/>
      <c r="C62" s="197">
        <v>81000</v>
      </c>
      <c r="D62" s="368">
        <v>230000</v>
      </c>
      <c r="E62" s="81"/>
      <c r="F62" s="368">
        <v>354331</v>
      </c>
      <c r="G62" s="368">
        <v>350000</v>
      </c>
      <c r="H62" s="368"/>
      <c r="I62" s="368">
        <v>150000</v>
      </c>
      <c r="J62" s="368">
        <v>440000</v>
      </c>
      <c r="K62" s="368">
        <v>1188000</v>
      </c>
      <c r="L62" s="368">
        <v>130000</v>
      </c>
      <c r="M62" s="368"/>
      <c r="N62" s="368">
        <v>60000</v>
      </c>
      <c r="O62" s="368"/>
      <c r="P62" s="368">
        <v>240000</v>
      </c>
      <c r="Q62" s="236"/>
      <c r="R62" s="394">
        <f t="shared" si="3"/>
        <v>3223331</v>
      </c>
    </row>
    <row r="63" spans="1:18" x14ac:dyDescent="0.2">
      <c r="A63" s="232" t="s">
        <v>159</v>
      </c>
      <c r="B63" s="25"/>
      <c r="C63" s="197">
        <v>550000</v>
      </c>
      <c r="D63" s="368"/>
      <c r="E63" s="368"/>
      <c r="F63" s="368"/>
      <c r="G63" s="368"/>
      <c r="H63" s="368"/>
      <c r="I63" s="368"/>
      <c r="J63" s="368"/>
      <c r="K63" s="368"/>
      <c r="L63" s="368"/>
      <c r="M63" s="368"/>
      <c r="N63" s="368"/>
      <c r="O63" s="368"/>
      <c r="P63" s="368"/>
      <c r="Q63" s="236"/>
      <c r="R63" s="394">
        <f t="shared" si="3"/>
        <v>550000</v>
      </c>
    </row>
    <row r="64" spans="1:18" x14ac:dyDescent="0.2">
      <c r="A64" s="232" t="s">
        <v>157</v>
      </c>
      <c r="B64" s="25"/>
      <c r="C64" s="197">
        <v>998000</v>
      </c>
      <c r="D64" s="368">
        <v>10000</v>
      </c>
      <c r="E64" s="81"/>
      <c r="F64" s="368">
        <v>354330</v>
      </c>
      <c r="G64" s="368">
        <v>340000</v>
      </c>
      <c r="H64" s="368">
        <v>410000</v>
      </c>
      <c r="I64" s="368">
        <v>1140000</v>
      </c>
      <c r="J64" s="368">
        <v>60000</v>
      </c>
      <c r="K64" s="368">
        <v>120000</v>
      </c>
      <c r="L64" s="368"/>
      <c r="M64" s="368">
        <v>50000</v>
      </c>
      <c r="N64" s="368">
        <v>1200000</v>
      </c>
      <c r="O64" s="368"/>
      <c r="P64" s="368">
        <v>150000</v>
      </c>
      <c r="Q64" s="236">
        <v>380000</v>
      </c>
      <c r="R64" s="394">
        <f t="shared" si="3"/>
        <v>5212330</v>
      </c>
    </row>
    <row r="65" spans="1:19" x14ac:dyDescent="0.2">
      <c r="A65" s="232"/>
      <c r="B65" s="25"/>
      <c r="C65" s="197"/>
      <c r="D65" s="368"/>
      <c r="E65" s="368"/>
      <c r="F65" s="368"/>
      <c r="G65" s="368"/>
      <c r="H65" s="368"/>
      <c r="I65" s="368"/>
      <c r="J65" s="368"/>
      <c r="K65" s="368"/>
      <c r="L65" s="368"/>
      <c r="M65" s="368"/>
      <c r="N65" s="368"/>
      <c r="O65" s="368"/>
      <c r="P65" s="368"/>
      <c r="Q65" s="236"/>
      <c r="R65" s="394">
        <f t="shared" si="3"/>
        <v>0</v>
      </c>
    </row>
    <row r="66" spans="1:19" x14ac:dyDescent="0.2">
      <c r="A66" s="232"/>
      <c r="B66" s="25"/>
      <c r="C66" s="197"/>
      <c r="D66" s="368"/>
      <c r="E66" s="368"/>
      <c r="F66" s="368"/>
      <c r="G66" s="368"/>
      <c r="H66" s="368"/>
      <c r="I66" s="368"/>
      <c r="J66" s="368"/>
      <c r="K66" s="368"/>
      <c r="L66" s="368"/>
      <c r="M66" s="368"/>
      <c r="N66" s="368"/>
      <c r="O66" s="368"/>
      <c r="P66" s="368"/>
      <c r="Q66" s="236"/>
      <c r="R66" s="394">
        <f t="shared" si="3"/>
        <v>0</v>
      </c>
    </row>
    <row r="67" spans="1:19" x14ac:dyDescent="0.2">
      <c r="A67" s="232" t="s">
        <v>221</v>
      </c>
      <c r="B67" s="25"/>
      <c r="C67" s="197">
        <v>100000</v>
      </c>
      <c r="D67" s="368"/>
      <c r="E67" s="368"/>
      <c r="F67" s="368"/>
      <c r="G67" s="368"/>
      <c r="H67" s="368"/>
      <c r="I67" s="368"/>
      <c r="J67" s="368"/>
      <c r="K67" s="368">
        <v>1396999</v>
      </c>
      <c r="L67" s="368"/>
      <c r="M67" s="368"/>
      <c r="N67" s="368"/>
      <c r="O67" s="368"/>
      <c r="P67" s="368"/>
      <c r="Q67" s="236"/>
      <c r="R67" s="394">
        <f t="shared" si="3"/>
        <v>1496999</v>
      </c>
    </row>
    <row r="68" spans="1:19" x14ac:dyDescent="0.2">
      <c r="A68" s="228" t="s">
        <v>129</v>
      </c>
      <c r="B68" s="33"/>
      <c r="C68" s="219">
        <f>SUM(C57:C67)</f>
        <v>2390276</v>
      </c>
      <c r="D68" s="395">
        <f t="shared" ref="D68:R68" si="6">SUM(D57:D67)</f>
        <v>270000</v>
      </c>
      <c r="E68" s="395">
        <f t="shared" si="6"/>
        <v>0</v>
      </c>
      <c r="F68" s="395">
        <f t="shared" si="6"/>
        <v>708661</v>
      </c>
      <c r="G68" s="395">
        <f t="shared" si="6"/>
        <v>690000</v>
      </c>
      <c r="H68" s="395">
        <f t="shared" si="6"/>
        <v>410000</v>
      </c>
      <c r="I68" s="395">
        <f>SUM(I57:I67)</f>
        <v>1692000</v>
      </c>
      <c r="J68" s="395">
        <f t="shared" si="6"/>
        <v>500000</v>
      </c>
      <c r="K68" s="395">
        <f t="shared" si="6"/>
        <v>3806000</v>
      </c>
      <c r="L68" s="395">
        <f t="shared" si="6"/>
        <v>130000</v>
      </c>
      <c r="M68" s="395">
        <f t="shared" si="6"/>
        <v>60000</v>
      </c>
      <c r="N68" s="395">
        <f t="shared" si="6"/>
        <v>1612000</v>
      </c>
      <c r="O68" s="395">
        <f t="shared" si="6"/>
        <v>1504000</v>
      </c>
      <c r="P68" s="395">
        <f t="shared" si="6"/>
        <v>390000</v>
      </c>
      <c r="Q68" s="275">
        <f t="shared" si="6"/>
        <v>380000</v>
      </c>
      <c r="R68" s="219">
        <f t="shared" si="6"/>
        <v>14542937</v>
      </c>
    </row>
    <row r="69" spans="1:19" x14ac:dyDescent="0.2">
      <c r="A69" s="232"/>
      <c r="B69" s="25"/>
      <c r="C69" s="197"/>
      <c r="D69" s="368"/>
      <c r="E69" s="368"/>
      <c r="F69" s="368"/>
      <c r="G69" s="368"/>
      <c r="H69" s="368"/>
      <c r="I69" s="368"/>
      <c r="J69" s="368"/>
      <c r="K69" s="368"/>
      <c r="L69" s="368"/>
      <c r="M69" s="368"/>
      <c r="N69" s="368"/>
      <c r="O69" s="368"/>
      <c r="P69" s="368"/>
      <c r="Q69" s="236"/>
      <c r="R69" s="394">
        <f t="shared" si="3"/>
        <v>0</v>
      </c>
    </row>
    <row r="70" spans="1:19" x14ac:dyDescent="0.2">
      <c r="A70" s="232" t="s">
        <v>158</v>
      </c>
      <c r="B70" s="25"/>
      <c r="C70" s="197">
        <v>50000</v>
      </c>
      <c r="D70" s="395"/>
      <c r="E70" s="395"/>
      <c r="F70" s="395"/>
      <c r="G70" s="368"/>
      <c r="H70" s="368"/>
      <c r="I70" s="368"/>
      <c r="J70" s="368"/>
      <c r="K70" s="368"/>
      <c r="L70" s="368"/>
      <c r="M70" s="368"/>
      <c r="N70" s="368"/>
      <c r="O70" s="368"/>
      <c r="P70" s="368"/>
      <c r="Q70" s="236"/>
      <c r="R70" s="394">
        <f t="shared" si="3"/>
        <v>50000</v>
      </c>
    </row>
    <row r="71" spans="1:19" x14ac:dyDescent="0.2">
      <c r="A71" s="232"/>
      <c r="B71" s="25"/>
      <c r="C71" s="197"/>
      <c r="D71" s="368"/>
      <c r="E71" s="368"/>
      <c r="F71" s="368"/>
      <c r="G71" s="368"/>
      <c r="H71" s="368"/>
      <c r="I71" s="368"/>
      <c r="J71" s="368"/>
      <c r="K71" s="368"/>
      <c r="L71" s="368"/>
      <c r="M71" s="368"/>
      <c r="N71" s="368"/>
      <c r="O71" s="368"/>
      <c r="P71" s="368"/>
      <c r="Q71" s="236"/>
      <c r="R71" s="394">
        <f t="shared" si="3"/>
        <v>0</v>
      </c>
    </row>
    <row r="72" spans="1:19" x14ac:dyDescent="0.2">
      <c r="A72" s="228" t="s">
        <v>37</v>
      </c>
      <c r="B72" s="33"/>
      <c r="C72" s="219">
        <v>611000</v>
      </c>
      <c r="D72" s="395">
        <v>63000</v>
      </c>
      <c r="E72" s="81">
        <v>0</v>
      </c>
      <c r="F72" s="395">
        <v>808476</v>
      </c>
      <c r="G72" s="395">
        <v>382000</v>
      </c>
      <c r="H72" s="395">
        <v>111000</v>
      </c>
      <c r="I72" s="395">
        <v>632000</v>
      </c>
      <c r="J72" s="395">
        <v>294960</v>
      </c>
      <c r="K72" s="395">
        <v>1088000</v>
      </c>
      <c r="L72" s="395">
        <v>92000</v>
      </c>
      <c r="M72" s="395">
        <v>17000</v>
      </c>
      <c r="N72" s="395">
        <v>436000</v>
      </c>
      <c r="O72" s="395">
        <v>407000</v>
      </c>
      <c r="P72" s="395">
        <v>396000</v>
      </c>
      <c r="Q72" s="275"/>
      <c r="R72" s="394">
        <f t="shared" si="3"/>
        <v>5338436</v>
      </c>
    </row>
    <row r="73" spans="1:19" ht="13.5" thickBot="1" x14ac:dyDescent="0.25">
      <c r="A73" s="232"/>
      <c r="B73" s="25"/>
      <c r="C73" s="220"/>
      <c r="D73" s="435"/>
      <c r="E73" s="435"/>
      <c r="F73" s="435"/>
      <c r="G73" s="435"/>
      <c r="H73" s="435"/>
      <c r="I73" s="435"/>
      <c r="J73" s="435"/>
      <c r="K73" s="435"/>
      <c r="L73" s="435"/>
      <c r="M73" s="435"/>
      <c r="N73" s="435"/>
      <c r="O73" s="435"/>
      <c r="P73" s="435"/>
      <c r="Q73" s="247"/>
      <c r="R73" s="394">
        <f t="shared" si="3"/>
        <v>0</v>
      </c>
    </row>
    <row r="74" spans="1:19" ht="13.5" thickBot="1" x14ac:dyDescent="0.25">
      <c r="A74" s="257" t="s">
        <v>54</v>
      </c>
      <c r="B74" s="396"/>
      <c r="C74" s="221">
        <f>C51+C55+C68+C70+C72</f>
        <v>3603229</v>
      </c>
      <c r="D74" s="221">
        <f t="shared" ref="D74:R74" si="7">D51+D55+D68+D70+D72</f>
        <v>603000</v>
      </c>
      <c r="E74" s="221">
        <f t="shared" si="7"/>
        <v>0</v>
      </c>
      <c r="F74" s="221">
        <f t="shared" si="7"/>
        <v>4499867</v>
      </c>
      <c r="G74" s="221">
        <f t="shared" si="7"/>
        <v>1792000</v>
      </c>
      <c r="H74" s="221">
        <f t="shared" si="7"/>
        <v>521000</v>
      </c>
      <c r="I74" s="221">
        <f t="shared" si="7"/>
        <v>2944000</v>
      </c>
      <c r="J74" s="221">
        <f t="shared" si="7"/>
        <v>1380960</v>
      </c>
      <c r="K74" s="221">
        <f t="shared" si="7"/>
        <v>5044000</v>
      </c>
      <c r="L74" s="221">
        <f t="shared" si="7"/>
        <v>435000</v>
      </c>
      <c r="M74" s="221">
        <f t="shared" si="7"/>
        <v>77000</v>
      </c>
      <c r="N74" s="221">
        <f t="shared" si="7"/>
        <v>3240000</v>
      </c>
      <c r="O74" s="221">
        <f t="shared" si="7"/>
        <v>1911000</v>
      </c>
      <c r="P74" s="221">
        <f t="shared" si="7"/>
        <v>1807000</v>
      </c>
      <c r="Q74" s="221">
        <f t="shared" si="7"/>
        <v>380000</v>
      </c>
      <c r="R74" s="221">
        <f t="shared" si="7"/>
        <v>28238056</v>
      </c>
      <c r="S74" s="436"/>
    </row>
    <row r="75" spans="1:19" x14ac:dyDescent="0.2">
      <c r="C75" s="318"/>
      <c r="P75" s="431"/>
      <c r="Q75" s="38"/>
    </row>
    <row r="76" spans="1:19" x14ac:dyDescent="0.2">
      <c r="P76" s="437"/>
      <c r="Q76" s="437"/>
      <c r="R76" s="409"/>
    </row>
  </sheetData>
  <mergeCells count="8">
    <mergeCell ref="A41:B41"/>
    <mergeCell ref="R10:R11"/>
    <mergeCell ref="R41:R42"/>
    <mergeCell ref="C1:N1"/>
    <mergeCell ref="C7:N7"/>
    <mergeCell ref="G5:K5"/>
    <mergeCell ref="B3:M3"/>
    <mergeCell ref="A10:B10"/>
  </mergeCells>
  <phoneticPr fontId="6" type="noConversion"/>
  <pageMargins left="0.27559055118110237" right="3.937007874015748E-2" top="0.98425196850393704" bottom="0.98425196850393704" header="0.51181102362204722" footer="0.51181102362204722"/>
  <pageSetup paperSize="9" scale="83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I29"/>
  <sheetViews>
    <sheetView view="pageBreakPreview" zoomScale="60" zoomScaleNormal="100" workbookViewId="0">
      <selection activeCell="A4" sqref="A4:I4"/>
    </sheetView>
  </sheetViews>
  <sheetFormatPr defaultRowHeight="12.75" x14ac:dyDescent="0.2"/>
  <cols>
    <col min="1" max="1" width="9.85546875" customWidth="1"/>
    <col min="2" max="2" width="8.140625" customWidth="1"/>
    <col min="5" max="5" width="10.140625" customWidth="1"/>
    <col min="6" max="6" width="13" customWidth="1"/>
    <col min="7" max="7" width="11.85546875" customWidth="1"/>
    <col min="8" max="8" width="12.85546875" customWidth="1"/>
    <col min="9" max="9" width="9.7109375" customWidth="1"/>
  </cols>
  <sheetData>
    <row r="2" spans="1:9" x14ac:dyDescent="0.2">
      <c r="A2" s="674" t="s">
        <v>353</v>
      </c>
      <c r="B2" s="674"/>
      <c r="C2" s="674"/>
      <c r="D2" s="674"/>
      <c r="E2" s="674"/>
      <c r="F2" s="674"/>
      <c r="G2" s="674"/>
      <c r="H2" s="674"/>
      <c r="I2" s="674"/>
    </row>
    <row r="4" spans="1:9" x14ac:dyDescent="0.2">
      <c r="A4" s="674" t="s">
        <v>390</v>
      </c>
      <c r="B4" s="674"/>
      <c r="C4" s="674"/>
      <c r="D4" s="674"/>
      <c r="E4" s="674"/>
      <c r="F4" s="674"/>
      <c r="G4" s="674"/>
      <c r="H4" s="674"/>
      <c r="I4" s="674"/>
    </row>
    <row r="5" spans="1:9" x14ac:dyDescent="0.2">
      <c r="A5" s="3"/>
      <c r="B5" s="3"/>
      <c r="C5" s="681" t="s">
        <v>16</v>
      </c>
      <c r="D5" s="681"/>
      <c r="E5" s="681"/>
      <c r="F5" s="681"/>
    </row>
    <row r="6" spans="1:9" x14ac:dyDescent="0.2">
      <c r="A6" s="175"/>
      <c r="B6" s="3"/>
      <c r="C6" s="3"/>
      <c r="D6" s="3"/>
      <c r="E6" s="3"/>
      <c r="F6" s="3"/>
      <c r="G6" s="3"/>
      <c r="H6" s="3"/>
      <c r="I6" s="3"/>
    </row>
    <row r="7" spans="1:9" ht="15" x14ac:dyDescent="0.25">
      <c r="A7" s="3"/>
      <c r="B7" s="173"/>
      <c r="C7" s="683" t="s">
        <v>188</v>
      </c>
      <c r="D7" s="683"/>
      <c r="E7" s="683"/>
      <c r="F7" s="683"/>
      <c r="G7" s="3"/>
      <c r="H7" s="3"/>
      <c r="I7" s="3"/>
    </row>
    <row r="8" spans="1:9" x14ac:dyDescent="0.2">
      <c r="C8" s="106"/>
      <c r="D8" s="683">
        <v>2020</v>
      </c>
      <c r="E8" s="683"/>
    </row>
    <row r="9" spans="1:9" ht="13.5" thickBot="1" x14ac:dyDescent="0.25">
      <c r="H9" s="166" t="s">
        <v>182</v>
      </c>
      <c r="I9" s="514"/>
    </row>
    <row r="10" spans="1:9" ht="13.5" thickBot="1" x14ac:dyDescent="0.25">
      <c r="A10" s="107" t="s">
        <v>12</v>
      </c>
      <c r="B10" s="73"/>
      <c r="C10" s="74" t="s">
        <v>13</v>
      </c>
      <c r="D10" s="75"/>
      <c r="E10" s="76"/>
      <c r="F10" s="18" t="s">
        <v>14</v>
      </c>
      <c r="G10" s="601" t="s">
        <v>15</v>
      </c>
      <c r="H10" s="18" t="s">
        <v>11</v>
      </c>
      <c r="I10" s="515"/>
    </row>
    <row r="11" spans="1:9" x14ac:dyDescent="0.2">
      <c r="A11" s="108" t="s">
        <v>21</v>
      </c>
      <c r="B11" s="109" t="s">
        <v>29</v>
      </c>
      <c r="C11" s="93" t="s">
        <v>66</v>
      </c>
      <c r="D11" s="93"/>
      <c r="E11" s="110"/>
      <c r="F11" s="111"/>
      <c r="G11" s="724" t="s">
        <v>343</v>
      </c>
      <c r="H11" s="615" t="s">
        <v>324</v>
      </c>
      <c r="I11" s="516"/>
    </row>
    <row r="12" spans="1:9" ht="13.5" thickBot="1" x14ac:dyDescent="0.25">
      <c r="A12" s="223" t="s">
        <v>22</v>
      </c>
      <c r="B12" s="112"/>
      <c r="C12" s="40"/>
      <c r="D12" s="40"/>
      <c r="E12" s="113"/>
      <c r="F12" s="522" t="s">
        <v>18</v>
      </c>
      <c r="G12" s="725"/>
      <c r="H12" s="616" t="s">
        <v>18</v>
      </c>
      <c r="I12" s="517"/>
    </row>
    <row r="13" spans="1:9" x14ac:dyDescent="0.2">
      <c r="A13" s="312" t="s">
        <v>162</v>
      </c>
      <c r="B13" s="217"/>
      <c r="C13" s="8"/>
      <c r="D13" s="8"/>
      <c r="E13" s="8"/>
      <c r="F13" s="313"/>
      <c r="G13" s="625"/>
      <c r="H13" s="622"/>
      <c r="I13" s="517"/>
    </row>
    <row r="14" spans="1:9" x14ac:dyDescent="0.2">
      <c r="A14" s="513">
        <v>107060</v>
      </c>
      <c r="B14" s="721" t="s">
        <v>195</v>
      </c>
      <c r="C14" s="722"/>
      <c r="D14" s="722"/>
      <c r="E14" s="723"/>
      <c r="F14" s="302"/>
      <c r="G14" s="626"/>
      <c r="H14" s="623"/>
      <c r="I14" s="518"/>
    </row>
    <row r="15" spans="1:9" x14ac:dyDescent="0.2">
      <c r="A15" s="301"/>
      <c r="B15" s="62"/>
      <c r="C15" s="439" t="s">
        <v>163</v>
      </c>
      <c r="D15" s="62"/>
      <c r="E15" s="114"/>
      <c r="F15" s="303">
        <v>3759820</v>
      </c>
      <c r="G15" s="433">
        <f>H15-F15</f>
        <v>0</v>
      </c>
      <c r="H15" s="618">
        <v>3759820</v>
      </c>
      <c r="I15" s="519"/>
    </row>
    <row r="16" spans="1:9" x14ac:dyDescent="0.2">
      <c r="A16" s="297"/>
      <c r="B16" s="62"/>
      <c r="C16" s="429"/>
      <c r="D16" s="62"/>
      <c r="E16" s="114"/>
      <c r="F16" s="303"/>
      <c r="G16" s="433"/>
      <c r="H16" s="618"/>
      <c r="I16" s="519"/>
    </row>
    <row r="17" spans="1:9" x14ac:dyDescent="0.2">
      <c r="A17" s="83"/>
      <c r="B17" s="119"/>
      <c r="C17" s="1"/>
      <c r="D17" s="119"/>
      <c r="E17" s="115"/>
      <c r="F17" s="303"/>
      <c r="G17" s="433"/>
      <c r="H17" s="618"/>
      <c r="I17" s="519"/>
    </row>
    <row r="18" spans="1:9" x14ac:dyDescent="0.2">
      <c r="A18" s="298"/>
      <c r="B18" s="116"/>
      <c r="C18" s="117"/>
      <c r="D18" s="116"/>
      <c r="E18" s="115"/>
      <c r="F18" s="303"/>
      <c r="G18" s="433"/>
      <c r="H18" s="618"/>
      <c r="I18" s="431"/>
    </row>
    <row r="19" spans="1:9" x14ac:dyDescent="0.2">
      <c r="A19" s="83"/>
      <c r="B19" s="119"/>
      <c r="C19" s="119"/>
      <c r="D19" s="119"/>
      <c r="E19" s="178"/>
      <c r="F19" s="303"/>
      <c r="G19" s="433"/>
      <c r="H19" s="618"/>
      <c r="I19" s="431"/>
    </row>
    <row r="20" spans="1:9" hidden="1" x14ac:dyDescent="0.2">
      <c r="A20" s="298"/>
      <c r="B20" s="116"/>
      <c r="C20" s="117"/>
      <c r="D20" s="119"/>
      <c r="E20" s="115"/>
      <c r="F20" s="304"/>
      <c r="G20" s="433"/>
      <c r="H20" s="618"/>
      <c r="I20" s="431"/>
    </row>
    <row r="21" spans="1:9" hidden="1" x14ac:dyDescent="0.2">
      <c r="A21" s="299"/>
      <c r="B21" s="68"/>
      <c r="C21" s="68"/>
      <c r="D21" s="68"/>
      <c r="E21" s="115"/>
      <c r="F21" s="304"/>
      <c r="G21" s="433"/>
      <c r="H21" s="618"/>
      <c r="I21" s="431"/>
    </row>
    <row r="22" spans="1:9" hidden="1" x14ac:dyDescent="0.2">
      <c r="A22" s="299"/>
      <c r="B22" s="68"/>
      <c r="C22" s="68"/>
      <c r="D22" s="1"/>
      <c r="E22" s="115"/>
      <c r="F22" s="305"/>
      <c r="G22" s="433"/>
      <c r="H22" s="618"/>
      <c r="I22" s="520"/>
    </row>
    <row r="23" spans="1:9" x14ac:dyDescent="0.2">
      <c r="A23" s="298"/>
      <c r="B23" s="116"/>
      <c r="C23" s="117"/>
      <c r="D23" s="119"/>
      <c r="E23" s="115"/>
      <c r="F23" s="304"/>
      <c r="G23" s="433"/>
      <c r="H23" s="618"/>
      <c r="I23" s="520"/>
    </row>
    <row r="24" spans="1:9" x14ac:dyDescent="0.2">
      <c r="A24" s="83"/>
      <c r="B24" s="119"/>
      <c r="C24" s="119"/>
      <c r="D24" s="119"/>
      <c r="E24" s="115"/>
      <c r="F24" s="304"/>
      <c r="G24" s="433"/>
      <c r="H24" s="618"/>
      <c r="I24" s="520"/>
    </row>
    <row r="25" spans="1:9" x14ac:dyDescent="0.2">
      <c r="A25" s="297"/>
      <c r="B25" s="85"/>
      <c r="C25" s="1"/>
      <c r="D25" s="1"/>
      <c r="E25" s="1"/>
      <c r="F25" s="304"/>
      <c r="G25" s="433"/>
      <c r="H25" s="618"/>
      <c r="I25" s="431"/>
    </row>
    <row r="26" spans="1:9" x14ac:dyDescent="0.2">
      <c r="A26" s="297"/>
      <c r="B26" s="1"/>
      <c r="C26" s="1"/>
      <c r="D26" s="1"/>
      <c r="E26" s="115"/>
      <c r="F26" s="304"/>
      <c r="G26" s="433"/>
      <c r="H26" s="618"/>
      <c r="I26" s="431"/>
    </row>
    <row r="27" spans="1:9" ht="15.75" thickBot="1" x14ac:dyDescent="0.3">
      <c r="A27" s="300"/>
      <c r="B27" s="40"/>
      <c r="C27" s="40"/>
      <c r="D27" s="40"/>
      <c r="E27" s="122"/>
      <c r="F27" s="308"/>
      <c r="G27" s="627"/>
      <c r="H27" s="624"/>
      <c r="I27" s="518"/>
    </row>
    <row r="28" spans="1:9" ht="13.5" thickBot="1" x14ac:dyDescent="0.25">
      <c r="A28" s="98"/>
      <c r="B28" s="123"/>
      <c r="C28" s="431"/>
      <c r="D28" s="431"/>
      <c r="E28" s="124"/>
      <c r="F28" s="309"/>
      <c r="G28" s="525"/>
      <c r="H28" s="620"/>
      <c r="I28" s="431"/>
    </row>
    <row r="29" spans="1:9" ht="16.5" thickTop="1" thickBot="1" x14ac:dyDescent="0.3">
      <c r="A29" s="125"/>
      <c r="B29" s="126" t="s">
        <v>119</v>
      </c>
      <c r="C29" s="126"/>
      <c r="D29" s="126"/>
      <c r="E29" s="127"/>
      <c r="F29" s="310">
        <f>SUM(F15:F28)</f>
        <v>3759820</v>
      </c>
      <c r="G29" s="527">
        <f>SUM(G13:G28)</f>
        <v>0</v>
      </c>
      <c r="H29" s="621">
        <f>SUM(H13:H28)</f>
        <v>3759820</v>
      </c>
      <c r="I29" s="521"/>
    </row>
  </sheetData>
  <mergeCells count="7">
    <mergeCell ref="A2:I2"/>
    <mergeCell ref="A4:I4"/>
    <mergeCell ref="B14:E14"/>
    <mergeCell ref="C5:F5"/>
    <mergeCell ref="C7:F7"/>
    <mergeCell ref="D8:E8"/>
    <mergeCell ref="G11:G12"/>
  </mergeCells>
  <phoneticPr fontId="6" type="noConversion"/>
  <pageMargins left="0.25" right="0.25" top="0.75" bottom="0.75" header="0.3" footer="0.3"/>
  <pageSetup paperSize="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73"/>
  <sheetViews>
    <sheetView view="pageBreakPreview" zoomScale="60" zoomScaleNormal="100" workbookViewId="0">
      <selection activeCell="M48" sqref="M48"/>
    </sheetView>
  </sheetViews>
  <sheetFormatPr defaultRowHeight="12.75" x14ac:dyDescent="0.2"/>
  <cols>
    <col min="1" max="2" width="8.140625" customWidth="1"/>
    <col min="5" max="5" width="17.5703125" customWidth="1"/>
    <col min="6" max="6" width="13" customWidth="1"/>
    <col min="7" max="7" width="12.140625" customWidth="1"/>
    <col min="8" max="8" width="14" customWidth="1"/>
    <col min="9" max="9" width="10.140625" customWidth="1"/>
  </cols>
  <sheetData>
    <row r="1" spans="1:10" x14ac:dyDescent="0.2">
      <c r="A1" s="674" t="s">
        <v>354</v>
      </c>
      <c r="B1" s="674"/>
      <c r="C1" s="674"/>
      <c r="D1" s="674"/>
      <c r="E1" s="674"/>
      <c r="F1" s="674"/>
      <c r="G1" s="674"/>
      <c r="H1" s="674"/>
      <c r="I1" s="674"/>
    </row>
    <row r="3" spans="1:10" x14ac:dyDescent="0.2">
      <c r="B3" s="674" t="s">
        <v>391</v>
      </c>
      <c r="C3" s="674"/>
      <c r="D3" s="674"/>
      <c r="E3" s="674"/>
      <c r="F3" s="674"/>
      <c r="G3" s="674"/>
      <c r="H3" s="674"/>
      <c r="I3" s="674"/>
      <c r="J3" s="674"/>
    </row>
    <row r="5" spans="1:10" x14ac:dyDescent="0.2">
      <c r="A5" s="36"/>
      <c r="C5" s="683" t="s">
        <v>16</v>
      </c>
      <c r="D5" s="683"/>
      <c r="E5" s="683"/>
      <c r="F5" s="683"/>
    </row>
    <row r="6" spans="1:10" x14ac:dyDescent="0.2">
      <c r="A6" s="36"/>
      <c r="B6" s="36"/>
      <c r="C6" s="732" t="s">
        <v>189</v>
      </c>
      <c r="D6" s="732"/>
      <c r="E6" s="732"/>
      <c r="F6" s="732"/>
      <c r="I6" s="3"/>
    </row>
    <row r="7" spans="1:10" x14ac:dyDescent="0.2">
      <c r="A7" s="36" t="s">
        <v>32</v>
      </c>
      <c r="B7" s="36"/>
      <c r="C7" s="106"/>
      <c r="D7" s="683">
        <v>2020</v>
      </c>
      <c r="E7" s="683"/>
      <c r="F7" s="36"/>
    </row>
    <row r="8" spans="1:10" ht="13.5" thickBot="1" x14ac:dyDescent="0.25">
      <c r="G8" s="30"/>
      <c r="H8" s="537" t="s">
        <v>182</v>
      </c>
      <c r="I8" s="166"/>
    </row>
    <row r="9" spans="1:10" ht="13.5" thickBot="1" x14ac:dyDescent="0.25">
      <c r="A9" s="107"/>
      <c r="B9" s="73"/>
      <c r="C9" s="74"/>
      <c r="D9" s="75"/>
      <c r="E9" s="76"/>
      <c r="F9" s="18"/>
      <c r="G9" s="601"/>
      <c r="H9" s="18"/>
      <c r="I9" s="431"/>
    </row>
    <row r="10" spans="1:10" x14ac:dyDescent="0.2">
      <c r="A10" s="539" t="s">
        <v>21</v>
      </c>
      <c r="B10" s="540" t="s">
        <v>29</v>
      </c>
      <c r="C10" s="541" t="s">
        <v>66</v>
      </c>
      <c r="D10" s="541"/>
      <c r="E10" s="542"/>
      <c r="F10" s="536"/>
      <c r="G10" s="724" t="s">
        <v>343</v>
      </c>
      <c r="H10" s="615" t="s">
        <v>324</v>
      </c>
      <c r="I10" s="528"/>
    </row>
    <row r="11" spans="1:10" ht="13.5" thickBot="1" x14ac:dyDescent="0.25">
      <c r="A11" s="543" t="s">
        <v>22</v>
      </c>
      <c r="B11" s="544"/>
      <c r="C11" s="545"/>
      <c r="D11" s="545"/>
      <c r="E11" s="546"/>
      <c r="F11" s="522" t="s">
        <v>18</v>
      </c>
      <c r="G11" s="725"/>
      <c r="H11" s="630" t="s">
        <v>18</v>
      </c>
      <c r="I11" s="528"/>
    </row>
    <row r="12" spans="1:10" x14ac:dyDescent="0.2">
      <c r="A12" s="547" t="s">
        <v>24</v>
      </c>
      <c r="B12" s="548" t="s">
        <v>25</v>
      </c>
      <c r="C12" s="548"/>
      <c r="D12" s="548"/>
      <c r="E12" s="549"/>
      <c r="F12" s="550"/>
      <c r="G12" s="526"/>
      <c r="H12" s="617"/>
      <c r="I12" s="518"/>
    </row>
    <row r="13" spans="1:10" x14ac:dyDescent="0.2">
      <c r="A13" s="551"/>
      <c r="B13" s="68"/>
      <c r="C13" s="68"/>
      <c r="D13" s="68"/>
      <c r="E13" s="552"/>
      <c r="F13" s="129"/>
      <c r="G13" s="524"/>
      <c r="H13" s="619"/>
      <c r="I13" s="519"/>
    </row>
    <row r="14" spans="1:10" x14ac:dyDescent="0.2">
      <c r="A14" s="538" t="s">
        <v>58</v>
      </c>
      <c r="B14" s="87" t="s">
        <v>213</v>
      </c>
      <c r="C14" s="68"/>
      <c r="D14" s="68"/>
      <c r="E14" s="552"/>
      <c r="F14" s="440">
        <f>F16+F23+F26+F29+F42+F44+F45</f>
        <v>4146480</v>
      </c>
      <c r="G14" s="535">
        <f>H14-F14</f>
        <v>-3876480</v>
      </c>
      <c r="H14" s="631">
        <v>270000</v>
      </c>
      <c r="I14" s="529"/>
    </row>
    <row r="15" spans="1:10" x14ac:dyDescent="0.2">
      <c r="A15" s="553"/>
      <c r="B15" s="68"/>
      <c r="C15" s="68"/>
      <c r="D15" s="68"/>
      <c r="E15" s="552"/>
      <c r="F15" s="307"/>
      <c r="G15" s="523"/>
      <c r="H15" s="619"/>
      <c r="I15" s="529"/>
    </row>
    <row r="16" spans="1:10" x14ac:dyDescent="0.2">
      <c r="A16" s="554"/>
      <c r="B16" s="87" t="s">
        <v>43</v>
      </c>
      <c r="C16" s="68"/>
      <c r="D16" s="68" t="s">
        <v>270</v>
      </c>
      <c r="E16" s="552"/>
      <c r="F16" s="307">
        <v>1632260</v>
      </c>
      <c r="G16" s="317">
        <f>G21+G20+G19+G18+G17</f>
        <v>-1632260</v>
      </c>
      <c r="H16" s="619"/>
      <c r="I16" s="529"/>
    </row>
    <row r="17" spans="1:9" x14ac:dyDescent="0.2">
      <c r="A17" s="554"/>
      <c r="B17" s="490"/>
      <c r="C17" s="490" t="s">
        <v>165</v>
      </c>
      <c r="D17" s="490"/>
      <c r="E17" s="555" t="s">
        <v>273</v>
      </c>
      <c r="F17" s="556">
        <v>60075</v>
      </c>
      <c r="G17" s="523">
        <f>H17-F17</f>
        <v>-60075</v>
      </c>
      <c r="H17" s="619">
        <v>0</v>
      </c>
      <c r="I17" s="530"/>
    </row>
    <row r="18" spans="1:9" x14ac:dyDescent="0.2">
      <c r="A18" s="554"/>
      <c r="B18" s="490"/>
      <c r="C18" s="490" t="s">
        <v>166</v>
      </c>
      <c r="D18" s="490"/>
      <c r="E18" s="557" t="s">
        <v>271</v>
      </c>
      <c r="F18" s="556">
        <v>43165</v>
      </c>
      <c r="G18" s="523">
        <f>H18-F18</f>
        <v>-43165</v>
      </c>
      <c r="H18" s="619">
        <v>0</v>
      </c>
      <c r="I18" s="530"/>
    </row>
    <row r="19" spans="1:9" x14ac:dyDescent="0.2">
      <c r="A19" s="554"/>
      <c r="B19" s="490"/>
      <c r="C19" s="490" t="s">
        <v>167</v>
      </c>
      <c r="D19" s="68"/>
      <c r="E19" s="557" t="s">
        <v>244</v>
      </c>
      <c r="F19" s="556">
        <v>781420</v>
      </c>
      <c r="G19" s="523">
        <f>H19-F19</f>
        <v>-781420</v>
      </c>
      <c r="H19" s="619">
        <v>0</v>
      </c>
      <c r="I19" s="530"/>
    </row>
    <row r="20" spans="1:9" x14ac:dyDescent="0.2">
      <c r="A20" s="554"/>
      <c r="B20" s="68"/>
      <c r="C20" s="490" t="s">
        <v>167</v>
      </c>
      <c r="D20" s="68"/>
      <c r="E20" s="557" t="s">
        <v>272</v>
      </c>
      <c r="F20" s="556">
        <v>194465</v>
      </c>
      <c r="G20" s="523">
        <f>H20-F20</f>
        <v>-194465</v>
      </c>
      <c r="H20" s="619">
        <v>0</v>
      </c>
      <c r="I20" s="531"/>
    </row>
    <row r="21" spans="1:9" x14ac:dyDescent="0.2">
      <c r="A21" s="554"/>
      <c r="B21" s="68"/>
      <c r="C21" s="490" t="s">
        <v>46</v>
      </c>
      <c r="D21" s="68"/>
      <c r="E21" s="557" t="s">
        <v>274</v>
      </c>
      <c r="F21" s="556">
        <v>553135</v>
      </c>
      <c r="G21" s="523">
        <f>H21-F21</f>
        <v>-553135</v>
      </c>
      <c r="H21" s="619">
        <v>0</v>
      </c>
      <c r="I21" s="531"/>
    </row>
    <row r="22" spans="1:9" x14ac:dyDescent="0.2">
      <c r="A22" s="554"/>
      <c r="B22" s="68"/>
      <c r="C22" s="490"/>
      <c r="D22" s="68"/>
      <c r="E22" s="557"/>
      <c r="F22" s="556"/>
      <c r="G22" s="523"/>
      <c r="H22" s="619"/>
      <c r="I22" s="531"/>
    </row>
    <row r="23" spans="1:9" x14ac:dyDescent="0.2">
      <c r="A23" s="554"/>
      <c r="B23" s="87" t="s">
        <v>232</v>
      </c>
      <c r="C23" s="490"/>
      <c r="D23" s="490"/>
      <c r="E23" s="558"/>
      <c r="F23" s="307">
        <f xml:space="preserve"> (F24)</f>
        <v>168000</v>
      </c>
      <c r="G23" s="317">
        <f>H23-F23</f>
        <v>-168000</v>
      </c>
      <c r="H23" s="619">
        <v>0</v>
      </c>
      <c r="I23" s="530"/>
    </row>
    <row r="24" spans="1:9" x14ac:dyDescent="0.2">
      <c r="A24" s="554"/>
      <c r="B24" s="490"/>
      <c r="C24" s="490" t="s">
        <v>231</v>
      </c>
      <c r="D24" s="490"/>
      <c r="E24" s="558"/>
      <c r="F24" s="556">
        <v>168000</v>
      </c>
      <c r="G24" s="523">
        <f>H24-F24</f>
        <v>-168000</v>
      </c>
      <c r="H24" s="619">
        <v>0</v>
      </c>
      <c r="I24" s="530"/>
    </row>
    <row r="25" spans="1:9" x14ac:dyDescent="0.2">
      <c r="A25" s="554"/>
      <c r="B25" s="490"/>
      <c r="C25" s="490"/>
      <c r="D25" s="490"/>
      <c r="E25" s="558"/>
      <c r="F25" s="556"/>
      <c r="G25" s="523"/>
      <c r="H25" s="619"/>
      <c r="I25" s="530"/>
    </row>
    <row r="26" spans="1:9" x14ac:dyDescent="0.2">
      <c r="A26" s="554"/>
      <c r="B26" s="87" t="s">
        <v>51</v>
      </c>
      <c r="C26" s="87"/>
      <c r="D26" s="87"/>
      <c r="E26" s="130"/>
      <c r="F26" s="307">
        <f>F27</f>
        <v>356000</v>
      </c>
      <c r="G26" s="317">
        <f>H26-F26</f>
        <v>-356000</v>
      </c>
      <c r="H26" s="619">
        <v>0</v>
      </c>
      <c r="I26" s="530"/>
    </row>
    <row r="27" spans="1:9" x14ac:dyDescent="0.2">
      <c r="A27" s="554"/>
      <c r="B27" s="87"/>
      <c r="C27" s="490" t="s">
        <v>168</v>
      </c>
      <c r="D27" s="490"/>
      <c r="E27" s="557" t="s">
        <v>275</v>
      </c>
      <c r="F27" s="556">
        <v>356000</v>
      </c>
      <c r="G27" s="523">
        <f>H27-F27</f>
        <v>-356000</v>
      </c>
      <c r="H27" s="619">
        <v>0</v>
      </c>
      <c r="I27" s="532"/>
    </row>
    <row r="28" spans="1:9" x14ac:dyDescent="0.2">
      <c r="A28" s="554"/>
      <c r="B28" s="490"/>
      <c r="C28" s="490"/>
      <c r="D28" s="490"/>
      <c r="E28" s="558"/>
      <c r="F28" s="556"/>
      <c r="G28" s="523"/>
      <c r="H28" s="619"/>
      <c r="I28" s="530"/>
    </row>
    <row r="29" spans="1:9" x14ac:dyDescent="0.2">
      <c r="A29" s="554"/>
      <c r="B29" s="87" t="s">
        <v>31</v>
      </c>
      <c r="C29" s="68"/>
      <c r="D29" s="68"/>
      <c r="E29" s="552"/>
      <c r="F29" s="307">
        <f>SUM(F30:F40)</f>
        <v>270000</v>
      </c>
      <c r="G29" s="317">
        <f>H29-F29</f>
        <v>0</v>
      </c>
      <c r="H29" s="315">
        <v>270000</v>
      </c>
      <c r="I29" s="529"/>
    </row>
    <row r="30" spans="1:9" x14ac:dyDescent="0.2">
      <c r="A30" s="554"/>
      <c r="B30" s="490"/>
      <c r="C30" s="490" t="s">
        <v>199</v>
      </c>
      <c r="D30" s="490"/>
      <c r="E30" s="558"/>
      <c r="F30" s="556">
        <v>220000</v>
      </c>
      <c r="G30" s="523">
        <f>H30-F30</f>
        <v>0</v>
      </c>
      <c r="H30" s="619">
        <v>220000</v>
      </c>
      <c r="I30" s="530"/>
    </row>
    <row r="31" spans="1:9" hidden="1" x14ac:dyDescent="0.2">
      <c r="A31" s="554"/>
      <c r="B31" s="490"/>
      <c r="C31" s="490"/>
      <c r="D31" s="490"/>
      <c r="E31" s="558"/>
      <c r="F31" s="556"/>
      <c r="G31" s="523"/>
      <c r="H31" s="619"/>
      <c r="I31" s="530"/>
    </row>
    <row r="32" spans="1:9" hidden="1" x14ac:dyDescent="0.2">
      <c r="A32" s="554"/>
      <c r="B32" s="559"/>
      <c r="C32" s="560"/>
      <c r="D32" s="560"/>
      <c r="E32" s="561"/>
      <c r="F32" s="562"/>
      <c r="G32" s="563"/>
      <c r="H32" s="620"/>
      <c r="I32" s="530"/>
    </row>
    <row r="33" spans="1:9" hidden="1" x14ac:dyDescent="0.2">
      <c r="A33" s="554"/>
      <c r="B33" s="564"/>
      <c r="C33" s="490"/>
      <c r="D33" s="490"/>
      <c r="E33" s="558"/>
      <c r="F33" s="433"/>
      <c r="G33" s="524"/>
      <c r="H33" s="619"/>
      <c r="I33" s="530"/>
    </row>
    <row r="34" spans="1:9" hidden="1" x14ac:dyDescent="0.2">
      <c r="A34" s="554"/>
      <c r="B34" s="86"/>
      <c r="C34" s="490"/>
      <c r="D34" s="490"/>
      <c r="E34" s="558"/>
      <c r="F34" s="556"/>
      <c r="G34" s="524"/>
      <c r="H34" s="619"/>
      <c r="I34" s="529"/>
    </row>
    <row r="35" spans="1:9" hidden="1" x14ac:dyDescent="0.2">
      <c r="A35" s="554"/>
      <c r="B35" s="88"/>
      <c r="C35" s="87"/>
      <c r="D35" s="87"/>
      <c r="E35" s="558"/>
      <c r="F35" s="314"/>
      <c r="G35" s="524"/>
      <c r="H35" s="619"/>
      <c r="I35" s="533"/>
    </row>
    <row r="36" spans="1:9" hidden="1" x14ac:dyDescent="0.2">
      <c r="A36" s="554"/>
      <c r="B36" s="86"/>
      <c r="C36" s="490"/>
      <c r="D36" s="68"/>
      <c r="E36" s="552"/>
      <c r="F36" s="433"/>
      <c r="G36" s="524"/>
      <c r="H36" s="619"/>
      <c r="I36" s="531"/>
    </row>
    <row r="37" spans="1:9" hidden="1" x14ac:dyDescent="0.2">
      <c r="A37" s="565"/>
      <c r="B37" s="564"/>
      <c r="C37" s="490"/>
      <c r="D37" s="490"/>
      <c r="E37" s="558"/>
      <c r="F37" s="433"/>
      <c r="G37" s="524"/>
      <c r="H37" s="619"/>
      <c r="I37" s="530"/>
    </row>
    <row r="38" spans="1:9" hidden="1" x14ac:dyDescent="0.2">
      <c r="A38" s="482"/>
      <c r="B38" s="87"/>
      <c r="C38" s="87"/>
      <c r="D38" s="87"/>
      <c r="E38" s="130"/>
      <c r="F38" s="307"/>
      <c r="G38" s="523"/>
      <c r="H38" s="619"/>
      <c r="I38" s="532"/>
    </row>
    <row r="39" spans="1:9" hidden="1" x14ac:dyDescent="0.2">
      <c r="A39" s="554"/>
      <c r="B39" s="490"/>
      <c r="C39" s="490"/>
      <c r="D39" s="490"/>
      <c r="E39" s="558"/>
      <c r="F39" s="433"/>
      <c r="G39" s="524"/>
      <c r="H39" s="619"/>
      <c r="I39" s="530"/>
    </row>
    <row r="40" spans="1:9" x14ac:dyDescent="0.2">
      <c r="A40" s="566"/>
      <c r="B40" s="564"/>
      <c r="C40" s="490" t="s">
        <v>276</v>
      </c>
      <c r="D40" s="490"/>
      <c r="E40" s="558"/>
      <c r="F40" s="433">
        <v>50000</v>
      </c>
      <c r="G40" s="524">
        <f>H40-F40</f>
        <v>0</v>
      </c>
      <c r="H40" s="619">
        <v>50000</v>
      </c>
      <c r="I40" s="530"/>
    </row>
    <row r="41" spans="1:9" x14ac:dyDescent="0.2">
      <c r="A41" s="566"/>
      <c r="B41" s="564"/>
      <c r="C41" s="490"/>
      <c r="D41" s="490"/>
      <c r="E41" s="490"/>
      <c r="F41" s="433"/>
      <c r="G41" s="524"/>
      <c r="H41" s="619"/>
      <c r="I41" s="530"/>
    </row>
    <row r="42" spans="1:9" x14ac:dyDescent="0.2">
      <c r="A42" s="566"/>
      <c r="B42" s="88" t="s">
        <v>30</v>
      </c>
      <c r="C42" s="490"/>
      <c r="D42" s="490"/>
      <c r="E42" s="567" t="s">
        <v>222</v>
      </c>
      <c r="F42" s="306">
        <v>150000</v>
      </c>
      <c r="G42" s="636">
        <f>H42-F42</f>
        <v>-150000</v>
      </c>
      <c r="H42" s="619"/>
      <c r="I42" s="530"/>
    </row>
    <row r="43" spans="1:9" x14ac:dyDescent="0.2">
      <c r="A43" s="566"/>
      <c r="B43" s="564"/>
      <c r="C43" s="490"/>
      <c r="D43" s="490"/>
      <c r="E43" s="490"/>
      <c r="F43" s="433"/>
      <c r="G43" s="636"/>
      <c r="H43" s="619"/>
      <c r="I43" s="530"/>
    </row>
    <row r="44" spans="1:9" x14ac:dyDescent="0.2">
      <c r="A44" s="566"/>
      <c r="B44" s="88" t="s">
        <v>237</v>
      </c>
      <c r="C44" s="490"/>
      <c r="D44" s="490" t="s">
        <v>238</v>
      </c>
      <c r="E44" s="490"/>
      <c r="F44" s="306">
        <v>110855</v>
      </c>
      <c r="G44" s="636">
        <f>H44-F44</f>
        <v>-110855</v>
      </c>
      <c r="H44" s="619"/>
      <c r="I44" s="530"/>
    </row>
    <row r="45" spans="1:9" x14ac:dyDescent="0.2">
      <c r="A45" s="568"/>
      <c r="B45" s="86"/>
      <c r="C45" s="490"/>
      <c r="D45" s="490" t="s">
        <v>239</v>
      </c>
      <c r="E45" s="569"/>
      <c r="F45" s="440">
        <v>1459365</v>
      </c>
      <c r="G45" s="535">
        <f>H45-F45</f>
        <v>-1459365</v>
      </c>
      <c r="H45" s="632"/>
      <c r="I45" s="532"/>
    </row>
    <row r="46" spans="1:9" x14ac:dyDescent="0.2">
      <c r="A46" s="299"/>
      <c r="B46" s="86"/>
      <c r="C46" s="560"/>
      <c r="D46" s="560"/>
      <c r="E46" s="558"/>
      <c r="F46" s="570"/>
      <c r="G46" s="636"/>
      <c r="H46" s="619"/>
      <c r="I46" s="530"/>
    </row>
    <row r="47" spans="1:9" x14ac:dyDescent="0.2">
      <c r="A47" s="629" t="s">
        <v>196</v>
      </c>
      <c r="B47" s="571" t="s">
        <v>169</v>
      </c>
      <c r="C47" s="560"/>
      <c r="D47" s="560"/>
      <c r="E47" s="572" t="s">
        <v>283</v>
      </c>
      <c r="F47" s="440">
        <v>188680</v>
      </c>
      <c r="G47" s="535">
        <f>H47-F47</f>
        <v>-188680</v>
      </c>
      <c r="H47" s="632"/>
      <c r="I47" s="532"/>
    </row>
    <row r="48" spans="1:9" x14ac:dyDescent="0.2">
      <c r="A48" s="628"/>
      <c r="B48" s="726"/>
      <c r="C48" s="727"/>
      <c r="D48" s="727"/>
      <c r="E48" s="728"/>
      <c r="F48" s="578"/>
      <c r="G48" s="526"/>
      <c r="H48" s="617"/>
      <c r="I48" s="534"/>
    </row>
    <row r="49" spans="1:9" x14ac:dyDescent="0.2">
      <c r="A49" s="577" t="s">
        <v>228</v>
      </c>
      <c r="B49" s="428" t="s">
        <v>229</v>
      </c>
      <c r="C49" s="428"/>
      <c r="D49" s="428"/>
      <c r="E49" s="428"/>
      <c r="F49" s="307"/>
      <c r="G49" s="433"/>
      <c r="H49" s="619"/>
      <c r="I49" s="534"/>
    </row>
    <row r="50" spans="1:9" x14ac:dyDescent="0.2">
      <c r="A50" s="575"/>
      <c r="B50" s="726"/>
      <c r="C50" s="727"/>
      <c r="D50" s="727"/>
      <c r="E50" s="728"/>
      <c r="F50" s="307"/>
      <c r="G50" s="433"/>
      <c r="H50" s="619"/>
      <c r="I50" s="534"/>
    </row>
    <row r="51" spans="1:9" x14ac:dyDescent="0.2">
      <c r="A51" s="575"/>
      <c r="B51" s="88" t="s">
        <v>43</v>
      </c>
      <c r="C51" s="68"/>
      <c r="D51" s="68" t="s">
        <v>270</v>
      </c>
      <c r="E51" s="552"/>
      <c r="F51" s="307">
        <v>0</v>
      </c>
      <c r="G51" s="306">
        <f>G52+G53+G54+G55+G56</f>
        <v>1632260</v>
      </c>
      <c r="H51" s="315">
        <f>H52+H53+H54+H55+H56</f>
        <v>1632260</v>
      </c>
      <c r="I51" s="534"/>
    </row>
    <row r="52" spans="1:9" x14ac:dyDescent="0.2">
      <c r="A52" s="575"/>
      <c r="B52" s="564"/>
      <c r="C52" s="490" t="s">
        <v>165</v>
      </c>
      <c r="D52" s="490"/>
      <c r="E52" s="555" t="s">
        <v>273</v>
      </c>
      <c r="F52" s="556">
        <v>0</v>
      </c>
      <c r="G52" s="433">
        <v>60075</v>
      </c>
      <c r="H52" s="619">
        <v>60075</v>
      </c>
      <c r="I52" s="534"/>
    </row>
    <row r="53" spans="1:9" x14ac:dyDescent="0.2">
      <c r="A53" s="575"/>
      <c r="B53" s="564"/>
      <c r="C53" s="490" t="s">
        <v>166</v>
      </c>
      <c r="D53" s="490"/>
      <c r="E53" s="557" t="s">
        <v>271</v>
      </c>
      <c r="F53" s="556">
        <v>0</v>
      </c>
      <c r="G53" s="433">
        <v>43165</v>
      </c>
      <c r="H53" s="619">
        <v>43165</v>
      </c>
      <c r="I53" s="534"/>
    </row>
    <row r="54" spans="1:9" x14ac:dyDescent="0.2">
      <c r="A54" s="575"/>
      <c r="B54" s="564"/>
      <c r="C54" s="490" t="s">
        <v>167</v>
      </c>
      <c r="D54" s="68"/>
      <c r="E54" s="557" t="s">
        <v>244</v>
      </c>
      <c r="F54" s="556">
        <v>0</v>
      </c>
      <c r="G54" s="433">
        <v>781420</v>
      </c>
      <c r="H54" s="619">
        <v>781420</v>
      </c>
      <c r="I54" s="534"/>
    </row>
    <row r="55" spans="1:9" x14ac:dyDescent="0.2">
      <c r="A55" s="575"/>
      <c r="B55" s="86"/>
      <c r="C55" s="490" t="s">
        <v>167</v>
      </c>
      <c r="D55" s="68"/>
      <c r="E55" s="557" t="s">
        <v>272</v>
      </c>
      <c r="F55" s="556">
        <v>0</v>
      </c>
      <c r="G55" s="433">
        <v>194465</v>
      </c>
      <c r="H55" s="619">
        <v>194465</v>
      </c>
      <c r="I55" s="534"/>
    </row>
    <row r="56" spans="1:9" x14ac:dyDescent="0.2">
      <c r="A56" s="575"/>
      <c r="B56" s="86"/>
      <c r="C56" s="490" t="s">
        <v>46</v>
      </c>
      <c r="D56" s="68"/>
      <c r="E56" s="557" t="s">
        <v>274</v>
      </c>
      <c r="F56" s="556">
        <v>0</v>
      </c>
      <c r="G56" s="433">
        <v>553135</v>
      </c>
      <c r="H56" s="619">
        <v>553135</v>
      </c>
      <c r="I56" s="534"/>
    </row>
    <row r="57" spans="1:9" x14ac:dyDescent="0.2">
      <c r="A57" s="575"/>
      <c r="B57" s="726"/>
      <c r="C57" s="727"/>
      <c r="D57" s="727"/>
      <c r="E57" s="728"/>
      <c r="F57" s="307"/>
      <c r="G57" s="433"/>
      <c r="H57" s="619"/>
      <c r="I57" s="534"/>
    </row>
    <row r="58" spans="1:9" x14ac:dyDescent="0.2">
      <c r="A58" s="575"/>
      <c r="B58" s="88" t="s">
        <v>232</v>
      </c>
      <c r="C58" s="490"/>
      <c r="D58" s="490"/>
      <c r="E58" s="558"/>
      <c r="F58" s="307">
        <v>0</v>
      </c>
      <c r="G58" s="306">
        <v>168000</v>
      </c>
      <c r="H58" s="315">
        <v>168000</v>
      </c>
      <c r="I58" s="534"/>
    </row>
    <row r="59" spans="1:9" x14ac:dyDescent="0.2">
      <c r="A59" s="575"/>
      <c r="B59" s="564"/>
      <c r="C59" s="490" t="s">
        <v>231</v>
      </c>
      <c r="D59" s="490"/>
      <c r="E59" s="558"/>
      <c r="F59" s="556">
        <v>0</v>
      </c>
      <c r="G59" s="433">
        <v>168000</v>
      </c>
      <c r="H59" s="619">
        <v>168000</v>
      </c>
      <c r="I59" s="534"/>
    </row>
    <row r="60" spans="1:9" x14ac:dyDescent="0.2">
      <c r="A60" s="575"/>
      <c r="B60" s="726"/>
      <c r="C60" s="727"/>
      <c r="D60" s="727"/>
      <c r="E60" s="728"/>
      <c r="F60" s="307"/>
      <c r="G60" s="433"/>
      <c r="H60" s="619"/>
      <c r="I60" s="534"/>
    </row>
    <row r="61" spans="1:9" x14ac:dyDescent="0.2">
      <c r="A61" s="579"/>
      <c r="B61" s="88" t="s">
        <v>51</v>
      </c>
      <c r="C61" s="87"/>
      <c r="D61" s="87"/>
      <c r="E61" s="130"/>
      <c r="F61" s="580">
        <v>0</v>
      </c>
      <c r="G61" s="583">
        <v>356000</v>
      </c>
      <c r="H61" s="508">
        <v>356000</v>
      </c>
      <c r="I61" s="534"/>
    </row>
    <row r="62" spans="1:9" x14ac:dyDescent="0.2">
      <c r="A62" s="579"/>
      <c r="B62" s="88"/>
      <c r="C62" s="490" t="s">
        <v>168</v>
      </c>
      <c r="D62" s="490"/>
      <c r="E62" s="557" t="s">
        <v>275</v>
      </c>
      <c r="F62" s="635">
        <v>0</v>
      </c>
      <c r="G62" s="570">
        <v>356000</v>
      </c>
      <c r="H62" s="633">
        <v>356000</v>
      </c>
      <c r="I62" s="534"/>
    </row>
    <row r="63" spans="1:9" x14ac:dyDescent="0.2">
      <c r="A63" s="579"/>
      <c r="B63" s="726"/>
      <c r="C63" s="727"/>
      <c r="D63" s="727"/>
      <c r="E63" s="728"/>
      <c r="F63" s="580"/>
      <c r="G63" s="570"/>
      <c r="H63" s="633"/>
      <c r="I63" s="534"/>
    </row>
    <row r="64" spans="1:9" x14ac:dyDescent="0.2">
      <c r="A64" s="579"/>
      <c r="B64" s="88" t="s">
        <v>30</v>
      </c>
      <c r="C64" s="490"/>
      <c r="D64" s="490"/>
      <c r="E64" s="567" t="s">
        <v>222</v>
      </c>
      <c r="F64" s="583">
        <v>0</v>
      </c>
      <c r="G64" s="583">
        <v>150000</v>
      </c>
      <c r="H64" s="508">
        <v>150000</v>
      </c>
      <c r="I64" s="534"/>
    </row>
    <row r="65" spans="1:9" x14ac:dyDescent="0.2">
      <c r="A65" s="579"/>
      <c r="B65" s="571"/>
      <c r="C65" s="560"/>
      <c r="D65" s="560"/>
      <c r="E65" s="584"/>
      <c r="F65" s="583"/>
      <c r="G65" s="583"/>
      <c r="H65" s="508"/>
      <c r="I65" s="534"/>
    </row>
    <row r="66" spans="1:9" x14ac:dyDescent="0.2">
      <c r="A66" s="579"/>
      <c r="B66" s="88" t="s">
        <v>237</v>
      </c>
      <c r="C66" s="490"/>
      <c r="D66" s="585" t="s">
        <v>238</v>
      </c>
      <c r="E66" s="490"/>
      <c r="F66" s="583">
        <v>0</v>
      </c>
      <c r="G66" s="583">
        <v>110855</v>
      </c>
      <c r="H66" s="508">
        <v>110855</v>
      </c>
      <c r="I66" s="534"/>
    </row>
    <row r="67" spans="1:9" x14ac:dyDescent="0.2">
      <c r="A67" s="579"/>
      <c r="B67" s="86"/>
      <c r="C67" s="490"/>
      <c r="D67" s="490" t="s">
        <v>239</v>
      </c>
      <c r="E67" s="569"/>
      <c r="F67" s="583">
        <v>0</v>
      </c>
      <c r="G67" s="583">
        <v>1459365</v>
      </c>
      <c r="H67" s="508">
        <v>1459365</v>
      </c>
      <c r="I67" s="534"/>
    </row>
    <row r="68" spans="1:9" x14ac:dyDescent="0.2">
      <c r="A68" s="579"/>
      <c r="B68" s="571"/>
      <c r="C68" s="560"/>
      <c r="D68" s="560"/>
      <c r="E68" s="584"/>
      <c r="F68" s="583"/>
      <c r="G68" s="583"/>
      <c r="H68" s="508"/>
      <c r="I68" s="534"/>
    </row>
    <row r="69" spans="1:9" x14ac:dyDescent="0.2">
      <c r="A69" s="579"/>
      <c r="B69" s="571" t="s">
        <v>169</v>
      </c>
      <c r="C69" s="560"/>
      <c r="D69" s="560"/>
      <c r="E69" s="572" t="s">
        <v>283</v>
      </c>
      <c r="F69" s="583">
        <v>0</v>
      </c>
      <c r="G69" s="583">
        <v>188680</v>
      </c>
      <c r="H69" s="508">
        <v>188680</v>
      </c>
      <c r="I69" s="534"/>
    </row>
    <row r="70" spans="1:9" x14ac:dyDescent="0.2">
      <c r="A70" s="579"/>
      <c r="B70" s="571"/>
      <c r="C70" s="560"/>
      <c r="D70" s="560"/>
      <c r="E70" s="584"/>
      <c r="F70" s="583"/>
      <c r="G70" s="583"/>
      <c r="H70" s="508"/>
      <c r="I70" s="534"/>
    </row>
    <row r="71" spans="1:9" x14ac:dyDescent="0.2">
      <c r="A71" s="579"/>
      <c r="B71" s="571" t="s">
        <v>333</v>
      </c>
      <c r="C71" s="560"/>
      <c r="D71" s="560"/>
      <c r="E71" s="584"/>
      <c r="F71" s="583">
        <v>0</v>
      </c>
      <c r="G71" s="583">
        <v>550969</v>
      </c>
      <c r="H71" s="508">
        <v>550969</v>
      </c>
      <c r="I71" s="534"/>
    </row>
    <row r="72" spans="1:9" ht="13.5" thickBot="1" x14ac:dyDescent="0.25">
      <c r="A72" s="576"/>
      <c r="B72" s="729"/>
      <c r="C72" s="730"/>
      <c r="D72" s="730"/>
      <c r="E72" s="731"/>
      <c r="F72" s="573"/>
      <c r="G72" s="573"/>
      <c r="H72" s="574"/>
      <c r="I72" s="530"/>
    </row>
    <row r="73" spans="1:9" ht="13.5" thickBot="1" x14ac:dyDescent="0.25">
      <c r="A73" s="581"/>
      <c r="B73" s="73" t="s">
        <v>119</v>
      </c>
      <c r="C73" s="75"/>
      <c r="D73" s="75"/>
      <c r="E73" s="76"/>
      <c r="F73" s="582">
        <v>4335160</v>
      </c>
      <c r="G73" s="586">
        <f>G16+G23+G26+G42+G44+G45+G47+G29+G51+G58+G61+G64+G66+G67+G69+G71</f>
        <v>550969</v>
      </c>
      <c r="H73" s="634">
        <f>H29+H51+H58+H61+H64+H66+H67+H69+H71</f>
        <v>4886129</v>
      </c>
      <c r="I73" s="515"/>
    </row>
  </sheetData>
  <mergeCells count="12">
    <mergeCell ref="A1:I1"/>
    <mergeCell ref="C5:F5"/>
    <mergeCell ref="D7:E7"/>
    <mergeCell ref="B3:J3"/>
    <mergeCell ref="B60:E60"/>
    <mergeCell ref="C6:F6"/>
    <mergeCell ref="G10:G11"/>
    <mergeCell ref="B63:E63"/>
    <mergeCell ref="B72:E72"/>
    <mergeCell ref="B57:E57"/>
    <mergeCell ref="B50:E50"/>
    <mergeCell ref="B48:E48"/>
  </mergeCells>
  <phoneticPr fontId="0" type="noConversion"/>
  <pageMargins left="0.25" right="0.25" top="0.75" bottom="0.75" header="0.3" footer="0.3"/>
  <pageSetup paperSize="9" scale="92" fitToWidth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B34"/>
  <sheetViews>
    <sheetView view="pageBreakPreview" zoomScale="60" zoomScaleNormal="100" workbookViewId="0">
      <selection activeCell="B3" sqref="B3:J3"/>
    </sheetView>
  </sheetViews>
  <sheetFormatPr defaultRowHeight="12.75" x14ac:dyDescent="0.2"/>
  <cols>
    <col min="2" max="2" width="17.85546875" customWidth="1"/>
    <col min="3" max="6" width="9" customWidth="1"/>
    <col min="7" max="7" width="9.42578125" bestFit="1" customWidth="1"/>
    <col min="9" max="10" width="9" customWidth="1"/>
    <col min="11" max="11" width="11.28515625" customWidth="1"/>
    <col min="12" max="12" width="9.85546875" bestFit="1" customWidth="1"/>
    <col min="13" max="13" width="10.42578125" bestFit="1" customWidth="1"/>
    <col min="14" max="14" width="11.140625" customWidth="1"/>
  </cols>
  <sheetData>
    <row r="1" spans="1:14" x14ac:dyDescent="0.2">
      <c r="B1" s="733" t="s">
        <v>355</v>
      </c>
      <c r="C1" s="733"/>
      <c r="D1" s="733"/>
      <c r="E1" s="733"/>
      <c r="F1" s="733"/>
      <c r="G1" s="733"/>
      <c r="H1" s="733"/>
      <c r="I1" s="733"/>
      <c r="J1" s="733"/>
    </row>
    <row r="2" spans="1:14" x14ac:dyDescent="0.2">
      <c r="B2" s="603"/>
      <c r="C2" s="603"/>
      <c r="D2" s="603"/>
      <c r="E2" s="603"/>
      <c r="F2" s="603"/>
      <c r="G2" s="603"/>
      <c r="H2" s="603"/>
      <c r="I2" s="603"/>
      <c r="J2" s="603"/>
    </row>
    <row r="3" spans="1:14" x14ac:dyDescent="0.2">
      <c r="B3" s="733" t="s">
        <v>392</v>
      </c>
      <c r="C3" s="733"/>
      <c r="D3" s="733"/>
      <c r="E3" s="733"/>
      <c r="F3" s="733"/>
      <c r="G3" s="733"/>
      <c r="H3" s="733"/>
      <c r="I3" s="733"/>
      <c r="J3" s="733"/>
    </row>
    <row r="6" spans="1:14" x14ac:dyDescent="0.2">
      <c r="A6" s="3"/>
      <c r="B6" s="3"/>
      <c r="C6" s="3"/>
      <c r="D6" s="3"/>
      <c r="E6" s="683" t="s">
        <v>16</v>
      </c>
      <c r="F6" s="683"/>
      <c r="G6" s="683"/>
      <c r="H6" s="683"/>
    </row>
    <row r="7" spans="1:14" x14ac:dyDescent="0.2">
      <c r="C7" s="3"/>
      <c r="D7" s="3"/>
      <c r="E7" s="681" t="s">
        <v>40</v>
      </c>
      <c r="F7" s="681"/>
      <c r="G7" s="681"/>
      <c r="H7" s="681"/>
      <c r="I7" s="3"/>
    </row>
    <row r="8" spans="1:14" x14ac:dyDescent="0.2">
      <c r="F8" s="681">
        <v>2020</v>
      </c>
      <c r="G8" s="681"/>
    </row>
    <row r="9" spans="1:14" ht="13.5" thickBot="1" x14ac:dyDescent="0.25">
      <c r="C9" t="s">
        <v>41</v>
      </c>
      <c r="N9" s="166" t="s">
        <v>182</v>
      </c>
    </row>
    <row r="10" spans="1:14" x14ac:dyDescent="0.2">
      <c r="A10" s="109" t="s">
        <v>42</v>
      </c>
      <c r="B10" s="148"/>
      <c r="C10" s="734" t="s">
        <v>170</v>
      </c>
      <c r="D10" s="735"/>
      <c r="E10" s="734" t="s">
        <v>171</v>
      </c>
      <c r="F10" s="735"/>
      <c r="G10" s="734" t="s">
        <v>176</v>
      </c>
      <c r="H10" s="735"/>
      <c r="I10" s="734" t="s">
        <v>172</v>
      </c>
      <c r="J10" s="735"/>
      <c r="K10" s="734" t="s">
        <v>173</v>
      </c>
      <c r="L10" s="735"/>
      <c r="M10" s="734" t="s">
        <v>174</v>
      </c>
      <c r="N10" s="738"/>
    </row>
    <row r="11" spans="1:14" ht="13.5" thickBot="1" x14ac:dyDescent="0.25">
      <c r="A11" s="149"/>
      <c r="B11" s="150"/>
      <c r="C11" s="321" t="s">
        <v>175</v>
      </c>
      <c r="D11" s="323" t="s">
        <v>334</v>
      </c>
      <c r="E11" s="321" t="s">
        <v>175</v>
      </c>
      <c r="F11" s="323" t="s">
        <v>334</v>
      </c>
      <c r="G11" s="321" t="s">
        <v>175</v>
      </c>
      <c r="H11" s="323" t="s">
        <v>334</v>
      </c>
      <c r="I11" s="321" t="s">
        <v>175</v>
      </c>
      <c r="J11" s="323" t="s">
        <v>334</v>
      </c>
      <c r="K11" s="321" t="s">
        <v>175</v>
      </c>
      <c r="L11" s="323" t="s">
        <v>335</v>
      </c>
      <c r="M11" s="321" t="s">
        <v>175</v>
      </c>
      <c r="N11" s="324" t="s">
        <v>335</v>
      </c>
    </row>
    <row r="12" spans="1:14" ht="13.5" thickBot="1" x14ac:dyDescent="0.25">
      <c r="A12" s="109" t="s">
        <v>19</v>
      </c>
      <c r="B12" s="148"/>
      <c r="C12" s="151"/>
      <c r="D12" s="152"/>
      <c r="E12" s="151"/>
      <c r="F12" s="152"/>
      <c r="G12" s="151"/>
      <c r="H12" s="151"/>
      <c r="I12" s="151"/>
      <c r="J12" s="152"/>
      <c r="K12" s="151"/>
      <c r="L12" s="152"/>
      <c r="M12" s="151"/>
      <c r="N12" s="153"/>
    </row>
    <row r="13" spans="1:14" ht="13.5" thickBot="1" x14ac:dyDescent="0.25">
      <c r="A13" s="736" t="s">
        <v>234</v>
      </c>
      <c r="B13" s="737"/>
      <c r="C13" s="325"/>
      <c r="D13" s="326"/>
      <c r="E13" s="325"/>
      <c r="F13" s="326"/>
      <c r="G13" s="325"/>
      <c r="H13" s="325"/>
      <c r="I13" s="325"/>
      <c r="J13" s="326"/>
      <c r="K13" s="350">
        <v>20358334</v>
      </c>
      <c r="L13" s="350">
        <v>20358334</v>
      </c>
      <c r="M13" s="328">
        <v>20358334</v>
      </c>
      <c r="N13" s="328">
        <v>20358334</v>
      </c>
    </row>
    <row r="14" spans="1:14" x14ac:dyDescent="0.2">
      <c r="A14" s="591" t="s">
        <v>341</v>
      </c>
      <c r="B14" s="152" t="s">
        <v>277</v>
      </c>
      <c r="C14" s="329"/>
      <c r="D14" s="330"/>
      <c r="E14" s="329"/>
      <c r="F14" s="330"/>
      <c r="G14" s="329"/>
      <c r="H14" s="329"/>
      <c r="I14" s="329"/>
      <c r="J14" s="330"/>
      <c r="K14" s="329">
        <v>8798000</v>
      </c>
      <c r="L14" s="329">
        <v>8798000</v>
      </c>
      <c r="M14" s="331">
        <v>8798000</v>
      </c>
      <c r="N14" s="331">
        <v>8798000</v>
      </c>
    </row>
    <row r="15" spans="1:14" x14ac:dyDescent="0.2">
      <c r="A15" s="51" t="s">
        <v>249</v>
      </c>
      <c r="B15" s="506"/>
      <c r="C15" s="589"/>
      <c r="D15" s="333"/>
      <c r="E15" s="332"/>
      <c r="F15" s="333"/>
      <c r="G15" s="332"/>
      <c r="H15" s="332"/>
      <c r="I15" s="332"/>
      <c r="J15" s="333"/>
      <c r="K15" s="332">
        <v>345000</v>
      </c>
      <c r="L15" s="332">
        <v>345000</v>
      </c>
      <c r="M15" s="334">
        <v>345000</v>
      </c>
      <c r="N15" s="334">
        <v>345000</v>
      </c>
    </row>
    <row r="16" spans="1:14" ht="13.5" thickBot="1" x14ac:dyDescent="0.25">
      <c r="A16" s="592" t="s">
        <v>292</v>
      </c>
      <c r="B16" s="500"/>
      <c r="C16" s="590"/>
      <c r="D16" s="346"/>
      <c r="E16" s="345"/>
      <c r="F16" s="346"/>
      <c r="G16" s="345"/>
      <c r="H16" s="345"/>
      <c r="I16" s="345"/>
      <c r="J16" s="346"/>
      <c r="K16" s="345">
        <v>11215334</v>
      </c>
      <c r="L16" s="345">
        <v>11215334</v>
      </c>
      <c r="M16" s="347">
        <v>11215334</v>
      </c>
      <c r="N16" s="347">
        <v>11215334</v>
      </c>
    </row>
    <row r="17" spans="1:28" s="34" customFormat="1" ht="13.5" thickBot="1" x14ac:dyDescent="0.25">
      <c r="A17" s="587" t="s">
        <v>245</v>
      </c>
      <c r="B17" s="588"/>
      <c r="C17" s="350"/>
      <c r="D17" s="367"/>
      <c r="E17" s="350"/>
      <c r="F17" s="367"/>
      <c r="G17" s="350">
        <v>5696000</v>
      </c>
      <c r="H17" s="350">
        <f>H18+H19+H20+H21</f>
        <v>8696000</v>
      </c>
      <c r="I17" s="350"/>
      <c r="J17" s="367"/>
      <c r="K17" s="356"/>
      <c r="L17" s="356"/>
      <c r="M17" s="350">
        <v>5696000</v>
      </c>
      <c r="N17" s="350">
        <f>N18+N19+N20+N21</f>
        <v>8696000</v>
      </c>
      <c r="O17" s="430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1"/>
    </row>
    <row r="18" spans="1:28" x14ac:dyDescent="0.2">
      <c r="A18" s="158" t="s">
        <v>250</v>
      </c>
      <c r="B18" s="105"/>
      <c r="C18" s="335"/>
      <c r="D18" s="336"/>
      <c r="E18" s="335"/>
      <c r="F18" s="336"/>
      <c r="G18" s="335">
        <v>2794000</v>
      </c>
      <c r="H18" s="335">
        <v>2794000</v>
      </c>
      <c r="I18" s="335"/>
      <c r="J18" s="336"/>
      <c r="K18" s="335"/>
      <c r="L18" s="335"/>
      <c r="M18" s="337">
        <v>2794000</v>
      </c>
      <c r="N18" s="337">
        <v>2794000</v>
      </c>
    </row>
    <row r="19" spans="1:28" x14ac:dyDescent="0.2">
      <c r="A19" s="158" t="s">
        <v>247</v>
      </c>
      <c r="B19" s="105"/>
      <c r="C19" s="335"/>
      <c r="D19" s="336"/>
      <c r="E19" s="335"/>
      <c r="F19" s="336"/>
      <c r="G19" s="335">
        <v>2902000</v>
      </c>
      <c r="H19" s="335">
        <v>2902000</v>
      </c>
      <c r="I19" s="335"/>
      <c r="J19" s="336"/>
      <c r="K19" s="335"/>
      <c r="L19" s="335"/>
      <c r="M19" s="337">
        <v>2902000</v>
      </c>
      <c r="N19" s="337">
        <v>2902000</v>
      </c>
    </row>
    <row r="20" spans="1:28" x14ac:dyDescent="0.2">
      <c r="A20" s="443" t="s">
        <v>342</v>
      </c>
      <c r="B20" s="160"/>
      <c r="C20" s="338"/>
      <c r="D20" s="339"/>
      <c r="E20" s="338"/>
      <c r="F20" s="339"/>
      <c r="G20" s="340"/>
      <c r="H20" s="340">
        <v>3000000</v>
      </c>
      <c r="I20" s="338"/>
      <c r="J20" s="339"/>
      <c r="K20" s="423"/>
      <c r="L20" s="423"/>
      <c r="M20" s="438"/>
      <c r="N20" s="318">
        <f>D20+F20+H20+J20+L20</f>
        <v>3000000</v>
      </c>
    </row>
    <row r="21" spans="1:28" ht="13.5" thickBot="1" x14ac:dyDescent="0.25">
      <c r="A21" s="161"/>
      <c r="B21" s="128"/>
      <c r="C21" s="332"/>
      <c r="D21" s="333"/>
      <c r="E21" s="332"/>
      <c r="F21" s="333"/>
      <c r="G21" s="332"/>
      <c r="H21" s="332"/>
      <c r="I21" s="332"/>
      <c r="J21" s="333"/>
      <c r="K21" s="332"/>
      <c r="L21" s="332"/>
      <c r="M21" s="334"/>
      <c r="N21" s="334"/>
    </row>
    <row r="22" spans="1:28" ht="13.5" thickBot="1" x14ac:dyDescent="0.25">
      <c r="A22" s="322"/>
      <c r="B22" s="162"/>
      <c r="C22" s="327"/>
      <c r="D22" s="342"/>
      <c r="E22" s="327"/>
      <c r="F22" s="342"/>
      <c r="G22" s="327"/>
      <c r="H22" s="327"/>
      <c r="I22" s="327"/>
      <c r="J22" s="342"/>
      <c r="K22" s="327"/>
      <c r="L22" s="327"/>
      <c r="M22" s="343"/>
      <c r="N22" s="343"/>
    </row>
    <row r="23" spans="1:28" x14ac:dyDescent="0.2">
      <c r="A23" s="158"/>
      <c r="B23" s="105"/>
      <c r="C23" s="335"/>
      <c r="D23" s="336"/>
      <c r="E23" s="335"/>
      <c r="F23" s="336"/>
      <c r="G23" s="335"/>
      <c r="H23" s="335"/>
      <c r="I23" s="335"/>
      <c r="J23" s="336"/>
      <c r="K23" s="335"/>
      <c r="L23" s="335"/>
      <c r="M23" s="337"/>
      <c r="N23" s="337"/>
    </row>
    <row r="24" spans="1:28" x14ac:dyDescent="0.2">
      <c r="A24" s="163"/>
      <c r="B24" s="105"/>
      <c r="C24" s="335"/>
      <c r="D24" s="336"/>
      <c r="E24" s="335"/>
      <c r="F24" s="336"/>
      <c r="G24" s="335"/>
      <c r="H24" s="335"/>
      <c r="I24" s="340"/>
      <c r="J24" s="344"/>
      <c r="K24" s="340"/>
      <c r="L24" s="340"/>
      <c r="M24" s="341"/>
      <c r="N24" s="341"/>
    </row>
    <row r="25" spans="1:28" x14ac:dyDescent="0.2">
      <c r="A25" s="163"/>
      <c r="B25" s="105"/>
      <c r="C25" s="340"/>
      <c r="D25" s="344"/>
      <c r="E25" s="340"/>
      <c r="F25" s="344"/>
      <c r="G25" s="340"/>
      <c r="H25" s="340"/>
      <c r="I25" s="340"/>
      <c r="J25" s="344"/>
      <c r="K25" s="340"/>
      <c r="L25" s="340"/>
      <c r="M25" s="341"/>
      <c r="N25" s="341"/>
    </row>
    <row r="26" spans="1:28" ht="13.5" thickBot="1" x14ac:dyDescent="0.25">
      <c r="A26" s="165"/>
      <c r="B26" s="124"/>
      <c r="C26" s="345"/>
      <c r="D26" s="346"/>
      <c r="E26" s="345"/>
      <c r="F26" s="346"/>
      <c r="G26" s="345"/>
      <c r="H26" s="345"/>
      <c r="I26" s="345"/>
      <c r="J26" s="346"/>
      <c r="K26" s="345"/>
      <c r="L26" s="345"/>
      <c r="M26" s="347"/>
      <c r="N26" s="347"/>
    </row>
    <row r="27" spans="1:28" ht="13.5" thickBot="1" x14ac:dyDescent="0.25">
      <c r="A27" s="320"/>
      <c r="B27" s="154"/>
      <c r="C27" s="327"/>
      <c r="D27" s="342"/>
      <c r="E27" s="327"/>
      <c r="F27" s="342"/>
      <c r="G27" s="327"/>
      <c r="H27" s="327"/>
      <c r="I27" s="327"/>
      <c r="J27" s="342"/>
      <c r="K27" s="327"/>
      <c r="L27" s="327"/>
      <c r="M27" s="328"/>
      <c r="N27" s="328"/>
    </row>
    <row r="28" spans="1:28" x14ac:dyDescent="0.2">
      <c r="A28" s="163"/>
      <c r="B28" s="164"/>
      <c r="C28" s="335"/>
      <c r="D28" s="336"/>
      <c r="E28" s="335"/>
      <c r="F28" s="336"/>
      <c r="G28" s="335"/>
      <c r="H28" s="335"/>
      <c r="I28" s="335"/>
      <c r="J28" s="336"/>
      <c r="K28" s="335"/>
      <c r="L28" s="335"/>
      <c r="M28" s="337"/>
      <c r="N28" s="337"/>
    </row>
    <row r="29" spans="1:28" x14ac:dyDescent="0.2">
      <c r="A29" s="159"/>
      <c r="B29" s="160"/>
      <c r="C29" s="340"/>
      <c r="D29" s="344"/>
      <c r="E29" s="340"/>
      <c r="F29" s="344"/>
      <c r="G29" s="340"/>
      <c r="H29" s="340"/>
      <c r="I29" s="340"/>
      <c r="J29" s="344"/>
      <c r="K29" s="340"/>
      <c r="L29" s="340"/>
      <c r="M29" s="341"/>
      <c r="N29" s="341"/>
    </row>
    <row r="30" spans="1:28" x14ac:dyDescent="0.2">
      <c r="A30" s="159"/>
      <c r="B30" s="160"/>
      <c r="C30" s="340"/>
      <c r="D30" s="344"/>
      <c r="E30" s="340"/>
      <c r="F30" s="344"/>
      <c r="G30" s="340"/>
      <c r="H30" s="340"/>
      <c r="I30" s="340"/>
      <c r="J30" s="344"/>
      <c r="K30" s="340"/>
      <c r="L30" s="340"/>
      <c r="M30" s="341"/>
      <c r="N30" s="341"/>
    </row>
    <row r="31" spans="1:28" x14ac:dyDescent="0.2">
      <c r="A31" s="159"/>
      <c r="B31" s="160"/>
      <c r="C31" s="340"/>
      <c r="D31" s="344"/>
      <c r="E31" s="340"/>
      <c r="F31" s="344"/>
      <c r="G31" s="340"/>
      <c r="H31" s="340"/>
      <c r="I31" s="340"/>
      <c r="J31" s="344"/>
      <c r="K31" s="340"/>
      <c r="L31" s="340"/>
      <c r="M31" s="341"/>
      <c r="N31" s="341"/>
    </row>
    <row r="32" spans="1:28" ht="13.5" thickBot="1" x14ac:dyDescent="0.25">
      <c r="A32" s="161"/>
      <c r="B32" s="128"/>
      <c r="C32" s="332"/>
      <c r="D32" s="333"/>
      <c r="E32" s="332"/>
      <c r="F32" s="333"/>
      <c r="G32" s="332"/>
      <c r="H32" s="332"/>
      <c r="I32" s="332"/>
      <c r="J32" s="333"/>
      <c r="K32" s="332"/>
      <c r="L32" s="332"/>
      <c r="M32" s="334"/>
      <c r="N32" s="334"/>
    </row>
    <row r="33" spans="1:14" ht="14.25" thickTop="1" thickBot="1" x14ac:dyDescent="0.25">
      <c r="A33" s="167" t="s">
        <v>119</v>
      </c>
      <c r="B33" s="168"/>
      <c r="C33" s="348"/>
      <c r="D33" s="348"/>
      <c r="E33" s="348"/>
      <c r="F33" s="348"/>
      <c r="G33" s="348">
        <v>5696000</v>
      </c>
      <c r="H33" s="348">
        <f>H13+H17+H22+H27</f>
        <v>8696000</v>
      </c>
      <c r="I33" s="348"/>
      <c r="J33" s="348"/>
      <c r="K33" s="348">
        <v>20358334</v>
      </c>
      <c r="L33" s="348">
        <v>20358334</v>
      </c>
      <c r="M33" s="349">
        <v>26054334</v>
      </c>
      <c r="N33" s="349">
        <f>N13+N17+N22+N27</f>
        <v>29054334</v>
      </c>
    </row>
    <row r="34" spans="1:14" ht="13.5" thickTop="1" x14ac:dyDescent="0.2"/>
  </sheetData>
  <mergeCells count="12">
    <mergeCell ref="C10:D10"/>
    <mergeCell ref="A13:B13"/>
    <mergeCell ref="M10:N10"/>
    <mergeCell ref="K10:L10"/>
    <mergeCell ref="I10:J10"/>
    <mergeCell ref="G10:H10"/>
    <mergeCell ref="E10:F10"/>
    <mergeCell ref="B3:J3"/>
    <mergeCell ref="B1:J1"/>
    <mergeCell ref="E6:H6"/>
    <mergeCell ref="E7:H7"/>
    <mergeCell ref="F8:G8"/>
  </mergeCells>
  <phoneticPr fontId="6" type="noConversion"/>
  <pageMargins left="0.25" right="0.25" top="0.75" bottom="0.75" header="0.3" footer="0.3"/>
  <pageSetup paperSize="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5"/>
  <sheetViews>
    <sheetView view="pageBreakPreview" zoomScale="60" zoomScaleNormal="100" workbookViewId="0">
      <selection activeCell="B3" sqref="B3:H3"/>
    </sheetView>
  </sheetViews>
  <sheetFormatPr defaultRowHeight="12.75" x14ac:dyDescent="0.2"/>
  <cols>
    <col min="2" max="2" width="21.42578125" customWidth="1"/>
    <col min="3" max="3" width="10.85546875" customWidth="1"/>
    <col min="4" max="4" width="11.28515625" customWidth="1"/>
    <col min="5" max="5" width="12" customWidth="1"/>
    <col min="6" max="6" width="11" customWidth="1"/>
    <col min="7" max="7" width="12.140625" customWidth="1"/>
    <col min="8" max="8" width="11.7109375" customWidth="1"/>
    <col min="9" max="9" width="12" customWidth="1"/>
    <col min="10" max="10" width="13.140625" customWidth="1"/>
  </cols>
  <sheetData>
    <row r="1" spans="1:13" x14ac:dyDescent="0.2">
      <c r="B1" s="682" t="s">
        <v>356</v>
      </c>
      <c r="C1" s="682"/>
      <c r="D1" s="682"/>
      <c r="E1" s="682"/>
      <c r="F1" s="682"/>
      <c r="G1" s="682"/>
      <c r="H1" s="682"/>
    </row>
    <row r="3" spans="1:13" x14ac:dyDescent="0.2">
      <c r="B3" s="682" t="s">
        <v>382</v>
      </c>
      <c r="C3" s="682"/>
      <c r="D3" s="682"/>
      <c r="E3" s="682"/>
      <c r="F3" s="682"/>
      <c r="G3" s="682"/>
      <c r="H3" s="682"/>
    </row>
    <row r="5" spans="1:13" x14ac:dyDescent="0.2">
      <c r="C5" s="175"/>
      <c r="F5" s="175"/>
    </row>
    <row r="6" spans="1:13" x14ac:dyDescent="0.2">
      <c r="A6" s="3"/>
      <c r="B6" s="3"/>
      <c r="C6" s="3"/>
      <c r="D6" s="683" t="s">
        <v>16</v>
      </c>
      <c r="E6" s="683"/>
      <c r="F6" s="683"/>
      <c r="G6" s="683"/>
      <c r="H6" s="3"/>
    </row>
    <row r="7" spans="1:13" x14ac:dyDescent="0.2">
      <c r="A7" s="3"/>
      <c r="B7" s="3"/>
      <c r="C7" s="3"/>
      <c r="D7" s="681" t="s">
        <v>180</v>
      </c>
      <c r="E7" s="681"/>
      <c r="F7" s="681"/>
      <c r="G7" s="681"/>
      <c r="H7" s="3"/>
    </row>
    <row r="8" spans="1:13" x14ac:dyDescent="0.2">
      <c r="A8" s="3"/>
      <c r="B8" s="3"/>
      <c r="C8" s="3"/>
      <c r="D8" s="3"/>
      <c r="E8" s="681">
        <v>2020</v>
      </c>
      <c r="F8" s="681"/>
      <c r="G8" s="3"/>
      <c r="H8" s="3"/>
    </row>
    <row r="9" spans="1:13" ht="13.5" thickBot="1" x14ac:dyDescent="0.25">
      <c r="J9" s="166" t="s">
        <v>182</v>
      </c>
    </row>
    <row r="10" spans="1:13" ht="13.5" thickBot="1" x14ac:dyDescent="0.25">
      <c r="A10" s="109" t="s">
        <v>42</v>
      </c>
      <c r="B10" s="148"/>
      <c r="C10" s="734" t="s">
        <v>177</v>
      </c>
      <c r="D10" s="735"/>
      <c r="E10" s="734" t="s">
        <v>178</v>
      </c>
      <c r="F10" s="735"/>
      <c r="G10" s="734" t="s">
        <v>179</v>
      </c>
      <c r="H10" s="735"/>
      <c r="I10" s="734" t="s">
        <v>174</v>
      </c>
      <c r="J10" s="738"/>
    </row>
    <row r="11" spans="1:13" ht="13.5" thickBot="1" x14ac:dyDescent="0.25">
      <c r="A11" s="149"/>
      <c r="B11" s="518"/>
      <c r="C11" s="459" t="s">
        <v>175</v>
      </c>
      <c r="D11" s="593" t="s">
        <v>334</v>
      </c>
      <c r="E11" s="594" t="s">
        <v>175</v>
      </c>
      <c r="F11" s="593" t="s">
        <v>335</v>
      </c>
      <c r="G11" s="594" t="s">
        <v>175</v>
      </c>
      <c r="H11" s="593" t="s">
        <v>335</v>
      </c>
      <c r="I11" s="594" t="s">
        <v>175</v>
      </c>
      <c r="J11" s="595" t="s">
        <v>334</v>
      </c>
    </row>
    <row r="12" spans="1:13" ht="13.5" thickBot="1" x14ac:dyDescent="0.25">
      <c r="A12" s="109" t="s">
        <v>19</v>
      </c>
      <c r="B12" s="148"/>
      <c r="C12" s="351"/>
      <c r="D12" s="352"/>
      <c r="E12" s="351"/>
      <c r="F12" s="352"/>
      <c r="G12" s="351"/>
      <c r="H12" s="352"/>
      <c r="I12" s="351"/>
      <c r="J12" s="353"/>
    </row>
    <row r="13" spans="1:13" ht="13.5" thickBot="1" x14ac:dyDescent="0.25">
      <c r="A13" s="739" t="s">
        <v>287</v>
      </c>
      <c r="B13" s="740"/>
      <c r="C13" s="354">
        <v>500000</v>
      </c>
      <c r="D13" s="354">
        <v>500000</v>
      </c>
      <c r="E13" s="354"/>
      <c r="F13" s="355"/>
      <c r="G13" s="354"/>
      <c r="H13" s="354"/>
      <c r="I13" s="350">
        <f>C13+E13+G13</f>
        <v>500000</v>
      </c>
      <c r="J13" s="356">
        <f>D13+F13+H13</f>
        <v>500000</v>
      </c>
    </row>
    <row r="14" spans="1:13" x14ac:dyDescent="0.2">
      <c r="A14" s="319" t="s">
        <v>288</v>
      </c>
      <c r="B14" s="155"/>
      <c r="C14" s="357">
        <v>500000</v>
      </c>
      <c r="D14" s="357">
        <v>500000</v>
      </c>
      <c r="E14" s="357"/>
      <c r="F14" s="358"/>
      <c r="G14" s="357"/>
      <c r="H14" s="357"/>
      <c r="I14" s="357"/>
      <c r="J14" s="359"/>
    </row>
    <row r="15" spans="1:13" ht="13.5" thickBot="1" x14ac:dyDescent="0.25">
      <c r="A15" s="156"/>
      <c r="B15" s="157"/>
      <c r="C15" s="360"/>
      <c r="D15" s="360"/>
      <c r="E15" s="360"/>
      <c r="F15" s="361"/>
      <c r="G15" s="360"/>
      <c r="H15" s="360"/>
      <c r="I15" s="360"/>
      <c r="J15" s="245"/>
    </row>
    <row r="16" spans="1:13" ht="13.5" thickBot="1" x14ac:dyDescent="0.25">
      <c r="A16" s="417" t="s">
        <v>245</v>
      </c>
      <c r="B16" s="154"/>
      <c r="C16" s="350">
        <v>7011000</v>
      </c>
      <c r="D16" s="350">
        <f>D17+D18+D19+D20+D21+D22</f>
        <v>10011000</v>
      </c>
      <c r="E16" s="350"/>
      <c r="F16" s="367">
        <v>600964</v>
      </c>
      <c r="G16" s="350"/>
      <c r="H16" s="350"/>
      <c r="I16" s="598">
        <v>7011000</v>
      </c>
      <c r="J16" s="598">
        <f>D16+F16+H16</f>
        <v>10611964</v>
      </c>
      <c r="M16" s="430"/>
    </row>
    <row r="17" spans="1:10" x14ac:dyDescent="0.2">
      <c r="A17" s="158"/>
      <c r="B17" s="105"/>
      <c r="C17" s="362"/>
      <c r="D17" s="362"/>
      <c r="E17" s="362"/>
      <c r="F17" s="363"/>
      <c r="G17" s="362"/>
      <c r="H17" s="362"/>
      <c r="I17" s="364"/>
      <c r="J17" s="364"/>
    </row>
    <row r="18" spans="1:10" x14ac:dyDescent="0.2">
      <c r="A18" s="158" t="s">
        <v>246</v>
      </c>
      <c r="B18" s="105"/>
      <c r="C18" s="362">
        <v>3287000</v>
      </c>
      <c r="D18" s="362">
        <v>3287000</v>
      </c>
      <c r="E18" s="362"/>
      <c r="F18" s="363"/>
      <c r="G18" s="362"/>
      <c r="H18" s="362"/>
      <c r="I18" s="364">
        <f t="shared" ref="I18:J21" si="0">C18+E18+G18</f>
        <v>3287000</v>
      </c>
      <c r="J18" s="364">
        <f t="shared" si="0"/>
        <v>3287000</v>
      </c>
    </row>
    <row r="19" spans="1:10" x14ac:dyDescent="0.2">
      <c r="A19" s="158" t="s">
        <v>247</v>
      </c>
      <c r="B19" s="105"/>
      <c r="C19" s="362">
        <v>3224000</v>
      </c>
      <c r="D19" s="362">
        <v>3224000</v>
      </c>
      <c r="E19" s="362"/>
      <c r="F19" s="363"/>
      <c r="G19" s="362"/>
      <c r="H19" s="362"/>
      <c r="I19" s="364">
        <f t="shared" si="0"/>
        <v>3224000</v>
      </c>
      <c r="J19" s="364">
        <f t="shared" si="0"/>
        <v>3224000</v>
      </c>
    </row>
    <row r="20" spans="1:10" x14ac:dyDescent="0.2">
      <c r="A20" s="158" t="s">
        <v>286</v>
      </c>
      <c r="B20" s="105"/>
      <c r="C20" s="362">
        <v>500000</v>
      </c>
      <c r="D20" s="362">
        <v>500000</v>
      </c>
      <c r="E20" s="362"/>
      <c r="F20" s="363"/>
      <c r="G20" s="362"/>
      <c r="H20" s="362"/>
      <c r="I20" s="364">
        <f t="shared" si="0"/>
        <v>500000</v>
      </c>
      <c r="J20" s="364">
        <f t="shared" si="0"/>
        <v>500000</v>
      </c>
    </row>
    <row r="21" spans="1:10" x14ac:dyDescent="0.2">
      <c r="A21" s="596" t="s">
        <v>336</v>
      </c>
      <c r="B21" s="597"/>
      <c r="C21" s="365"/>
      <c r="D21" s="365"/>
      <c r="E21" s="423"/>
      <c r="F21" s="368">
        <v>600964</v>
      </c>
      <c r="G21" s="366"/>
      <c r="H21" s="366"/>
      <c r="I21" s="599">
        <f t="shared" si="0"/>
        <v>0</v>
      </c>
      <c r="J21" s="599">
        <f t="shared" si="0"/>
        <v>600964</v>
      </c>
    </row>
    <row r="22" spans="1:10" ht="13.5" thickBot="1" x14ac:dyDescent="0.25">
      <c r="A22" s="447" t="s">
        <v>342</v>
      </c>
      <c r="B22" s="128"/>
      <c r="C22" s="360"/>
      <c r="D22" s="360">
        <v>3000000</v>
      </c>
      <c r="E22" s="360"/>
      <c r="F22" s="361"/>
      <c r="G22" s="360"/>
      <c r="H22" s="360"/>
      <c r="I22" s="360"/>
      <c r="J22" s="245">
        <v>3000000</v>
      </c>
    </row>
    <row r="23" spans="1:10" ht="13.5" thickBot="1" x14ac:dyDescent="0.25">
      <c r="A23" s="322" t="s">
        <v>278</v>
      </c>
      <c r="B23" s="162"/>
      <c r="C23" s="350"/>
      <c r="D23" s="350"/>
      <c r="E23" s="350">
        <v>13798000</v>
      </c>
      <c r="F23" s="350">
        <v>13798000</v>
      </c>
      <c r="G23" s="350"/>
      <c r="H23" s="350"/>
      <c r="I23" s="248">
        <v>13798000</v>
      </c>
      <c r="J23" s="248">
        <v>13798000</v>
      </c>
    </row>
    <row r="24" spans="1:10" x14ac:dyDescent="0.2">
      <c r="A24" s="158" t="s">
        <v>279</v>
      </c>
      <c r="B24" s="105"/>
      <c r="C24" s="362"/>
      <c r="D24" s="362"/>
      <c r="E24" s="362">
        <v>8798000</v>
      </c>
      <c r="F24" s="362">
        <v>8798000</v>
      </c>
      <c r="G24" s="362"/>
      <c r="H24" s="362"/>
      <c r="I24" s="364"/>
      <c r="J24" s="364"/>
    </row>
    <row r="25" spans="1:10" x14ac:dyDescent="0.2">
      <c r="A25" s="163" t="s">
        <v>284</v>
      </c>
      <c r="B25" s="105" t="s">
        <v>285</v>
      </c>
      <c r="C25" s="362"/>
      <c r="D25" s="362"/>
      <c r="E25" s="362">
        <v>5000000</v>
      </c>
      <c r="F25" s="362">
        <v>5000000</v>
      </c>
      <c r="G25" s="362"/>
      <c r="H25" s="362"/>
      <c r="I25" s="366"/>
      <c r="J25" s="236"/>
    </row>
    <row r="26" spans="1:10" x14ac:dyDescent="0.2">
      <c r="A26" s="163"/>
      <c r="B26" s="105"/>
      <c r="C26" s="366"/>
      <c r="D26" s="366"/>
      <c r="E26" s="366"/>
      <c r="F26" s="366"/>
      <c r="G26" s="366"/>
      <c r="H26" s="366"/>
      <c r="I26" s="366"/>
      <c r="J26" s="236"/>
    </row>
    <row r="27" spans="1:10" ht="13.5" thickBot="1" x14ac:dyDescent="0.25">
      <c r="A27" s="165"/>
      <c r="B27" s="124"/>
      <c r="C27" s="369"/>
      <c r="D27" s="369"/>
      <c r="E27" s="369"/>
      <c r="F27" s="369"/>
      <c r="G27" s="369"/>
      <c r="H27" s="369"/>
      <c r="I27" s="369"/>
      <c r="J27" s="241"/>
    </row>
    <row r="28" spans="1:10" ht="13.5" thickBot="1" x14ac:dyDescent="0.25">
      <c r="A28" s="600" t="s">
        <v>63</v>
      </c>
      <c r="B28" s="162"/>
      <c r="C28" s="350"/>
      <c r="D28" s="350"/>
      <c r="E28" s="350">
        <v>345000</v>
      </c>
      <c r="F28" s="350">
        <v>345000</v>
      </c>
      <c r="G28" s="350">
        <v>300000</v>
      </c>
      <c r="H28" s="350">
        <v>300000</v>
      </c>
      <c r="I28" s="248">
        <v>645000</v>
      </c>
      <c r="J28" s="248">
        <f>J29+J30</f>
        <v>645000</v>
      </c>
    </row>
    <row r="29" spans="1:10" x14ac:dyDescent="0.2">
      <c r="A29" s="158" t="s">
        <v>248</v>
      </c>
      <c r="B29" s="105"/>
      <c r="C29" s="362"/>
      <c r="D29" s="362"/>
      <c r="E29" s="362">
        <v>345000</v>
      </c>
      <c r="F29" s="362">
        <v>345000</v>
      </c>
      <c r="G29" s="362"/>
      <c r="H29" s="362"/>
      <c r="I29" s="364">
        <f>C29+E29+G29</f>
        <v>345000</v>
      </c>
      <c r="J29" s="364">
        <f>D29+F29+H29</f>
        <v>345000</v>
      </c>
    </row>
    <row r="30" spans="1:10" ht="13.5" thickBot="1" x14ac:dyDescent="0.25">
      <c r="A30" s="447" t="s">
        <v>291</v>
      </c>
      <c r="B30" s="128"/>
      <c r="C30" s="360"/>
      <c r="D30" s="360"/>
      <c r="E30" s="360"/>
      <c r="F30" s="360"/>
      <c r="G30" s="360">
        <v>300000</v>
      </c>
      <c r="H30" s="360">
        <v>300000</v>
      </c>
      <c r="I30" s="360">
        <f>C30+E30+G30</f>
        <v>300000</v>
      </c>
      <c r="J30" s="245">
        <f>D30+F30+H30</f>
        <v>300000</v>
      </c>
    </row>
    <row r="31" spans="1:10" ht="13.5" thickBot="1" x14ac:dyDescent="0.25">
      <c r="A31" s="448" t="s">
        <v>290</v>
      </c>
      <c r="B31" s="449"/>
      <c r="C31" s="451">
        <v>4100334</v>
      </c>
      <c r="D31" s="451">
        <v>4100334</v>
      </c>
      <c r="E31" s="450"/>
      <c r="F31" s="450"/>
      <c r="G31" s="450"/>
      <c r="H31" s="450"/>
      <c r="I31" s="350">
        <v>4100334</v>
      </c>
      <c r="J31" s="248">
        <f>D31+F31+H31</f>
        <v>4100334</v>
      </c>
    </row>
    <row r="32" spans="1:10" x14ac:dyDescent="0.2">
      <c r="A32" s="163" t="s">
        <v>289</v>
      </c>
      <c r="B32" s="164"/>
      <c r="C32" s="362">
        <v>4100334</v>
      </c>
      <c r="D32" s="362">
        <v>4100334</v>
      </c>
      <c r="E32" s="362"/>
      <c r="F32" s="362"/>
      <c r="G32" s="362"/>
      <c r="H32" s="362"/>
      <c r="I32" s="362">
        <f>C32+E32+G32</f>
        <v>4100334</v>
      </c>
      <c r="J32" s="364">
        <f>D32+F32+H32</f>
        <v>4100334</v>
      </c>
    </row>
    <row r="33" spans="1:10" ht="13.5" thickBot="1" x14ac:dyDescent="0.25">
      <c r="A33" s="161"/>
      <c r="B33" s="128"/>
      <c r="C33" s="360"/>
      <c r="D33" s="360"/>
      <c r="E33" s="360"/>
      <c r="F33" s="360"/>
      <c r="G33" s="360"/>
      <c r="H33" s="360"/>
      <c r="I33" s="360"/>
      <c r="J33" s="245"/>
    </row>
    <row r="34" spans="1:10" ht="14.25" thickTop="1" thickBot="1" x14ac:dyDescent="0.25">
      <c r="A34" s="167" t="s">
        <v>119</v>
      </c>
      <c r="B34" s="168"/>
      <c r="C34" s="371">
        <v>11611334</v>
      </c>
      <c r="D34" s="371">
        <v>11611334</v>
      </c>
      <c r="E34" s="371">
        <v>14143000</v>
      </c>
      <c r="F34" s="371">
        <v>14143000</v>
      </c>
      <c r="G34" s="371">
        <v>300000</v>
      </c>
      <c r="H34" s="371">
        <v>300000</v>
      </c>
      <c r="I34" s="372">
        <v>26054334</v>
      </c>
      <c r="J34" s="372">
        <f>J13+J16+J23+J28+J31</f>
        <v>29655298</v>
      </c>
    </row>
    <row r="35" spans="1:10" ht="13.5" thickTop="1" x14ac:dyDescent="0.2"/>
  </sheetData>
  <mergeCells count="10">
    <mergeCell ref="B3:H3"/>
    <mergeCell ref="A13:B13"/>
    <mergeCell ref="I10:J10"/>
    <mergeCell ref="B1:H1"/>
    <mergeCell ref="D6:G6"/>
    <mergeCell ref="D7:G7"/>
    <mergeCell ref="C10:D10"/>
    <mergeCell ref="E10:F10"/>
    <mergeCell ref="G10:H10"/>
    <mergeCell ref="E8:F8"/>
  </mergeCells>
  <phoneticPr fontId="6" type="noConversion"/>
  <pageMargins left="0.75" right="0.75" top="1" bottom="1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39"/>
  <sheetViews>
    <sheetView view="pageBreakPreview" zoomScale="60" zoomScaleNormal="136" workbookViewId="0">
      <selection activeCell="B3" sqref="B3:K3"/>
    </sheetView>
  </sheetViews>
  <sheetFormatPr defaultRowHeight="12.75" x14ac:dyDescent="0.2"/>
  <cols>
    <col min="1" max="1" width="25.140625" bestFit="1" customWidth="1"/>
    <col min="2" max="2" width="9.28515625" bestFit="1" customWidth="1"/>
    <col min="3" max="3" width="8.42578125" bestFit="1" customWidth="1"/>
    <col min="4" max="4" width="10.140625" bestFit="1" customWidth="1"/>
    <col min="5" max="9" width="9.28515625" bestFit="1" customWidth="1"/>
    <col min="10" max="10" width="10.140625" bestFit="1" customWidth="1"/>
    <col min="11" max="11" width="9.140625" customWidth="1"/>
    <col min="12" max="12" width="9.5703125" customWidth="1"/>
  </cols>
  <sheetData>
    <row r="1" spans="1:14" x14ac:dyDescent="0.2">
      <c r="B1" s="741" t="s">
        <v>380</v>
      </c>
      <c r="C1" s="741"/>
      <c r="D1" s="741"/>
      <c r="E1" s="741"/>
      <c r="F1" s="741"/>
      <c r="G1" s="741"/>
      <c r="H1" s="741"/>
      <c r="I1" s="741"/>
      <c r="J1" s="741"/>
      <c r="K1" s="741"/>
    </row>
    <row r="3" spans="1:14" ht="15" x14ac:dyDescent="0.25">
      <c r="A3" s="180"/>
      <c r="B3" s="741" t="s">
        <v>393</v>
      </c>
      <c r="C3" s="741"/>
      <c r="D3" s="741"/>
      <c r="E3" s="741"/>
      <c r="F3" s="741"/>
      <c r="G3" s="741"/>
      <c r="H3" s="741"/>
      <c r="I3" s="741"/>
      <c r="J3" s="741"/>
      <c r="K3" s="741"/>
      <c r="M3" s="180"/>
    </row>
    <row r="6" spans="1:14" x14ac:dyDescent="0.2">
      <c r="E6" s="683" t="s">
        <v>16</v>
      </c>
      <c r="F6" s="683"/>
      <c r="G6" s="683"/>
      <c r="H6" s="683"/>
    </row>
    <row r="7" spans="1:14" x14ac:dyDescent="0.2">
      <c r="E7" s="36" t="s">
        <v>190</v>
      </c>
    </row>
    <row r="8" spans="1:14" x14ac:dyDescent="0.2">
      <c r="F8" s="683">
        <v>2020</v>
      </c>
      <c r="G8" s="683"/>
    </row>
    <row r="9" spans="1:14" x14ac:dyDescent="0.2">
      <c r="A9" s="4"/>
      <c r="B9" s="216"/>
      <c r="C9" s="216"/>
      <c r="D9" s="216"/>
      <c r="E9" s="216"/>
      <c r="F9" s="216"/>
      <c r="G9" s="216"/>
      <c r="H9" s="216"/>
      <c r="I9" s="216"/>
      <c r="J9" s="216"/>
      <c r="K9" s="216"/>
      <c r="N9" s="166" t="s">
        <v>182</v>
      </c>
    </row>
    <row r="10" spans="1:14" x14ac:dyDescent="0.2">
      <c r="A10" s="381" t="s">
        <v>66</v>
      </c>
      <c r="B10" s="380" t="s">
        <v>24</v>
      </c>
      <c r="C10" s="380" t="s">
        <v>67</v>
      </c>
      <c r="D10" s="380" t="s">
        <v>68</v>
      </c>
      <c r="E10" s="380" t="s">
        <v>69</v>
      </c>
      <c r="F10" s="380" t="s">
        <v>70</v>
      </c>
      <c r="G10" s="380" t="s">
        <v>71</v>
      </c>
      <c r="H10" s="380" t="s">
        <v>72</v>
      </c>
      <c r="I10" s="380" t="s">
        <v>73</v>
      </c>
      <c r="J10" s="380" t="s">
        <v>74</v>
      </c>
      <c r="K10" s="380" t="s">
        <v>75</v>
      </c>
      <c r="L10" s="380" t="s">
        <v>76</v>
      </c>
      <c r="M10" s="380" t="s">
        <v>77</v>
      </c>
      <c r="N10" s="380" t="s">
        <v>78</v>
      </c>
    </row>
    <row r="11" spans="1:14" x14ac:dyDescent="0.2">
      <c r="A11" s="381" t="s">
        <v>224</v>
      </c>
      <c r="B11" s="379"/>
      <c r="C11" s="379"/>
      <c r="D11" s="379"/>
      <c r="E11" s="379"/>
      <c r="F11" s="379"/>
      <c r="G11" s="379"/>
      <c r="H11" s="379"/>
      <c r="I11" s="379"/>
      <c r="J11" s="379"/>
      <c r="K11" s="379"/>
      <c r="L11" s="379"/>
      <c r="M11" s="379"/>
      <c r="N11" s="381"/>
    </row>
    <row r="12" spans="1:14" x14ac:dyDescent="0.2">
      <c r="A12" s="379" t="s">
        <v>79</v>
      </c>
      <c r="B12" s="382">
        <v>608000</v>
      </c>
      <c r="C12" s="382">
        <v>608000</v>
      </c>
      <c r="D12" s="382">
        <v>608000</v>
      </c>
      <c r="E12" s="382">
        <v>608000</v>
      </c>
      <c r="F12" s="382">
        <v>608000</v>
      </c>
      <c r="G12" s="382">
        <v>608000</v>
      </c>
      <c r="H12" s="382">
        <v>608000</v>
      </c>
      <c r="I12" s="382">
        <v>1041920</v>
      </c>
      <c r="J12" s="382">
        <v>608000</v>
      </c>
      <c r="K12" s="382">
        <v>608000</v>
      </c>
      <c r="L12" s="382">
        <v>608000</v>
      </c>
      <c r="M12" s="382">
        <v>610000</v>
      </c>
      <c r="N12" s="383">
        <f>SUM(B12:M12)</f>
        <v>7731920</v>
      </c>
    </row>
    <row r="13" spans="1:14" x14ac:dyDescent="0.2">
      <c r="A13" s="379" t="s">
        <v>80</v>
      </c>
      <c r="B13" s="382"/>
      <c r="C13" s="382"/>
      <c r="D13" s="382">
        <v>3500000</v>
      </c>
      <c r="E13" s="382"/>
      <c r="F13" s="382">
        <v>1750000</v>
      </c>
      <c r="G13" s="382"/>
      <c r="H13" s="382"/>
      <c r="I13" s="382"/>
      <c r="J13" s="382">
        <v>2900000</v>
      </c>
      <c r="K13" s="382"/>
      <c r="L13" s="382"/>
      <c r="M13" s="382"/>
      <c r="N13" s="383">
        <f t="shared" ref="N13:N22" si="0">SUM(B13:M13)</f>
        <v>8150000</v>
      </c>
    </row>
    <row r="14" spans="1:14" x14ac:dyDescent="0.2">
      <c r="A14" s="379" t="s">
        <v>81</v>
      </c>
      <c r="B14" s="382">
        <v>2511000</v>
      </c>
      <c r="C14" s="382">
        <v>2511000</v>
      </c>
      <c r="D14" s="382">
        <v>2511000</v>
      </c>
      <c r="E14" s="382">
        <v>2511000</v>
      </c>
      <c r="F14" s="382">
        <v>2511000</v>
      </c>
      <c r="G14" s="382">
        <v>2511000</v>
      </c>
      <c r="H14" s="382">
        <v>2729500</v>
      </c>
      <c r="I14" s="382">
        <v>2554700</v>
      </c>
      <c r="J14" s="382">
        <v>2554700</v>
      </c>
      <c r="K14" s="382">
        <v>2554700</v>
      </c>
      <c r="L14" s="382">
        <v>2554700</v>
      </c>
      <c r="M14" s="382">
        <v>2555988</v>
      </c>
      <c r="N14" s="383">
        <f t="shared" si="0"/>
        <v>30570288</v>
      </c>
    </row>
    <row r="15" spans="1:14" x14ac:dyDescent="0.2">
      <c r="A15" s="379" t="s">
        <v>82</v>
      </c>
      <c r="B15" s="382">
        <v>930000</v>
      </c>
      <c r="C15" s="382">
        <v>930000</v>
      </c>
      <c r="D15" s="382">
        <v>2530000</v>
      </c>
      <c r="E15" s="382">
        <v>930000</v>
      </c>
      <c r="F15" s="382">
        <v>930000</v>
      </c>
      <c r="G15" s="382">
        <v>930000</v>
      </c>
      <c r="H15" s="382">
        <v>930000</v>
      </c>
      <c r="I15" s="382">
        <v>1873479</v>
      </c>
      <c r="J15" s="382">
        <v>830000</v>
      </c>
      <c r="K15" s="382">
        <v>830000</v>
      </c>
      <c r="L15" s="382">
        <v>830000</v>
      </c>
      <c r="M15" s="382">
        <v>830000</v>
      </c>
      <c r="N15" s="383">
        <f t="shared" si="0"/>
        <v>13303479</v>
      </c>
    </row>
    <row r="16" spans="1:14" x14ac:dyDescent="0.2">
      <c r="A16" s="379" t="s">
        <v>94</v>
      </c>
      <c r="B16" s="444">
        <v>5114581</v>
      </c>
      <c r="C16" s="382"/>
      <c r="D16" s="382"/>
      <c r="E16" s="382"/>
      <c r="F16" s="382"/>
      <c r="G16" s="382"/>
      <c r="H16" s="382"/>
      <c r="I16" s="382"/>
      <c r="J16" s="382"/>
      <c r="K16" s="382"/>
      <c r="L16" s="382"/>
      <c r="M16" s="382"/>
      <c r="N16" s="445">
        <f t="shared" si="0"/>
        <v>5114581</v>
      </c>
    </row>
    <row r="17" spans="1:14" x14ac:dyDescent="0.2">
      <c r="A17" s="379" t="s">
        <v>83</v>
      </c>
      <c r="B17" s="382"/>
      <c r="C17" s="382"/>
      <c r="D17" s="382"/>
      <c r="E17" s="382"/>
      <c r="F17" s="382"/>
      <c r="G17" s="382"/>
      <c r="H17" s="382">
        <v>5696000</v>
      </c>
      <c r="I17" s="382">
        <v>3000000</v>
      </c>
      <c r="J17" s="382"/>
      <c r="K17" s="382"/>
      <c r="L17" s="382"/>
      <c r="M17" s="382"/>
      <c r="N17" s="383">
        <f t="shared" si="0"/>
        <v>8696000</v>
      </c>
    </row>
    <row r="18" spans="1:14" x14ac:dyDescent="0.2">
      <c r="A18" s="379" t="s">
        <v>192</v>
      </c>
      <c r="B18" s="382">
        <v>11215334</v>
      </c>
      <c r="C18" s="382"/>
      <c r="D18" s="382">
        <v>8798000</v>
      </c>
      <c r="E18" s="382"/>
      <c r="F18" s="382"/>
      <c r="G18" s="382"/>
      <c r="H18" s="382">
        <v>345000</v>
      </c>
      <c r="I18" s="382"/>
      <c r="J18" s="382"/>
      <c r="K18" s="382"/>
      <c r="L18" s="382"/>
      <c r="M18" s="382"/>
      <c r="N18" s="445">
        <f t="shared" si="0"/>
        <v>20358334</v>
      </c>
    </row>
    <row r="19" spans="1:14" x14ac:dyDescent="0.2">
      <c r="A19" s="379" t="s">
        <v>84</v>
      </c>
      <c r="B19" s="382"/>
      <c r="C19" s="382"/>
      <c r="D19" s="382"/>
      <c r="E19" s="382"/>
      <c r="F19" s="382"/>
      <c r="G19" s="382"/>
      <c r="H19" s="382"/>
      <c r="I19" s="382"/>
      <c r="J19" s="382"/>
      <c r="K19" s="382"/>
      <c r="L19" s="382"/>
      <c r="M19" s="382"/>
      <c r="N19" s="383">
        <f t="shared" si="0"/>
        <v>0</v>
      </c>
    </row>
    <row r="20" spans="1:14" x14ac:dyDescent="0.2">
      <c r="A20" s="379" t="s">
        <v>337</v>
      </c>
      <c r="B20" s="382">
        <v>248242</v>
      </c>
      <c r="C20" s="382">
        <v>248242</v>
      </c>
      <c r="D20" s="382">
        <v>248242</v>
      </c>
      <c r="E20" s="382">
        <v>248242</v>
      </c>
      <c r="F20" s="382">
        <v>248242</v>
      </c>
      <c r="G20" s="382">
        <v>248242</v>
      </c>
      <c r="H20" s="382">
        <v>248243</v>
      </c>
      <c r="I20" s="382">
        <v>279789</v>
      </c>
      <c r="J20" s="382"/>
      <c r="K20" s="382"/>
      <c r="L20" s="382"/>
      <c r="M20" s="382"/>
      <c r="N20" s="383">
        <f t="shared" si="0"/>
        <v>2017484</v>
      </c>
    </row>
    <row r="21" spans="1:14" x14ac:dyDescent="0.2">
      <c r="A21" s="379" t="s">
        <v>338</v>
      </c>
      <c r="B21" s="382"/>
      <c r="C21" s="382"/>
      <c r="D21" s="382"/>
      <c r="E21" s="382"/>
      <c r="F21" s="382"/>
      <c r="G21" s="382"/>
      <c r="H21" s="382"/>
      <c r="I21" s="382">
        <v>166080</v>
      </c>
      <c r="J21" s="382"/>
      <c r="K21" s="382"/>
      <c r="L21" s="382"/>
      <c r="M21" s="382"/>
      <c r="N21" s="383">
        <f t="shared" si="0"/>
        <v>166080</v>
      </c>
    </row>
    <row r="22" spans="1:14" x14ac:dyDescent="0.2">
      <c r="A22" s="381" t="s">
        <v>78</v>
      </c>
      <c r="B22" s="383">
        <f>SUM(B11:B21)</f>
        <v>20627157</v>
      </c>
      <c r="C22" s="383">
        <f t="shared" ref="C22:M22" si="1">SUM(C11:C21)</f>
        <v>4297242</v>
      </c>
      <c r="D22" s="383">
        <f t="shared" si="1"/>
        <v>18195242</v>
      </c>
      <c r="E22" s="383">
        <f t="shared" si="1"/>
        <v>4297242</v>
      </c>
      <c r="F22" s="383">
        <f t="shared" si="1"/>
        <v>6047242</v>
      </c>
      <c r="G22" s="383">
        <f t="shared" si="1"/>
        <v>4297242</v>
      </c>
      <c r="H22" s="383">
        <f t="shared" si="1"/>
        <v>10556743</v>
      </c>
      <c r="I22" s="383">
        <f t="shared" si="1"/>
        <v>8915968</v>
      </c>
      <c r="J22" s="383">
        <f t="shared" si="1"/>
        <v>6892700</v>
      </c>
      <c r="K22" s="383">
        <f t="shared" si="1"/>
        <v>3992700</v>
      </c>
      <c r="L22" s="383">
        <f t="shared" si="1"/>
        <v>3992700</v>
      </c>
      <c r="M22" s="383">
        <f t="shared" si="1"/>
        <v>3995988</v>
      </c>
      <c r="N22" s="445">
        <f t="shared" si="0"/>
        <v>96108166</v>
      </c>
    </row>
    <row r="23" spans="1:14" x14ac:dyDescent="0.2">
      <c r="A23" s="410"/>
      <c r="B23" s="411"/>
      <c r="C23" s="411"/>
      <c r="D23" s="411"/>
      <c r="E23" s="411"/>
      <c r="F23" s="411"/>
      <c r="G23" s="411"/>
      <c r="H23" s="411"/>
      <c r="I23" s="411"/>
      <c r="J23" s="411"/>
      <c r="K23" s="411"/>
      <c r="L23" s="411"/>
      <c r="M23" s="411"/>
      <c r="N23" s="411"/>
    </row>
    <row r="24" spans="1:14" x14ac:dyDescent="0.2">
      <c r="A24" s="412"/>
      <c r="B24" s="413"/>
      <c r="C24" s="413"/>
      <c r="D24" s="413"/>
      <c r="E24" s="413"/>
      <c r="F24" s="413"/>
      <c r="G24" s="413"/>
      <c r="H24" s="413"/>
      <c r="I24" s="413"/>
      <c r="J24" s="413"/>
      <c r="K24" s="413"/>
      <c r="L24" s="413"/>
      <c r="M24" s="413"/>
      <c r="N24" s="413"/>
    </row>
    <row r="25" spans="1:14" x14ac:dyDescent="0.2">
      <c r="A25" s="381" t="s">
        <v>66</v>
      </c>
      <c r="B25" s="380" t="s">
        <v>24</v>
      </c>
      <c r="C25" s="380" t="s">
        <v>67</v>
      </c>
      <c r="D25" s="380" t="s">
        <v>68</v>
      </c>
      <c r="E25" s="380" t="s">
        <v>69</v>
      </c>
      <c r="F25" s="380" t="s">
        <v>70</v>
      </c>
      <c r="G25" s="380" t="s">
        <v>71</v>
      </c>
      <c r="H25" s="380" t="s">
        <v>72</v>
      </c>
      <c r="I25" s="380" t="s">
        <v>73</v>
      </c>
      <c r="J25" s="380" t="s">
        <v>74</v>
      </c>
      <c r="K25" s="380" t="s">
        <v>75</v>
      </c>
      <c r="L25" s="380" t="s">
        <v>76</v>
      </c>
      <c r="M25" s="380" t="s">
        <v>77</v>
      </c>
      <c r="N25" s="380" t="s">
        <v>78</v>
      </c>
    </row>
    <row r="26" spans="1:14" x14ac:dyDescent="0.2">
      <c r="A26" s="381" t="s">
        <v>225</v>
      </c>
      <c r="B26" s="382"/>
      <c r="C26" s="382"/>
      <c r="D26" s="382"/>
      <c r="E26" s="382"/>
      <c r="F26" s="382"/>
      <c r="G26" s="382"/>
      <c r="H26" s="304"/>
      <c r="I26" s="382"/>
      <c r="J26" s="382"/>
      <c r="K26" s="382"/>
      <c r="L26" s="382"/>
      <c r="M26" s="382"/>
      <c r="N26" s="382"/>
    </row>
    <row r="27" spans="1:14" x14ac:dyDescent="0.2">
      <c r="A27" s="379" t="s">
        <v>85</v>
      </c>
      <c r="B27" s="382">
        <v>1870000</v>
      </c>
      <c r="C27" s="382">
        <v>1870000</v>
      </c>
      <c r="D27" s="382">
        <v>1870000</v>
      </c>
      <c r="E27" s="382">
        <v>1870000</v>
      </c>
      <c r="F27" s="382">
        <v>1870000</v>
      </c>
      <c r="G27" s="382">
        <v>1870000</v>
      </c>
      <c r="H27" s="382">
        <v>1870000</v>
      </c>
      <c r="I27" s="382">
        <v>2227567</v>
      </c>
      <c r="J27" s="382">
        <v>1870000</v>
      </c>
      <c r="K27" s="382">
        <v>1870000</v>
      </c>
      <c r="L27" s="382">
        <v>1870000</v>
      </c>
      <c r="M27" s="382">
        <v>1950196</v>
      </c>
      <c r="N27" s="383">
        <f>SUM(B27:M27)</f>
        <v>22877763</v>
      </c>
    </row>
    <row r="28" spans="1:14" x14ac:dyDescent="0.2">
      <c r="A28" s="379" t="s">
        <v>86</v>
      </c>
      <c r="B28" s="382">
        <v>260000</v>
      </c>
      <c r="C28" s="382">
        <v>260000</v>
      </c>
      <c r="D28" s="382">
        <v>260000</v>
      </c>
      <c r="E28" s="382">
        <v>260000</v>
      </c>
      <c r="F28" s="382">
        <v>260000</v>
      </c>
      <c r="G28" s="382">
        <v>260000</v>
      </c>
      <c r="H28" s="382">
        <v>260000</v>
      </c>
      <c r="I28" s="382">
        <v>410000</v>
      </c>
      <c r="J28" s="382">
        <v>260000</v>
      </c>
      <c r="K28" s="382">
        <v>260000</v>
      </c>
      <c r="L28" s="382">
        <v>260000</v>
      </c>
      <c r="M28" s="382">
        <v>316535</v>
      </c>
      <c r="N28" s="383">
        <f t="shared" ref="N28:N37" si="2">SUM(B28:M28)</f>
        <v>3326535</v>
      </c>
    </row>
    <row r="29" spans="1:14" x14ac:dyDescent="0.2">
      <c r="A29" s="379" t="s">
        <v>96</v>
      </c>
      <c r="B29" s="382">
        <v>2200000</v>
      </c>
      <c r="C29" s="382">
        <v>2200000</v>
      </c>
      <c r="D29" s="382">
        <v>2200000</v>
      </c>
      <c r="E29" s="382">
        <v>2200000</v>
      </c>
      <c r="F29" s="382">
        <v>2200000</v>
      </c>
      <c r="G29" s="382">
        <v>2200000</v>
      </c>
      <c r="H29" s="382">
        <v>2200000</v>
      </c>
      <c r="I29" s="382">
        <v>3638056</v>
      </c>
      <c r="J29" s="382">
        <v>2300000</v>
      </c>
      <c r="K29" s="382">
        <v>2300000</v>
      </c>
      <c r="L29" s="382">
        <v>2300000</v>
      </c>
      <c r="M29" s="382">
        <v>2300000</v>
      </c>
      <c r="N29" s="383">
        <f>SUM(B29:M29)</f>
        <v>28238056</v>
      </c>
    </row>
    <row r="30" spans="1:14" x14ac:dyDescent="0.2">
      <c r="A30" s="379" t="s">
        <v>49</v>
      </c>
      <c r="B30" s="382">
        <v>310000</v>
      </c>
      <c r="C30" s="382">
        <v>310000</v>
      </c>
      <c r="D30" s="382">
        <v>310000</v>
      </c>
      <c r="E30" s="382">
        <v>310000</v>
      </c>
      <c r="F30" s="382">
        <v>310000</v>
      </c>
      <c r="G30" s="382">
        <v>310000</v>
      </c>
      <c r="H30" s="382">
        <v>310000</v>
      </c>
      <c r="I30" s="382">
        <v>310000</v>
      </c>
      <c r="J30" s="382">
        <v>310000</v>
      </c>
      <c r="K30" s="382">
        <v>310000</v>
      </c>
      <c r="L30" s="382">
        <v>310000</v>
      </c>
      <c r="M30" s="382">
        <v>349820</v>
      </c>
      <c r="N30" s="446">
        <f>SUM(B30:M30)</f>
        <v>3759820</v>
      </c>
    </row>
    <row r="31" spans="1:14" x14ac:dyDescent="0.2">
      <c r="A31" s="379" t="s">
        <v>87</v>
      </c>
      <c r="B31" s="382"/>
      <c r="C31" s="382"/>
      <c r="D31" s="382"/>
      <c r="E31" s="382"/>
      <c r="F31" s="382"/>
      <c r="G31" s="382"/>
      <c r="H31" s="382"/>
      <c r="I31" s="382"/>
      <c r="J31" s="382"/>
      <c r="K31" s="382"/>
      <c r="L31" s="382"/>
      <c r="M31" s="382"/>
      <c r="N31" s="383">
        <f t="shared" si="2"/>
        <v>0</v>
      </c>
    </row>
    <row r="32" spans="1:14" x14ac:dyDescent="0.2">
      <c r="A32" s="379" t="s">
        <v>88</v>
      </c>
      <c r="B32" s="382">
        <v>348000</v>
      </c>
      <c r="C32" s="382">
        <v>348000</v>
      </c>
      <c r="D32" s="382">
        <v>348000</v>
      </c>
      <c r="E32" s="382">
        <v>348000</v>
      </c>
      <c r="F32" s="382">
        <v>348000</v>
      </c>
      <c r="G32" s="382">
        <v>348000</v>
      </c>
      <c r="H32" s="382">
        <v>348000</v>
      </c>
      <c r="I32" s="382">
        <v>348000</v>
      </c>
      <c r="J32" s="382">
        <v>1068969</v>
      </c>
      <c r="K32" s="382">
        <v>348000</v>
      </c>
      <c r="L32" s="382">
        <v>348000</v>
      </c>
      <c r="M32" s="382">
        <v>337160</v>
      </c>
      <c r="N32" s="446">
        <f>SUM(B32:M32)</f>
        <v>4886129</v>
      </c>
    </row>
    <row r="33" spans="1:14" x14ac:dyDescent="0.2">
      <c r="A33" s="379" t="s">
        <v>193</v>
      </c>
      <c r="B33" s="382">
        <v>1205331</v>
      </c>
      <c r="C33" s="382">
        <v>289615</v>
      </c>
      <c r="D33" s="382">
        <v>289165</v>
      </c>
      <c r="E33" s="382">
        <v>289615</v>
      </c>
      <c r="F33" s="382">
        <v>289615</v>
      </c>
      <c r="G33" s="382">
        <v>289615</v>
      </c>
      <c r="H33" s="382">
        <v>290070</v>
      </c>
      <c r="I33" s="382">
        <v>279789</v>
      </c>
      <c r="J33" s="382"/>
      <c r="K33" s="382"/>
      <c r="L33" s="382"/>
      <c r="M33" s="382"/>
      <c r="N33" s="383">
        <f t="shared" si="2"/>
        <v>3222815</v>
      </c>
    </row>
    <row r="34" spans="1:14" x14ac:dyDescent="0.2">
      <c r="A34" s="379" t="s">
        <v>223</v>
      </c>
      <c r="B34" s="382"/>
      <c r="C34" s="382"/>
      <c r="D34" s="382"/>
      <c r="E34" s="382"/>
      <c r="F34" s="382"/>
      <c r="G34" s="382"/>
      <c r="H34" s="382">
        <v>100000</v>
      </c>
      <c r="I34" s="382"/>
      <c r="J34" s="382"/>
      <c r="K34" s="382"/>
      <c r="L34" s="382"/>
      <c r="M34" s="382">
        <v>200000</v>
      </c>
      <c r="N34" s="383">
        <v>300000</v>
      </c>
    </row>
    <row r="35" spans="1:14" x14ac:dyDescent="0.2">
      <c r="A35" s="379" t="s">
        <v>89</v>
      </c>
      <c r="B35" s="382"/>
      <c r="C35" s="382"/>
      <c r="D35" s="382">
        <v>8798000</v>
      </c>
      <c r="E35" s="382"/>
      <c r="F35" s="382"/>
      <c r="G35" s="382">
        <v>600964</v>
      </c>
      <c r="H35" s="382">
        <v>6856000</v>
      </c>
      <c r="I35" s="382">
        <v>900000</v>
      </c>
      <c r="J35" s="382"/>
      <c r="K35" s="382"/>
      <c r="L35" s="382">
        <v>12200334</v>
      </c>
      <c r="M35" s="382"/>
      <c r="N35" s="383">
        <f>SUM(B35:M35)</f>
        <v>29355298</v>
      </c>
    </row>
    <row r="36" spans="1:14" x14ac:dyDescent="0.2">
      <c r="A36" s="379" t="s">
        <v>339</v>
      </c>
      <c r="B36" s="382"/>
      <c r="C36" s="382"/>
      <c r="D36" s="382"/>
      <c r="E36" s="382">
        <v>109747</v>
      </c>
      <c r="F36" s="382"/>
      <c r="G36" s="382"/>
      <c r="H36" s="382"/>
      <c r="I36" s="382"/>
      <c r="J36" s="382"/>
      <c r="K36" s="382"/>
      <c r="L36" s="382"/>
      <c r="M36" s="382"/>
      <c r="N36" s="383">
        <f t="shared" si="2"/>
        <v>109747</v>
      </c>
    </row>
    <row r="37" spans="1:14" x14ac:dyDescent="0.2">
      <c r="A37" s="379" t="s">
        <v>90</v>
      </c>
      <c r="B37" s="382"/>
      <c r="C37" s="382"/>
      <c r="D37" s="382"/>
      <c r="E37" s="382"/>
      <c r="F37" s="382"/>
      <c r="G37" s="382"/>
      <c r="H37" s="382"/>
      <c r="I37" s="382"/>
      <c r="J37" s="382"/>
      <c r="K37" s="382"/>
      <c r="L37" s="382"/>
      <c r="M37" s="382"/>
      <c r="N37" s="383">
        <f t="shared" si="2"/>
        <v>0</v>
      </c>
    </row>
    <row r="38" spans="1:14" x14ac:dyDescent="0.2">
      <c r="A38" s="379" t="s">
        <v>91</v>
      </c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>
        <v>32003</v>
      </c>
      <c r="N38" s="446">
        <v>32003</v>
      </c>
    </row>
    <row r="39" spans="1:14" x14ac:dyDescent="0.2">
      <c r="A39" s="381" t="s">
        <v>78</v>
      </c>
      <c r="B39" s="383">
        <f>SUM(B27:B38)</f>
        <v>6193331</v>
      </c>
      <c r="C39" s="383">
        <f t="shared" ref="C39:M39" si="3">SUM(C27:C38)</f>
        <v>5277615</v>
      </c>
      <c r="D39" s="383">
        <f t="shared" si="3"/>
        <v>14075165</v>
      </c>
      <c r="E39" s="383">
        <f t="shared" si="3"/>
        <v>5387362</v>
      </c>
      <c r="F39" s="383">
        <f t="shared" si="3"/>
        <v>5277615</v>
      </c>
      <c r="G39" s="383">
        <f t="shared" si="3"/>
        <v>5878579</v>
      </c>
      <c r="H39" s="383">
        <f t="shared" si="3"/>
        <v>12234070</v>
      </c>
      <c r="I39" s="383">
        <f t="shared" si="3"/>
        <v>8113412</v>
      </c>
      <c r="J39" s="383">
        <f t="shared" si="3"/>
        <v>5808969</v>
      </c>
      <c r="K39" s="383">
        <f t="shared" si="3"/>
        <v>5088000</v>
      </c>
      <c r="L39" s="383">
        <f>SUM(L27:L38)</f>
        <v>17288334</v>
      </c>
      <c r="M39" s="383">
        <f t="shared" si="3"/>
        <v>5485714</v>
      </c>
      <c r="N39" s="383">
        <f>SUM(N27:N38)</f>
        <v>96108166</v>
      </c>
    </row>
  </sheetData>
  <mergeCells count="4">
    <mergeCell ref="E6:H6"/>
    <mergeCell ref="F8:G8"/>
    <mergeCell ref="B1:K1"/>
    <mergeCell ref="B3:K3"/>
  </mergeCells>
  <phoneticPr fontId="6" type="noConversion"/>
  <pageMargins left="0.25" right="0.25" top="0.75" bottom="0.75" header="0.3" footer="0.3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55EC-DAD9-4705-AC2B-2D42CF1BB295}">
  <dimension ref="A1:G31"/>
  <sheetViews>
    <sheetView view="pageBreakPreview" zoomScale="60" zoomScaleNormal="100" workbookViewId="0">
      <selection sqref="A1:G1"/>
    </sheetView>
  </sheetViews>
  <sheetFormatPr defaultRowHeight="12.75" x14ac:dyDescent="0.2"/>
  <cols>
    <col min="4" max="4" width="17" customWidth="1"/>
    <col min="5" max="5" width="15.42578125" customWidth="1"/>
    <col min="6" max="6" width="15.28515625" customWidth="1"/>
    <col min="7" max="7" width="13.5703125" customWidth="1"/>
  </cols>
  <sheetData>
    <row r="1" spans="1:7" x14ac:dyDescent="0.2">
      <c r="A1" s="682" t="s">
        <v>379</v>
      </c>
      <c r="B1" s="682"/>
      <c r="C1" s="682"/>
      <c r="D1" s="682"/>
      <c r="E1" s="682"/>
      <c r="F1" s="682"/>
      <c r="G1" s="682"/>
    </row>
    <row r="2" spans="1:7" x14ac:dyDescent="0.2">
      <c r="C2" s="175"/>
      <c r="D2" s="175"/>
    </row>
    <row r="3" spans="1:7" x14ac:dyDescent="0.2">
      <c r="A3" s="36"/>
      <c r="B3" s="36"/>
      <c r="C3" s="683" t="s">
        <v>16</v>
      </c>
      <c r="D3" s="683"/>
      <c r="E3" s="683"/>
    </row>
    <row r="4" spans="1:7" x14ac:dyDescent="0.2">
      <c r="B4" s="36"/>
      <c r="C4" s="36"/>
      <c r="D4" s="36"/>
      <c r="E4" s="36"/>
    </row>
    <row r="5" spans="1:7" x14ac:dyDescent="0.2">
      <c r="B5" s="36"/>
      <c r="C5" s="683" t="s">
        <v>357</v>
      </c>
      <c r="D5" s="683"/>
      <c r="E5" s="683"/>
    </row>
    <row r="6" spans="1:7" x14ac:dyDescent="0.2">
      <c r="B6" s="3"/>
      <c r="C6" s="681">
        <v>2020</v>
      </c>
      <c r="D6" s="681"/>
      <c r="E6" s="681"/>
      <c r="F6" s="3"/>
    </row>
    <row r="7" spans="1:7" ht="13.5" thickBot="1" x14ac:dyDescent="0.25">
      <c r="B7" s="3"/>
      <c r="C7" s="3"/>
      <c r="D7" s="602"/>
      <c r="E7" s="3"/>
      <c r="F7" s="3"/>
      <c r="G7" s="166" t="s">
        <v>358</v>
      </c>
    </row>
    <row r="8" spans="1:7" ht="13.5" thickBot="1" x14ac:dyDescent="0.25">
      <c r="A8" s="637" t="s">
        <v>12</v>
      </c>
      <c r="B8" s="710" t="s">
        <v>13</v>
      </c>
      <c r="C8" s="708"/>
      <c r="D8" s="614" t="s">
        <v>14</v>
      </c>
      <c r="E8" s="614" t="s">
        <v>15</v>
      </c>
      <c r="F8" s="614" t="s">
        <v>11</v>
      </c>
      <c r="G8" s="638" t="s">
        <v>359</v>
      </c>
    </row>
    <row r="9" spans="1:7" x14ac:dyDescent="0.2">
      <c r="A9" s="639" t="s">
        <v>360</v>
      </c>
      <c r="B9" s="79" t="s">
        <v>66</v>
      </c>
      <c r="C9" s="640"/>
      <c r="D9" s="641" t="s">
        <v>361</v>
      </c>
      <c r="E9" s="642" t="s">
        <v>362</v>
      </c>
      <c r="F9" s="643" t="s">
        <v>363</v>
      </c>
      <c r="G9" s="644" t="s">
        <v>78</v>
      </c>
    </row>
    <row r="10" spans="1:7" x14ac:dyDescent="0.2">
      <c r="A10" s="645" t="s">
        <v>24</v>
      </c>
      <c r="B10" s="646"/>
      <c r="C10" s="157"/>
      <c r="D10" s="646"/>
      <c r="E10" s="646"/>
      <c r="F10" s="647"/>
      <c r="G10" s="648"/>
    </row>
    <row r="11" spans="1:7" x14ac:dyDescent="0.2">
      <c r="A11" s="649" t="s">
        <v>58</v>
      </c>
      <c r="B11" s="742" t="s">
        <v>364</v>
      </c>
      <c r="C11" s="743"/>
      <c r="D11" s="650">
        <v>1</v>
      </c>
      <c r="E11" s="123"/>
      <c r="F11" s="650">
        <v>4</v>
      </c>
      <c r="G11" s="651">
        <v>5</v>
      </c>
    </row>
    <row r="12" spans="1:7" x14ac:dyDescent="0.2">
      <c r="A12" s="652"/>
      <c r="B12" s="653" t="s">
        <v>365</v>
      </c>
      <c r="C12" s="654"/>
      <c r="D12" s="655">
        <v>1</v>
      </c>
      <c r="E12" s="123"/>
      <c r="F12" s="655"/>
      <c r="G12" s="656"/>
    </row>
    <row r="13" spans="1:7" x14ac:dyDescent="0.2">
      <c r="A13" s="652"/>
      <c r="B13" s="653" t="s">
        <v>366</v>
      </c>
      <c r="C13" s="654"/>
      <c r="D13" s="655"/>
      <c r="E13" s="123"/>
      <c r="F13" s="655">
        <v>1</v>
      </c>
      <c r="G13" s="656">
        <v>1</v>
      </c>
    </row>
    <row r="14" spans="1:7" x14ac:dyDescent="0.2">
      <c r="A14" s="652"/>
      <c r="B14" s="653" t="s">
        <v>367</v>
      </c>
      <c r="C14" s="654"/>
      <c r="D14" s="655"/>
      <c r="E14" s="123"/>
      <c r="F14" s="655">
        <v>3</v>
      </c>
      <c r="G14" s="656">
        <v>3</v>
      </c>
    </row>
    <row r="15" spans="1:7" x14ac:dyDescent="0.2">
      <c r="A15" s="652"/>
      <c r="B15" s="653"/>
      <c r="C15" s="654"/>
      <c r="D15" s="655"/>
      <c r="E15" s="123"/>
      <c r="F15" s="655"/>
      <c r="G15" s="656"/>
    </row>
    <row r="16" spans="1:7" x14ac:dyDescent="0.2">
      <c r="A16" s="649" t="s">
        <v>201</v>
      </c>
      <c r="B16" s="657" t="s">
        <v>368</v>
      </c>
      <c r="C16" s="654"/>
      <c r="D16" s="650">
        <v>7</v>
      </c>
      <c r="E16" s="123"/>
      <c r="F16" s="655"/>
      <c r="G16" s="651">
        <v>7</v>
      </c>
    </row>
    <row r="17" spans="1:7" x14ac:dyDescent="0.2">
      <c r="A17" s="649"/>
      <c r="B17" s="653" t="s">
        <v>369</v>
      </c>
      <c r="C17" s="658"/>
      <c r="D17" s="655">
        <v>6</v>
      </c>
      <c r="E17" s="123"/>
      <c r="F17" s="655"/>
      <c r="G17" s="656">
        <v>6</v>
      </c>
    </row>
    <row r="18" spans="1:7" x14ac:dyDescent="0.2">
      <c r="A18" s="649"/>
      <c r="B18" s="653" t="s">
        <v>370</v>
      </c>
      <c r="C18" s="659"/>
      <c r="D18" s="655">
        <v>1</v>
      </c>
      <c r="E18" s="123"/>
      <c r="F18" s="655"/>
      <c r="G18" s="656">
        <v>1</v>
      </c>
    </row>
    <row r="19" spans="1:7" x14ac:dyDescent="0.2">
      <c r="A19" s="649" t="s">
        <v>60</v>
      </c>
      <c r="B19" s="660" t="s">
        <v>371</v>
      </c>
      <c r="C19" s="661"/>
      <c r="D19" s="650">
        <v>1</v>
      </c>
      <c r="E19" s="123"/>
      <c r="F19" s="650"/>
      <c r="G19" s="651">
        <v>1</v>
      </c>
    </row>
    <row r="20" spans="1:7" x14ac:dyDescent="0.2">
      <c r="A20" s="649"/>
      <c r="B20" s="123" t="s">
        <v>372</v>
      </c>
      <c r="C20" s="124"/>
      <c r="D20" s="655">
        <v>1</v>
      </c>
      <c r="E20" s="123"/>
      <c r="F20" s="655"/>
      <c r="G20" s="656">
        <v>1</v>
      </c>
    </row>
    <row r="21" spans="1:7" x14ac:dyDescent="0.2">
      <c r="A21" s="649"/>
      <c r="B21" s="123"/>
      <c r="C21" s="124"/>
      <c r="D21" s="655"/>
      <c r="E21" s="123"/>
      <c r="F21" s="655"/>
      <c r="G21" s="656"/>
    </row>
    <row r="22" spans="1:7" x14ac:dyDescent="0.2">
      <c r="A22" s="649"/>
      <c r="B22" s="123"/>
      <c r="C22" s="124"/>
      <c r="D22" s="655"/>
      <c r="E22" s="123"/>
      <c r="F22" s="655"/>
      <c r="G22" s="656"/>
    </row>
    <row r="23" spans="1:7" x14ac:dyDescent="0.2">
      <c r="A23" s="649" t="s">
        <v>61</v>
      </c>
      <c r="B23" s="657" t="s">
        <v>373</v>
      </c>
      <c r="C23" s="662"/>
      <c r="D23" s="655"/>
      <c r="E23" s="123"/>
      <c r="F23" s="650">
        <v>1</v>
      </c>
      <c r="G23" s="651">
        <v>1</v>
      </c>
    </row>
    <row r="24" spans="1:7" x14ac:dyDescent="0.2">
      <c r="A24" s="652"/>
      <c r="B24" s="653" t="s">
        <v>374</v>
      </c>
      <c r="C24" s="654"/>
      <c r="D24" s="655"/>
      <c r="E24" s="123"/>
      <c r="F24" s="655"/>
      <c r="G24" s="656"/>
    </row>
    <row r="25" spans="1:7" x14ac:dyDescent="0.2">
      <c r="A25" s="652"/>
      <c r="B25" s="653"/>
      <c r="C25" s="654"/>
      <c r="D25" s="655"/>
      <c r="E25" s="123"/>
      <c r="F25" s="655"/>
      <c r="G25" s="656"/>
    </row>
    <row r="26" spans="1:7" x14ac:dyDescent="0.2">
      <c r="A26" s="649" t="s">
        <v>65</v>
      </c>
      <c r="B26" s="657" t="s">
        <v>375</v>
      </c>
      <c r="C26" s="663"/>
      <c r="D26" s="650">
        <v>1</v>
      </c>
      <c r="E26" s="123"/>
      <c r="F26" s="655"/>
      <c r="G26" s="651">
        <v>1</v>
      </c>
    </row>
    <row r="27" spans="1:7" x14ac:dyDescent="0.2">
      <c r="A27" s="664"/>
      <c r="B27" s="653" t="s">
        <v>376</v>
      </c>
      <c r="C27" s="654"/>
      <c r="D27" s="665"/>
      <c r="E27" s="666"/>
      <c r="F27" s="665"/>
      <c r="G27" s="667"/>
    </row>
    <row r="28" spans="1:7" x14ac:dyDescent="0.2">
      <c r="A28" s="652"/>
      <c r="B28" s="653"/>
      <c r="C28" s="654"/>
      <c r="D28" s="655"/>
      <c r="E28" s="123"/>
      <c r="F28" s="655"/>
      <c r="G28" s="656"/>
    </row>
    <row r="29" spans="1:7" x14ac:dyDescent="0.2">
      <c r="A29" s="649" t="s">
        <v>230</v>
      </c>
      <c r="B29" s="660" t="s">
        <v>377</v>
      </c>
      <c r="C29" s="668"/>
      <c r="D29" s="650">
        <v>3</v>
      </c>
      <c r="E29" s="123"/>
      <c r="F29" s="655"/>
      <c r="G29" s="651">
        <v>3</v>
      </c>
    </row>
    <row r="30" spans="1:7" ht="13.5" thickBot="1" x14ac:dyDescent="0.25">
      <c r="A30" s="652"/>
      <c r="B30" s="653" t="s">
        <v>378</v>
      </c>
      <c r="C30" s="654"/>
      <c r="D30" s="655">
        <v>3</v>
      </c>
      <c r="E30" s="123"/>
      <c r="F30" s="655"/>
      <c r="G30" s="656">
        <v>3</v>
      </c>
    </row>
    <row r="31" spans="1:7" ht="13.5" thickBot="1" x14ac:dyDescent="0.25">
      <c r="A31" s="669"/>
      <c r="B31" s="670" t="s">
        <v>119</v>
      </c>
      <c r="C31" s="671"/>
      <c r="D31" s="672">
        <v>13</v>
      </c>
      <c r="E31" s="672">
        <v>0</v>
      </c>
      <c r="F31" s="672">
        <v>5</v>
      </c>
      <c r="G31" s="673">
        <v>18</v>
      </c>
    </row>
  </sheetData>
  <mergeCells count="6">
    <mergeCell ref="B11:C11"/>
    <mergeCell ref="A1:G1"/>
    <mergeCell ref="C3:E3"/>
    <mergeCell ref="C5:E5"/>
    <mergeCell ref="C6:E6"/>
    <mergeCell ref="B8:C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550F5-9CC5-4D89-8361-85F1353C65EA}">
  <dimension ref="A1:F55"/>
  <sheetViews>
    <sheetView tabSelected="1" view="pageBreakPreview" zoomScale="60" zoomScaleNormal="100" workbookViewId="0">
      <selection activeCell="P51" sqref="P51"/>
    </sheetView>
  </sheetViews>
  <sheetFormatPr defaultRowHeight="12.75" x14ac:dyDescent="0.2"/>
  <cols>
    <col min="1" max="1" width="4.42578125" customWidth="1"/>
    <col min="2" max="2" width="36.85546875" customWidth="1"/>
    <col min="3" max="3" width="11.140625" bestFit="1" customWidth="1"/>
    <col min="4" max="5" width="13.28515625" customWidth="1"/>
    <col min="6" max="6" width="15.85546875" customWidth="1"/>
    <col min="257" max="257" width="4.42578125" customWidth="1"/>
    <col min="258" max="258" width="36.85546875" customWidth="1"/>
    <col min="259" max="259" width="11.140625" bestFit="1" customWidth="1"/>
    <col min="260" max="261" width="13.28515625" customWidth="1"/>
    <col min="262" max="262" width="15.85546875" customWidth="1"/>
    <col min="513" max="513" width="4.42578125" customWidth="1"/>
    <col min="514" max="514" width="36.85546875" customWidth="1"/>
    <col min="515" max="515" width="11.140625" bestFit="1" customWidth="1"/>
    <col min="516" max="517" width="13.28515625" customWidth="1"/>
    <col min="518" max="518" width="15.85546875" customWidth="1"/>
    <col min="769" max="769" width="4.42578125" customWidth="1"/>
    <col min="770" max="770" width="36.85546875" customWidth="1"/>
    <col min="771" max="771" width="11.140625" bestFit="1" customWidth="1"/>
    <col min="772" max="773" width="13.28515625" customWidth="1"/>
    <col min="774" max="774" width="15.85546875" customWidth="1"/>
    <col min="1025" max="1025" width="4.42578125" customWidth="1"/>
    <col min="1026" max="1026" width="36.85546875" customWidth="1"/>
    <col min="1027" max="1027" width="11.140625" bestFit="1" customWidth="1"/>
    <col min="1028" max="1029" width="13.28515625" customWidth="1"/>
    <col min="1030" max="1030" width="15.85546875" customWidth="1"/>
    <col min="1281" max="1281" width="4.42578125" customWidth="1"/>
    <col min="1282" max="1282" width="36.85546875" customWidth="1"/>
    <col min="1283" max="1283" width="11.140625" bestFit="1" customWidth="1"/>
    <col min="1284" max="1285" width="13.28515625" customWidth="1"/>
    <col min="1286" max="1286" width="15.85546875" customWidth="1"/>
    <col min="1537" max="1537" width="4.42578125" customWidth="1"/>
    <col min="1538" max="1538" width="36.85546875" customWidth="1"/>
    <col min="1539" max="1539" width="11.140625" bestFit="1" customWidth="1"/>
    <col min="1540" max="1541" width="13.28515625" customWidth="1"/>
    <col min="1542" max="1542" width="15.85546875" customWidth="1"/>
    <col min="1793" max="1793" width="4.42578125" customWidth="1"/>
    <col min="1794" max="1794" width="36.85546875" customWidth="1"/>
    <col min="1795" max="1795" width="11.140625" bestFit="1" customWidth="1"/>
    <col min="1796" max="1797" width="13.28515625" customWidth="1"/>
    <col min="1798" max="1798" width="15.85546875" customWidth="1"/>
    <col min="2049" max="2049" width="4.42578125" customWidth="1"/>
    <col min="2050" max="2050" width="36.85546875" customWidth="1"/>
    <col min="2051" max="2051" width="11.140625" bestFit="1" customWidth="1"/>
    <col min="2052" max="2053" width="13.28515625" customWidth="1"/>
    <col min="2054" max="2054" width="15.85546875" customWidth="1"/>
    <col min="2305" max="2305" width="4.42578125" customWidth="1"/>
    <col min="2306" max="2306" width="36.85546875" customWidth="1"/>
    <col min="2307" max="2307" width="11.140625" bestFit="1" customWidth="1"/>
    <col min="2308" max="2309" width="13.28515625" customWidth="1"/>
    <col min="2310" max="2310" width="15.85546875" customWidth="1"/>
    <col min="2561" max="2561" width="4.42578125" customWidth="1"/>
    <col min="2562" max="2562" width="36.85546875" customWidth="1"/>
    <col min="2563" max="2563" width="11.140625" bestFit="1" customWidth="1"/>
    <col min="2564" max="2565" width="13.28515625" customWidth="1"/>
    <col min="2566" max="2566" width="15.85546875" customWidth="1"/>
    <col min="2817" max="2817" width="4.42578125" customWidth="1"/>
    <col min="2818" max="2818" width="36.85546875" customWidth="1"/>
    <col min="2819" max="2819" width="11.140625" bestFit="1" customWidth="1"/>
    <col min="2820" max="2821" width="13.28515625" customWidth="1"/>
    <col min="2822" max="2822" width="15.85546875" customWidth="1"/>
    <col min="3073" max="3073" width="4.42578125" customWidth="1"/>
    <col min="3074" max="3074" width="36.85546875" customWidth="1"/>
    <col min="3075" max="3075" width="11.140625" bestFit="1" customWidth="1"/>
    <col min="3076" max="3077" width="13.28515625" customWidth="1"/>
    <col min="3078" max="3078" width="15.85546875" customWidth="1"/>
    <col min="3329" max="3329" width="4.42578125" customWidth="1"/>
    <col min="3330" max="3330" width="36.85546875" customWidth="1"/>
    <col min="3331" max="3331" width="11.140625" bestFit="1" customWidth="1"/>
    <col min="3332" max="3333" width="13.28515625" customWidth="1"/>
    <col min="3334" max="3334" width="15.85546875" customWidth="1"/>
    <col min="3585" max="3585" width="4.42578125" customWidth="1"/>
    <col min="3586" max="3586" width="36.85546875" customWidth="1"/>
    <col min="3587" max="3587" width="11.140625" bestFit="1" customWidth="1"/>
    <col min="3588" max="3589" width="13.28515625" customWidth="1"/>
    <col min="3590" max="3590" width="15.85546875" customWidth="1"/>
    <col min="3841" max="3841" width="4.42578125" customWidth="1"/>
    <col min="3842" max="3842" width="36.85546875" customWidth="1"/>
    <col min="3843" max="3843" width="11.140625" bestFit="1" customWidth="1"/>
    <col min="3844" max="3845" width="13.28515625" customWidth="1"/>
    <col min="3846" max="3846" width="15.85546875" customWidth="1"/>
    <col min="4097" max="4097" width="4.42578125" customWidth="1"/>
    <col min="4098" max="4098" width="36.85546875" customWidth="1"/>
    <col min="4099" max="4099" width="11.140625" bestFit="1" customWidth="1"/>
    <col min="4100" max="4101" width="13.28515625" customWidth="1"/>
    <col min="4102" max="4102" width="15.85546875" customWidth="1"/>
    <col min="4353" max="4353" width="4.42578125" customWidth="1"/>
    <col min="4354" max="4354" width="36.85546875" customWidth="1"/>
    <col min="4355" max="4355" width="11.140625" bestFit="1" customWidth="1"/>
    <col min="4356" max="4357" width="13.28515625" customWidth="1"/>
    <col min="4358" max="4358" width="15.85546875" customWidth="1"/>
    <col min="4609" max="4609" width="4.42578125" customWidth="1"/>
    <col min="4610" max="4610" width="36.85546875" customWidth="1"/>
    <col min="4611" max="4611" width="11.140625" bestFit="1" customWidth="1"/>
    <col min="4612" max="4613" width="13.28515625" customWidth="1"/>
    <col min="4614" max="4614" width="15.85546875" customWidth="1"/>
    <col min="4865" max="4865" width="4.42578125" customWidth="1"/>
    <col min="4866" max="4866" width="36.85546875" customWidth="1"/>
    <col min="4867" max="4867" width="11.140625" bestFit="1" customWidth="1"/>
    <col min="4868" max="4869" width="13.28515625" customWidth="1"/>
    <col min="4870" max="4870" width="15.85546875" customWidth="1"/>
    <col min="5121" max="5121" width="4.42578125" customWidth="1"/>
    <col min="5122" max="5122" width="36.85546875" customWidth="1"/>
    <col min="5123" max="5123" width="11.140625" bestFit="1" customWidth="1"/>
    <col min="5124" max="5125" width="13.28515625" customWidth="1"/>
    <col min="5126" max="5126" width="15.85546875" customWidth="1"/>
    <col min="5377" max="5377" width="4.42578125" customWidth="1"/>
    <col min="5378" max="5378" width="36.85546875" customWidth="1"/>
    <col min="5379" max="5379" width="11.140625" bestFit="1" customWidth="1"/>
    <col min="5380" max="5381" width="13.28515625" customWidth="1"/>
    <col min="5382" max="5382" width="15.85546875" customWidth="1"/>
    <col min="5633" max="5633" width="4.42578125" customWidth="1"/>
    <col min="5634" max="5634" width="36.85546875" customWidth="1"/>
    <col min="5635" max="5635" width="11.140625" bestFit="1" customWidth="1"/>
    <col min="5636" max="5637" width="13.28515625" customWidth="1"/>
    <col min="5638" max="5638" width="15.85546875" customWidth="1"/>
    <col min="5889" max="5889" width="4.42578125" customWidth="1"/>
    <col min="5890" max="5890" width="36.85546875" customWidth="1"/>
    <col min="5891" max="5891" width="11.140625" bestFit="1" customWidth="1"/>
    <col min="5892" max="5893" width="13.28515625" customWidth="1"/>
    <col min="5894" max="5894" width="15.85546875" customWidth="1"/>
    <col min="6145" max="6145" width="4.42578125" customWidth="1"/>
    <col min="6146" max="6146" width="36.85546875" customWidth="1"/>
    <col min="6147" max="6147" width="11.140625" bestFit="1" customWidth="1"/>
    <col min="6148" max="6149" width="13.28515625" customWidth="1"/>
    <col min="6150" max="6150" width="15.85546875" customWidth="1"/>
    <col min="6401" max="6401" width="4.42578125" customWidth="1"/>
    <col min="6402" max="6402" width="36.85546875" customWidth="1"/>
    <col min="6403" max="6403" width="11.140625" bestFit="1" customWidth="1"/>
    <col min="6404" max="6405" width="13.28515625" customWidth="1"/>
    <col min="6406" max="6406" width="15.85546875" customWidth="1"/>
    <col min="6657" max="6657" width="4.42578125" customWidth="1"/>
    <col min="6658" max="6658" width="36.85546875" customWidth="1"/>
    <col min="6659" max="6659" width="11.140625" bestFit="1" customWidth="1"/>
    <col min="6660" max="6661" width="13.28515625" customWidth="1"/>
    <col min="6662" max="6662" width="15.85546875" customWidth="1"/>
    <col min="6913" max="6913" width="4.42578125" customWidth="1"/>
    <col min="6914" max="6914" width="36.85546875" customWidth="1"/>
    <col min="6915" max="6915" width="11.140625" bestFit="1" customWidth="1"/>
    <col min="6916" max="6917" width="13.28515625" customWidth="1"/>
    <col min="6918" max="6918" width="15.85546875" customWidth="1"/>
    <col min="7169" max="7169" width="4.42578125" customWidth="1"/>
    <col min="7170" max="7170" width="36.85546875" customWidth="1"/>
    <col min="7171" max="7171" width="11.140625" bestFit="1" customWidth="1"/>
    <col min="7172" max="7173" width="13.28515625" customWidth="1"/>
    <col min="7174" max="7174" width="15.85546875" customWidth="1"/>
    <col min="7425" max="7425" width="4.42578125" customWidth="1"/>
    <col min="7426" max="7426" width="36.85546875" customWidth="1"/>
    <col min="7427" max="7427" width="11.140625" bestFit="1" customWidth="1"/>
    <col min="7428" max="7429" width="13.28515625" customWidth="1"/>
    <col min="7430" max="7430" width="15.85546875" customWidth="1"/>
    <col min="7681" max="7681" width="4.42578125" customWidth="1"/>
    <col min="7682" max="7682" width="36.85546875" customWidth="1"/>
    <col min="7683" max="7683" width="11.140625" bestFit="1" customWidth="1"/>
    <col min="7684" max="7685" width="13.28515625" customWidth="1"/>
    <col min="7686" max="7686" width="15.85546875" customWidth="1"/>
    <col min="7937" max="7937" width="4.42578125" customWidth="1"/>
    <col min="7938" max="7938" width="36.85546875" customWidth="1"/>
    <col min="7939" max="7939" width="11.140625" bestFit="1" customWidth="1"/>
    <col min="7940" max="7941" width="13.28515625" customWidth="1"/>
    <col min="7942" max="7942" width="15.85546875" customWidth="1"/>
    <col min="8193" max="8193" width="4.42578125" customWidth="1"/>
    <col min="8194" max="8194" width="36.85546875" customWidth="1"/>
    <col min="8195" max="8195" width="11.140625" bestFit="1" customWidth="1"/>
    <col min="8196" max="8197" width="13.28515625" customWidth="1"/>
    <col min="8198" max="8198" width="15.85546875" customWidth="1"/>
    <col min="8449" max="8449" width="4.42578125" customWidth="1"/>
    <col min="8450" max="8450" width="36.85546875" customWidth="1"/>
    <col min="8451" max="8451" width="11.140625" bestFit="1" customWidth="1"/>
    <col min="8452" max="8453" width="13.28515625" customWidth="1"/>
    <col min="8454" max="8454" width="15.85546875" customWidth="1"/>
    <col min="8705" max="8705" width="4.42578125" customWidth="1"/>
    <col min="8706" max="8706" width="36.85546875" customWidth="1"/>
    <col min="8707" max="8707" width="11.140625" bestFit="1" customWidth="1"/>
    <col min="8708" max="8709" width="13.28515625" customWidth="1"/>
    <col min="8710" max="8710" width="15.85546875" customWidth="1"/>
    <col min="8961" max="8961" width="4.42578125" customWidth="1"/>
    <col min="8962" max="8962" width="36.85546875" customWidth="1"/>
    <col min="8963" max="8963" width="11.140625" bestFit="1" customWidth="1"/>
    <col min="8964" max="8965" width="13.28515625" customWidth="1"/>
    <col min="8966" max="8966" width="15.85546875" customWidth="1"/>
    <col min="9217" max="9217" width="4.42578125" customWidth="1"/>
    <col min="9218" max="9218" width="36.85546875" customWidth="1"/>
    <col min="9219" max="9219" width="11.140625" bestFit="1" customWidth="1"/>
    <col min="9220" max="9221" width="13.28515625" customWidth="1"/>
    <col min="9222" max="9222" width="15.85546875" customWidth="1"/>
    <col min="9473" max="9473" width="4.42578125" customWidth="1"/>
    <col min="9474" max="9474" width="36.85546875" customWidth="1"/>
    <col min="9475" max="9475" width="11.140625" bestFit="1" customWidth="1"/>
    <col min="9476" max="9477" width="13.28515625" customWidth="1"/>
    <col min="9478" max="9478" width="15.85546875" customWidth="1"/>
    <col min="9729" max="9729" width="4.42578125" customWidth="1"/>
    <col min="9730" max="9730" width="36.85546875" customWidth="1"/>
    <col min="9731" max="9731" width="11.140625" bestFit="1" customWidth="1"/>
    <col min="9732" max="9733" width="13.28515625" customWidth="1"/>
    <col min="9734" max="9734" width="15.85546875" customWidth="1"/>
    <col min="9985" max="9985" width="4.42578125" customWidth="1"/>
    <col min="9986" max="9986" width="36.85546875" customWidth="1"/>
    <col min="9987" max="9987" width="11.140625" bestFit="1" customWidth="1"/>
    <col min="9988" max="9989" width="13.28515625" customWidth="1"/>
    <col min="9990" max="9990" width="15.85546875" customWidth="1"/>
    <col min="10241" max="10241" width="4.42578125" customWidth="1"/>
    <col min="10242" max="10242" width="36.85546875" customWidth="1"/>
    <col min="10243" max="10243" width="11.140625" bestFit="1" customWidth="1"/>
    <col min="10244" max="10245" width="13.28515625" customWidth="1"/>
    <col min="10246" max="10246" width="15.85546875" customWidth="1"/>
    <col min="10497" max="10497" width="4.42578125" customWidth="1"/>
    <col min="10498" max="10498" width="36.85546875" customWidth="1"/>
    <col min="10499" max="10499" width="11.140625" bestFit="1" customWidth="1"/>
    <col min="10500" max="10501" width="13.28515625" customWidth="1"/>
    <col min="10502" max="10502" width="15.85546875" customWidth="1"/>
    <col min="10753" max="10753" width="4.42578125" customWidth="1"/>
    <col min="10754" max="10754" width="36.85546875" customWidth="1"/>
    <col min="10755" max="10755" width="11.140625" bestFit="1" customWidth="1"/>
    <col min="10756" max="10757" width="13.28515625" customWidth="1"/>
    <col min="10758" max="10758" width="15.85546875" customWidth="1"/>
    <col min="11009" max="11009" width="4.42578125" customWidth="1"/>
    <col min="11010" max="11010" width="36.85546875" customWidth="1"/>
    <col min="11011" max="11011" width="11.140625" bestFit="1" customWidth="1"/>
    <col min="11012" max="11013" width="13.28515625" customWidth="1"/>
    <col min="11014" max="11014" width="15.85546875" customWidth="1"/>
    <col min="11265" max="11265" width="4.42578125" customWidth="1"/>
    <col min="11266" max="11266" width="36.85546875" customWidth="1"/>
    <col min="11267" max="11267" width="11.140625" bestFit="1" customWidth="1"/>
    <col min="11268" max="11269" width="13.28515625" customWidth="1"/>
    <col min="11270" max="11270" width="15.85546875" customWidth="1"/>
    <col min="11521" max="11521" width="4.42578125" customWidth="1"/>
    <col min="11522" max="11522" width="36.85546875" customWidth="1"/>
    <col min="11523" max="11523" width="11.140625" bestFit="1" customWidth="1"/>
    <col min="11524" max="11525" width="13.28515625" customWidth="1"/>
    <col min="11526" max="11526" width="15.85546875" customWidth="1"/>
    <col min="11777" max="11777" width="4.42578125" customWidth="1"/>
    <col min="11778" max="11778" width="36.85546875" customWidth="1"/>
    <col min="11779" max="11779" width="11.140625" bestFit="1" customWidth="1"/>
    <col min="11780" max="11781" width="13.28515625" customWidth="1"/>
    <col min="11782" max="11782" width="15.85546875" customWidth="1"/>
    <col min="12033" max="12033" width="4.42578125" customWidth="1"/>
    <col min="12034" max="12034" width="36.85546875" customWidth="1"/>
    <col min="12035" max="12035" width="11.140625" bestFit="1" customWidth="1"/>
    <col min="12036" max="12037" width="13.28515625" customWidth="1"/>
    <col min="12038" max="12038" width="15.85546875" customWidth="1"/>
    <col min="12289" max="12289" width="4.42578125" customWidth="1"/>
    <col min="12290" max="12290" width="36.85546875" customWidth="1"/>
    <col min="12291" max="12291" width="11.140625" bestFit="1" customWidth="1"/>
    <col min="12292" max="12293" width="13.28515625" customWidth="1"/>
    <col min="12294" max="12294" width="15.85546875" customWidth="1"/>
    <col min="12545" max="12545" width="4.42578125" customWidth="1"/>
    <col min="12546" max="12546" width="36.85546875" customWidth="1"/>
    <col min="12547" max="12547" width="11.140625" bestFit="1" customWidth="1"/>
    <col min="12548" max="12549" width="13.28515625" customWidth="1"/>
    <col min="12550" max="12550" width="15.85546875" customWidth="1"/>
    <col min="12801" max="12801" width="4.42578125" customWidth="1"/>
    <col min="12802" max="12802" width="36.85546875" customWidth="1"/>
    <col min="12803" max="12803" width="11.140625" bestFit="1" customWidth="1"/>
    <col min="12804" max="12805" width="13.28515625" customWidth="1"/>
    <col min="12806" max="12806" width="15.85546875" customWidth="1"/>
    <col min="13057" max="13057" width="4.42578125" customWidth="1"/>
    <col min="13058" max="13058" width="36.85546875" customWidth="1"/>
    <col min="13059" max="13059" width="11.140625" bestFit="1" customWidth="1"/>
    <col min="13060" max="13061" width="13.28515625" customWidth="1"/>
    <col min="13062" max="13062" width="15.85546875" customWidth="1"/>
    <col min="13313" max="13313" width="4.42578125" customWidth="1"/>
    <col min="13314" max="13314" width="36.85546875" customWidth="1"/>
    <col min="13315" max="13315" width="11.140625" bestFit="1" customWidth="1"/>
    <col min="13316" max="13317" width="13.28515625" customWidth="1"/>
    <col min="13318" max="13318" width="15.85546875" customWidth="1"/>
    <col min="13569" max="13569" width="4.42578125" customWidth="1"/>
    <col min="13570" max="13570" width="36.85546875" customWidth="1"/>
    <col min="13571" max="13571" width="11.140625" bestFit="1" customWidth="1"/>
    <col min="13572" max="13573" width="13.28515625" customWidth="1"/>
    <col min="13574" max="13574" width="15.85546875" customWidth="1"/>
    <col min="13825" max="13825" width="4.42578125" customWidth="1"/>
    <col min="13826" max="13826" width="36.85546875" customWidth="1"/>
    <col min="13827" max="13827" width="11.140625" bestFit="1" customWidth="1"/>
    <col min="13828" max="13829" width="13.28515625" customWidth="1"/>
    <col min="13830" max="13830" width="15.85546875" customWidth="1"/>
    <col min="14081" max="14081" width="4.42578125" customWidth="1"/>
    <col min="14082" max="14082" width="36.85546875" customWidth="1"/>
    <col min="14083" max="14083" width="11.140625" bestFit="1" customWidth="1"/>
    <col min="14084" max="14085" width="13.28515625" customWidth="1"/>
    <col min="14086" max="14086" width="15.85546875" customWidth="1"/>
    <col min="14337" max="14337" width="4.42578125" customWidth="1"/>
    <col min="14338" max="14338" width="36.85546875" customWidth="1"/>
    <col min="14339" max="14339" width="11.140625" bestFit="1" customWidth="1"/>
    <col min="14340" max="14341" width="13.28515625" customWidth="1"/>
    <col min="14342" max="14342" width="15.85546875" customWidth="1"/>
    <col min="14593" max="14593" width="4.42578125" customWidth="1"/>
    <col min="14594" max="14594" width="36.85546875" customWidth="1"/>
    <col min="14595" max="14595" width="11.140625" bestFit="1" customWidth="1"/>
    <col min="14596" max="14597" width="13.28515625" customWidth="1"/>
    <col min="14598" max="14598" width="15.85546875" customWidth="1"/>
    <col min="14849" max="14849" width="4.42578125" customWidth="1"/>
    <col min="14850" max="14850" width="36.85546875" customWidth="1"/>
    <col min="14851" max="14851" width="11.140625" bestFit="1" customWidth="1"/>
    <col min="14852" max="14853" width="13.28515625" customWidth="1"/>
    <col min="14854" max="14854" width="15.85546875" customWidth="1"/>
    <col min="15105" max="15105" width="4.42578125" customWidth="1"/>
    <col min="15106" max="15106" width="36.85546875" customWidth="1"/>
    <col min="15107" max="15107" width="11.140625" bestFit="1" customWidth="1"/>
    <col min="15108" max="15109" width="13.28515625" customWidth="1"/>
    <col min="15110" max="15110" width="15.85546875" customWidth="1"/>
    <col min="15361" max="15361" width="4.42578125" customWidth="1"/>
    <col min="15362" max="15362" width="36.85546875" customWidth="1"/>
    <col min="15363" max="15363" width="11.140625" bestFit="1" customWidth="1"/>
    <col min="15364" max="15365" width="13.28515625" customWidth="1"/>
    <col min="15366" max="15366" width="15.85546875" customWidth="1"/>
    <col min="15617" max="15617" width="4.42578125" customWidth="1"/>
    <col min="15618" max="15618" width="36.85546875" customWidth="1"/>
    <col min="15619" max="15619" width="11.140625" bestFit="1" customWidth="1"/>
    <col min="15620" max="15621" width="13.28515625" customWidth="1"/>
    <col min="15622" max="15622" width="15.85546875" customWidth="1"/>
    <col min="15873" max="15873" width="4.42578125" customWidth="1"/>
    <col min="15874" max="15874" width="36.85546875" customWidth="1"/>
    <col min="15875" max="15875" width="11.140625" bestFit="1" customWidth="1"/>
    <col min="15876" max="15877" width="13.28515625" customWidth="1"/>
    <col min="15878" max="15878" width="15.85546875" customWidth="1"/>
    <col min="16129" max="16129" width="4.42578125" customWidth="1"/>
    <col min="16130" max="16130" width="36.85546875" customWidth="1"/>
    <col min="16131" max="16131" width="11.140625" bestFit="1" customWidth="1"/>
    <col min="16132" max="16133" width="13.28515625" customWidth="1"/>
    <col min="16134" max="16134" width="15.85546875" customWidth="1"/>
  </cols>
  <sheetData>
    <row r="1" spans="1:6" x14ac:dyDescent="0.2">
      <c r="B1" s="175" t="s">
        <v>381</v>
      </c>
    </row>
    <row r="3" spans="1:6" x14ac:dyDescent="0.2">
      <c r="B3" s="175" t="s">
        <v>394</v>
      </c>
    </row>
    <row r="4" spans="1:6" x14ac:dyDescent="0.2">
      <c r="B4" s="175"/>
    </row>
    <row r="6" spans="1:6" x14ac:dyDescent="0.2">
      <c r="C6" s="455" t="s">
        <v>16</v>
      </c>
    </row>
    <row r="7" spans="1:6" x14ac:dyDescent="0.2">
      <c r="B7" s="36" t="s">
        <v>340</v>
      </c>
      <c r="C7" s="455"/>
    </row>
    <row r="8" spans="1:6" x14ac:dyDescent="0.2">
      <c r="B8" s="36" t="s">
        <v>255</v>
      </c>
      <c r="C8" s="456"/>
    </row>
    <row r="9" spans="1:6" x14ac:dyDescent="0.2">
      <c r="B9" s="36"/>
    </row>
    <row r="10" spans="1:6" x14ac:dyDescent="0.2">
      <c r="F10" s="166" t="s">
        <v>256</v>
      </c>
    </row>
    <row r="11" spans="1:6" ht="25.5" x14ac:dyDescent="0.2">
      <c r="B11" s="425" t="s">
        <v>224</v>
      </c>
      <c r="C11" s="426" t="s">
        <v>257</v>
      </c>
      <c r="D11" s="426" t="s">
        <v>258</v>
      </c>
      <c r="E11" s="426" t="s">
        <v>259</v>
      </c>
      <c r="F11" s="426" t="s">
        <v>314</v>
      </c>
    </row>
    <row r="12" spans="1:6" x14ac:dyDescent="0.2">
      <c r="B12" s="52"/>
      <c r="C12" s="52"/>
      <c r="D12" s="52"/>
      <c r="E12" s="52"/>
      <c r="F12" s="52"/>
    </row>
    <row r="13" spans="1:6" x14ac:dyDescent="0.2">
      <c r="A13" s="124"/>
      <c r="B13" s="81" t="s">
        <v>293</v>
      </c>
      <c r="C13" s="309"/>
      <c r="D13" s="309"/>
      <c r="E13" s="309"/>
      <c r="F13" s="309"/>
    </row>
    <row r="14" spans="1:6" x14ac:dyDescent="0.2">
      <c r="B14" s="59" t="s">
        <v>294</v>
      </c>
      <c r="C14" s="427">
        <v>30570288</v>
      </c>
      <c r="D14" s="427">
        <v>28300000</v>
      </c>
      <c r="E14" s="427">
        <v>28300000</v>
      </c>
      <c r="F14" s="427">
        <v>28300000</v>
      </c>
    </row>
    <row r="15" spans="1:6" x14ac:dyDescent="0.2">
      <c r="B15" s="49" t="s">
        <v>295</v>
      </c>
      <c r="C15" s="304">
        <v>13303479</v>
      </c>
      <c r="D15" s="304">
        <v>13900000</v>
      </c>
      <c r="E15" s="304">
        <v>13900000</v>
      </c>
      <c r="F15" s="304">
        <v>13900000</v>
      </c>
    </row>
    <row r="16" spans="1:6" x14ac:dyDescent="0.2">
      <c r="B16" s="49" t="s">
        <v>296</v>
      </c>
      <c r="C16" s="304">
        <v>8150000</v>
      </c>
      <c r="D16" s="304">
        <v>10900000</v>
      </c>
      <c r="E16" s="304">
        <v>10900000</v>
      </c>
      <c r="F16" s="304">
        <v>10900000</v>
      </c>
    </row>
    <row r="17" spans="2:6" x14ac:dyDescent="0.2">
      <c r="B17" s="49" t="s">
        <v>297</v>
      </c>
      <c r="C17" s="304">
        <v>7731920</v>
      </c>
      <c r="D17" s="304">
        <v>7600000</v>
      </c>
      <c r="E17" s="304">
        <v>7600000</v>
      </c>
      <c r="F17" s="304">
        <v>7600000</v>
      </c>
    </row>
    <row r="18" spans="2:6" x14ac:dyDescent="0.2">
      <c r="B18" s="49" t="s">
        <v>298</v>
      </c>
      <c r="C18" s="304">
        <v>166080</v>
      </c>
      <c r="D18" s="304"/>
      <c r="E18" s="304"/>
      <c r="F18" s="304"/>
    </row>
    <row r="19" spans="2:6" x14ac:dyDescent="0.2">
      <c r="B19" s="428" t="s">
        <v>260</v>
      </c>
      <c r="C19" s="306">
        <f>C14+C15+C16+C17+C18</f>
        <v>59921767</v>
      </c>
      <c r="D19" s="306">
        <f>SUM(D13:D17)</f>
        <v>60700000</v>
      </c>
      <c r="E19" s="306">
        <f>SUM(E13:E17)</f>
        <v>60700000</v>
      </c>
      <c r="F19" s="306">
        <f>SUM(F13:F17)</f>
        <v>60700000</v>
      </c>
    </row>
    <row r="20" spans="2:6" x14ac:dyDescent="0.2">
      <c r="B20" s="49"/>
      <c r="C20" s="304"/>
      <c r="D20" s="304"/>
      <c r="E20" s="304"/>
      <c r="F20" s="304"/>
    </row>
    <row r="21" spans="2:6" x14ac:dyDescent="0.2">
      <c r="B21" s="49" t="s">
        <v>299</v>
      </c>
      <c r="C21" s="304">
        <v>8696000</v>
      </c>
      <c r="D21" s="304">
        <v>8200000</v>
      </c>
      <c r="E21" s="304">
        <v>8200000</v>
      </c>
      <c r="F21" s="304">
        <v>8200000</v>
      </c>
    </row>
    <row r="22" spans="2:6" x14ac:dyDescent="0.2">
      <c r="B22" s="49" t="s">
        <v>300</v>
      </c>
      <c r="C22" s="304"/>
      <c r="D22" s="304"/>
      <c r="E22" s="304"/>
      <c r="F22" s="304"/>
    </row>
    <row r="23" spans="2:6" x14ac:dyDescent="0.2">
      <c r="B23" s="428" t="s">
        <v>261</v>
      </c>
      <c r="C23" s="306">
        <f>SUM(C21:C22)</f>
        <v>8696000</v>
      </c>
      <c r="D23" s="306">
        <f>D21</f>
        <v>8200000</v>
      </c>
      <c r="E23" s="306">
        <f>E21</f>
        <v>8200000</v>
      </c>
      <c r="F23" s="306">
        <f>F21</f>
        <v>8200000</v>
      </c>
    </row>
    <row r="24" spans="2:6" x14ac:dyDescent="0.2">
      <c r="B24" s="428"/>
      <c r="C24" s="306"/>
      <c r="D24" s="306"/>
      <c r="E24" s="306"/>
      <c r="F24" s="306"/>
    </row>
    <row r="25" spans="2:6" x14ac:dyDescent="0.2">
      <c r="B25" s="428" t="s">
        <v>301</v>
      </c>
      <c r="C25" s="306">
        <f>C19+C23</f>
        <v>68617767</v>
      </c>
      <c r="D25" s="306">
        <f>D19+D23</f>
        <v>68900000</v>
      </c>
      <c r="E25" s="306">
        <f>E19+E23</f>
        <v>68900000</v>
      </c>
      <c r="F25" s="306">
        <f>F19+F23</f>
        <v>68900000</v>
      </c>
    </row>
    <row r="26" spans="2:6" x14ac:dyDescent="0.2">
      <c r="B26" s="49"/>
      <c r="C26" s="304"/>
      <c r="D26" s="304"/>
      <c r="E26" s="304"/>
      <c r="F26" s="304"/>
    </row>
    <row r="27" spans="2:6" x14ac:dyDescent="0.2">
      <c r="B27" s="49" t="s">
        <v>302</v>
      </c>
      <c r="C27" s="304">
        <v>25472915</v>
      </c>
      <c r="D27" s="304">
        <v>23800000</v>
      </c>
      <c r="E27" s="304">
        <v>23800000</v>
      </c>
      <c r="F27" s="304">
        <v>23800000</v>
      </c>
    </row>
    <row r="28" spans="2:6" x14ac:dyDescent="0.2">
      <c r="B28" s="49" t="s">
        <v>303</v>
      </c>
      <c r="C28" s="304">
        <v>2017484</v>
      </c>
      <c r="D28" s="304"/>
      <c r="E28" s="304"/>
      <c r="F28" s="304"/>
    </row>
    <row r="29" spans="2:6" x14ac:dyDescent="0.2">
      <c r="B29" s="428" t="s">
        <v>304</v>
      </c>
      <c r="C29" s="306">
        <f>C27+C28</f>
        <v>27490399</v>
      </c>
      <c r="D29" s="306">
        <f>SUM(D27)</f>
        <v>23800000</v>
      </c>
      <c r="E29" s="306">
        <f>SUM(E27)</f>
        <v>23800000</v>
      </c>
      <c r="F29" s="306">
        <f>SUM(F27)</f>
        <v>23800000</v>
      </c>
    </row>
    <row r="30" spans="2:6" x14ac:dyDescent="0.2">
      <c r="B30" s="49"/>
      <c r="C30" s="304"/>
      <c r="D30" s="304"/>
      <c r="E30" s="304"/>
      <c r="F30" s="304"/>
    </row>
    <row r="31" spans="2:6" x14ac:dyDescent="0.2">
      <c r="B31" s="428" t="s">
        <v>305</v>
      </c>
      <c r="C31" s="306">
        <f>C25+C29</f>
        <v>96108166</v>
      </c>
      <c r="D31" s="306">
        <f>D25+D29</f>
        <v>92700000</v>
      </c>
      <c r="E31" s="306">
        <f>E25+E29</f>
        <v>92700000</v>
      </c>
      <c r="F31" s="306">
        <f>F25+F29</f>
        <v>92700000</v>
      </c>
    </row>
    <row r="32" spans="2:6" x14ac:dyDescent="0.2">
      <c r="B32" s="49"/>
      <c r="C32" s="304"/>
      <c r="D32" s="304"/>
      <c r="E32" s="304"/>
      <c r="F32" s="304"/>
    </row>
    <row r="33" spans="2:6" x14ac:dyDescent="0.2">
      <c r="B33" s="49"/>
      <c r="C33" s="304"/>
      <c r="D33" s="304"/>
      <c r="E33" s="304"/>
      <c r="F33" s="304"/>
    </row>
    <row r="34" spans="2:6" x14ac:dyDescent="0.2">
      <c r="B34" s="49" t="s">
        <v>262</v>
      </c>
      <c r="C34" s="304">
        <v>22877763</v>
      </c>
      <c r="D34" s="304">
        <v>23000000</v>
      </c>
      <c r="E34" s="304">
        <v>23000000</v>
      </c>
      <c r="F34" s="304">
        <v>23000000</v>
      </c>
    </row>
    <row r="35" spans="2:6" x14ac:dyDescent="0.2">
      <c r="B35" s="49" t="s">
        <v>306</v>
      </c>
      <c r="C35" s="304">
        <v>3326535</v>
      </c>
      <c r="D35" s="304">
        <v>3600000</v>
      </c>
      <c r="E35" s="304">
        <v>3600000</v>
      </c>
      <c r="F35" s="304">
        <v>3600000</v>
      </c>
    </row>
    <row r="36" spans="2:6" x14ac:dyDescent="0.2">
      <c r="B36" s="49" t="s">
        <v>263</v>
      </c>
      <c r="C36" s="304">
        <v>28238056</v>
      </c>
      <c r="D36" s="304">
        <v>27400000</v>
      </c>
      <c r="E36" s="304">
        <v>27400000</v>
      </c>
      <c r="F36" s="304">
        <v>27400000</v>
      </c>
    </row>
    <row r="37" spans="2:6" x14ac:dyDescent="0.2">
      <c r="B37" s="49" t="s">
        <v>264</v>
      </c>
      <c r="C37" s="304">
        <v>3759820</v>
      </c>
      <c r="D37" s="304">
        <v>2900000</v>
      </c>
      <c r="E37" s="304">
        <v>2900000</v>
      </c>
      <c r="F37" s="304">
        <v>2900000</v>
      </c>
    </row>
    <row r="38" spans="2:6" x14ac:dyDescent="0.2">
      <c r="B38" s="49" t="s">
        <v>307</v>
      </c>
      <c r="C38" s="304">
        <v>109747</v>
      </c>
      <c r="D38" s="304"/>
      <c r="E38" s="304"/>
      <c r="F38" s="304"/>
    </row>
    <row r="39" spans="2:6" x14ac:dyDescent="0.2">
      <c r="B39" s="49" t="s">
        <v>308</v>
      </c>
      <c r="C39" s="304">
        <v>4886129</v>
      </c>
      <c r="D39" s="304">
        <v>4800000</v>
      </c>
      <c r="E39" s="304">
        <v>4800000</v>
      </c>
      <c r="F39" s="304">
        <v>4800000</v>
      </c>
    </row>
    <row r="40" spans="2:6" x14ac:dyDescent="0.2">
      <c r="B40" s="49" t="s">
        <v>309</v>
      </c>
      <c r="C40" s="304"/>
      <c r="D40" s="304"/>
      <c r="E40" s="304"/>
      <c r="F40" s="304"/>
    </row>
    <row r="41" spans="2:6" x14ac:dyDescent="0.2">
      <c r="B41" s="49" t="s">
        <v>310</v>
      </c>
      <c r="C41" s="304">
        <v>32003</v>
      </c>
      <c r="D41" s="424">
        <v>1400000</v>
      </c>
      <c r="E41" s="424">
        <v>1400000</v>
      </c>
      <c r="F41" s="424">
        <v>1400000</v>
      </c>
    </row>
    <row r="42" spans="2:6" x14ac:dyDescent="0.2">
      <c r="B42" s="428" t="s">
        <v>265</v>
      </c>
      <c r="C42" s="306">
        <f>SUM(C34:C41)</f>
        <v>63230053</v>
      </c>
      <c r="D42" s="306">
        <f>SUM(D34:D41)</f>
        <v>63100000</v>
      </c>
      <c r="E42" s="306">
        <f>SUM(E34:E41)</f>
        <v>63100000</v>
      </c>
      <c r="F42" s="306">
        <f>SUM(F34:F41)</f>
        <v>63100000</v>
      </c>
    </row>
    <row r="43" spans="2:6" x14ac:dyDescent="0.2">
      <c r="B43" s="49"/>
      <c r="C43" s="304"/>
      <c r="D43" s="304"/>
      <c r="E43" s="304"/>
      <c r="F43" s="304"/>
    </row>
    <row r="44" spans="2:6" x14ac:dyDescent="0.2">
      <c r="B44" s="49" t="s">
        <v>266</v>
      </c>
      <c r="C44" s="304">
        <v>14611334</v>
      </c>
      <c r="D44" s="304">
        <v>16300000</v>
      </c>
      <c r="E44" s="304">
        <v>16300000</v>
      </c>
      <c r="F44" s="304">
        <v>16300000</v>
      </c>
    </row>
    <row r="45" spans="2:6" x14ac:dyDescent="0.2">
      <c r="B45" s="49" t="s">
        <v>267</v>
      </c>
      <c r="C45" s="304">
        <v>14743964</v>
      </c>
      <c r="D45" s="304">
        <v>12100000</v>
      </c>
      <c r="E45" s="304">
        <v>12100000</v>
      </c>
      <c r="F45" s="304">
        <v>12100000</v>
      </c>
    </row>
    <row r="46" spans="2:6" x14ac:dyDescent="0.2">
      <c r="B46" s="49" t="s">
        <v>315</v>
      </c>
      <c r="C46" s="304">
        <v>300000</v>
      </c>
      <c r="D46" s="304"/>
      <c r="E46" s="304"/>
      <c r="F46" s="304"/>
    </row>
    <row r="47" spans="2:6" x14ac:dyDescent="0.2">
      <c r="B47" s="428" t="s">
        <v>268</v>
      </c>
      <c r="C47" s="306">
        <f>SUM(C44:C46)</f>
        <v>29655298</v>
      </c>
      <c r="D47" s="306">
        <f>SUM(D44:D45)</f>
        <v>28400000</v>
      </c>
      <c r="E47" s="306">
        <f>SUM(E44:E45)</f>
        <v>28400000</v>
      </c>
      <c r="F47" s="306">
        <f>SUM(F44:F45)</f>
        <v>28400000</v>
      </c>
    </row>
    <row r="48" spans="2:6" x14ac:dyDescent="0.2">
      <c r="B48" s="49"/>
      <c r="C48" s="304"/>
      <c r="D48" s="304"/>
      <c r="E48" s="304"/>
      <c r="F48" s="304"/>
    </row>
    <row r="49" spans="2:6" x14ac:dyDescent="0.2">
      <c r="B49" s="428" t="s">
        <v>311</v>
      </c>
      <c r="C49" s="306">
        <f>C42+C47</f>
        <v>92885351</v>
      </c>
      <c r="D49" s="306">
        <f>D42+D47</f>
        <v>91500000</v>
      </c>
      <c r="E49" s="306">
        <f>E42+E47</f>
        <v>91500000</v>
      </c>
      <c r="F49" s="306">
        <f>F42+F47</f>
        <v>91500000</v>
      </c>
    </row>
    <row r="50" spans="2:6" x14ac:dyDescent="0.2">
      <c r="B50" s="49"/>
      <c r="C50" s="304"/>
      <c r="D50" s="304"/>
      <c r="E50" s="304"/>
      <c r="F50" s="304"/>
    </row>
    <row r="51" spans="2:6" x14ac:dyDescent="0.2">
      <c r="B51" s="49" t="s">
        <v>312</v>
      </c>
      <c r="C51" s="304">
        <v>3222815</v>
      </c>
      <c r="D51" s="304">
        <v>1200000</v>
      </c>
      <c r="E51" s="304">
        <v>1200000</v>
      </c>
      <c r="F51" s="304">
        <v>1200000</v>
      </c>
    </row>
    <row r="52" spans="2:6" x14ac:dyDescent="0.2">
      <c r="B52" s="428" t="s">
        <v>313</v>
      </c>
      <c r="C52" s="306">
        <f>SUM(C51)</f>
        <v>3222815</v>
      </c>
      <c r="D52" s="306">
        <f>SUM(D51)</f>
        <v>1200000</v>
      </c>
      <c r="E52" s="306">
        <f>SUM(E51)</f>
        <v>1200000</v>
      </c>
      <c r="F52" s="306">
        <f>SUM(F51)</f>
        <v>1200000</v>
      </c>
    </row>
    <row r="53" spans="2:6" x14ac:dyDescent="0.2">
      <c r="B53" s="49"/>
      <c r="C53" s="304"/>
      <c r="D53" s="304"/>
      <c r="E53" s="304"/>
      <c r="F53" s="304"/>
    </row>
    <row r="54" spans="2:6" x14ac:dyDescent="0.2">
      <c r="B54" s="428" t="s">
        <v>269</v>
      </c>
      <c r="C54" s="306">
        <f>C49+C52</f>
        <v>96108166</v>
      </c>
      <c r="D54" s="306">
        <f>D49+D52</f>
        <v>92700000</v>
      </c>
      <c r="E54" s="306">
        <f>E49+E52</f>
        <v>92700000</v>
      </c>
      <c r="F54" s="306">
        <f>F49+F52</f>
        <v>92700000</v>
      </c>
    </row>
    <row r="55" spans="2:6" x14ac:dyDescent="0.2">
      <c r="B55" s="49"/>
      <c r="C55" s="304"/>
      <c r="D55" s="304"/>
      <c r="E55" s="304"/>
      <c r="F55" s="304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</vt:i4>
      </vt:variant>
    </vt:vector>
  </HeadingPairs>
  <TitlesOfParts>
    <vt:vector size="15" baseType="lpstr">
      <vt:lpstr>2.melléklet </vt:lpstr>
      <vt:lpstr>3.melléklet</vt:lpstr>
      <vt:lpstr>4.melléklet</vt:lpstr>
      <vt:lpstr>5.melléklet</vt:lpstr>
      <vt:lpstr>6.melléklet</vt:lpstr>
      <vt:lpstr>7.melléklet</vt:lpstr>
      <vt:lpstr>8.melléklet</vt:lpstr>
      <vt:lpstr>9.melléklet</vt:lpstr>
      <vt:lpstr>10.melléklet</vt:lpstr>
      <vt:lpstr>11.melléklet</vt:lpstr>
      <vt:lpstr>12. melléklet</vt:lpstr>
      <vt:lpstr>14.melléklet</vt:lpstr>
      <vt:lpstr>13. melléklet</vt:lpstr>
      <vt:lpstr>gördülő</vt:lpstr>
      <vt:lpstr>'10.melléklet'!Nyomtatási_terület</vt:lpstr>
    </vt:vector>
  </TitlesOfParts>
  <Company>Sümegprága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Felhasználó</cp:lastModifiedBy>
  <cp:lastPrinted>2020-09-24T08:26:01Z</cp:lastPrinted>
  <dcterms:created xsi:type="dcterms:W3CDTF">2007-06-18T06:49:20Z</dcterms:created>
  <dcterms:modified xsi:type="dcterms:W3CDTF">2020-10-12T08:49:35Z</dcterms:modified>
</cp:coreProperties>
</file>