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90" windowWidth="11100" windowHeight="6165" tabRatio="601" activeTab="7"/>
  </bookViews>
  <sheets>
    <sheet name="összesítő" sheetId="23" r:id="rId1"/>
    <sheet name="Bevétel" sheetId="35" r:id="rId2"/>
    <sheet name="KIADÁSOK" sheetId="26" r:id="rId3"/>
    <sheet name="LÉTSZÁM" sheetId="39" r:id="rId4"/>
    <sheet name="PÁTADÁS" sheetId="20" r:id="rId5"/>
    <sheet name="FEJLESZTÉSEK" sheetId="19" r:id="rId6"/>
    <sheet name="MÉRLEG" sheetId="31" r:id="rId7"/>
    <sheet name="KTGVET.SZERVEK" sheetId="27" r:id="rId8"/>
  </sheets>
  <calcPr calcId="125725"/>
</workbook>
</file>

<file path=xl/calcChain.xml><?xml version="1.0" encoding="utf-8"?>
<calcChain xmlns="http://schemas.openxmlformats.org/spreadsheetml/2006/main">
  <c r="S54" i="27"/>
  <c r="T54"/>
  <c r="S53"/>
  <c r="T53"/>
  <c r="S49"/>
  <c r="T49"/>
  <c r="K54"/>
  <c r="K53"/>
  <c r="J54"/>
  <c r="J53"/>
  <c r="J49"/>
  <c r="K49"/>
  <c r="G54"/>
  <c r="H54"/>
  <c r="G53"/>
  <c r="H53"/>
  <c r="G49"/>
  <c r="H49"/>
  <c r="D54"/>
  <c r="E54"/>
  <c r="D53"/>
  <c r="E53"/>
  <c r="D49"/>
  <c r="E49"/>
  <c r="M38"/>
  <c r="N38"/>
  <c r="M37"/>
  <c r="N37"/>
  <c r="M34"/>
  <c r="N34"/>
  <c r="G38"/>
  <c r="H38"/>
  <c r="G37"/>
  <c r="H37"/>
  <c r="G34"/>
  <c r="H34"/>
  <c r="E38"/>
  <c r="E37"/>
  <c r="E34"/>
  <c r="D38"/>
  <c r="D37"/>
  <c r="D34"/>
  <c r="V22"/>
  <c r="W22"/>
  <c r="V21"/>
  <c r="W21"/>
  <c r="V20"/>
  <c r="W20"/>
  <c r="V19"/>
  <c r="W19"/>
  <c r="V18"/>
  <c r="W18"/>
  <c r="U19"/>
  <c r="U20"/>
  <c r="U21"/>
  <c r="U22"/>
  <c r="U18"/>
  <c r="S23"/>
  <c r="T23"/>
  <c r="P23"/>
  <c r="Q23"/>
  <c r="M23"/>
  <c r="N23"/>
  <c r="J23"/>
  <c r="K23"/>
  <c r="G23"/>
  <c r="H23"/>
  <c r="D23"/>
  <c r="E23"/>
  <c r="P8"/>
  <c r="Q8"/>
  <c r="P11"/>
  <c r="Q11"/>
  <c r="M8"/>
  <c r="N8"/>
  <c r="M11"/>
  <c r="N11"/>
  <c r="K11"/>
  <c r="J11"/>
  <c r="J8"/>
  <c r="K8"/>
  <c r="G11"/>
  <c r="H11"/>
  <c r="G8"/>
  <c r="H8"/>
  <c r="D11"/>
  <c r="E11"/>
  <c r="D8"/>
  <c r="E8"/>
  <c r="V45"/>
  <c r="W45"/>
  <c r="V46"/>
  <c r="W46"/>
  <c r="V47"/>
  <c r="W47"/>
  <c r="V48"/>
  <c r="W48"/>
  <c r="V49"/>
  <c r="W49"/>
  <c r="V50"/>
  <c r="W50"/>
  <c r="V51"/>
  <c r="W51"/>
  <c r="V52"/>
  <c r="W52"/>
  <c r="V53"/>
  <c r="W53"/>
  <c r="V54"/>
  <c r="W54"/>
  <c r="V32"/>
  <c r="W32"/>
  <c r="V33"/>
  <c r="W33"/>
  <c r="V34"/>
  <c r="W34"/>
  <c r="V35"/>
  <c r="W35"/>
  <c r="V36"/>
  <c r="W36"/>
  <c r="V37"/>
  <c r="W37"/>
  <c r="V38"/>
  <c r="W38"/>
  <c r="V23"/>
  <c r="W23"/>
  <c r="V9"/>
  <c r="W9"/>
  <c r="V10"/>
  <c r="W10"/>
  <c r="H25" i="31"/>
  <c r="H38"/>
  <c r="H40"/>
  <c r="D40"/>
  <c r="D38"/>
  <c r="D25"/>
  <c r="D15"/>
  <c r="D10"/>
  <c r="D6"/>
  <c r="G7" i="19"/>
  <c r="H7"/>
  <c r="G9"/>
  <c r="H9"/>
  <c r="G12"/>
  <c r="H12"/>
  <c r="G29"/>
  <c r="G14"/>
  <c r="G33"/>
  <c r="H29"/>
  <c r="H14"/>
  <c r="H33"/>
  <c r="G39"/>
  <c r="H39"/>
  <c r="G48"/>
  <c r="H48"/>
  <c r="G55"/>
  <c r="G52"/>
  <c r="H55"/>
  <c r="H52"/>
  <c r="G57"/>
  <c r="G51"/>
  <c r="G64"/>
  <c r="H57"/>
  <c r="H51"/>
  <c r="H64"/>
  <c r="G60"/>
  <c r="H60"/>
  <c r="E12" i="20"/>
  <c r="E5"/>
  <c r="E8"/>
  <c r="E32"/>
  <c r="E41"/>
  <c r="E42"/>
  <c r="C32" i="39"/>
  <c r="D32"/>
  <c r="C7"/>
  <c r="D7"/>
  <c r="C11"/>
  <c r="D11"/>
  <c r="C15"/>
  <c r="D15"/>
  <c r="C20"/>
  <c r="D20"/>
  <c r="C26"/>
  <c r="D26"/>
  <c r="AJ14" i="26"/>
  <c r="AK14"/>
  <c r="AI14"/>
  <c r="AJ56"/>
  <c r="AK56"/>
  <c r="AJ39"/>
  <c r="AK39"/>
  <c r="AJ43"/>
  <c r="AK43"/>
  <c r="AJ46"/>
  <c r="AK46"/>
  <c r="AJ49"/>
  <c r="AK49"/>
  <c r="AJ35"/>
  <c r="AK35"/>
  <c r="AJ16"/>
  <c r="AK16"/>
  <c r="AJ9"/>
  <c r="AK9"/>
  <c r="AJ7"/>
  <c r="AK7"/>
  <c r="AH31"/>
  <c r="AG31"/>
  <c r="AF31"/>
  <c r="AH51"/>
  <c r="AH50"/>
  <c r="AH49"/>
  <c r="AH48"/>
  <c r="AH47"/>
  <c r="AH46"/>
  <c r="AH45"/>
  <c r="AH44"/>
  <c r="AH43"/>
  <c r="AH41"/>
  <c r="AH42"/>
  <c r="AH40"/>
  <c r="AH37"/>
  <c r="AH38"/>
  <c r="AH36"/>
  <c r="AH35"/>
  <c r="AH18"/>
  <c r="AH19"/>
  <c r="AH20"/>
  <c r="AH21"/>
  <c r="AH22"/>
  <c r="AH23"/>
  <c r="AH24"/>
  <c r="AH25"/>
  <c r="AH26"/>
  <c r="AH27"/>
  <c r="AH28"/>
  <c r="AH29"/>
  <c r="AH30"/>
  <c r="AH32"/>
  <c r="AH33"/>
  <c r="AH34"/>
  <c r="AH17"/>
  <c r="AH15"/>
  <c r="AH13"/>
  <c r="AH12"/>
  <c r="AH11"/>
  <c r="AH10"/>
  <c r="AH9"/>
  <c r="AH8"/>
  <c r="AH7"/>
  <c r="AI7"/>
  <c r="AI9"/>
  <c r="AI16"/>
  <c r="AI56"/>
  <c r="AI35"/>
  <c r="AI39"/>
  <c r="AI43"/>
  <c r="AI46"/>
  <c r="AI49"/>
  <c r="AF28"/>
  <c r="AE49"/>
  <c r="AE43"/>
  <c r="AE39"/>
  <c r="AE35"/>
  <c r="AE16"/>
  <c r="AH16"/>
  <c r="AE9"/>
  <c r="AD7"/>
  <c r="AE7"/>
  <c r="AA49"/>
  <c r="AB49"/>
  <c r="AA46"/>
  <c r="AB46"/>
  <c r="AA43"/>
  <c r="AB43"/>
  <c r="AA39"/>
  <c r="AB39"/>
  <c r="AA35"/>
  <c r="AB35"/>
  <c r="AB16"/>
  <c r="AB14"/>
  <c r="AB56"/>
  <c r="AB7"/>
  <c r="Y49"/>
  <c r="Y46"/>
  <c r="Y43"/>
  <c r="Y39"/>
  <c r="Y35"/>
  <c r="Y16"/>
  <c r="Y7"/>
  <c r="V49"/>
  <c r="V46"/>
  <c r="V16"/>
  <c r="U9"/>
  <c r="V9"/>
  <c r="V7"/>
  <c r="S49"/>
  <c r="S43"/>
  <c r="S39"/>
  <c r="S16"/>
  <c r="S7"/>
  <c r="P43"/>
  <c r="P39"/>
  <c r="P35"/>
  <c r="P16"/>
  <c r="P9"/>
  <c r="P7"/>
  <c r="M49"/>
  <c r="M43"/>
  <c r="M39"/>
  <c r="M35"/>
  <c r="M16"/>
  <c r="M9"/>
  <c r="M7"/>
  <c r="J49"/>
  <c r="J43"/>
  <c r="J39"/>
  <c r="AH39"/>
  <c r="J35"/>
  <c r="J16"/>
  <c r="J9"/>
  <c r="J7"/>
  <c r="AY33" i="35"/>
  <c r="AY30"/>
  <c r="AY7"/>
  <c r="AY8"/>
  <c r="AY9"/>
  <c r="AY10"/>
  <c r="AY11"/>
  <c r="AY12"/>
  <c r="AY13"/>
  <c r="AY14"/>
  <c r="AY15"/>
  <c r="AY16"/>
  <c r="AY17"/>
  <c r="AY18"/>
  <c r="AY19"/>
  <c r="AY20"/>
  <c r="AY21"/>
  <c r="AY22"/>
  <c r="AY23"/>
  <c r="AY24"/>
  <c r="AY25"/>
  <c r="AY26"/>
  <c r="AY27"/>
  <c r="AY28"/>
  <c r="AY29"/>
  <c r="AY31"/>
  <c r="AY32"/>
  <c r="AY34"/>
  <c r="AY6"/>
  <c r="AV34"/>
  <c r="AV33"/>
  <c r="AV32"/>
  <c r="AV31"/>
  <c r="AV30"/>
  <c r="AV29"/>
  <c r="AV7"/>
  <c r="AV8"/>
  <c r="AV9"/>
  <c r="AV10"/>
  <c r="AV11"/>
  <c r="AV12"/>
  <c r="AV13"/>
  <c r="AV14"/>
  <c r="AV15"/>
  <c r="AV16"/>
  <c r="AV17"/>
  <c r="AV18"/>
  <c r="AV19"/>
  <c r="AV20"/>
  <c r="AV21"/>
  <c r="AV22"/>
  <c r="AV23"/>
  <c r="AV24"/>
  <c r="AV25"/>
  <c r="AV26"/>
  <c r="AV27"/>
  <c r="AV28"/>
  <c r="AV6"/>
  <c r="AS34"/>
  <c r="AS30"/>
  <c r="AP33"/>
  <c r="AP34"/>
  <c r="AP30"/>
  <c r="AM34"/>
  <c r="AM30"/>
  <c r="AJ34"/>
  <c r="AJ33"/>
  <c r="AJ30"/>
  <c r="AG34"/>
  <c r="AG33"/>
  <c r="AG30"/>
  <c r="AD34"/>
  <c r="AD33"/>
  <c r="AD30"/>
  <c r="AA34"/>
  <c r="AA33"/>
  <c r="AA32"/>
  <c r="AA31"/>
  <c r="AA30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6"/>
  <c r="AA7"/>
  <c r="X33"/>
  <c r="X30"/>
  <c r="U34"/>
  <c r="U30"/>
  <c r="R34"/>
  <c r="R33"/>
  <c r="R30"/>
  <c r="O33"/>
  <c r="O30"/>
  <c r="L33"/>
  <c r="L30"/>
  <c r="L34"/>
  <c r="I34"/>
  <c r="I33"/>
  <c r="I30"/>
  <c r="F34"/>
  <c r="F33"/>
  <c r="F30"/>
  <c r="M99" i="23"/>
  <c r="M97"/>
  <c r="M94"/>
  <c r="M90"/>
  <c r="M81"/>
  <c r="M75"/>
  <c r="M71"/>
  <c r="M62"/>
  <c r="M59"/>
  <c r="M54"/>
  <c r="M46"/>
  <c r="M43"/>
  <c r="M37"/>
  <c r="M35"/>
  <c r="M29"/>
  <c r="M25"/>
  <c r="M19"/>
  <c r="M16"/>
  <c r="M9"/>
  <c r="M5"/>
  <c r="X35" i="26"/>
  <c r="X39"/>
  <c r="X43"/>
  <c r="X46"/>
  <c r="X49"/>
  <c r="D42" i="20"/>
  <c r="D41"/>
  <c r="D47"/>
  <c r="D32"/>
  <c r="D12"/>
  <c r="D8"/>
  <c r="D5"/>
  <c r="D4"/>
  <c r="AX8" i="35"/>
  <c r="AX9"/>
  <c r="AX10"/>
  <c r="AX11"/>
  <c r="AX12"/>
  <c r="AX13"/>
  <c r="AX14"/>
  <c r="AX15"/>
  <c r="AX16"/>
  <c r="AX17"/>
  <c r="AX18"/>
  <c r="AX19"/>
  <c r="AX20"/>
  <c r="AX22"/>
  <c r="AX23"/>
  <c r="AX24"/>
  <c r="AX25"/>
  <c r="AX26"/>
  <c r="AX27"/>
  <c r="AX28"/>
  <c r="AX32"/>
  <c r="AX33"/>
  <c r="AX6"/>
  <c r="AU29"/>
  <c r="AU31"/>
  <c r="AU32"/>
  <c r="AU33"/>
  <c r="AU6"/>
  <c r="AU7"/>
  <c r="AX7"/>
  <c r="AU8"/>
  <c r="AU9"/>
  <c r="AU10"/>
  <c r="AU11"/>
  <c r="AU12"/>
  <c r="AU13"/>
  <c r="AU14"/>
  <c r="AU15"/>
  <c r="AU16"/>
  <c r="AU17"/>
  <c r="AU18"/>
  <c r="AU19"/>
  <c r="AU20"/>
  <c r="AU22"/>
  <c r="AU23"/>
  <c r="AU24"/>
  <c r="AU25"/>
  <c r="AU26"/>
  <c r="AU27"/>
  <c r="AU28"/>
  <c r="AR34"/>
  <c r="AR30"/>
  <c r="AO33"/>
  <c r="AO30"/>
  <c r="AL30"/>
  <c r="AU30"/>
  <c r="AX30"/>
  <c r="AI34"/>
  <c r="AI33"/>
  <c r="AI30"/>
  <c r="AF34"/>
  <c r="AF33"/>
  <c r="AF30"/>
  <c r="AC34"/>
  <c r="AC33"/>
  <c r="AC30"/>
  <c r="Z31"/>
  <c r="AX31"/>
  <c r="Z7"/>
  <c r="Z8"/>
  <c r="Z9"/>
  <c r="Z10"/>
  <c r="Z11"/>
  <c r="Z12"/>
  <c r="Z13"/>
  <c r="Z14"/>
  <c r="Z15"/>
  <c r="Z16"/>
  <c r="Z17"/>
  <c r="Z18"/>
  <c r="Z19"/>
  <c r="Z20"/>
  <c r="Z22"/>
  <c r="Z23"/>
  <c r="Z24"/>
  <c r="Z25"/>
  <c r="Z26"/>
  <c r="Z27"/>
  <c r="Z28"/>
  <c r="Z29"/>
  <c r="AX29"/>
  <c r="Z32"/>
  <c r="Z33"/>
  <c r="Z6"/>
  <c r="Y31"/>
  <c r="Y32"/>
  <c r="Y33"/>
  <c r="Y29"/>
  <c r="Y19"/>
  <c r="Y20"/>
  <c r="Y22"/>
  <c r="Y23"/>
  <c r="Y24"/>
  <c r="Y25"/>
  <c r="Y26"/>
  <c r="Y27"/>
  <c r="Y28"/>
  <c r="Y7"/>
  <c r="AW7"/>
  <c r="Y8"/>
  <c r="Y9"/>
  <c r="Y10"/>
  <c r="Y11"/>
  <c r="Y12"/>
  <c r="Y13"/>
  <c r="Y14"/>
  <c r="Y15"/>
  <c r="Y16"/>
  <c r="Y17"/>
  <c r="Y18"/>
  <c r="W33"/>
  <c r="W30"/>
  <c r="Z30"/>
  <c r="Q34"/>
  <c r="Q33"/>
  <c r="T34"/>
  <c r="T30"/>
  <c r="Q30"/>
  <c r="N34"/>
  <c r="N33"/>
  <c r="N30"/>
  <c r="K34"/>
  <c r="K33"/>
  <c r="K30"/>
  <c r="H34"/>
  <c r="H33"/>
  <c r="H30"/>
  <c r="E34"/>
  <c r="E33"/>
  <c r="E30"/>
  <c r="G38" i="31"/>
  <c r="G25"/>
  <c r="C25"/>
  <c r="C38"/>
  <c r="C15"/>
  <c r="C10"/>
  <c r="C6"/>
  <c r="AG51" i="26"/>
  <c r="AG50"/>
  <c r="AG48"/>
  <c r="AG47"/>
  <c r="AG46"/>
  <c r="AG45"/>
  <c r="AG44"/>
  <c r="AG43"/>
  <c r="AG41"/>
  <c r="AG42"/>
  <c r="AG40"/>
  <c r="AF37"/>
  <c r="AG37"/>
  <c r="AF38"/>
  <c r="AG38"/>
  <c r="AG36"/>
  <c r="AG35"/>
  <c r="AG18"/>
  <c r="AG19"/>
  <c r="AG20"/>
  <c r="AG21"/>
  <c r="AG22"/>
  <c r="AG23"/>
  <c r="AG24"/>
  <c r="AG25"/>
  <c r="AG26"/>
  <c r="AG27"/>
  <c r="AG29"/>
  <c r="AG30"/>
  <c r="AG32"/>
  <c r="AG33"/>
  <c r="AG34"/>
  <c r="AG17"/>
  <c r="AG16"/>
  <c r="AG15"/>
  <c r="AG11"/>
  <c r="AG12"/>
  <c r="AG13"/>
  <c r="AG10"/>
  <c r="AD49"/>
  <c r="AD43"/>
  <c r="AD39"/>
  <c r="AD35"/>
  <c r="AD16"/>
  <c r="AD9"/>
  <c r="AG9"/>
  <c r="AG8"/>
  <c r="AG7"/>
  <c r="AF49"/>
  <c r="AF43"/>
  <c r="AF35"/>
  <c r="AF16"/>
  <c r="AF15"/>
  <c r="AF9"/>
  <c r="AF51"/>
  <c r="AF50"/>
  <c r="AF48"/>
  <c r="AF47"/>
  <c r="AF45"/>
  <c r="AF44"/>
  <c r="AF42"/>
  <c r="AF41"/>
  <c r="AF40"/>
  <c r="AF36"/>
  <c r="AF34"/>
  <c r="AF33"/>
  <c r="AF32"/>
  <c r="AF30"/>
  <c r="AF29"/>
  <c r="AF27"/>
  <c r="AF26"/>
  <c r="AF25"/>
  <c r="AF24"/>
  <c r="AF23"/>
  <c r="AF22"/>
  <c r="AF21"/>
  <c r="AF20"/>
  <c r="AF19"/>
  <c r="AF18"/>
  <c r="AF17"/>
  <c r="AF13"/>
  <c r="AF12"/>
  <c r="AF11"/>
  <c r="AF10"/>
  <c r="AF8"/>
  <c r="AA16"/>
  <c r="AA14"/>
  <c r="AA56"/>
  <c r="U49"/>
  <c r="AG49"/>
  <c r="U46"/>
  <c r="U16"/>
  <c r="W16"/>
  <c r="X16"/>
  <c r="X14"/>
  <c r="X56"/>
  <c r="U7"/>
  <c r="W7"/>
  <c r="X7"/>
  <c r="Z7"/>
  <c r="AA7"/>
  <c r="R49"/>
  <c r="Q49"/>
  <c r="R43"/>
  <c r="R39"/>
  <c r="R16"/>
  <c r="R7"/>
  <c r="I35"/>
  <c r="K35"/>
  <c r="L35"/>
  <c r="I39"/>
  <c r="K39"/>
  <c r="L39"/>
  <c r="L43"/>
  <c r="I43"/>
  <c r="L49"/>
  <c r="I49"/>
  <c r="O49"/>
  <c r="O43"/>
  <c r="O39"/>
  <c r="O35"/>
  <c r="O16"/>
  <c r="O9"/>
  <c r="O7"/>
  <c r="L16"/>
  <c r="L9"/>
  <c r="L7"/>
  <c r="I16"/>
  <c r="I9"/>
  <c r="I7"/>
  <c r="L25" i="23"/>
  <c r="L19"/>
  <c r="L16"/>
  <c r="L90"/>
  <c r="L94"/>
  <c r="L81"/>
  <c r="L75"/>
  <c r="L62"/>
  <c r="L59"/>
  <c r="L54"/>
  <c r="L46"/>
  <c r="L43"/>
  <c r="L37"/>
  <c r="L35"/>
  <c r="L9"/>
  <c r="L5"/>
  <c r="C42" i="20"/>
  <c r="C41"/>
  <c r="C47"/>
  <c r="B6" i="31"/>
  <c r="B15"/>
  <c r="B25"/>
  <c r="B10"/>
  <c r="K81" i="23"/>
  <c r="K9"/>
  <c r="K90"/>
  <c r="K94"/>
  <c r="AQ34" i="35"/>
  <c r="AQ30"/>
  <c r="AT28"/>
  <c r="H16" i="26"/>
  <c r="K16"/>
  <c r="N16"/>
  <c r="Q16"/>
  <c r="T16"/>
  <c r="Z16"/>
  <c r="AC16"/>
  <c r="Z35"/>
  <c r="Z39"/>
  <c r="Z14"/>
  <c r="Z56"/>
  <c r="Z43"/>
  <c r="Z46"/>
  <c r="Z49"/>
  <c r="C5" i="20"/>
  <c r="K62" i="23"/>
  <c r="K19"/>
  <c r="K16"/>
  <c r="C12" i="20"/>
  <c r="AT22" i="35"/>
  <c r="K46" i="23"/>
  <c r="K37"/>
  <c r="F29" i="19"/>
  <c r="F14"/>
  <c r="F33"/>
  <c r="F66"/>
  <c r="F9"/>
  <c r="AW22" i="35"/>
  <c r="C8" i="20"/>
  <c r="U47" i="27"/>
  <c r="U49"/>
  <c r="F37"/>
  <c r="I37"/>
  <c r="L37"/>
  <c r="O37"/>
  <c r="R37"/>
  <c r="F34"/>
  <c r="I34"/>
  <c r="I38"/>
  <c r="L34"/>
  <c r="L38"/>
  <c r="O34"/>
  <c r="O38"/>
  <c r="R34"/>
  <c r="R38"/>
  <c r="C37"/>
  <c r="C34"/>
  <c r="F53"/>
  <c r="I53"/>
  <c r="I54"/>
  <c r="L53"/>
  <c r="O53"/>
  <c r="R53"/>
  <c r="C53"/>
  <c r="F49"/>
  <c r="F54"/>
  <c r="I49"/>
  <c r="L49"/>
  <c r="L54"/>
  <c r="O49"/>
  <c r="O54"/>
  <c r="R49"/>
  <c r="R54"/>
  <c r="C49"/>
  <c r="U52"/>
  <c r="AT23" i="35"/>
  <c r="AT24"/>
  <c r="AT25"/>
  <c r="AT26"/>
  <c r="AT27"/>
  <c r="AT29"/>
  <c r="AT6"/>
  <c r="AW6"/>
  <c r="AT7"/>
  <c r="AT8"/>
  <c r="AT9"/>
  <c r="AT10"/>
  <c r="AT11"/>
  <c r="AT12"/>
  <c r="AT13"/>
  <c r="AT14"/>
  <c r="AT15"/>
  <c r="AT16"/>
  <c r="AT17"/>
  <c r="AT18"/>
  <c r="AT19"/>
  <c r="AT20"/>
  <c r="AN30"/>
  <c r="AK30"/>
  <c r="AK34"/>
  <c r="U32" i="27"/>
  <c r="AW19" i="35"/>
  <c r="K25" i="23"/>
  <c r="F55" i="19"/>
  <c r="F52"/>
  <c r="F51"/>
  <c r="N49" i="26"/>
  <c r="AW8" i="35"/>
  <c r="AW10"/>
  <c r="AW12"/>
  <c r="AW13"/>
  <c r="AW16"/>
  <c r="AW17"/>
  <c r="AW18"/>
  <c r="AW23"/>
  <c r="AW24"/>
  <c r="AW25"/>
  <c r="AW27"/>
  <c r="AW29"/>
  <c r="V30"/>
  <c r="K43" i="23"/>
  <c r="K35"/>
  <c r="K54"/>
  <c r="K53"/>
  <c r="F7" i="19"/>
  <c r="N9" i="26"/>
  <c r="U36" i="27"/>
  <c r="U33"/>
  <c r="U48"/>
  <c r="U50"/>
  <c r="U53"/>
  <c r="K75" i="23"/>
  <c r="K59"/>
  <c r="AW14" i="35"/>
  <c r="K5" i="23"/>
  <c r="K29"/>
  <c r="K97"/>
  <c r="F23" i="27"/>
  <c r="I23"/>
  <c r="L23"/>
  <c r="O23"/>
  <c r="R23"/>
  <c r="C23"/>
  <c r="T46" i="26"/>
  <c r="AF46"/>
  <c r="B20" i="39"/>
  <c r="B32"/>
  <c r="B15"/>
  <c r="B26"/>
  <c r="B11"/>
  <c r="B7"/>
  <c r="K7" i="26"/>
  <c r="N7"/>
  <c r="Q7"/>
  <c r="T7"/>
  <c r="AC7"/>
  <c r="H7"/>
  <c r="Q39"/>
  <c r="Q14"/>
  <c r="Q43"/>
  <c r="W49"/>
  <c r="W46"/>
  <c r="W43"/>
  <c r="W39"/>
  <c r="W14"/>
  <c r="W56"/>
  <c r="W35"/>
  <c r="C32" i="20"/>
  <c r="S30" i="35"/>
  <c r="S34"/>
  <c r="F39" i="19"/>
  <c r="F48"/>
  <c r="F57"/>
  <c r="F60"/>
  <c r="F12"/>
  <c r="U46" i="27"/>
  <c r="U51"/>
  <c r="U45"/>
  <c r="U35"/>
  <c r="U37"/>
  <c r="U38"/>
  <c r="U10"/>
  <c r="U9"/>
  <c r="O8"/>
  <c r="O11"/>
  <c r="L8"/>
  <c r="L11"/>
  <c r="I8"/>
  <c r="I11"/>
  <c r="F8"/>
  <c r="F11"/>
  <c r="C8"/>
  <c r="C11"/>
  <c r="AW26" i="35"/>
  <c r="AW31"/>
  <c r="M30"/>
  <c r="Y30"/>
  <c r="AW30"/>
  <c r="G30"/>
  <c r="AW9"/>
  <c r="AW28"/>
  <c r="Y6"/>
  <c r="F25" i="31"/>
  <c r="AT33" i="35"/>
  <c r="AN33"/>
  <c r="AN34"/>
  <c r="AH33"/>
  <c r="AE33"/>
  <c r="AB33"/>
  <c r="V33"/>
  <c r="V34"/>
  <c r="P33"/>
  <c r="M33"/>
  <c r="J33"/>
  <c r="G33"/>
  <c r="G34"/>
  <c r="D33"/>
  <c r="AW32"/>
  <c r="AH30"/>
  <c r="AH34"/>
  <c r="AE30"/>
  <c r="AE34"/>
  <c r="AB30"/>
  <c r="AB34"/>
  <c r="P30"/>
  <c r="P34"/>
  <c r="J30"/>
  <c r="D30"/>
  <c r="D34"/>
  <c r="AW11"/>
  <c r="F38" i="31"/>
  <c r="F40"/>
  <c r="B38"/>
  <c r="B40"/>
  <c r="H9" i="26"/>
  <c r="K9"/>
  <c r="T9"/>
  <c r="AC9"/>
  <c r="H35"/>
  <c r="N35"/>
  <c r="T35"/>
  <c r="AC35"/>
  <c r="H39"/>
  <c r="H14"/>
  <c r="N39"/>
  <c r="T39"/>
  <c r="AC39"/>
  <c r="AC14"/>
  <c r="AC56"/>
  <c r="H43"/>
  <c r="K43"/>
  <c r="N43"/>
  <c r="N14"/>
  <c r="T43"/>
  <c r="AC43"/>
  <c r="H49"/>
  <c r="K49"/>
  <c r="T49"/>
  <c r="AC49"/>
  <c r="AF54"/>
  <c r="AF55"/>
  <c r="AW33" i="35"/>
  <c r="AW15"/>
  <c r="J34"/>
  <c r="U34" i="27"/>
  <c r="C54"/>
  <c r="U54"/>
  <c r="C38"/>
  <c r="F38"/>
  <c r="F64" i="19"/>
  <c r="AW20" i="35"/>
  <c r="AF7" i="26"/>
  <c r="C4" i="20"/>
  <c r="C39"/>
  <c r="K33" i="23"/>
  <c r="K71"/>
  <c r="K99"/>
  <c r="U8" i="27"/>
  <c r="U11"/>
  <c r="N56" i="26"/>
  <c r="T14"/>
  <c r="T56"/>
  <c r="H56"/>
  <c r="Q56"/>
  <c r="K14"/>
  <c r="K56"/>
  <c r="AT30" i="35"/>
  <c r="AT34"/>
  <c r="C40" i="31"/>
  <c r="G40"/>
  <c r="AD14" i="26"/>
  <c r="AD56"/>
  <c r="U14"/>
  <c r="U56"/>
  <c r="R14"/>
  <c r="R56"/>
  <c r="L14"/>
  <c r="L56"/>
  <c r="I14"/>
  <c r="I56"/>
  <c r="O14"/>
  <c r="O56"/>
  <c r="L29" i="23"/>
  <c r="L97"/>
  <c r="L53"/>
  <c r="L33"/>
  <c r="L71"/>
  <c r="L99"/>
  <c r="D39" i="20"/>
  <c r="AO34" i="35"/>
  <c r="W34"/>
  <c r="Z34"/>
  <c r="AF39" i="26"/>
  <c r="AG39"/>
  <c r="AF14"/>
  <c r="AF56"/>
  <c r="AG14"/>
  <c r="AG56"/>
  <c r="AE14"/>
  <c r="AE56"/>
  <c r="Y14"/>
  <c r="Y56"/>
  <c r="V14"/>
  <c r="V56"/>
  <c r="S14"/>
  <c r="S56"/>
  <c r="P14"/>
  <c r="P56"/>
  <c r="M14"/>
  <c r="M56"/>
  <c r="J14"/>
  <c r="AL34" i="35"/>
  <c r="AU34"/>
  <c r="AX34"/>
  <c r="AW34"/>
  <c r="X34"/>
  <c r="O34"/>
  <c r="M34"/>
  <c r="Y34"/>
  <c r="M53" i="23"/>
  <c r="M33"/>
  <c r="J56" i="26"/>
  <c r="AH14"/>
  <c r="AH56"/>
  <c r="U23" i="27"/>
  <c r="W8"/>
  <c r="W11"/>
  <c r="V8"/>
  <c r="V11"/>
  <c r="G66" i="19"/>
  <c r="H66"/>
  <c r="E39" i="20"/>
  <c r="E47"/>
  <c r="E4"/>
</calcChain>
</file>

<file path=xl/sharedStrings.xml><?xml version="1.0" encoding="utf-8"?>
<sst xmlns="http://schemas.openxmlformats.org/spreadsheetml/2006/main" count="844" uniqueCount="473">
  <si>
    <t>Napköziotthonos Óvoda</t>
  </si>
  <si>
    <t>Személyi juttatások</t>
  </si>
  <si>
    <t>Általános tartalék</t>
  </si>
  <si>
    <t>Felhalmozási kiadások</t>
  </si>
  <si>
    <t>Céltartalék</t>
  </si>
  <si>
    <t>Összesen</t>
  </si>
  <si>
    <t>Kulturális, sportcélú kiadás</t>
  </si>
  <si>
    <t>Tartalékok</t>
  </si>
  <si>
    <t>FEJLESZTÉSEK (e Ft)</t>
  </si>
  <si>
    <t>Önkormányzat</t>
  </si>
  <si>
    <t>Munkaadókat terhelő járulékok</t>
  </si>
  <si>
    <t>Település üzemeltetés kiadásai</t>
  </si>
  <si>
    <t>Címszám</t>
  </si>
  <si>
    <t>Címnév</t>
  </si>
  <si>
    <t>Alcímszám</t>
  </si>
  <si>
    <t>Működési bevételek</t>
  </si>
  <si>
    <t>Helyi adók</t>
  </si>
  <si>
    <t>Bírságok, pótlékok és egyéb sajátos bevételek</t>
  </si>
  <si>
    <t>Felhalmozási és tőkejellegű bevételek</t>
  </si>
  <si>
    <t>Országgyűlési képviselő választás</t>
  </si>
  <si>
    <t>K I A D Á S O K  (e F t)</t>
  </si>
  <si>
    <t>Alcím /szakfeladat/ név</t>
  </si>
  <si>
    <t>Dologi kiadások</t>
  </si>
  <si>
    <t>Részelőir.sz.</t>
  </si>
  <si>
    <t>Részelőirányzat név</t>
  </si>
  <si>
    <t>Óvodai intézményi étkeztetés</t>
  </si>
  <si>
    <t>Egészségügyi ellát. kiadásai</t>
  </si>
  <si>
    <t>Szociális ellátás kiadásai</t>
  </si>
  <si>
    <t>Önkormányzati képviselő választás</t>
  </si>
  <si>
    <t>KIADÁSOK ÖSSZESEN:</t>
  </si>
  <si>
    <t>Átengedett központi adók</t>
  </si>
  <si>
    <t>Felhalmozási bevételek</t>
  </si>
  <si>
    <t>Beruházási kiadások összesen:</t>
  </si>
  <si>
    <t>Tárgyi eszközök, immateriális javak értékesítése</t>
  </si>
  <si>
    <t>Előző évek pénzmaradványának igénybevétele</t>
  </si>
  <si>
    <t>Háziorvosi alapellátás</t>
  </si>
  <si>
    <t>Közművelődési tevékenységek és támogatásuk</t>
  </si>
  <si>
    <t>Felújítási kiadások összesen:</t>
  </si>
  <si>
    <t>Működési célra</t>
  </si>
  <si>
    <t>Felhalmozási célra</t>
  </si>
  <si>
    <t>M.adót terhelő j.</t>
  </si>
  <si>
    <t>Településüzemeltetés kiadásai</t>
  </si>
  <si>
    <t>Pénzeszközátadás összesen</t>
  </si>
  <si>
    <r>
      <t>BERUHÁZÁSI</t>
    </r>
    <r>
      <rPr>
        <sz val="10"/>
        <rFont val="Times New Roman"/>
        <family val="1"/>
        <charset val="238"/>
      </rPr>
      <t xml:space="preserve"> kiadások</t>
    </r>
  </si>
  <si>
    <r>
      <t xml:space="preserve">FELÚJÍTÁSI </t>
    </r>
    <r>
      <rPr>
        <sz val="10"/>
        <rFont val="Times New Roman"/>
        <family val="1"/>
        <charset val="238"/>
      </rPr>
      <t>kiadások</t>
    </r>
  </si>
  <si>
    <t>I</t>
  </si>
  <si>
    <t>1.</t>
  </si>
  <si>
    <t>Működési kiadások:</t>
  </si>
  <si>
    <t>2.</t>
  </si>
  <si>
    <t>3.</t>
  </si>
  <si>
    <t>Dologi és egyéb folyó kiadások</t>
  </si>
  <si>
    <t xml:space="preserve">4. </t>
  </si>
  <si>
    <t>Egyéb működési kiadások</t>
  </si>
  <si>
    <t>Támogatásértékű működési kiadások</t>
  </si>
  <si>
    <t>Működési célú pénzeszközátadás államháztartáson kívülre</t>
  </si>
  <si>
    <t>5.</t>
  </si>
  <si>
    <t>Ellátottak pénzbeli juttatásai</t>
  </si>
  <si>
    <t>II</t>
  </si>
  <si>
    <t>Beruházási kiadások ÁFÁ-val</t>
  </si>
  <si>
    <t>Felújítási kiadások ÁFÁ-val</t>
  </si>
  <si>
    <t>Egyéb felhalmozási kiadások</t>
  </si>
  <si>
    <t>Támogatásértékű felhalmozási kiadások</t>
  </si>
  <si>
    <t>Felhalmozási célú pénzeszközátadás államháztartáson kívülre</t>
  </si>
  <si>
    <t>III</t>
  </si>
  <si>
    <t>Támogatási kölcsönök nyújtása, törlesztése</t>
  </si>
  <si>
    <t>IV</t>
  </si>
  <si>
    <t>Pénzforgalom nélküli kiadások:</t>
  </si>
  <si>
    <t>Alap- és vállalkozási tevékenységek közötti elszámolások</t>
  </si>
  <si>
    <t>Egyéb pénzforgalom nélküli kiadások</t>
  </si>
  <si>
    <t xml:space="preserve">A </t>
  </si>
  <si>
    <t>Költségvetési kiadások:</t>
  </si>
  <si>
    <t>A</t>
  </si>
  <si>
    <t>KÖLTSÉGVETÉSI KIADÁSOK ÖSSZESEN:</t>
  </si>
  <si>
    <t>E</t>
  </si>
  <si>
    <t>A költségvetési többlet felhasználásához kapcsolódó finanszírozási kiadások:</t>
  </si>
  <si>
    <t>VII.</t>
  </si>
  <si>
    <t>Hitelek törlesztése és kötvénybeváltás kiadásai:</t>
  </si>
  <si>
    <t>Működési célú hitel törlesztése és működési célú kötvénybeváltás</t>
  </si>
  <si>
    <t>Felhalmozási célú hitel törlesztése és felhalm.célú kötvénybeváltás</t>
  </si>
  <si>
    <t>FINANSZÍROZÁSI KIADÁSOK ÖSSZESEN:</t>
  </si>
  <si>
    <t>TÁRGYÉVI KIADÁSOK:</t>
  </si>
  <si>
    <t>A+E</t>
  </si>
  <si>
    <t>B</t>
  </si>
  <si>
    <t>Illetékek</t>
  </si>
  <si>
    <t>Működési támogatások</t>
  </si>
  <si>
    <t>4.</t>
  </si>
  <si>
    <t>Egyéb működési bevételek</t>
  </si>
  <si>
    <t>Működési célú pénzeszköz átvétel államháztartáson kívülről</t>
  </si>
  <si>
    <t>Előző évi működési célú pénzmaradvány átvétel</t>
  </si>
  <si>
    <t>Előző évi költségvetési kiegészítések, visszatérülések</t>
  </si>
  <si>
    <t xml:space="preserve">II. </t>
  </si>
  <si>
    <t>Önkormányzatok sajátos felhalmozási és tőke bevételei</t>
  </si>
  <si>
    <t>Pénzügyi befektetések bevételei</t>
  </si>
  <si>
    <t>Felhalmozási támogatások</t>
  </si>
  <si>
    <t>Központosított előirányzatokból fejlesztési célúak</t>
  </si>
  <si>
    <t>Fejlesztési célú támogatások</t>
  </si>
  <si>
    <t>Egyéb felhalmozási bevételek</t>
  </si>
  <si>
    <t>Támogatásértékű felhalmozási bevételek összesen</t>
  </si>
  <si>
    <t>Előző évi felhalmozási célú pénzmaradvány átvétel</t>
  </si>
  <si>
    <t>Pénzforgalom nélküli bevételek</t>
  </si>
  <si>
    <t>Alap- és vállalkozási tevékenység közötti elszámolások</t>
  </si>
  <si>
    <r>
      <t>KÖLTSÉGVETÉSI BEVÉTELEK ÖSSZESEN</t>
    </r>
    <r>
      <rPr>
        <sz val="12"/>
        <rFont val="Times New Roman"/>
        <family val="1"/>
        <charset val="238"/>
      </rPr>
      <t>:</t>
    </r>
  </si>
  <si>
    <t>4.1.</t>
  </si>
  <si>
    <t>4.2.</t>
  </si>
  <si>
    <t>4.3.</t>
  </si>
  <si>
    <t>3.1.</t>
  </si>
  <si>
    <t>3.2</t>
  </si>
  <si>
    <t>2.1.</t>
  </si>
  <si>
    <t>2.2.</t>
  </si>
  <si>
    <t>2.3.</t>
  </si>
  <si>
    <t>2.4.</t>
  </si>
  <si>
    <t>3.3</t>
  </si>
  <si>
    <t>4.1</t>
  </si>
  <si>
    <t>4.2</t>
  </si>
  <si>
    <t>4.3</t>
  </si>
  <si>
    <t>4.4</t>
  </si>
  <si>
    <t>1.1</t>
  </si>
  <si>
    <t>1.2</t>
  </si>
  <si>
    <t>1.3</t>
  </si>
  <si>
    <t>2.1</t>
  </si>
  <si>
    <t>2.2</t>
  </si>
  <si>
    <t>3.1</t>
  </si>
  <si>
    <t>C</t>
  </si>
  <si>
    <t>Költségvetési hiány belső finanszírozására szolgáló pénzforgalom nélküli bevételek</t>
  </si>
  <si>
    <t>V</t>
  </si>
  <si>
    <t>TÁRGYÉVI BEVÉTELEK:</t>
  </si>
  <si>
    <t xml:space="preserve">Támogatásértékű működési bevételek </t>
  </si>
  <si>
    <t>Felhalmozási célú pénzeszköz átvétel államháztartáson kívülről</t>
  </si>
  <si>
    <t>D</t>
  </si>
  <si>
    <t>Költségvetési hiány belső finanszírozását meghaladó összegének külső finanszírozására szolgáló bevételek</t>
  </si>
  <si>
    <t>VI</t>
  </si>
  <si>
    <t>Értékpapírok vásárlásának kiadásai</t>
  </si>
  <si>
    <t>B+C+D</t>
  </si>
  <si>
    <t>EGYÉB MŰKÖDÉSI KIADÁSOK (e Ft)</t>
  </si>
  <si>
    <t>Működési célú pénzeszköz átadás államháztartáson kívülre</t>
  </si>
  <si>
    <t>Társadalom-, és szociálpolitikai és egyéb juttatás, támog.</t>
  </si>
  <si>
    <t xml:space="preserve"> - önkormányzat saját pénzmaradványa</t>
  </si>
  <si>
    <t>1.4.</t>
  </si>
  <si>
    <t>Felhalmozási célú ÁFA bevétel</t>
  </si>
  <si>
    <t>Lakásfenntartási támogatás</t>
  </si>
  <si>
    <t>Pénzbeli temetési segély</t>
  </si>
  <si>
    <t>Rendkívüli gyermekvédelmi támogatás</t>
  </si>
  <si>
    <t xml:space="preserve"> - közművagyon kezelés maradványa</t>
  </si>
  <si>
    <t>Önkormányzati jogalkotás</t>
  </si>
  <si>
    <t>01</t>
  </si>
  <si>
    <t>02</t>
  </si>
  <si>
    <t>03</t>
  </si>
  <si>
    <t>04</t>
  </si>
  <si>
    <t>05</t>
  </si>
  <si>
    <t>Út, autópálya építése</t>
  </si>
  <si>
    <t>Jogalkotás</t>
  </si>
  <si>
    <t>Kulturális, sportcélú kiadások</t>
  </si>
  <si>
    <t>Települési hulladék kezelése</t>
  </si>
  <si>
    <t>Sopron Térségi Hulladékgazdálkodási Konzorcium: adott kölcsön</t>
  </si>
  <si>
    <t>Sportlétesítmények működtetése</t>
  </si>
  <si>
    <t>Sportegyesület részére visszatérítendő támogatás</t>
  </si>
  <si>
    <t>Egyéb felhalmozási kiadások összesen:</t>
  </si>
  <si>
    <t>Fejlesztések összesen:</t>
  </si>
  <si>
    <t>Egyházközösség támogatása</t>
  </si>
  <si>
    <t>Egyházközösségi CARITAS támogatása</t>
  </si>
  <si>
    <t>Rendőrség támogatása</t>
  </si>
  <si>
    <t>Sportegyesület támogatása</t>
  </si>
  <si>
    <t>Horgászegyesület támogatása</t>
  </si>
  <si>
    <t>Nyugdíjasklub támogatása</t>
  </si>
  <si>
    <t>Diákönkormányzat támogatása</t>
  </si>
  <si>
    <t>Vöröskereszt támogatása</t>
  </si>
  <si>
    <t>Községszépítő Egyesület támogatása</t>
  </si>
  <si>
    <t>Szent Cecília Kórus támogatása</t>
  </si>
  <si>
    <t>Miserecordias Ifjúsági Énekkar és Zenekar támogatása</t>
  </si>
  <si>
    <t>Fertőmenti Madarászok Egyesület támogatása</t>
  </si>
  <si>
    <t>Pokker János Alapítvány támogatása</t>
  </si>
  <si>
    <t>Dirty Dance tánccsoport támogatása</t>
  </si>
  <si>
    <t>Patrióta Egyesület támogatása</t>
  </si>
  <si>
    <t>Mentőszolgálat támogatása</t>
  </si>
  <si>
    <t>- Építményadó</t>
  </si>
  <si>
    <t xml:space="preserve"> -Helyi iparűzési adó</t>
  </si>
  <si>
    <t>BEVÉTELEK (e Ft)</t>
  </si>
  <si>
    <t>MŰKÖDÉSI KÖLTSÉGVETÉS</t>
  </si>
  <si>
    <t>FELHALMOZÁSI KÖLTSÉGVETÉS</t>
  </si>
  <si>
    <t xml:space="preserve">Állami támogatás </t>
  </si>
  <si>
    <t>Közhatalmi bevételek</t>
  </si>
  <si>
    <t>Kamat bevétel</t>
  </si>
  <si>
    <t>Irányító szervtől kapott támogatás</t>
  </si>
  <si>
    <t>Pénzmaradv.ig</t>
  </si>
  <si>
    <t>Felhalmozási bevétel</t>
  </si>
  <si>
    <t>BEVÉTELEK ÖSSZESEN</t>
  </si>
  <si>
    <t>KIADÁSOK (e Ft)</t>
  </si>
  <si>
    <t>Személyi j.</t>
  </si>
  <si>
    <t>M. járulék</t>
  </si>
  <si>
    <t>Dologi k.</t>
  </si>
  <si>
    <t>Egyéb műk.</t>
  </si>
  <si>
    <t>Pénzeszk.átadás</t>
  </si>
  <si>
    <t>Felhalmozási kiadás</t>
  </si>
  <si>
    <t xml:space="preserve">KIADÁSOK ÖSSZESEN </t>
  </si>
  <si>
    <t>Intézmény</t>
  </si>
  <si>
    <t>Állami t.</t>
  </si>
  <si>
    <t>ebből</t>
  </si>
  <si>
    <t>MŰKÖDÉSI ÉS FELHALMOZÁSI CÉLÚ BEVÉTELI ÉS KIADÁSI ELŐIRÁNYZATOK (e Ft)</t>
  </si>
  <si>
    <t>BEVÉTELEK</t>
  </si>
  <si>
    <t>KIADÁSOK</t>
  </si>
  <si>
    <t>Működést szolgáló bevételek</t>
  </si>
  <si>
    <t>Működési kiadások</t>
  </si>
  <si>
    <t>Munkakadókat terhelő járulék</t>
  </si>
  <si>
    <t>Dologi jellegű kiadások</t>
  </si>
  <si>
    <t xml:space="preserve">     Áfa bevételek</t>
  </si>
  <si>
    <t xml:space="preserve">     Helyi adók</t>
  </si>
  <si>
    <t xml:space="preserve">     Átengedett központi adók</t>
  </si>
  <si>
    <t xml:space="preserve">     Bírságok, pótlékok, egyéb sajátos bevételek</t>
  </si>
  <si>
    <t>ÁFA befizetés</t>
  </si>
  <si>
    <t>Működési támogatások:</t>
  </si>
  <si>
    <t>Működési célú tartalék</t>
  </si>
  <si>
    <t>Támogatásértékű működési bevétel</t>
  </si>
  <si>
    <t xml:space="preserve">     ebből: OEP-től (TB. alapoktól)</t>
  </si>
  <si>
    <t>Véglegesen átvett pénzeszköz áh-on kívülről</t>
  </si>
  <si>
    <t>Működési bevételek összesen</t>
  </si>
  <si>
    <t>Működési kiadások összesen</t>
  </si>
  <si>
    <t>Felhalmozást szolgáló bevételek</t>
  </si>
  <si>
    <t>Felújítási kiadások</t>
  </si>
  <si>
    <t>Üzemeltetésből származó bevétel</t>
  </si>
  <si>
    <t>Felújítási kiadások előzetes ÁFÁ-ja</t>
  </si>
  <si>
    <t>Tárgyi eszközök értékesítése</t>
  </si>
  <si>
    <t>Beruházási kiadások</t>
  </si>
  <si>
    <t>Önkormányzati vagyon bérbeadása</t>
  </si>
  <si>
    <t>Beruházások előzetes ÁFÁ-ja</t>
  </si>
  <si>
    <t>Fejlesztési célú ÁFA bevétel</t>
  </si>
  <si>
    <t>Általános forgalmi adó befizetés</t>
  </si>
  <si>
    <t>Támogatási kölcsön nyújtása</t>
  </si>
  <si>
    <t>Fejlesztési célú tartalék</t>
  </si>
  <si>
    <t>Felhalmozási bevételek összesen</t>
  </si>
  <si>
    <t>Felhalmozási kiadások összesen</t>
  </si>
  <si>
    <t>BEVÉTELEK MINDÖSSZESEN</t>
  </si>
  <si>
    <t>KIADÁSOK MINDÖSSZESEN</t>
  </si>
  <si>
    <t>Adott kölcsön visszatérülése</t>
  </si>
  <si>
    <t>Támogatás értékű fejlesztési bevétel</t>
  </si>
  <si>
    <t>Fejlesztési célú pénzeszköz átadás ÁHT-n kívülre</t>
  </si>
  <si>
    <t>Pénzeszköz átvétel ÁHT-n kívülről</t>
  </si>
  <si>
    <t>Margaréta Óvoda</t>
  </si>
  <si>
    <t xml:space="preserve">     </t>
  </si>
  <si>
    <t>Margaréta  Óvoda</t>
  </si>
  <si>
    <t>Irányítás alá tartozó költségvetési szervnek folyósított támog.</t>
  </si>
  <si>
    <t xml:space="preserve">  - Margaréta Óvoda</t>
  </si>
  <si>
    <t>Egyéb támogatás értékű működési kiadás</t>
  </si>
  <si>
    <t xml:space="preserve">             - Fertőszéplak Önkormányzat</t>
  </si>
  <si>
    <t>ebből:    - Fertőszéplak Önkormányzat</t>
  </si>
  <si>
    <t>Építményadó</t>
  </si>
  <si>
    <t>Helyi iparűzési adó</t>
  </si>
  <si>
    <t>Gépjárműadó</t>
  </si>
  <si>
    <t>Bírságok, pótlékok</t>
  </si>
  <si>
    <t>Talajterhelési díj</t>
  </si>
  <si>
    <t xml:space="preserve">    Előző évi visszatérülések</t>
  </si>
  <si>
    <t>Irányító szerv alá tartozó költségvetési szerv támogatása</t>
  </si>
  <si>
    <t>Társadalom-, és szociálpolitikai, egyéb juttatások</t>
  </si>
  <si>
    <t>Támogatásértékű működési támogatások</t>
  </si>
  <si>
    <t>Vásárolt termékek és szolgáltatások ÁFA-ja</t>
  </si>
  <si>
    <t>Előző évi működési célú pénzmaradvány igénybevétel</t>
  </si>
  <si>
    <t>Előző évi fejlesztési célú pénzmaradvány igénybevétel</t>
  </si>
  <si>
    <t>Mindösszesen</t>
  </si>
  <si>
    <t>- általános tartalék</t>
  </si>
  <si>
    <t>Egyéb közösségi,társadalmi szerv . támogatása</t>
  </si>
  <si>
    <t>Iskolai intézményi étkeztetés</t>
  </si>
  <si>
    <t>B E V É T E L E K</t>
  </si>
  <si>
    <t>Intézményi működési bev.</t>
  </si>
  <si>
    <t>Működési pénzmaradvány ig.vétel</t>
  </si>
  <si>
    <t>Felhalmozási és tőke jell.bev.</t>
  </si>
  <si>
    <t>Felhalmozási célú pénzeszköz átvét.</t>
  </si>
  <si>
    <t>Felhalmozási pénzmaradvány ig.vétel</t>
  </si>
  <si>
    <t>Mindösszesen:</t>
  </si>
  <si>
    <t>Önkormányzat összesen:</t>
  </si>
  <si>
    <t>Óvoda</t>
  </si>
  <si>
    <t>Intézmények összesen:</t>
  </si>
  <si>
    <t>eFt</t>
  </si>
  <si>
    <t>Államig.</t>
  </si>
  <si>
    <t>Köt.f.</t>
  </si>
  <si>
    <t>9</t>
  </si>
  <si>
    <t>10</t>
  </si>
  <si>
    <t>2</t>
  </si>
  <si>
    <t>3</t>
  </si>
  <si>
    <t>4</t>
  </si>
  <si>
    <t>8</t>
  </si>
  <si>
    <t>11</t>
  </si>
  <si>
    <t>Önk.v.</t>
  </si>
  <si>
    <t>Köt.f</t>
  </si>
  <si>
    <t>Köt.;Önk.</t>
  </si>
  <si>
    <t>1</t>
  </si>
  <si>
    <t>Önk.v</t>
  </si>
  <si>
    <t>Államig.f.</t>
  </si>
  <si>
    <t>Államig.f</t>
  </si>
  <si>
    <t>Államigazgatási feladat : Államig.f.</t>
  </si>
  <si>
    <t>Önként vállalt feladatok: Önk.v.</t>
  </si>
  <si>
    <t>Kötelező feladatok           : Köt.f.</t>
  </si>
  <si>
    <t>Államigazgatási feladatok:  Államig.f.</t>
  </si>
  <si>
    <t>Kötelező feladatok         :Köt.f.</t>
  </si>
  <si>
    <t>önk.v.</t>
  </si>
  <si>
    <t>Háziorvosi ügyeleti ellátás</t>
  </si>
  <si>
    <t>- Fertőszéplaki Közös Önkormányzati Hivatal</t>
  </si>
  <si>
    <t>Önk. Saját hat. Nyújtott természetb.ell.</t>
  </si>
  <si>
    <t>önk.v</t>
  </si>
  <si>
    <t>Közös Hivatal</t>
  </si>
  <si>
    <t>Önkormányzat által nyújtott lakástám.</t>
  </si>
  <si>
    <t>Sajátos nevelési igényű gyermekek óvodai nev.</t>
  </si>
  <si>
    <t>Ir. alá tartozó költségvetési szervnek foly. Támogatás</t>
  </si>
  <si>
    <t>06</t>
  </si>
  <si>
    <t>12</t>
  </si>
  <si>
    <t>13</t>
  </si>
  <si>
    <t>Önkormányzat működési célú költségvetési támogatása</t>
  </si>
  <si>
    <t>Átfutó, függő bevétel</t>
  </si>
  <si>
    <t>Önkormányzati igazgatás</t>
  </si>
  <si>
    <t>Támogatási célú finansz.műv</t>
  </si>
  <si>
    <t>Fertőszéplaki Közös Önkormányzati Hivatal</t>
  </si>
  <si>
    <t xml:space="preserve">Intézményi működési bevételek </t>
  </si>
  <si>
    <t>Támogatásértékű bevétel</t>
  </si>
  <si>
    <t>Pénzmaradvány igénybe vétel</t>
  </si>
  <si>
    <t>Pénzeszköz átadás</t>
  </si>
  <si>
    <t>KIADÁSOK (eFt)</t>
  </si>
  <si>
    <t>köt.f</t>
  </si>
  <si>
    <t>Önk.f.</t>
  </si>
  <si>
    <t>Fertőszéplak étkezés</t>
  </si>
  <si>
    <t>Sarród étkezés</t>
  </si>
  <si>
    <t>Fertőszéplak étkeztetés</t>
  </si>
  <si>
    <t>Fertőszéplak SNI óvodai nevelés</t>
  </si>
  <si>
    <t>Sarród Óvodai int.étkeztetés</t>
  </si>
  <si>
    <t>Költségvetési támogatás</t>
  </si>
  <si>
    <t>Támogatásértékű  bevételek</t>
  </si>
  <si>
    <t>Pénzeszköz átv.</t>
  </si>
  <si>
    <t>Ellátottak pénzb.jut.</t>
  </si>
  <si>
    <t>Támogatás, pénzeszköz átad.</t>
  </si>
  <si>
    <t>Hiteltörlesztés</t>
  </si>
  <si>
    <t>Felhalmozási célú támogatások</t>
  </si>
  <si>
    <t>Önkormányzati feladatok</t>
  </si>
  <si>
    <t>Felhalmozási c. kölcsön visszatér.</t>
  </si>
  <si>
    <t>6</t>
  </si>
  <si>
    <t>7</t>
  </si>
  <si>
    <t>Páter Szergiusz</t>
  </si>
  <si>
    <t>Önkormányzat által nyújtott otthonteremtési</t>
  </si>
  <si>
    <t>Közfoglalkoztatás</t>
  </si>
  <si>
    <t>Működési c. kölcsön vissza</t>
  </si>
  <si>
    <t>Visszat.  támogatás, kölcsön</t>
  </si>
  <si>
    <t xml:space="preserve">LÉTSZÁM TERV </t>
  </si>
  <si>
    <t>Munkáltató szerv / foglalkoztatás jellege</t>
  </si>
  <si>
    <t>Teljes munkaidős (fő)</t>
  </si>
  <si>
    <t xml:space="preserve">   Polgármester </t>
  </si>
  <si>
    <t>Településüzemeltetés**</t>
  </si>
  <si>
    <t xml:space="preserve">   Zöldterület kezelés</t>
  </si>
  <si>
    <t xml:space="preserve">   Város és községgazdálkodás</t>
  </si>
  <si>
    <t>Napköziotthonos Óvoda**</t>
  </si>
  <si>
    <t>Összes létszám</t>
  </si>
  <si>
    <t>* = Köztisztviselő besorolású foglalkoztatás</t>
  </si>
  <si>
    <t>** = Közalkalmazott besorolású foglalkoztatás</t>
  </si>
  <si>
    <t>Közfoglalkoztatottak éves létszám előirányzata</t>
  </si>
  <si>
    <t>Fő</t>
  </si>
  <si>
    <t xml:space="preserve">Közcélú foglalkoztatás*** (város gazdálkodás) </t>
  </si>
  <si>
    <t>Közfoglalkoztatás összesen</t>
  </si>
  <si>
    <t>Jegyző</t>
  </si>
  <si>
    <t>Fertőszéplak község Önkormányzata</t>
  </si>
  <si>
    <t>Ügyintéző</t>
  </si>
  <si>
    <t>Vezető, vezető-helyettes</t>
  </si>
  <si>
    <t xml:space="preserve"> Beosztott óvónő</t>
  </si>
  <si>
    <t>Dajka</t>
  </si>
  <si>
    <t>Pedagógiai asszisztens</t>
  </si>
  <si>
    <t xml:space="preserve"> Önkormányzati igazgatás</t>
  </si>
  <si>
    <t>Adó, illeték kiszabása, beszedése</t>
  </si>
  <si>
    <t>Aktív korúak ellátása</t>
  </si>
  <si>
    <t>Rendszeres gyvt</t>
  </si>
  <si>
    <t>Irányítás alá tartozó ktgvetési szervnek foly.támogatás</t>
  </si>
  <si>
    <t>Sarród Község Önkormányzata</t>
  </si>
  <si>
    <t>Óvodai nev.ellát.támogat.</t>
  </si>
  <si>
    <t>2.5.</t>
  </si>
  <si>
    <t>Igazgatási szolgáltatási díjak</t>
  </si>
  <si>
    <t xml:space="preserve">      Intézményi működési bevételek</t>
  </si>
  <si>
    <t>Visszatérítendő támogatások, kölcsönök visszatérülése</t>
  </si>
  <si>
    <t xml:space="preserve">      Igazgatási szolgáltatási díjak</t>
  </si>
  <si>
    <t>ebből:   - Közös Hivatal</t>
  </si>
  <si>
    <t>Leader Egyesület visszatérítendő támogatása</t>
  </si>
  <si>
    <t>Létszám</t>
  </si>
  <si>
    <t>Köztemető-fenntartás és -működtetés</t>
  </si>
  <si>
    <t>Önkormányzati vagyonnal való gazdálkodás</t>
  </si>
  <si>
    <t>Közutak, hidak, alagutak üzemeltetése</t>
  </si>
  <si>
    <t>Nem veszélyes (települési) hulladék kez.</t>
  </si>
  <si>
    <t>Szennyvízcsatorna építése, fenntartása</t>
  </si>
  <si>
    <t xml:space="preserve">Közvilágítás </t>
  </si>
  <si>
    <t>Zöldterület-kezelés</t>
  </si>
  <si>
    <t>Város-  és községgazdálkodás</t>
  </si>
  <si>
    <t>Ifjúság-egészségügyi gondozás</t>
  </si>
  <si>
    <t>Civil szervezetek működési támogatása</t>
  </si>
  <si>
    <t>Köztemető-fenntartás és műk.</t>
  </si>
  <si>
    <t>Önkorm.vagyonnal való gazd.</t>
  </si>
  <si>
    <t>Út,autópálya építése</t>
  </si>
  <si>
    <t>Szennyvízcsatorna építése, f.</t>
  </si>
  <si>
    <t>Város- és községgazdálkodás</t>
  </si>
  <si>
    <t>Civil szervezetek műk.t.</t>
  </si>
  <si>
    <t>Gyermekvédelmi ellátás</t>
  </si>
  <si>
    <t>Pénzmaradvány</t>
  </si>
  <si>
    <t>Fertőd-M.Szociális Szolgáltató</t>
  </si>
  <si>
    <t>Önk. Saját hat. Nyújtott pénzbeni ellátás</t>
  </si>
  <si>
    <t>Gyermekjóléti pénzbeli és természetbeli ellátások</t>
  </si>
  <si>
    <t>Közművelődés</t>
  </si>
  <si>
    <t>Gyermekvédelmi pénzbeli és term.ell.</t>
  </si>
  <si>
    <t>Egyéb szociális pénzbeli ellátások</t>
  </si>
  <si>
    <t>Fertőszéplak Óvodai nevelés szakm</t>
  </si>
  <si>
    <t>Fertőszéplak Óvodai nevelés műk.</t>
  </si>
  <si>
    <t>Sarród Óvodai nevelés szakmai</t>
  </si>
  <si>
    <t>Sarród Óvodai nevelés működési</t>
  </si>
  <si>
    <t>Fertőszéplak Óvoda működési</t>
  </si>
  <si>
    <t>Sarród Óvoda működési</t>
  </si>
  <si>
    <t>Fertőszéplak</t>
  </si>
  <si>
    <t>Sarród</t>
  </si>
  <si>
    <t>Óvodai nevelés szakmai</t>
  </si>
  <si>
    <t>Óvodai nevelés működési</t>
  </si>
  <si>
    <t>Szennyvíz gyűjtése Üzemeltetésre átadott közművek beruházása</t>
  </si>
  <si>
    <t>Kisértékű tárgyi eszköz beszerzések</t>
  </si>
  <si>
    <t>Művelődési ház (látkép galéria)</t>
  </si>
  <si>
    <t xml:space="preserve">Önkormányzat </t>
  </si>
  <si>
    <t>3.4</t>
  </si>
  <si>
    <t>Felhalmozási kölcsönök visszatérülése</t>
  </si>
  <si>
    <t>III.</t>
  </si>
  <si>
    <t>4.5</t>
  </si>
  <si>
    <t>Működési kölcsönök visszatérülése</t>
  </si>
  <si>
    <t>14</t>
  </si>
  <si>
    <t>Kisértékű tárgyi eszköz beszerzések (padok, porszívó, egyéb)</t>
  </si>
  <si>
    <t>Általános iskolai nevelés</t>
  </si>
  <si>
    <t>Önkormányzati támogatás</t>
  </si>
  <si>
    <t>Kertészeti Oktatásért Alapítvány (Tökfesztivál)</t>
  </si>
  <si>
    <t>Monitoring rendszer tervezése, kiépítése</t>
  </si>
  <si>
    <t>Mátyás király u. folytatása víz, csatorna rendszer tervezés, kivit.</t>
  </si>
  <si>
    <t>Szennyvíz gyűjtése Üzemeltetésre átadott közművek felújítása</t>
  </si>
  <si>
    <t>Soproni u. járda felújítás</t>
  </si>
  <si>
    <t>Szent István u. járdafelúj. Csapadékvíz-elvezetés</t>
  </si>
  <si>
    <t>Petőfi u. (településközpont) járdafelúj., parkoló létesítése</t>
  </si>
  <si>
    <t>Közvilágítás korszerűsítése</t>
  </si>
  <si>
    <t>Kastély villanyszerelési munkák (tervezés, kivitelezés)</t>
  </si>
  <si>
    <t>Nagy L. u. csapadékcsatorna építése</t>
  </si>
  <si>
    <t>Széchényi Kastély tetőfelújítás (utolsó részlet)</t>
  </si>
  <si>
    <t>Önkormányzatok elszámolása a kp. ktgvetéssel</t>
  </si>
  <si>
    <t>Finanszírozási bevétel (hitel)</t>
  </si>
  <si>
    <t>Forgatási és befek.c.finansz.m</t>
  </si>
  <si>
    <t>Forgatási és befekt.c.finansz műveletek</t>
  </si>
  <si>
    <t>09</t>
  </si>
  <si>
    <t>Pénzbeli juttatás</t>
  </si>
  <si>
    <t>Költségvetési támogatás előlegének visszafizetése</t>
  </si>
  <si>
    <t>Felhalmozási célú hitel felvétele</t>
  </si>
  <si>
    <t xml:space="preserve">      Kamatbevételek</t>
  </si>
  <si>
    <t>Hitel felvétel</t>
  </si>
  <si>
    <t>Állami támogatás előlegének visszafizetése</t>
  </si>
  <si>
    <t>Hitel törlesztés</t>
  </si>
  <si>
    <t>eredeti ei</t>
  </si>
  <si>
    <t>Eredeti ei</t>
  </si>
  <si>
    <t>Módosított ei</t>
  </si>
  <si>
    <t>módosított ei I.</t>
  </si>
  <si>
    <t>módosított ei II.</t>
  </si>
  <si>
    <t>Történelmi hely, ép.fenntart.</t>
  </si>
  <si>
    <t>Történelmi hely, ép.működtetése</t>
  </si>
  <si>
    <t>15</t>
  </si>
  <si>
    <t>16</t>
  </si>
  <si>
    <t>Óvodai nevelés</t>
  </si>
  <si>
    <t>Katasztrófavédelem</t>
  </si>
  <si>
    <t>Módosított ei I.</t>
  </si>
  <si>
    <t>Módosított ei II.</t>
  </si>
  <si>
    <t>Mátyás k. u. KIF hálózat csatlakozás</t>
  </si>
  <si>
    <t>Településmarketing</t>
  </si>
  <si>
    <t>Templomdomb geodéziai felmérés</t>
  </si>
  <si>
    <t>Csapadékvíz rendezési terv</t>
  </si>
  <si>
    <t>Korlátépítés műv.ház előtt</t>
  </si>
  <si>
    <t>Óvodabővítés tervezése</t>
  </si>
  <si>
    <t>Kastély világörökségi központ tervezési díj</t>
  </si>
  <si>
    <t>17</t>
  </si>
  <si>
    <t>Iskolakonyha felújítás</t>
  </si>
  <si>
    <t>Kastély külső felújítás tervezés</t>
  </si>
  <si>
    <t>07</t>
  </si>
  <si>
    <t>Skanzen felújítás</t>
  </si>
  <si>
    <t>Áll.f.</t>
  </si>
  <si>
    <t>***=Munka törvénykönyve hatálya alá tartozó"</t>
  </si>
  <si>
    <t>"</t>
  </si>
  <si>
    <t>Önként vállalt feladatok  : Önk.v."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</si>
</sst>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0#"/>
  </numFmts>
  <fonts count="37">
    <font>
      <sz val="10"/>
      <name val="Arial CE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name val="Times New Roman CE"/>
      <charset val="238"/>
    </font>
    <font>
      <b/>
      <sz val="16"/>
      <name val="Times New Roman"/>
      <family val="1"/>
      <charset val="238"/>
    </font>
    <font>
      <sz val="12"/>
      <name val="Times New Roman CE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charset val="238"/>
    </font>
    <font>
      <i/>
      <sz val="9"/>
      <name val="Times New Roman CE"/>
      <family val="1"/>
      <charset val="238"/>
    </font>
    <font>
      <b/>
      <sz val="8"/>
      <name val="Arial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15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30" fillId="0" borderId="0"/>
  </cellStyleXfs>
  <cellXfs count="663">
    <xf numFmtId="0" fontId="0" fillId="0" borderId="0" xfId="0"/>
    <xf numFmtId="0" fontId="3" fillId="0" borderId="0" xfId="0" applyFont="1"/>
    <xf numFmtId="0" fontId="2" fillId="0" borderId="0" xfId="0" applyFont="1"/>
    <xf numFmtId="3" fontId="2" fillId="0" borderId="0" xfId="0" applyNumberFormat="1" applyFont="1"/>
    <xf numFmtId="0" fontId="5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Alignment="1">
      <alignment horizontal="center"/>
    </xf>
    <xf numFmtId="3" fontId="5" fillId="0" borderId="0" xfId="0" applyNumberFormat="1" applyFont="1"/>
    <xf numFmtId="0" fontId="6" fillId="0" borderId="2" xfId="0" applyFont="1" applyBorder="1"/>
    <xf numFmtId="3" fontId="4" fillId="0" borderId="0" xfId="1" applyNumberFormat="1" applyFont="1" applyAlignment="1">
      <alignment horizontal="center"/>
    </xf>
    <xf numFmtId="0" fontId="4" fillId="0" borderId="1" xfId="0" applyFont="1" applyBorder="1" applyAlignment="1">
      <alignment horizontal="left"/>
    </xf>
    <xf numFmtId="0" fontId="10" fillId="2" borderId="0" xfId="0" applyFont="1" applyFill="1" applyBorder="1"/>
    <xf numFmtId="0" fontId="11" fillId="2" borderId="0" xfId="0" applyFont="1" applyFill="1" applyBorder="1"/>
    <xf numFmtId="0" fontId="14" fillId="2" borderId="3" xfId="0" applyFont="1" applyFill="1" applyBorder="1"/>
    <xf numFmtId="0" fontId="11" fillId="2" borderId="0" xfId="0" applyFont="1" applyFill="1"/>
    <xf numFmtId="0" fontId="14" fillId="2" borderId="1" xfId="0" applyFont="1" applyFill="1" applyBorder="1"/>
    <xf numFmtId="0" fontId="14" fillId="2" borderId="4" xfId="0" applyFont="1" applyFill="1" applyBorder="1"/>
    <xf numFmtId="0" fontId="14" fillId="2" borderId="0" xfId="0" applyFont="1" applyFill="1"/>
    <xf numFmtId="164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4" xfId="0" applyFont="1" applyFill="1" applyBorder="1"/>
    <xf numFmtId="164" fontId="11" fillId="2" borderId="5" xfId="0" applyNumberFormat="1" applyFont="1" applyFill="1" applyBorder="1" applyAlignment="1">
      <alignment horizontal="center"/>
    </xf>
    <xf numFmtId="0" fontId="11" fillId="2" borderId="5" xfId="0" applyFont="1" applyFill="1" applyBorder="1"/>
    <xf numFmtId="0" fontId="11" fillId="2" borderId="6" xfId="0" applyFont="1" applyFill="1" applyBorder="1"/>
    <xf numFmtId="164" fontId="14" fillId="2" borderId="5" xfId="0" applyNumberFormat="1" applyFont="1" applyFill="1" applyBorder="1" applyAlignment="1">
      <alignment horizontal="center"/>
    </xf>
    <xf numFmtId="0" fontId="14" fillId="2" borderId="5" xfId="0" applyFont="1" applyFill="1" applyBorder="1"/>
    <xf numFmtId="0" fontId="14" fillId="2" borderId="6" xfId="0" applyFont="1" applyFill="1" applyBorder="1"/>
    <xf numFmtId="3" fontId="11" fillId="2" borderId="0" xfId="0" applyNumberFormat="1" applyFont="1" applyFill="1"/>
    <xf numFmtId="3" fontId="3" fillId="0" borderId="0" xfId="0" applyNumberFormat="1" applyFont="1"/>
    <xf numFmtId="0" fontId="3" fillId="0" borderId="2" xfId="0" applyFont="1" applyBorder="1"/>
    <xf numFmtId="164" fontId="14" fillId="3" borderId="1" xfId="0" applyNumberFormat="1" applyFont="1" applyFill="1" applyBorder="1" applyAlignment="1">
      <alignment horizontal="center"/>
    </xf>
    <xf numFmtId="0" fontId="14" fillId="3" borderId="1" xfId="0" applyFont="1" applyFill="1" applyBorder="1"/>
    <xf numFmtId="0" fontId="14" fillId="3" borderId="4" xfId="0" applyFont="1" applyFill="1" applyBorder="1"/>
    <xf numFmtId="0" fontId="14" fillId="3" borderId="7" xfId="0" applyFont="1" applyFill="1" applyBorder="1"/>
    <xf numFmtId="3" fontId="12" fillId="2" borderId="5" xfId="0" applyNumberFormat="1" applyFont="1" applyFill="1" applyBorder="1" applyAlignment="1">
      <alignment horizontal="center"/>
    </xf>
    <xf numFmtId="3" fontId="12" fillId="2" borderId="6" xfId="0" applyNumberFormat="1" applyFont="1" applyFill="1" applyBorder="1" applyAlignment="1">
      <alignment horizontal="center"/>
    </xf>
    <xf numFmtId="3" fontId="12" fillId="2" borderId="8" xfId="0" applyNumberFormat="1" applyFont="1" applyFill="1" applyBorder="1" applyAlignment="1">
      <alignment horizontal="center"/>
    </xf>
    <xf numFmtId="0" fontId="14" fillId="2" borderId="9" xfId="0" applyFont="1" applyFill="1" applyBorder="1"/>
    <xf numFmtId="0" fontId="13" fillId="2" borderId="9" xfId="0" applyFont="1" applyFill="1" applyBorder="1"/>
    <xf numFmtId="0" fontId="13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3" fillId="2" borderId="3" xfId="0" applyFont="1" applyFill="1" applyBorder="1"/>
    <xf numFmtId="0" fontId="8" fillId="3" borderId="10" xfId="0" applyFont="1" applyFill="1" applyBorder="1"/>
    <xf numFmtId="0" fontId="2" fillId="3" borderId="2" xfId="0" applyFont="1" applyFill="1" applyBorder="1"/>
    <xf numFmtId="0" fontId="15" fillId="3" borderId="2" xfId="0" applyFont="1" applyFill="1" applyBorder="1"/>
    <xf numFmtId="0" fontId="4" fillId="0" borderId="0" xfId="0" applyFont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center"/>
    </xf>
    <xf numFmtId="0" fontId="5" fillId="4" borderId="12" xfId="0" applyFont="1" applyFill="1" applyBorder="1"/>
    <xf numFmtId="16" fontId="3" fillId="0" borderId="0" xfId="0" applyNumberFormat="1" applyFont="1"/>
    <xf numFmtId="0" fontId="3" fillId="0" borderId="0" xfId="0" applyNumberFormat="1" applyFont="1"/>
    <xf numFmtId="49" fontId="3" fillId="0" borderId="0" xfId="0" applyNumberFormat="1" applyFont="1"/>
    <xf numFmtId="0" fontId="2" fillId="3" borderId="0" xfId="0" applyFont="1" applyFill="1"/>
    <xf numFmtId="3" fontId="2" fillId="3" borderId="0" xfId="0" applyNumberFormat="1" applyFont="1" applyFill="1"/>
    <xf numFmtId="0" fontId="3" fillId="3" borderId="0" xfId="0" applyFont="1" applyFill="1"/>
    <xf numFmtId="3" fontId="3" fillId="3" borderId="0" xfId="0" applyNumberFormat="1" applyFont="1" applyFill="1"/>
    <xf numFmtId="0" fontId="16" fillId="0" borderId="0" xfId="0" applyFont="1"/>
    <xf numFmtId="0" fontId="17" fillId="0" borderId="2" xfId="0" applyFont="1" applyFill="1" applyBorder="1"/>
    <xf numFmtId="0" fontId="2" fillId="4" borderId="13" xfId="0" applyFont="1" applyFill="1" applyBorder="1"/>
    <xf numFmtId="0" fontId="3" fillId="4" borderId="0" xfId="0" applyFont="1" applyFill="1"/>
    <xf numFmtId="3" fontId="3" fillId="4" borderId="0" xfId="0" applyNumberFormat="1" applyFont="1" applyFill="1"/>
    <xf numFmtId="164" fontId="11" fillId="0" borderId="1" xfId="0" applyNumberFormat="1" applyFont="1" applyFill="1" applyBorder="1" applyAlignment="1">
      <alignment horizontal="center"/>
    </xf>
    <xf numFmtId="0" fontId="14" fillId="0" borderId="0" xfId="0" applyFont="1" applyFill="1"/>
    <xf numFmtId="0" fontId="14" fillId="3" borderId="14" xfId="0" applyFont="1" applyFill="1" applyBorder="1"/>
    <xf numFmtId="164" fontId="11" fillId="0" borderId="5" xfId="0" applyNumberFormat="1" applyFont="1" applyFill="1" applyBorder="1" applyAlignment="1">
      <alignment horizontal="center"/>
    </xf>
    <xf numFmtId="164" fontId="11" fillId="2" borderId="15" xfId="0" applyNumberFormat="1" applyFont="1" applyFill="1" applyBorder="1" applyAlignment="1">
      <alignment horizontal="center"/>
    </xf>
    <xf numFmtId="0" fontId="3" fillId="0" borderId="16" xfId="0" applyFont="1" applyBorder="1"/>
    <xf numFmtId="0" fontId="11" fillId="0" borderId="0" xfId="0" applyFont="1" applyFill="1"/>
    <xf numFmtId="49" fontId="14" fillId="3" borderId="1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/>
    </xf>
    <xf numFmtId="0" fontId="11" fillId="2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49" fontId="11" fillId="2" borderId="5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49" fontId="4" fillId="0" borderId="2" xfId="0" applyNumberFormat="1" applyFont="1" applyBorder="1"/>
    <xf numFmtId="49" fontId="4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2" xfId="0" applyNumberFormat="1" applyFont="1" applyBorder="1"/>
    <xf numFmtId="49" fontId="4" fillId="0" borderId="14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1" xfId="0" applyNumberFormat="1" applyFont="1" applyBorder="1"/>
    <xf numFmtId="49" fontId="4" fillId="0" borderId="4" xfId="0" applyNumberFormat="1" applyFont="1" applyBorder="1" applyAlignment="1"/>
    <xf numFmtId="49" fontId="4" fillId="0" borderId="7" xfId="0" applyNumberFormat="1" applyFont="1" applyBorder="1" applyAlignment="1"/>
    <xf numFmtId="0" fontId="5" fillId="0" borderId="4" xfId="0" applyFont="1" applyBorder="1" applyAlignment="1">
      <alignment horizontal="center"/>
    </xf>
    <xf numFmtId="0" fontId="5" fillId="0" borderId="17" xfId="0" applyFont="1" applyBorder="1"/>
    <xf numFmtId="0" fontId="5" fillId="0" borderId="0" xfId="0" applyFont="1" applyBorder="1" applyAlignment="1">
      <alignment horizontal="center"/>
    </xf>
    <xf numFmtId="3" fontId="4" fillId="0" borderId="17" xfId="1" applyNumberFormat="1" applyFont="1" applyBorder="1" applyAlignment="1">
      <alignment horizontal="center"/>
    </xf>
    <xf numFmtId="3" fontId="4" fillId="0" borderId="0" xfId="1" applyNumberFormat="1" applyFont="1" applyBorder="1" applyAlignment="1">
      <alignment horizontal="center"/>
    </xf>
    <xf numFmtId="0" fontId="4" fillId="3" borderId="17" xfId="0" applyFont="1" applyFill="1" applyBorder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11" fillId="2" borderId="18" xfId="0" applyFont="1" applyFill="1" applyBorder="1" applyAlignment="1"/>
    <xf numFmtId="0" fontId="11" fillId="2" borderId="19" xfId="0" applyFont="1" applyFill="1" applyBorder="1" applyAlignment="1"/>
    <xf numFmtId="3" fontId="12" fillId="2" borderId="20" xfId="0" applyNumberFormat="1" applyFont="1" applyFill="1" applyBorder="1" applyAlignment="1">
      <alignment horizontal="center"/>
    </xf>
    <xf numFmtId="0" fontId="13" fillId="2" borderId="21" xfId="0" applyFont="1" applyFill="1" applyBorder="1"/>
    <xf numFmtId="0" fontId="14" fillId="2" borderId="22" xfId="0" applyFont="1" applyFill="1" applyBorder="1" applyAlignment="1">
      <alignment vertical="center"/>
    </xf>
    <xf numFmtId="0" fontId="14" fillId="2" borderId="23" xfId="0" applyFont="1" applyFill="1" applyBorder="1"/>
    <xf numFmtId="164" fontId="11" fillId="2" borderId="22" xfId="0" applyNumberFormat="1" applyFont="1" applyFill="1" applyBorder="1" applyAlignment="1">
      <alignment horizontal="center"/>
    </xf>
    <xf numFmtId="164" fontId="14" fillId="3" borderId="22" xfId="0" applyNumberFormat="1" applyFont="1" applyFill="1" applyBorder="1" applyAlignment="1">
      <alignment horizontal="center"/>
    </xf>
    <xf numFmtId="164" fontId="14" fillId="2" borderId="22" xfId="0" applyNumberFormat="1" applyFont="1" applyFill="1" applyBorder="1" applyAlignment="1">
      <alignment horizontal="center"/>
    </xf>
    <xf numFmtId="164" fontId="11" fillId="2" borderId="20" xfId="0" applyNumberFormat="1" applyFont="1" applyFill="1" applyBorder="1" applyAlignment="1">
      <alignment horizontal="center"/>
    </xf>
    <xf numFmtId="164" fontId="11" fillId="2" borderId="24" xfId="0" applyNumberFormat="1" applyFont="1" applyFill="1" applyBorder="1" applyAlignment="1">
      <alignment horizontal="center"/>
    </xf>
    <xf numFmtId="164" fontId="14" fillId="2" borderId="20" xfId="0" applyNumberFormat="1" applyFont="1" applyFill="1" applyBorder="1" applyAlignment="1">
      <alignment horizontal="center"/>
    </xf>
    <xf numFmtId="0" fontId="14" fillId="4" borderId="25" xfId="0" applyFont="1" applyFill="1" applyBorder="1"/>
    <xf numFmtId="164" fontId="14" fillId="4" borderId="26" xfId="0" applyNumberFormat="1" applyFont="1" applyFill="1" applyBorder="1" applyAlignment="1">
      <alignment horizontal="center"/>
    </xf>
    <xf numFmtId="0" fontId="14" fillId="4" borderId="26" xfId="0" applyFont="1" applyFill="1" applyBorder="1"/>
    <xf numFmtId="0" fontId="14" fillId="4" borderId="27" xfId="0" applyFont="1" applyFill="1" applyBorder="1"/>
    <xf numFmtId="0" fontId="18" fillId="0" borderId="0" xfId="3"/>
    <xf numFmtId="3" fontId="3" fillId="0" borderId="1" xfId="0" applyNumberFormat="1" applyFont="1" applyBorder="1"/>
    <xf numFmtId="3" fontId="2" fillId="3" borderId="1" xfId="0" applyNumberFormat="1" applyFont="1" applyFill="1" applyBorder="1"/>
    <xf numFmtId="0" fontId="4" fillId="0" borderId="2" xfId="0" applyFont="1" applyBorder="1"/>
    <xf numFmtId="0" fontId="5" fillId="0" borderId="2" xfId="0" applyFont="1" applyBorder="1"/>
    <xf numFmtId="0" fontId="5" fillId="0" borderId="16" xfId="0" applyFont="1" applyBorder="1"/>
    <xf numFmtId="0" fontId="5" fillId="0" borderId="28" xfId="0" applyFont="1" applyBorder="1"/>
    <xf numFmtId="0" fontId="5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5" fillId="0" borderId="28" xfId="0" applyNumberFormat="1" applyFont="1" applyBorder="1"/>
    <xf numFmtId="0" fontId="4" fillId="0" borderId="29" xfId="0" applyFont="1" applyBorder="1" applyAlignment="1">
      <alignment horizontal="center"/>
    </xf>
    <xf numFmtId="0" fontId="4" fillId="3" borderId="2" xfId="0" applyFont="1" applyFill="1" applyBorder="1"/>
    <xf numFmtId="0" fontId="5" fillId="0" borderId="29" xfId="0" applyFont="1" applyBorder="1"/>
    <xf numFmtId="0" fontId="5" fillId="0" borderId="29" xfId="0" applyFont="1" applyBorder="1" applyAlignment="1">
      <alignment horizontal="left"/>
    </xf>
    <xf numFmtId="0" fontId="3" fillId="0" borderId="13" xfId="0" applyFont="1" applyBorder="1"/>
    <xf numFmtId="164" fontId="14" fillId="5" borderId="22" xfId="0" applyNumberFormat="1" applyFont="1" applyFill="1" applyBorder="1" applyAlignment="1">
      <alignment horizontal="center"/>
    </xf>
    <xf numFmtId="0" fontId="14" fillId="5" borderId="1" xfId="0" applyFont="1" applyFill="1" applyBorder="1"/>
    <xf numFmtId="0" fontId="14" fillId="5" borderId="4" xfId="0" applyFont="1" applyFill="1" applyBorder="1"/>
    <xf numFmtId="49" fontId="11" fillId="5" borderId="1" xfId="0" applyNumberFormat="1" applyFont="1" applyFill="1" applyBorder="1" applyAlignment="1">
      <alignment horizontal="center"/>
    </xf>
    <xf numFmtId="0" fontId="11" fillId="5" borderId="1" xfId="0" applyFont="1" applyFill="1" applyBorder="1"/>
    <xf numFmtId="0" fontId="11" fillId="5" borderId="4" xfId="0" applyFont="1" applyFill="1" applyBorder="1"/>
    <xf numFmtId="49" fontId="14" fillId="5" borderId="1" xfId="0" applyNumberFormat="1" applyFont="1" applyFill="1" applyBorder="1" applyAlignment="1">
      <alignment horizontal="center"/>
    </xf>
    <xf numFmtId="164" fontId="32" fillId="6" borderId="22" xfId="0" applyNumberFormat="1" applyFont="1" applyFill="1" applyBorder="1" applyAlignment="1">
      <alignment horizontal="center"/>
    </xf>
    <xf numFmtId="49" fontId="32" fillId="6" borderId="1" xfId="0" applyNumberFormat="1" applyFont="1" applyFill="1" applyBorder="1" applyAlignment="1">
      <alignment horizontal="center"/>
    </xf>
    <xf numFmtId="0" fontId="32" fillId="6" borderId="1" xfId="0" applyFont="1" applyFill="1" applyBorder="1"/>
    <xf numFmtId="0" fontId="32" fillId="6" borderId="4" xfId="0" applyFont="1" applyFill="1" applyBorder="1"/>
    <xf numFmtId="0" fontId="32" fillId="6" borderId="0" xfId="0" applyFont="1" applyFill="1"/>
    <xf numFmtId="0" fontId="30" fillId="0" borderId="0" xfId="4"/>
    <xf numFmtId="0" fontId="30" fillId="0" borderId="30" xfId="4" applyBorder="1"/>
    <xf numFmtId="0" fontId="30" fillId="0" borderId="31" xfId="4" applyBorder="1"/>
    <xf numFmtId="0" fontId="30" fillId="0" borderId="0" xfId="4" applyAlignment="1">
      <alignment horizontal="center" vertical="center"/>
    </xf>
    <xf numFmtId="0" fontId="30" fillId="0" borderId="34" xfId="4" applyBorder="1"/>
    <xf numFmtId="0" fontId="30" fillId="0" borderId="35" xfId="4" applyBorder="1"/>
    <xf numFmtId="0" fontId="30" fillId="0" borderId="37" xfId="4" applyBorder="1"/>
    <xf numFmtId="0" fontId="30" fillId="0" borderId="40" xfId="4" applyBorder="1"/>
    <xf numFmtId="0" fontId="30" fillId="0" borderId="41" xfId="4" applyBorder="1"/>
    <xf numFmtId="0" fontId="30" fillId="0" borderId="43" xfId="4" applyBorder="1"/>
    <xf numFmtId="0" fontId="2" fillId="0" borderId="0" xfId="0" applyFont="1" applyAlignment="1">
      <alignment horizontal="right"/>
    </xf>
    <xf numFmtId="0" fontId="2" fillId="0" borderId="46" xfId="0" applyFont="1" applyBorder="1"/>
    <xf numFmtId="0" fontId="3" fillId="0" borderId="46" xfId="0" applyFont="1" applyBorder="1"/>
    <xf numFmtId="0" fontId="3" fillId="0" borderId="47" xfId="0" applyFont="1" applyBorder="1"/>
    <xf numFmtId="0" fontId="8" fillId="0" borderId="10" xfId="0" applyFont="1" applyFill="1" applyBorder="1"/>
    <xf numFmtId="0" fontId="11" fillId="2" borderId="48" xfId="0" applyFont="1" applyFill="1" applyBorder="1"/>
    <xf numFmtId="0" fontId="14" fillId="2" borderId="48" xfId="0" applyFont="1" applyFill="1" applyBorder="1"/>
    <xf numFmtId="0" fontId="11" fillId="0" borderId="48" xfId="0" applyFont="1" applyFill="1" applyBorder="1"/>
    <xf numFmtId="0" fontId="14" fillId="0" borderId="48" xfId="0" applyFont="1" applyFill="1" applyBorder="1"/>
    <xf numFmtId="0" fontId="14" fillId="2" borderId="49" xfId="0" applyFont="1" applyFill="1" applyBorder="1"/>
    <xf numFmtId="0" fontId="22" fillId="2" borderId="48" xfId="0" applyFont="1" applyFill="1" applyBorder="1"/>
    <xf numFmtId="0" fontId="33" fillId="6" borderId="48" xfId="0" applyFont="1" applyFill="1" applyBorder="1"/>
    <xf numFmtId="0" fontId="5" fillId="6" borderId="1" xfId="0" applyFont="1" applyFill="1" applyBorder="1"/>
    <xf numFmtId="0" fontId="33" fillId="6" borderId="1" xfId="0" applyFont="1" applyFill="1" applyBorder="1" applyAlignment="1">
      <alignment horizontal="center"/>
    </xf>
    <xf numFmtId="0" fontId="5" fillId="0" borderId="46" xfId="0" applyFont="1" applyBorder="1"/>
    <xf numFmtId="0" fontId="5" fillId="0" borderId="2" xfId="0" applyFont="1" applyFill="1" applyBorder="1"/>
    <xf numFmtId="49" fontId="17" fillId="0" borderId="2" xfId="0" applyNumberFormat="1" applyFont="1" applyFill="1" applyBorder="1"/>
    <xf numFmtId="0" fontId="23" fillId="2" borderId="48" xfId="0" applyFont="1" applyFill="1" applyBorder="1"/>
    <xf numFmtId="3" fontId="14" fillId="3" borderId="52" xfId="0" applyNumberFormat="1" applyFont="1" applyFill="1" applyBorder="1"/>
    <xf numFmtId="3" fontId="14" fillId="5" borderId="52" xfId="0" applyNumberFormat="1" applyFont="1" applyFill="1" applyBorder="1"/>
    <xf numFmtId="3" fontId="11" fillId="2" borderId="53" xfId="0" applyNumberFormat="1" applyFont="1" applyFill="1" applyBorder="1"/>
    <xf numFmtId="3" fontId="14" fillId="5" borderId="53" xfId="0" applyNumberFormat="1" applyFont="1" applyFill="1" applyBorder="1"/>
    <xf numFmtId="3" fontId="14" fillId="3" borderId="54" xfId="0" applyNumberFormat="1" applyFont="1" applyFill="1" applyBorder="1"/>
    <xf numFmtId="3" fontId="11" fillId="2" borderId="54" xfId="0" applyNumberFormat="1" applyFont="1" applyFill="1" applyBorder="1"/>
    <xf numFmtId="3" fontId="14" fillId="5" borderId="54" xfId="0" applyNumberFormat="1" applyFont="1" applyFill="1" applyBorder="1"/>
    <xf numFmtId="3" fontId="32" fillId="6" borderId="54" xfId="0" applyNumberFormat="1" applyFont="1" applyFill="1" applyBorder="1"/>
    <xf numFmtId="3" fontId="14" fillId="2" borderId="54" xfId="0" applyNumberFormat="1" applyFont="1" applyFill="1" applyBorder="1"/>
    <xf numFmtId="3" fontId="14" fillId="2" borderId="55" xfId="0" applyNumberFormat="1" applyFont="1" applyFill="1" applyBorder="1"/>
    <xf numFmtId="3" fontId="14" fillId="4" borderId="44" xfId="0" applyNumberFormat="1" applyFont="1" applyFill="1" applyBorder="1"/>
    <xf numFmtId="164" fontId="14" fillId="5" borderId="1" xfId="0" applyNumberFormat="1" applyFont="1" applyFill="1" applyBorder="1" applyAlignment="1">
      <alignment horizontal="center"/>
    </xf>
    <xf numFmtId="0" fontId="14" fillId="2" borderId="56" xfId="0" applyFont="1" applyFill="1" applyBorder="1" applyAlignment="1"/>
    <xf numFmtId="0" fontId="14" fillId="2" borderId="4" xfId="0" applyFont="1" applyFill="1" applyBorder="1" applyAlignment="1">
      <alignment vertical="center"/>
    </xf>
    <xf numFmtId="0" fontId="14" fillId="2" borderId="57" xfId="0" applyFont="1" applyFill="1" applyBorder="1"/>
    <xf numFmtId="0" fontId="14" fillId="4" borderId="58" xfId="0" applyFont="1" applyFill="1" applyBorder="1"/>
    <xf numFmtId="3" fontId="8" fillId="3" borderId="9" xfId="0" applyNumberFormat="1" applyFont="1" applyFill="1" applyBorder="1"/>
    <xf numFmtId="3" fontId="17" fillId="0" borderId="1" xfId="0" applyNumberFormat="1" applyFont="1" applyFill="1" applyBorder="1"/>
    <xf numFmtId="3" fontId="6" fillId="0" borderId="1" xfId="0" applyNumberFormat="1" applyFont="1" applyBorder="1"/>
    <xf numFmtId="0" fontId="3" fillId="0" borderId="1" xfId="0" applyFont="1" applyBorder="1"/>
    <xf numFmtId="3" fontId="15" fillId="3" borderId="1" xfId="0" applyNumberFormat="1" applyFont="1" applyFill="1" applyBorder="1"/>
    <xf numFmtId="3" fontId="3" fillId="0" borderId="5" xfId="0" applyNumberFormat="1" applyFont="1" applyBorder="1"/>
    <xf numFmtId="3" fontId="2" fillId="4" borderId="3" xfId="0" applyNumberFormat="1" applyFont="1" applyFill="1" applyBorder="1"/>
    <xf numFmtId="3" fontId="3" fillId="0" borderId="3" xfId="0" applyNumberFormat="1" applyFont="1" applyBorder="1"/>
    <xf numFmtId="0" fontId="4" fillId="3" borderId="60" xfId="0" applyFont="1" applyFill="1" applyBorder="1" applyAlignment="1"/>
    <xf numFmtId="0" fontId="4" fillId="3" borderId="61" xfId="0" applyFont="1" applyFill="1" applyBorder="1" applyAlignment="1"/>
    <xf numFmtId="49" fontId="4" fillId="0" borderId="62" xfId="0" applyNumberFormat="1" applyFont="1" applyBorder="1" applyAlignment="1">
      <alignment horizontal="center"/>
    </xf>
    <xf numFmtId="49" fontId="4" fillId="0" borderId="63" xfId="0" applyNumberFormat="1" applyFont="1" applyBorder="1" applyAlignment="1">
      <alignment horizontal="center"/>
    </xf>
    <xf numFmtId="49" fontId="4" fillId="0" borderId="64" xfId="0" applyNumberFormat="1" applyFont="1" applyBorder="1"/>
    <xf numFmtId="0" fontId="4" fillId="0" borderId="64" xfId="0" applyFont="1" applyBorder="1" applyAlignment="1">
      <alignment horizontal="left"/>
    </xf>
    <xf numFmtId="0" fontId="4" fillId="3" borderId="65" xfId="0" applyFont="1" applyFill="1" applyBorder="1" applyAlignment="1"/>
    <xf numFmtId="0" fontId="4" fillId="3" borderId="66" xfId="0" applyFont="1" applyFill="1" applyBorder="1" applyAlignment="1"/>
    <xf numFmtId="0" fontId="5" fillId="0" borderId="4" xfId="0" applyFont="1" applyBorder="1"/>
    <xf numFmtId="0" fontId="5" fillId="0" borderId="4" xfId="0" applyFont="1" applyBorder="1" applyAlignment="1">
      <alignment horizontal="left"/>
    </xf>
    <xf numFmtId="0" fontId="5" fillId="4" borderId="67" xfId="0" applyFont="1" applyFill="1" applyBorder="1"/>
    <xf numFmtId="0" fontId="4" fillId="0" borderId="4" xfId="0" applyFont="1" applyBorder="1"/>
    <xf numFmtId="0" fontId="5" fillId="0" borderId="68" xfId="0" applyFont="1" applyBorder="1"/>
    <xf numFmtId="3" fontId="4" fillId="0" borderId="1" xfId="0" applyNumberFormat="1" applyFont="1" applyBorder="1"/>
    <xf numFmtId="3" fontId="5" fillId="0" borderId="1" xfId="0" applyNumberFormat="1" applyFont="1" applyBorder="1"/>
    <xf numFmtId="3" fontId="5" fillId="3" borderId="1" xfId="0" applyNumberFormat="1" applyFont="1" applyFill="1" applyBorder="1"/>
    <xf numFmtId="3" fontId="5" fillId="0" borderId="0" xfId="0" applyNumberFormat="1" applyFont="1" applyBorder="1"/>
    <xf numFmtId="0" fontId="4" fillId="3" borderId="9" xfId="0" applyFont="1" applyFill="1" applyBorder="1" applyAlignment="1"/>
    <xf numFmtId="3" fontId="5" fillId="0" borderId="5" xfId="0" applyNumberFormat="1" applyFont="1" applyBorder="1"/>
    <xf numFmtId="3" fontId="5" fillId="0" borderId="15" xfId="0" applyNumberFormat="1" applyFont="1" applyBorder="1"/>
    <xf numFmtId="3" fontId="4" fillId="4" borderId="12" xfId="0" applyNumberFormat="1" applyFont="1" applyFill="1" applyBorder="1" applyAlignment="1">
      <alignment horizontal="right"/>
    </xf>
    <xf numFmtId="3" fontId="5" fillId="0" borderId="64" xfId="0" applyNumberFormat="1" applyFont="1" applyBorder="1"/>
    <xf numFmtId="3" fontId="4" fillId="4" borderId="12" xfId="0" applyNumberFormat="1" applyFont="1" applyFill="1" applyBorder="1"/>
    <xf numFmtId="3" fontId="4" fillId="3" borderId="1" xfId="0" applyNumberFormat="1" applyFont="1" applyFill="1" applyBorder="1"/>
    <xf numFmtId="3" fontId="4" fillId="0" borderId="5" xfId="0" applyNumberFormat="1" applyFont="1" applyBorder="1"/>
    <xf numFmtId="0" fontId="19" fillId="0" borderId="0" xfId="0" applyFont="1" applyAlignment="1">
      <alignment horizontal="center"/>
    </xf>
    <xf numFmtId="0" fontId="24" fillId="0" borderId="60" xfId="0" applyFont="1" applyBorder="1"/>
    <xf numFmtId="0" fontId="24" fillId="0" borderId="61" xfId="0" applyFont="1" applyBorder="1"/>
    <xf numFmtId="0" fontId="19" fillId="3" borderId="69" xfId="0" applyFont="1" applyFill="1" applyBorder="1"/>
    <xf numFmtId="3" fontId="19" fillId="3" borderId="69" xfId="0" applyNumberFormat="1" applyFont="1" applyFill="1" applyBorder="1"/>
    <xf numFmtId="0" fontId="24" fillId="0" borderId="29" xfId="0" applyFont="1" applyBorder="1"/>
    <xf numFmtId="0" fontId="24" fillId="0" borderId="70" xfId="0" applyFont="1" applyBorder="1"/>
    <xf numFmtId="3" fontId="24" fillId="0" borderId="46" xfId="0" applyNumberFormat="1" applyFont="1" applyBorder="1"/>
    <xf numFmtId="3" fontId="19" fillId="0" borderId="46" xfId="0" applyNumberFormat="1" applyFont="1" applyBorder="1"/>
    <xf numFmtId="3" fontId="19" fillId="4" borderId="71" xfId="0" applyNumberFormat="1" applyFont="1" applyFill="1" applyBorder="1"/>
    <xf numFmtId="0" fontId="19" fillId="0" borderId="0" xfId="0" applyFont="1"/>
    <xf numFmtId="3" fontId="19" fillId="0" borderId="0" xfId="0" applyNumberFormat="1" applyFont="1"/>
    <xf numFmtId="0" fontId="25" fillId="0" borderId="0" xfId="0" applyFont="1"/>
    <xf numFmtId="3" fontId="19" fillId="3" borderId="71" xfId="0" applyNumberFormat="1" applyFont="1" applyFill="1" applyBorder="1"/>
    <xf numFmtId="0" fontId="24" fillId="3" borderId="71" xfId="0" applyFont="1" applyFill="1" applyBorder="1"/>
    <xf numFmtId="0" fontId="26" fillId="0" borderId="0" xfId="0" applyFont="1"/>
    <xf numFmtId="0" fontId="24" fillId="0" borderId="0" xfId="3" applyFont="1"/>
    <xf numFmtId="0" fontId="25" fillId="0" borderId="0" xfId="3" applyFont="1"/>
    <xf numFmtId="0" fontId="24" fillId="0" borderId="60" xfId="3" applyFont="1" applyBorder="1"/>
    <xf numFmtId="0" fontId="24" fillId="0" borderId="36" xfId="3" applyFont="1" applyBorder="1"/>
    <xf numFmtId="0" fontId="19" fillId="3" borderId="69" xfId="3" applyFont="1" applyFill="1" applyBorder="1"/>
    <xf numFmtId="3" fontId="19" fillId="3" borderId="69" xfId="3" applyNumberFormat="1" applyFont="1" applyFill="1" applyBorder="1"/>
    <xf numFmtId="0" fontId="24" fillId="0" borderId="29" xfId="3" applyFont="1" applyBorder="1"/>
    <xf numFmtId="0" fontId="24" fillId="0" borderId="70" xfId="3" applyFont="1" applyBorder="1"/>
    <xf numFmtId="3" fontId="24" fillId="0" borderId="46" xfId="3" applyNumberFormat="1" applyFont="1" applyBorder="1"/>
    <xf numFmtId="3" fontId="19" fillId="0" borderId="46" xfId="3" applyNumberFormat="1" applyFont="1" applyBorder="1"/>
    <xf numFmtId="0" fontId="24" fillId="0" borderId="17" xfId="3" applyFont="1" applyBorder="1"/>
    <xf numFmtId="0" fontId="24" fillId="0" borderId="72" xfId="3" applyFont="1" applyBorder="1"/>
    <xf numFmtId="3" fontId="24" fillId="0" borderId="73" xfId="3" applyNumberFormat="1" applyFont="1" applyBorder="1"/>
    <xf numFmtId="3" fontId="19" fillId="0" borderId="73" xfId="3" applyNumberFormat="1" applyFont="1" applyBorder="1"/>
    <xf numFmtId="3" fontId="19" fillId="4" borderId="71" xfId="3" applyNumberFormat="1" applyFont="1" applyFill="1" applyBorder="1"/>
    <xf numFmtId="0" fontId="19" fillId="0" borderId="0" xfId="3" applyFont="1"/>
    <xf numFmtId="3" fontId="19" fillId="0" borderId="0" xfId="3" applyNumberFormat="1" applyFont="1"/>
    <xf numFmtId="3" fontId="19" fillId="3" borderId="74" xfId="0" applyNumberFormat="1" applyFont="1" applyFill="1" applyBorder="1"/>
    <xf numFmtId="0" fontId="19" fillId="0" borderId="0" xfId="0" applyFont="1" applyFill="1" applyBorder="1" applyAlignment="1">
      <alignment horizontal="left"/>
    </xf>
    <xf numFmtId="3" fontId="19" fillId="0" borderId="0" xfId="0" applyNumberFormat="1" applyFont="1" applyFill="1" applyBorder="1"/>
    <xf numFmtId="0" fontId="0" fillId="0" borderId="0" xfId="0" applyFill="1"/>
    <xf numFmtId="0" fontId="3" fillId="0" borderId="60" xfId="0" applyFont="1" applyBorder="1"/>
    <xf numFmtId="0" fontId="2" fillId="0" borderId="61" xfId="0" applyFont="1" applyBorder="1" applyAlignment="1">
      <alignment horizontal="center"/>
    </xf>
    <xf numFmtId="0" fontId="4" fillId="0" borderId="71" xfId="0" applyFont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3" fontId="14" fillId="0" borderId="48" xfId="0" applyNumberFormat="1" applyFont="1" applyFill="1" applyBorder="1"/>
    <xf numFmtId="3" fontId="14" fillId="5" borderId="48" xfId="0" applyNumberFormat="1" applyFont="1" applyFill="1" applyBorder="1"/>
    <xf numFmtId="3" fontId="14" fillId="3" borderId="48" xfId="0" applyNumberFormat="1" applyFont="1" applyFill="1" applyBorder="1"/>
    <xf numFmtId="0" fontId="2" fillId="0" borderId="0" xfId="0" applyFont="1" applyAlignment="1">
      <alignment horizontal="center"/>
    </xf>
    <xf numFmtId="0" fontId="11" fillId="2" borderId="4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/>
    </xf>
    <xf numFmtId="0" fontId="34" fillId="0" borderId="0" xfId="0" applyFont="1"/>
    <xf numFmtId="0" fontId="4" fillId="0" borderId="11" xfId="0" applyFont="1" applyBorder="1"/>
    <xf numFmtId="0" fontId="28" fillId="0" borderId="0" xfId="0" applyFont="1" applyBorder="1"/>
    <xf numFmtId="0" fontId="5" fillId="0" borderId="10" xfId="0" applyFont="1" applyBorder="1"/>
    <xf numFmtId="0" fontId="4" fillId="0" borderId="12" xfId="0" applyFont="1" applyBorder="1"/>
    <xf numFmtId="0" fontId="2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75" xfId="0" applyFont="1" applyBorder="1" applyAlignment="1">
      <alignment horizontal="center" vertical="center" shrinkToFit="1"/>
    </xf>
    <xf numFmtId="0" fontId="5" fillId="0" borderId="76" xfId="0" applyFont="1" applyBorder="1"/>
    <xf numFmtId="0" fontId="5" fillId="0" borderId="77" xfId="0" applyFont="1" applyBorder="1" applyAlignment="1">
      <alignment horizontal="right"/>
    </xf>
    <xf numFmtId="0" fontId="4" fillId="0" borderId="0" xfId="0" applyFont="1" applyBorder="1"/>
    <xf numFmtId="3" fontId="14" fillId="2" borderId="48" xfId="0" applyNumberFormat="1" applyFont="1" applyFill="1" applyBorder="1"/>
    <xf numFmtId="3" fontId="14" fillId="2" borderId="78" xfId="0" applyNumberFormat="1" applyFont="1" applyFill="1" applyBorder="1"/>
    <xf numFmtId="3" fontId="14" fillId="4" borderId="43" xfId="0" applyNumberFormat="1" applyFont="1" applyFill="1" applyBorder="1"/>
    <xf numFmtId="0" fontId="19" fillId="3" borderId="79" xfId="0" applyFont="1" applyFill="1" applyBorder="1"/>
    <xf numFmtId="0" fontId="19" fillId="3" borderId="80" xfId="0" applyFont="1" applyFill="1" applyBorder="1"/>
    <xf numFmtId="0" fontId="30" fillId="0" borderId="83" xfId="4" applyBorder="1"/>
    <xf numFmtId="3" fontId="0" fillId="0" borderId="0" xfId="0" applyNumberFormat="1"/>
    <xf numFmtId="49" fontId="5" fillId="0" borderId="7" xfId="0" applyNumberFormat="1" applyFont="1" applyBorder="1" applyAlignment="1"/>
    <xf numFmtId="3" fontId="4" fillId="0" borderId="9" xfId="0" applyNumberFormat="1" applyFont="1" applyBorder="1"/>
    <xf numFmtId="0" fontId="30" fillId="0" borderId="76" xfId="4" applyBorder="1"/>
    <xf numFmtId="0" fontId="30" fillId="0" borderId="77" xfId="4" applyBorder="1"/>
    <xf numFmtId="3" fontId="5" fillId="0" borderId="14" xfId="0" applyNumberFormat="1" applyFont="1" applyBorder="1"/>
    <xf numFmtId="0" fontId="19" fillId="0" borderId="71" xfId="0" applyFont="1" applyBorder="1" applyAlignment="1">
      <alignment vertical="center" wrapText="1"/>
    </xf>
    <xf numFmtId="49" fontId="5" fillId="0" borderId="62" xfId="0" applyNumberFormat="1" applyFont="1" applyBorder="1"/>
    <xf numFmtId="49" fontId="5" fillId="0" borderId="63" xfId="0" applyNumberFormat="1" applyFont="1" applyBorder="1" applyAlignment="1">
      <alignment horizontal="center"/>
    </xf>
    <xf numFmtId="49" fontId="5" fillId="0" borderId="64" xfId="0" applyNumberFormat="1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5" fillId="2" borderId="35" xfId="0" applyFont="1" applyFill="1" applyBorder="1"/>
    <xf numFmtId="0" fontId="24" fillId="0" borderId="85" xfId="3" applyFont="1" applyBorder="1"/>
    <xf numFmtId="0" fontId="24" fillId="0" borderId="86" xfId="3" applyFont="1" applyBorder="1"/>
    <xf numFmtId="3" fontId="24" fillId="0" borderId="87" xfId="3" applyNumberFormat="1" applyFont="1" applyBorder="1"/>
    <xf numFmtId="3" fontId="19" fillId="0" borderId="87" xfId="3" applyNumberFormat="1" applyFont="1" applyBorder="1"/>
    <xf numFmtId="0" fontId="24" fillId="0" borderId="88" xfId="3" applyFont="1" applyBorder="1"/>
    <xf numFmtId="0" fontId="24" fillId="0" borderId="89" xfId="3" applyFont="1" applyBorder="1"/>
    <xf numFmtId="3" fontId="24" fillId="0" borderId="74" xfId="3" applyNumberFormat="1" applyFont="1" applyBorder="1"/>
    <xf numFmtId="3" fontId="19" fillId="0" borderId="74" xfId="3" applyNumberFormat="1" applyFont="1" applyBorder="1"/>
    <xf numFmtId="0" fontId="19" fillId="0" borderId="90" xfId="3" applyFont="1" applyBorder="1"/>
    <xf numFmtId="3" fontId="19" fillId="0" borderId="71" xfId="3" applyNumberFormat="1" applyFont="1" applyBorder="1"/>
    <xf numFmtId="0" fontId="19" fillId="0" borderId="36" xfId="3" applyFont="1" applyBorder="1"/>
    <xf numFmtId="0" fontId="24" fillId="0" borderId="90" xfId="3" applyFont="1" applyBorder="1"/>
    <xf numFmtId="3" fontId="4" fillId="0" borderId="15" xfId="0" applyNumberFormat="1" applyFont="1" applyBorder="1"/>
    <xf numFmtId="0" fontId="11" fillId="2" borderId="7" xfId="0" applyFont="1" applyFill="1" applyBorder="1"/>
    <xf numFmtId="0" fontId="11" fillId="2" borderId="91" xfId="0" applyFont="1" applyFill="1" applyBorder="1"/>
    <xf numFmtId="0" fontId="11" fillId="2" borderId="92" xfId="0" applyFont="1" applyFill="1" applyBorder="1"/>
    <xf numFmtId="0" fontId="11" fillId="2" borderId="93" xfId="0" applyFont="1" applyFill="1" applyBorder="1"/>
    <xf numFmtId="0" fontId="11" fillId="2" borderId="15" xfId="0" applyFont="1" applyFill="1" applyBorder="1"/>
    <xf numFmtId="0" fontId="33" fillId="0" borderId="94" xfId="4" applyFont="1" applyBorder="1"/>
    <xf numFmtId="4" fontId="14" fillId="3" borderId="48" xfId="0" applyNumberFormat="1" applyFont="1" applyFill="1" applyBorder="1"/>
    <xf numFmtId="0" fontId="0" fillId="0" borderId="0" xfId="0" applyAlignment="1">
      <alignment horizontal="left"/>
    </xf>
    <xf numFmtId="0" fontId="11" fillId="2" borderId="19" xfId="0" applyFont="1" applyFill="1" applyBorder="1" applyAlignment="1">
      <alignment horizontal="center"/>
    </xf>
    <xf numFmtId="3" fontId="12" fillId="2" borderId="7" xfId="0" applyNumberFormat="1" applyFont="1" applyFill="1" applyBorder="1" applyAlignment="1">
      <alignment horizontal="center"/>
    </xf>
    <xf numFmtId="3" fontId="14" fillId="2" borderId="95" xfId="0" applyNumberFormat="1" applyFont="1" applyFill="1" applyBorder="1"/>
    <xf numFmtId="3" fontId="14" fillId="4" borderId="42" xfId="0" applyNumberFormat="1" applyFont="1" applyFill="1" applyBorder="1"/>
    <xf numFmtId="0" fontId="27" fillId="0" borderId="33" xfId="0" applyFont="1" applyBorder="1" applyAlignment="1">
      <alignment vertical="center" wrapText="1"/>
    </xf>
    <xf numFmtId="3" fontId="4" fillId="0" borderId="96" xfId="0" applyNumberFormat="1" applyFont="1" applyBorder="1"/>
    <xf numFmtId="0" fontId="30" fillId="0" borderId="101" xfId="4" applyBorder="1" applyAlignment="1">
      <alignment horizontal="center"/>
    </xf>
    <xf numFmtId="0" fontId="30" fillId="0" borderId="76" xfId="4" applyBorder="1" applyAlignment="1">
      <alignment horizontal="center" vertical="center"/>
    </xf>
    <xf numFmtId="0" fontId="30" fillId="0" borderId="77" xfId="4" applyBorder="1" applyAlignment="1">
      <alignment horizontal="center" vertical="center"/>
    </xf>
    <xf numFmtId="0" fontId="31" fillId="0" borderId="31" xfId="4" applyFont="1" applyBorder="1" applyAlignment="1">
      <alignment vertical="center" wrapText="1"/>
    </xf>
    <xf numFmtId="0" fontId="31" fillId="0" borderId="45" xfId="4" applyFont="1" applyBorder="1" applyAlignment="1">
      <alignment vertical="center" wrapText="1"/>
    </xf>
    <xf numFmtId="0" fontId="14" fillId="2" borderId="7" xfId="0" applyFont="1" applyFill="1" applyBorder="1"/>
    <xf numFmtId="3" fontId="14" fillId="2" borderId="92" xfId="0" applyNumberFormat="1" applyFont="1" applyFill="1" applyBorder="1"/>
    <xf numFmtId="3" fontId="14" fillId="2" borderId="110" xfId="0" applyNumberFormat="1" applyFont="1" applyFill="1" applyBorder="1"/>
    <xf numFmtId="3" fontId="14" fillId="4" borderId="41" xfId="0" applyNumberFormat="1" applyFont="1" applyFill="1" applyBorder="1"/>
    <xf numFmtId="0" fontId="27" fillId="0" borderId="81" xfId="0" applyFont="1" applyBorder="1" applyAlignment="1">
      <alignment vertical="center" wrapText="1"/>
    </xf>
    <xf numFmtId="3" fontId="14" fillId="5" borderId="111" xfId="0" applyNumberFormat="1" applyFont="1" applyFill="1" applyBorder="1"/>
    <xf numFmtId="3" fontId="11" fillId="2" borderId="111" xfId="0" applyNumberFormat="1" applyFont="1" applyFill="1" applyBorder="1"/>
    <xf numFmtId="3" fontId="14" fillId="3" borderId="7" xfId="0" applyNumberFormat="1" applyFont="1" applyFill="1" applyBorder="1"/>
    <xf numFmtId="3" fontId="11" fillId="2" borderId="7" xfId="0" applyNumberFormat="1" applyFont="1" applyFill="1" applyBorder="1"/>
    <xf numFmtId="3" fontId="14" fillId="5" borderId="7" xfId="0" applyNumberFormat="1" applyFont="1" applyFill="1" applyBorder="1"/>
    <xf numFmtId="3" fontId="14" fillId="2" borderId="7" xfId="0" applyNumberFormat="1" applyFont="1" applyFill="1" applyBorder="1"/>
    <xf numFmtId="3" fontId="32" fillId="6" borderId="7" xfId="0" applyNumberFormat="1" applyFont="1" applyFill="1" applyBorder="1"/>
    <xf numFmtId="3" fontId="5" fillId="6" borderId="54" xfId="0" applyNumberFormat="1" applyFont="1" applyFill="1" applyBorder="1"/>
    <xf numFmtId="3" fontId="5" fillId="6" borderId="7" xfId="0" applyNumberFormat="1" applyFont="1" applyFill="1" applyBorder="1"/>
    <xf numFmtId="3" fontId="14" fillId="2" borderId="112" xfId="0" applyNumberFormat="1" applyFont="1" applyFill="1" applyBorder="1"/>
    <xf numFmtId="3" fontId="14" fillId="4" borderId="58" xfId="0" applyNumberFormat="1" applyFont="1" applyFill="1" applyBorder="1"/>
    <xf numFmtId="0" fontId="4" fillId="0" borderId="1" xfId="0" applyFont="1" applyBorder="1" applyAlignment="1">
      <alignment horizontal="center"/>
    </xf>
    <xf numFmtId="3" fontId="5" fillId="0" borderId="52" xfId="0" applyNumberFormat="1" applyFont="1" applyBorder="1"/>
    <xf numFmtId="49" fontId="5" fillId="0" borderId="1" xfId="0" applyNumberFormat="1" applyFont="1" applyBorder="1"/>
    <xf numFmtId="0" fontId="4" fillId="3" borderId="1" xfId="0" applyFont="1" applyFill="1" applyBorder="1"/>
    <xf numFmtId="3" fontId="5" fillId="0" borderId="70" xfId="0" applyNumberFormat="1" applyFont="1" applyBorder="1"/>
    <xf numFmtId="0" fontId="5" fillId="0" borderId="5" xfId="0" applyFont="1" applyBorder="1"/>
    <xf numFmtId="3" fontId="5" fillId="0" borderId="86" xfId="0" applyNumberFormat="1" applyFont="1" applyBorder="1"/>
    <xf numFmtId="0" fontId="4" fillId="4" borderId="12" xfId="0" applyFont="1" applyFill="1" applyBorder="1"/>
    <xf numFmtId="3" fontId="4" fillId="4" borderId="90" xfId="0" applyNumberFormat="1" applyFont="1" applyFill="1" applyBorder="1"/>
    <xf numFmtId="0" fontId="24" fillId="0" borderId="61" xfId="3" applyFont="1" applyBorder="1" applyAlignment="1">
      <alignment horizontal="center" vertical="center"/>
    </xf>
    <xf numFmtId="0" fontId="31" fillId="0" borderId="97" xfId="4" applyFont="1" applyBorder="1" applyAlignment="1">
      <alignment vertical="center" wrapText="1"/>
    </xf>
    <xf numFmtId="0" fontId="31" fillId="0" borderId="30" xfId="4" applyFont="1" applyBorder="1" applyAlignment="1">
      <alignment vertical="center" wrapText="1"/>
    </xf>
    <xf numFmtId="0" fontId="31" fillId="0" borderId="113" xfId="4" applyFont="1" applyBorder="1" applyAlignment="1">
      <alignment vertical="center" wrapText="1"/>
    </xf>
    <xf numFmtId="0" fontId="31" fillId="0" borderId="50" xfId="4" applyFont="1" applyBorder="1" applyAlignment="1">
      <alignment vertical="center" wrapText="1"/>
    </xf>
    <xf numFmtId="0" fontId="31" fillId="0" borderId="107" xfId="4" applyFont="1" applyBorder="1" applyAlignment="1">
      <alignment vertical="center" wrapText="1"/>
    </xf>
    <xf numFmtId="0" fontId="33" fillId="0" borderId="123" xfId="4" applyFont="1" applyBorder="1"/>
    <xf numFmtId="0" fontId="27" fillId="0" borderId="102" xfId="0" applyFont="1" applyBorder="1" applyAlignment="1">
      <alignment vertical="center" wrapText="1"/>
    </xf>
    <xf numFmtId="3" fontId="11" fillId="2" borderId="124" xfId="0" applyNumberFormat="1" applyFont="1" applyFill="1" applyBorder="1"/>
    <xf numFmtId="3" fontId="11" fillId="2" borderId="92" xfId="0" applyNumberFormat="1" applyFont="1" applyFill="1" applyBorder="1"/>
    <xf numFmtId="3" fontId="14" fillId="5" borderId="92" xfId="0" applyNumberFormat="1" applyFont="1" applyFill="1" applyBorder="1"/>
    <xf numFmtId="3" fontId="32" fillId="6" borderId="92" xfId="0" applyNumberFormat="1" applyFont="1" applyFill="1" applyBorder="1"/>
    <xf numFmtId="0" fontId="27" fillId="0" borderId="114" xfId="0" applyFont="1" applyBorder="1" applyAlignment="1">
      <alignment vertical="center" wrapText="1"/>
    </xf>
    <xf numFmtId="3" fontId="14" fillId="5" borderId="74" xfId="0" applyNumberFormat="1" applyFont="1" applyFill="1" applyBorder="1"/>
    <xf numFmtId="3" fontId="11" fillId="2" borderId="74" xfId="0" applyNumberFormat="1" applyFont="1" applyFill="1" applyBorder="1"/>
    <xf numFmtId="3" fontId="14" fillId="3" borderId="46" xfId="0" applyNumberFormat="1" applyFont="1" applyFill="1" applyBorder="1"/>
    <xf numFmtId="3" fontId="11" fillId="2" borderId="46" xfId="0" applyNumberFormat="1" applyFont="1" applyFill="1" applyBorder="1"/>
    <xf numFmtId="3" fontId="14" fillId="5" borderId="46" xfId="0" applyNumberFormat="1" applyFont="1" applyFill="1" applyBorder="1"/>
    <xf numFmtId="3" fontId="14" fillId="2" borderId="46" xfId="0" applyNumberFormat="1" applyFont="1" applyFill="1" applyBorder="1"/>
    <xf numFmtId="3" fontId="32" fillId="6" borderId="46" xfId="0" applyNumberFormat="1" applyFont="1" applyFill="1" applyBorder="1"/>
    <xf numFmtId="3" fontId="14" fillId="2" borderId="47" xfId="0" applyNumberFormat="1" applyFont="1" applyFill="1" applyBorder="1"/>
    <xf numFmtId="3" fontId="14" fillId="4" borderId="117" xfId="0" applyNumberFormat="1" applyFont="1" applyFill="1" applyBorder="1"/>
    <xf numFmtId="3" fontId="14" fillId="5" borderId="125" xfId="0" applyNumberFormat="1" applyFont="1" applyFill="1" applyBorder="1"/>
    <xf numFmtId="3" fontId="11" fillId="2" borderId="125" xfId="0" applyNumberFormat="1" applyFont="1" applyFill="1" applyBorder="1"/>
    <xf numFmtId="3" fontId="11" fillId="2" borderId="52" xfId="0" applyNumberFormat="1" applyFont="1" applyFill="1" applyBorder="1"/>
    <xf numFmtId="3" fontId="14" fillId="2" borderId="52" xfId="0" applyNumberFormat="1" applyFont="1" applyFill="1" applyBorder="1"/>
    <xf numFmtId="3" fontId="32" fillId="6" borderId="52" xfId="0" applyNumberFormat="1" applyFont="1" applyFill="1" applyBorder="1"/>
    <xf numFmtId="3" fontId="5" fillId="6" borderId="46" xfId="0" applyNumberFormat="1" applyFont="1" applyFill="1" applyBorder="1"/>
    <xf numFmtId="3" fontId="14" fillId="2" borderId="126" xfId="0" applyNumberFormat="1" applyFont="1" applyFill="1" applyBorder="1"/>
    <xf numFmtId="0" fontId="27" fillId="0" borderId="83" xfId="0" applyFont="1" applyBorder="1" applyAlignment="1">
      <alignment vertical="center" wrapText="1"/>
    </xf>
    <xf numFmtId="0" fontId="27" fillId="0" borderId="99" xfId="0" applyFont="1" applyBorder="1" applyAlignment="1">
      <alignment vertical="center" wrapText="1"/>
    </xf>
    <xf numFmtId="3" fontId="14" fillId="5" borderId="127" xfId="0" applyNumberFormat="1" applyFont="1" applyFill="1" applyBorder="1"/>
    <xf numFmtId="0" fontId="11" fillId="2" borderId="127" xfId="0" applyFont="1" applyFill="1" applyBorder="1"/>
    <xf numFmtId="3" fontId="14" fillId="3" borderId="127" xfId="0" applyNumberFormat="1" applyFont="1" applyFill="1" applyBorder="1"/>
    <xf numFmtId="4" fontId="14" fillId="3" borderId="127" xfId="0" applyNumberFormat="1" applyFont="1" applyFill="1" applyBorder="1"/>
    <xf numFmtId="0" fontId="14" fillId="2" borderId="127" xfId="0" applyFont="1" applyFill="1" applyBorder="1"/>
    <xf numFmtId="0" fontId="32" fillId="6" borderId="127" xfId="0" applyFont="1" applyFill="1" applyBorder="1"/>
    <xf numFmtId="0" fontId="14" fillId="2" borderId="128" xfId="0" applyFont="1" applyFill="1" applyBorder="1"/>
    <xf numFmtId="4" fontId="14" fillId="4" borderId="40" xfId="0" applyNumberFormat="1" applyFont="1" applyFill="1" applyBorder="1"/>
    <xf numFmtId="0" fontId="11" fillId="2" borderId="129" xfId="0" applyFont="1" applyFill="1" applyBorder="1"/>
    <xf numFmtId="3" fontId="14" fillId="5" borderId="124" xfId="0" applyNumberFormat="1" applyFont="1" applyFill="1" applyBorder="1"/>
    <xf numFmtId="3" fontId="14" fillId="3" borderId="92" xfId="0" applyNumberFormat="1" applyFont="1" applyFill="1" applyBorder="1"/>
    <xf numFmtId="4" fontId="14" fillId="3" borderId="92" xfId="0" applyNumberFormat="1" applyFont="1" applyFill="1" applyBorder="1"/>
    <xf numFmtId="0" fontId="14" fillId="2" borderId="92" xfId="0" applyFont="1" applyFill="1" applyBorder="1"/>
    <xf numFmtId="0" fontId="32" fillId="6" borderId="92" xfId="0" applyFont="1" applyFill="1" applyBorder="1"/>
    <xf numFmtId="4" fontId="14" fillId="4" borderId="41" xfId="0" applyNumberFormat="1" applyFont="1" applyFill="1" applyBorder="1"/>
    <xf numFmtId="0" fontId="11" fillId="2" borderId="46" xfId="0" applyFont="1" applyFill="1" applyBorder="1"/>
    <xf numFmtId="0" fontId="11" fillId="2" borderId="73" xfId="0" applyFont="1" applyFill="1" applyBorder="1"/>
    <xf numFmtId="4" fontId="14" fillId="3" borderId="46" xfId="0" applyNumberFormat="1" applyFont="1" applyFill="1" applyBorder="1"/>
    <xf numFmtId="0" fontId="14" fillId="2" borderId="46" xfId="0" applyFont="1" applyFill="1" applyBorder="1"/>
    <xf numFmtId="0" fontId="32" fillId="6" borderId="46" xfId="0" applyFont="1" applyFill="1" applyBorder="1"/>
    <xf numFmtId="0" fontId="14" fillId="2" borderId="73" xfId="0" applyFont="1" applyFill="1" applyBorder="1"/>
    <xf numFmtId="4" fontId="14" fillId="4" borderId="117" xfId="0" applyNumberFormat="1" applyFont="1" applyFill="1" applyBorder="1"/>
    <xf numFmtId="0" fontId="11" fillId="2" borderId="130" xfId="0" applyFont="1" applyFill="1" applyBorder="1"/>
    <xf numFmtId="0" fontId="11" fillId="2" borderId="19" xfId="0" applyFont="1" applyFill="1" applyBorder="1"/>
    <xf numFmtId="0" fontId="4" fillId="0" borderId="70" xfId="0" applyFont="1" applyBorder="1"/>
    <xf numFmtId="0" fontId="4" fillId="0" borderId="90" xfId="0" applyFont="1" applyBorder="1"/>
    <xf numFmtId="0" fontId="4" fillId="0" borderId="76" xfId="0" applyFont="1" applyBorder="1" applyAlignment="1">
      <alignment horizontal="center" vertical="center" shrinkToFit="1"/>
    </xf>
    <xf numFmtId="0" fontId="4" fillId="0" borderId="127" xfId="0" applyFont="1" applyBorder="1" applyAlignment="1">
      <alignment horizontal="left" vertical="center" shrinkToFit="1"/>
    </xf>
    <xf numFmtId="0" fontId="5" fillId="0" borderId="127" xfId="0" applyFont="1" applyBorder="1" applyAlignment="1">
      <alignment horizontal="left" vertical="center" shrinkToFit="1"/>
    </xf>
    <xf numFmtId="0" fontId="5" fillId="0" borderId="131" xfId="0" applyFont="1" applyBorder="1"/>
    <xf numFmtId="0" fontId="4" fillId="0" borderId="127" xfId="0" applyFont="1" applyBorder="1"/>
    <xf numFmtId="0" fontId="5" fillId="0" borderId="127" xfId="0" applyFont="1" applyBorder="1"/>
    <xf numFmtId="0" fontId="5" fillId="0" borderId="128" xfId="0" applyFont="1" applyBorder="1"/>
    <xf numFmtId="0" fontId="4" fillId="0" borderId="40" xfId="0" applyFont="1" applyBorder="1"/>
    <xf numFmtId="0" fontId="29" fillId="0" borderId="6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6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4" fillId="0" borderId="26" xfId="0" applyFont="1" applyBorder="1" applyAlignment="1">
      <alignment horizontal="right"/>
    </xf>
    <xf numFmtId="0" fontId="29" fillId="0" borderId="77" xfId="0" applyFont="1" applyBorder="1" applyAlignment="1">
      <alignment horizontal="center" vertical="center" wrapText="1"/>
    </xf>
    <xf numFmtId="0" fontId="4" fillId="0" borderId="92" xfId="0" applyFont="1" applyBorder="1" applyAlignment="1">
      <alignment horizontal="right" vertical="center" wrapText="1"/>
    </xf>
    <xf numFmtId="0" fontId="5" fillId="0" borderId="92" xfId="0" applyFont="1" applyBorder="1" applyAlignment="1">
      <alignment horizontal="right" vertical="center" wrapText="1"/>
    </xf>
    <xf numFmtId="0" fontId="5" fillId="0" borderId="124" xfId="0" applyFont="1" applyBorder="1" applyAlignment="1">
      <alignment horizontal="right"/>
    </xf>
    <xf numFmtId="0" fontId="4" fillId="0" borderId="92" xfId="0" applyFont="1" applyBorder="1" applyAlignment="1">
      <alignment horizontal="right"/>
    </xf>
    <xf numFmtId="0" fontId="5" fillId="0" borderId="92" xfId="0" applyFont="1" applyBorder="1" applyAlignment="1">
      <alignment horizontal="right"/>
    </xf>
    <xf numFmtId="0" fontId="5" fillId="0" borderId="132" xfId="0" applyFont="1" applyBorder="1" applyAlignment="1">
      <alignment horizontal="right"/>
    </xf>
    <xf numFmtId="0" fontId="4" fillId="0" borderId="41" xfId="0" applyFont="1" applyBorder="1" applyAlignment="1">
      <alignment horizontal="right"/>
    </xf>
    <xf numFmtId="3" fontId="8" fillId="3" borderId="133" xfId="0" applyNumberFormat="1" applyFont="1" applyFill="1" applyBorder="1"/>
    <xf numFmtId="3" fontId="17" fillId="0" borderId="52" xfId="0" applyNumberFormat="1" applyFont="1" applyFill="1" applyBorder="1"/>
    <xf numFmtId="3" fontId="2" fillId="3" borderId="52" xfId="0" applyNumberFormat="1" applyFont="1" applyFill="1" applyBorder="1"/>
    <xf numFmtId="3" fontId="6" fillId="0" borderId="52" xfId="0" applyNumberFormat="1" applyFont="1" applyBorder="1"/>
    <xf numFmtId="0" fontId="3" fillId="0" borderId="52" xfId="0" applyFont="1" applyBorder="1"/>
    <xf numFmtId="3" fontId="15" fillId="3" borderId="52" xfId="0" applyNumberFormat="1" applyFont="1" applyFill="1" applyBorder="1"/>
    <xf numFmtId="3" fontId="3" fillId="0" borderId="52" xfId="0" applyNumberFormat="1" applyFont="1" applyBorder="1"/>
    <xf numFmtId="3" fontId="3" fillId="0" borderId="134" xfId="0" applyNumberFormat="1" applyFont="1" applyBorder="1"/>
    <xf numFmtId="3" fontId="2" fillId="4" borderId="126" xfId="0" applyNumberFormat="1" applyFont="1" applyFill="1" applyBorder="1"/>
    <xf numFmtId="3" fontId="3" fillId="0" borderId="126" xfId="0" applyNumberFormat="1" applyFont="1" applyBorder="1"/>
    <xf numFmtId="3" fontId="4" fillId="0" borderId="135" xfId="0" applyNumberFormat="1" applyFont="1" applyBorder="1"/>
    <xf numFmtId="3" fontId="5" fillId="0" borderId="89" xfId="0" applyNumberFormat="1" applyFont="1" applyBorder="1"/>
    <xf numFmtId="3" fontId="4" fillId="0" borderId="89" xfId="0" applyNumberFormat="1" applyFont="1" applyBorder="1"/>
    <xf numFmtId="3" fontId="4" fillId="0" borderId="70" xfId="0" applyNumberFormat="1" applyFont="1" applyBorder="1"/>
    <xf numFmtId="3" fontId="5" fillId="0" borderId="72" xfId="0" applyNumberFormat="1" applyFont="1" applyBorder="1"/>
    <xf numFmtId="3" fontId="5" fillId="0" borderId="109" xfId="0" applyNumberFormat="1" applyFont="1" applyBorder="1"/>
    <xf numFmtId="0" fontId="4" fillId="0" borderId="109" xfId="0" applyFont="1" applyBorder="1" applyAlignment="1">
      <alignment horizontal="center"/>
    </xf>
    <xf numFmtId="0" fontId="4" fillId="3" borderId="135" xfId="0" applyFont="1" applyFill="1" applyBorder="1" applyAlignment="1"/>
    <xf numFmtId="3" fontId="4" fillId="4" borderId="90" xfId="0" applyNumberFormat="1" applyFont="1" applyFill="1" applyBorder="1" applyAlignment="1">
      <alignment horizontal="right"/>
    </xf>
    <xf numFmtId="3" fontId="5" fillId="3" borderId="70" xfId="0" applyNumberFormat="1" applyFont="1" applyFill="1" applyBorder="1"/>
    <xf numFmtId="3" fontId="4" fillId="0" borderId="136" xfId="0" applyNumberFormat="1" applyFont="1" applyBorder="1" applyAlignment="1">
      <alignment horizontal="center" wrapText="1"/>
    </xf>
    <xf numFmtId="3" fontId="4" fillId="0" borderId="125" xfId="0" applyNumberFormat="1" applyFont="1" applyBorder="1" applyAlignment="1">
      <alignment horizontal="center" wrapText="1"/>
    </xf>
    <xf numFmtId="3" fontId="4" fillId="3" borderId="52" xfId="0" applyNumberFormat="1" applyFont="1" applyFill="1" applyBorder="1"/>
    <xf numFmtId="3" fontId="5" fillId="0" borderId="134" xfId="0" applyNumberFormat="1" applyFont="1" applyBorder="1"/>
    <xf numFmtId="3" fontId="4" fillId="4" borderId="36" xfId="0" applyNumberFormat="1" applyFont="1" applyFill="1" applyBorder="1"/>
    <xf numFmtId="3" fontId="4" fillId="0" borderId="15" xfId="0" applyNumberFormat="1" applyFont="1" applyBorder="1" applyAlignment="1">
      <alignment horizontal="center" wrapText="1"/>
    </xf>
    <xf numFmtId="3" fontId="4" fillId="0" borderId="15" xfId="0" applyNumberFormat="1" applyFont="1" applyBorder="1" applyAlignment="1">
      <alignment horizontal="center" vertical="center"/>
    </xf>
    <xf numFmtId="3" fontId="4" fillId="0" borderId="136" xfId="0" applyNumberFormat="1" applyFont="1" applyBorder="1" applyAlignment="1">
      <alignment vertical="center" wrapText="1"/>
    </xf>
    <xf numFmtId="49" fontId="19" fillId="0" borderId="79" xfId="0" applyNumberFormat="1" applyFont="1" applyBorder="1" applyAlignment="1">
      <alignment horizontal="center" vertical="center"/>
    </xf>
    <xf numFmtId="49" fontId="19" fillId="0" borderId="80" xfId="0" applyNumberFormat="1" applyFont="1" applyBorder="1" applyAlignment="1">
      <alignment horizontal="center" vertical="center"/>
    </xf>
    <xf numFmtId="49" fontId="19" fillId="0" borderId="79" xfId="0" applyNumberFormat="1" applyFont="1" applyBorder="1" applyAlignment="1">
      <alignment vertical="center" wrapText="1"/>
    </xf>
    <xf numFmtId="49" fontId="19" fillId="0" borderId="79" xfId="3" applyNumberFormat="1" applyFont="1" applyBorder="1" applyAlignment="1">
      <alignment horizontal="center" vertical="center"/>
    </xf>
    <xf numFmtId="49" fontId="19" fillId="0" borderId="80" xfId="3" applyNumberFormat="1" applyFont="1" applyBorder="1" applyAlignment="1">
      <alignment horizontal="center" vertical="center"/>
    </xf>
    <xf numFmtId="0" fontId="19" fillId="0" borderId="79" xfId="3" applyFont="1" applyBorder="1" applyAlignment="1">
      <alignment horizontal="center" vertical="center" wrapText="1"/>
    </xf>
    <xf numFmtId="0" fontId="19" fillId="0" borderId="80" xfId="3" applyFont="1" applyBorder="1" applyAlignment="1">
      <alignment horizontal="center" vertical="center" wrapText="1"/>
    </xf>
    <xf numFmtId="49" fontId="19" fillId="0" borderId="71" xfId="0" applyNumberFormat="1" applyFont="1" applyBorder="1" applyAlignment="1">
      <alignment vertical="center" wrapText="1"/>
    </xf>
    <xf numFmtId="49" fontId="19" fillId="0" borderId="116" xfId="0" applyNumberFormat="1" applyFont="1" applyBorder="1" applyAlignment="1">
      <alignment vertical="center" wrapText="1"/>
    </xf>
    <xf numFmtId="0" fontId="0" fillId="0" borderId="0" xfId="0" applyAlignment="1">
      <alignment horizontal="right"/>
    </xf>
    <xf numFmtId="0" fontId="18" fillId="0" borderId="0" xfId="3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 wrapText="1"/>
    </xf>
    <xf numFmtId="3" fontId="16" fillId="0" borderId="0" xfId="0" applyNumberFormat="1" applyFont="1"/>
    <xf numFmtId="3" fontId="30" fillId="0" borderId="81" xfId="4" applyNumberFormat="1" applyBorder="1"/>
    <xf numFmtId="3" fontId="30" fillId="0" borderId="114" xfId="4" applyNumberFormat="1" applyBorder="1"/>
    <xf numFmtId="3" fontId="30" fillId="0" borderId="98" xfId="4" applyNumberFormat="1" applyBorder="1"/>
    <xf numFmtId="3" fontId="30" fillId="0" borderId="118" xfId="4" applyNumberFormat="1" applyBorder="1"/>
    <xf numFmtId="3" fontId="30" fillId="0" borderId="102" xfId="4" applyNumberFormat="1" applyBorder="1"/>
    <xf numFmtId="3" fontId="30" fillId="0" borderId="32" xfId="4" applyNumberFormat="1" applyBorder="1"/>
    <xf numFmtId="3" fontId="30" fillId="0" borderId="33" xfId="4" applyNumberFormat="1" applyBorder="1"/>
    <xf numFmtId="3" fontId="30" fillId="0" borderId="39" xfId="4" applyNumberFormat="1" applyBorder="1"/>
    <xf numFmtId="3" fontId="30" fillId="0" borderId="59" xfId="4" applyNumberFormat="1" applyBorder="1"/>
    <xf numFmtId="3" fontId="30" fillId="0" borderId="115" xfId="4" applyNumberFormat="1" applyBorder="1"/>
    <xf numFmtId="3" fontId="30" fillId="0" borderId="108" xfId="4" applyNumberFormat="1" applyBorder="1"/>
    <xf numFmtId="3" fontId="30" fillId="0" borderId="61" xfId="4" applyNumberFormat="1" applyBorder="1"/>
    <xf numFmtId="3" fontId="30" fillId="0" borderId="71" xfId="4" applyNumberFormat="1" applyBorder="1"/>
    <xf numFmtId="3" fontId="30" fillId="0" borderId="34" xfId="4" applyNumberFormat="1" applyBorder="1"/>
    <xf numFmtId="3" fontId="30" fillId="0" borderId="60" xfId="4" applyNumberFormat="1" applyBorder="1"/>
    <xf numFmtId="3" fontId="30" fillId="0" borderId="103" xfId="4" applyNumberFormat="1" applyBorder="1"/>
    <xf numFmtId="3" fontId="30" fillId="0" borderId="36" xfId="4" applyNumberFormat="1" applyBorder="1"/>
    <xf numFmtId="3" fontId="30" fillId="0" borderId="38" xfId="4" applyNumberFormat="1" applyBorder="1"/>
    <xf numFmtId="3" fontId="30" fillId="0" borderId="82" xfId="4" applyNumberFormat="1" applyBorder="1"/>
    <xf numFmtId="3" fontId="30" fillId="0" borderId="99" xfId="4" applyNumberFormat="1" applyBorder="1"/>
    <xf numFmtId="3" fontId="30" fillId="0" borderId="119" xfId="4" applyNumberFormat="1" applyBorder="1"/>
    <xf numFmtId="3" fontId="30" fillId="0" borderId="104" xfId="4" applyNumberFormat="1" applyBorder="1"/>
    <xf numFmtId="3" fontId="30" fillId="0" borderId="28" xfId="4" applyNumberFormat="1" applyBorder="1"/>
    <xf numFmtId="3" fontId="30" fillId="0" borderId="116" xfId="4" applyNumberFormat="1" applyBorder="1"/>
    <xf numFmtId="3" fontId="30" fillId="0" borderId="100" xfId="4" applyNumberFormat="1" applyFill="1" applyBorder="1"/>
    <xf numFmtId="3" fontId="30" fillId="0" borderId="79" xfId="4" applyNumberFormat="1" applyFill="1" applyBorder="1"/>
    <xf numFmtId="3" fontId="30" fillId="0" borderId="105" xfId="4" applyNumberFormat="1" applyFill="1" applyBorder="1"/>
    <xf numFmtId="3" fontId="30" fillId="0" borderId="80" xfId="4" applyNumberFormat="1" applyBorder="1"/>
    <xf numFmtId="3" fontId="30" fillId="0" borderId="105" xfId="4" applyNumberFormat="1" applyBorder="1"/>
    <xf numFmtId="3" fontId="30" fillId="0" borderId="100" xfId="4" applyNumberFormat="1" applyBorder="1"/>
    <xf numFmtId="3" fontId="30" fillId="0" borderId="79" xfId="4" applyNumberFormat="1" applyBorder="1"/>
    <xf numFmtId="3" fontId="30" fillId="0" borderId="40" xfId="4" applyNumberFormat="1" applyBorder="1"/>
    <xf numFmtId="3" fontId="30" fillId="0" borderId="117" xfId="4" applyNumberFormat="1" applyBorder="1"/>
    <xf numFmtId="3" fontId="30" fillId="0" borderId="58" xfId="4" applyNumberFormat="1" applyBorder="1"/>
    <xf numFmtId="3" fontId="30" fillId="0" borderId="40" xfId="4" applyNumberFormat="1" applyFill="1" applyBorder="1"/>
    <xf numFmtId="3" fontId="30" fillId="0" borderId="120" xfId="4" applyNumberFormat="1" applyFill="1" applyBorder="1"/>
    <xf numFmtId="3" fontId="30" fillId="0" borderId="106" xfId="4" applyNumberFormat="1" applyFill="1" applyBorder="1"/>
    <xf numFmtId="3" fontId="30" fillId="0" borderId="42" xfId="4" applyNumberFormat="1" applyBorder="1"/>
    <xf numFmtId="3" fontId="30" fillId="0" borderId="106" xfId="4" applyNumberFormat="1" applyBorder="1"/>
    <xf numFmtId="3" fontId="30" fillId="0" borderId="120" xfId="4" applyNumberFormat="1" applyBorder="1"/>
    <xf numFmtId="3" fontId="30" fillId="0" borderId="44" xfId="4" applyNumberFormat="1" applyBorder="1"/>
    <xf numFmtId="3" fontId="30" fillId="0" borderId="84" xfId="4" applyNumberFormat="1" applyBorder="1"/>
    <xf numFmtId="3" fontId="30" fillId="0" borderId="109" xfId="4" applyNumberFormat="1" applyBorder="1"/>
    <xf numFmtId="3" fontId="30" fillId="0" borderId="51" xfId="4" applyNumberFormat="1" applyBorder="1"/>
    <xf numFmtId="3" fontId="30" fillId="0" borderId="73" xfId="4" applyNumberFormat="1" applyBorder="1"/>
    <xf numFmtId="3" fontId="30" fillId="0" borderId="30" xfId="4" applyNumberFormat="1" applyBorder="1"/>
    <xf numFmtId="3" fontId="30" fillId="0" borderId="113" xfId="4" applyNumberFormat="1" applyBorder="1"/>
    <xf numFmtId="3" fontId="30" fillId="0" borderId="121" xfId="4" applyNumberFormat="1" applyBorder="1"/>
    <xf numFmtId="3" fontId="30" fillId="0" borderId="107" xfId="4" applyNumberFormat="1" applyBorder="1"/>
    <xf numFmtId="3" fontId="30" fillId="0" borderId="50" xfId="4" applyNumberFormat="1" applyBorder="1"/>
    <xf numFmtId="3" fontId="30" fillId="0" borderId="97" xfId="4" applyNumberFormat="1" applyBorder="1"/>
    <xf numFmtId="3" fontId="30" fillId="0" borderId="45" xfId="4" applyNumberFormat="1" applyBorder="1"/>
    <xf numFmtId="3" fontId="30" fillId="0" borderId="31" xfId="4" applyNumberFormat="1" applyBorder="1"/>
    <xf numFmtId="3" fontId="30" fillId="0" borderId="35" xfId="4" applyNumberFormat="1" applyBorder="1"/>
    <xf numFmtId="3" fontId="30" fillId="0" borderId="41" xfId="4" applyNumberFormat="1" applyBorder="1"/>
    <xf numFmtId="3" fontId="30" fillId="0" borderId="122" xfId="4" applyNumberFormat="1" applyBorder="1"/>
    <xf numFmtId="0" fontId="2" fillId="3" borderId="0" xfId="0" applyFont="1" applyFill="1" applyAlignment="1">
      <alignment horizontal="left" wrapText="1"/>
    </xf>
    <xf numFmtId="0" fontId="3" fillId="0" borderId="0" xfId="0" applyFont="1" applyAlignment="1">
      <alignment horizontal="left"/>
    </xf>
    <xf numFmtId="0" fontId="30" fillId="0" borderId="143" xfId="4" applyBorder="1" applyAlignment="1">
      <alignment horizontal="center"/>
    </xf>
    <xf numFmtId="0" fontId="30" fillId="0" borderId="144" xfId="4" applyBorder="1" applyAlignment="1">
      <alignment horizontal="center"/>
    </xf>
    <xf numFmtId="0" fontId="30" fillId="0" borderId="34" xfId="4" applyBorder="1" applyAlignment="1">
      <alignment horizontal="left"/>
    </xf>
    <xf numFmtId="0" fontId="30" fillId="0" borderId="35" xfId="4" applyBorder="1" applyAlignment="1">
      <alignment horizontal="left"/>
    </xf>
    <xf numFmtId="0" fontId="31" fillId="0" borderId="30" xfId="4" applyFont="1" applyBorder="1" applyAlignment="1">
      <alignment horizontal="center" vertical="center" wrapText="1"/>
    </xf>
    <xf numFmtId="0" fontId="31" fillId="0" borderId="97" xfId="4" applyFont="1" applyBorder="1" applyAlignment="1">
      <alignment horizontal="center" vertical="center" wrapText="1"/>
    </xf>
    <xf numFmtId="0" fontId="31" fillId="0" borderId="31" xfId="4" applyFont="1" applyBorder="1" applyAlignment="1">
      <alignment horizontal="center" vertical="center" wrapText="1"/>
    </xf>
    <xf numFmtId="0" fontId="31" fillId="0" borderId="137" xfId="4" applyFont="1" applyBorder="1" applyAlignment="1">
      <alignment horizontal="center" vertical="center" wrapText="1"/>
    </xf>
    <xf numFmtId="0" fontId="31" fillId="0" borderId="138" xfId="4" applyFont="1" applyBorder="1" applyAlignment="1">
      <alignment horizontal="center" vertical="center" wrapText="1"/>
    </xf>
    <xf numFmtId="0" fontId="31" fillId="0" borderId="139" xfId="4" applyFont="1" applyBorder="1" applyAlignment="1">
      <alignment horizontal="center" vertical="center" wrapText="1"/>
    </xf>
    <xf numFmtId="0" fontId="31" fillId="0" borderId="140" xfId="4" applyFont="1" applyBorder="1" applyAlignment="1">
      <alignment horizontal="center" vertical="center" wrapText="1"/>
    </xf>
    <xf numFmtId="0" fontId="31" fillId="0" borderId="141" xfId="4" applyFont="1" applyBorder="1" applyAlignment="1">
      <alignment horizontal="center" vertical="center" wrapText="1"/>
    </xf>
    <xf numFmtId="0" fontId="31" fillId="0" borderId="142" xfId="4" applyFont="1" applyBorder="1" applyAlignment="1">
      <alignment horizontal="center" vertical="center" wrapText="1"/>
    </xf>
    <xf numFmtId="0" fontId="30" fillId="0" borderId="30" xfId="4" applyBorder="1" applyAlignment="1">
      <alignment horizontal="left"/>
    </xf>
    <xf numFmtId="0" fontId="30" fillId="0" borderId="31" xfId="4" applyBorder="1" applyAlignment="1">
      <alignment horizontal="left"/>
    </xf>
    <xf numFmtId="0" fontId="36" fillId="0" borderId="0" xfId="4" applyFont="1" applyAlignment="1">
      <alignment horizontal="center"/>
    </xf>
    <xf numFmtId="0" fontId="30" fillId="0" borderId="99" xfId="4" applyBorder="1" applyAlignment="1">
      <alignment horizontal="left"/>
    </xf>
    <xf numFmtId="0" fontId="30" fillId="0" borderId="108" xfId="4" applyBorder="1" applyAlignment="1">
      <alignment horizontal="left"/>
    </xf>
    <xf numFmtId="0" fontId="30" fillId="0" borderId="30" xfId="4" applyBorder="1" applyAlignment="1">
      <alignment horizontal="center" vertical="center"/>
    </xf>
    <xf numFmtId="0" fontId="30" fillId="0" borderId="31" xfId="4" applyBorder="1" applyAlignment="1">
      <alignment horizontal="center" vertical="center"/>
    </xf>
    <xf numFmtId="0" fontId="31" fillId="0" borderId="30" xfId="4" applyFont="1" applyBorder="1" applyAlignment="1">
      <alignment horizontal="center"/>
    </xf>
    <xf numFmtId="0" fontId="31" fillId="0" borderId="97" xfId="4" applyFont="1" applyBorder="1" applyAlignment="1">
      <alignment horizontal="center"/>
    </xf>
    <xf numFmtId="0" fontId="31" fillId="0" borderId="31" xfId="4" applyFont="1" applyBorder="1" applyAlignment="1">
      <alignment horizontal="center"/>
    </xf>
    <xf numFmtId="0" fontId="14" fillId="2" borderId="137" xfId="0" applyFont="1" applyFill="1" applyBorder="1" applyAlignment="1">
      <alignment horizontal="center" vertical="center"/>
    </xf>
    <xf numFmtId="0" fontId="14" fillId="2" borderId="138" xfId="0" applyFont="1" applyFill="1" applyBorder="1" applyAlignment="1">
      <alignment horizontal="center" vertical="center"/>
    </xf>
    <xf numFmtId="0" fontId="14" fillId="2" borderId="139" xfId="0" applyFont="1" applyFill="1" applyBorder="1" applyAlignment="1">
      <alignment horizontal="center" vertical="center"/>
    </xf>
    <xf numFmtId="0" fontId="14" fillId="2" borderId="140" xfId="0" applyFont="1" applyFill="1" applyBorder="1" applyAlignment="1">
      <alignment horizontal="center" vertical="center"/>
    </xf>
    <xf numFmtId="0" fontId="14" fillId="2" borderId="141" xfId="0" applyFont="1" applyFill="1" applyBorder="1" applyAlignment="1">
      <alignment horizontal="center" vertical="center"/>
    </xf>
    <xf numFmtId="0" fontId="14" fillId="2" borderId="142" xfId="0" applyFont="1" applyFill="1" applyBorder="1" applyAlignment="1">
      <alignment horizontal="center" vertical="center"/>
    </xf>
    <xf numFmtId="0" fontId="11" fillId="2" borderId="143" xfId="0" applyFont="1" applyFill="1" applyBorder="1" applyAlignment="1">
      <alignment horizontal="center"/>
    </xf>
    <xf numFmtId="0" fontId="11" fillId="2" borderId="101" xfId="0" applyFont="1" applyFill="1" applyBorder="1" applyAlignment="1">
      <alignment horizontal="center"/>
    </xf>
    <xf numFmtId="0" fontId="11" fillId="2" borderId="146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14" fillId="5" borderId="7" xfId="0" applyFont="1" applyFill="1" applyBorder="1" applyAlignment="1">
      <alignment horizontal="center"/>
    </xf>
    <xf numFmtId="0" fontId="14" fillId="2" borderId="100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145" xfId="0" applyFont="1" applyFill="1" applyBorder="1" applyAlignment="1">
      <alignment horizontal="center" vertical="center" wrapText="1"/>
    </xf>
    <xf numFmtId="0" fontId="14" fillId="2" borderId="140" xfId="0" applyFont="1" applyFill="1" applyBorder="1" applyAlignment="1">
      <alignment horizontal="center" vertical="center" wrapText="1"/>
    </xf>
    <xf numFmtId="0" fontId="14" fillId="2" borderId="141" xfId="0" applyFont="1" applyFill="1" applyBorder="1" applyAlignment="1">
      <alignment horizontal="center" vertical="center" wrapText="1"/>
    </xf>
    <xf numFmtId="0" fontId="14" fillId="2" borderId="142" xfId="0" applyFont="1" applyFill="1" applyBorder="1" applyAlignment="1">
      <alignment horizontal="center" vertical="center" wrapText="1"/>
    </xf>
    <xf numFmtId="3" fontId="14" fillId="2" borderId="100" xfId="0" applyNumberFormat="1" applyFont="1" applyFill="1" applyBorder="1" applyAlignment="1">
      <alignment horizontal="center" vertical="center" wrapText="1"/>
    </xf>
    <xf numFmtId="3" fontId="14" fillId="2" borderId="28" xfId="0" applyNumberFormat="1" applyFont="1" applyFill="1" applyBorder="1" applyAlignment="1">
      <alignment horizontal="center" vertical="center" wrapText="1"/>
    </xf>
    <xf numFmtId="3" fontId="14" fillId="2" borderId="145" xfId="0" applyNumberFormat="1" applyFont="1" applyFill="1" applyBorder="1" applyAlignment="1">
      <alignment horizontal="center" vertical="center" wrapText="1"/>
    </xf>
    <xf numFmtId="3" fontId="14" fillId="2" borderId="140" xfId="0" applyNumberFormat="1" applyFont="1" applyFill="1" applyBorder="1" applyAlignment="1">
      <alignment horizontal="center" vertical="center" wrapText="1"/>
    </xf>
    <xf numFmtId="3" fontId="14" fillId="2" borderId="141" xfId="0" applyNumberFormat="1" applyFont="1" applyFill="1" applyBorder="1" applyAlignment="1">
      <alignment horizontal="center" vertical="center" wrapText="1"/>
    </xf>
    <xf numFmtId="3" fontId="14" fillId="2" borderId="142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/>
    </xf>
    <xf numFmtId="0" fontId="11" fillId="2" borderId="19" xfId="0" applyFont="1" applyFill="1" applyBorder="1" applyAlignment="1">
      <alignment horizontal="center"/>
    </xf>
    <xf numFmtId="3" fontId="12" fillId="2" borderId="22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3" fontId="12" fillId="2" borderId="4" xfId="0" applyNumberFormat="1" applyFont="1" applyFill="1" applyBorder="1" applyAlignment="1">
      <alignment horizontal="center"/>
    </xf>
    <xf numFmtId="0" fontId="14" fillId="2" borderId="137" xfId="0" applyFont="1" applyFill="1" applyBorder="1" applyAlignment="1">
      <alignment horizontal="center" vertical="center" wrapText="1"/>
    </xf>
    <xf numFmtId="0" fontId="14" fillId="2" borderId="138" xfId="0" applyFont="1" applyFill="1" applyBorder="1" applyAlignment="1">
      <alignment horizontal="center" vertical="center" wrapText="1"/>
    </xf>
    <xf numFmtId="0" fontId="14" fillId="2" borderId="139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4" fillId="5" borderId="4" xfId="0" applyFont="1" applyFill="1" applyBorder="1" applyAlignment="1">
      <alignment horizontal="left"/>
    </xf>
    <xf numFmtId="0" fontId="14" fillId="5" borderId="7" xfId="0" applyFont="1" applyFill="1" applyBorder="1" applyAlignment="1">
      <alignment horizontal="left"/>
    </xf>
    <xf numFmtId="0" fontId="7" fillId="0" borderId="10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45" xfId="0" applyFont="1" applyBorder="1" applyAlignment="1">
      <alignment horizontal="center" vertical="center" wrapText="1"/>
    </xf>
    <xf numFmtId="0" fontId="7" fillId="0" borderId="140" xfId="0" applyFont="1" applyBorder="1" applyAlignment="1">
      <alignment horizontal="center" vertical="center" wrapText="1"/>
    </xf>
    <xf numFmtId="0" fontId="7" fillId="0" borderId="141" xfId="0" applyFont="1" applyBorder="1" applyAlignment="1">
      <alignment horizontal="center" vertical="center" wrapText="1"/>
    </xf>
    <xf numFmtId="0" fontId="7" fillId="0" borderId="14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9" fillId="0" borderId="147" xfId="0" applyFont="1" applyBorder="1" applyAlignment="1">
      <alignment horizontal="center" vertical="center" wrapText="1"/>
    </xf>
    <xf numFmtId="0" fontId="29" fillId="0" borderId="138" xfId="0" applyFont="1" applyBorder="1" applyAlignment="1">
      <alignment horizontal="center" vertical="center" wrapText="1"/>
    </xf>
    <xf numFmtId="0" fontId="29" fillId="0" borderId="139" xfId="0" applyFont="1" applyBorder="1" applyAlignment="1">
      <alignment horizontal="center" vertical="center" wrapText="1"/>
    </xf>
    <xf numFmtId="0" fontId="28" fillId="0" borderId="56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28" fillId="0" borderId="133" xfId="0" applyFont="1" applyBorder="1" applyAlignment="1">
      <alignment horizontal="center" vertical="center"/>
    </xf>
    <xf numFmtId="3" fontId="2" fillId="0" borderId="82" xfId="0" applyNumberFormat="1" applyFont="1" applyBorder="1" applyAlignment="1">
      <alignment horizontal="center" vertical="center"/>
    </xf>
    <xf numFmtId="3" fontId="4" fillId="0" borderId="0" xfId="1" applyNumberFormat="1" applyFont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3" fontId="20" fillId="0" borderId="82" xfId="0" applyNumberFormat="1" applyFont="1" applyBorder="1" applyAlignment="1">
      <alignment horizontal="center" vertical="top"/>
    </xf>
    <xf numFmtId="3" fontId="20" fillId="0" borderId="0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3" fontId="4" fillId="0" borderId="148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3" fontId="4" fillId="0" borderId="80" xfId="0" applyNumberFormat="1" applyFont="1" applyBorder="1" applyAlignment="1">
      <alignment horizontal="center" vertical="center"/>
    </xf>
    <xf numFmtId="3" fontId="4" fillId="0" borderId="65" xfId="0" applyNumberFormat="1" applyFont="1" applyBorder="1" applyAlignment="1">
      <alignment horizontal="center" vertical="center"/>
    </xf>
    <xf numFmtId="3" fontId="4" fillId="0" borderId="66" xfId="0" applyNumberFormat="1" applyFont="1" applyBorder="1" applyAlignment="1">
      <alignment horizontal="center" vertical="center"/>
    </xf>
    <xf numFmtId="3" fontId="4" fillId="0" borderId="149" xfId="0" applyNumberFormat="1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wrapText="1"/>
    </xf>
    <xf numFmtId="0" fontId="21" fillId="0" borderId="61" xfId="0" applyFont="1" applyBorder="1" applyAlignment="1">
      <alignment horizontal="center" wrapText="1"/>
    </xf>
    <xf numFmtId="0" fontId="21" fillId="0" borderId="36" xfId="0" applyFont="1" applyBorder="1" applyAlignment="1">
      <alignment horizontal="center" wrapText="1"/>
    </xf>
    <xf numFmtId="0" fontId="25" fillId="0" borderId="60" xfId="0" applyFont="1" applyBorder="1" applyAlignment="1">
      <alignment horizontal="center"/>
    </xf>
    <xf numFmtId="0" fontId="25" fillId="0" borderId="61" xfId="0" applyFont="1" applyBorder="1" applyAlignment="1">
      <alignment horizontal="center"/>
    </xf>
    <xf numFmtId="0" fontId="25" fillId="0" borderId="36" xfId="0" applyFont="1" applyBorder="1" applyAlignment="1">
      <alignment horizontal="center"/>
    </xf>
    <xf numFmtId="0" fontId="24" fillId="0" borderId="60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49" fontId="19" fillId="0" borderId="60" xfId="3" applyNumberFormat="1" applyFont="1" applyBorder="1" applyAlignment="1">
      <alignment horizontal="center" vertical="center"/>
    </xf>
    <xf numFmtId="49" fontId="19" fillId="0" borderId="61" xfId="3" applyNumberFormat="1" applyFont="1" applyBorder="1" applyAlignment="1">
      <alignment horizontal="center" vertical="center"/>
    </xf>
    <xf numFmtId="49" fontId="19" fillId="0" borderId="36" xfId="3" applyNumberFormat="1" applyFont="1" applyBorder="1" applyAlignment="1">
      <alignment horizontal="center" vertical="center"/>
    </xf>
    <xf numFmtId="49" fontId="19" fillId="0" borderId="60" xfId="3" applyNumberFormat="1" applyFont="1" applyBorder="1" applyAlignment="1">
      <alignment horizontal="center" vertical="center" wrapText="1"/>
    </xf>
    <xf numFmtId="49" fontId="19" fillId="0" borderId="61" xfId="3" applyNumberFormat="1" applyFont="1" applyBorder="1" applyAlignment="1">
      <alignment horizontal="center" vertical="center" wrapText="1"/>
    </xf>
    <xf numFmtId="49" fontId="19" fillId="0" borderId="36" xfId="3" applyNumberFormat="1" applyFont="1" applyBorder="1" applyAlignment="1">
      <alignment horizontal="center" vertical="center" wrapText="1"/>
    </xf>
    <xf numFmtId="0" fontId="25" fillId="0" borderId="60" xfId="3" applyFont="1" applyBorder="1" applyAlignment="1">
      <alignment horizontal="center"/>
    </xf>
    <xf numFmtId="0" fontId="25" fillId="0" borderId="61" xfId="3" applyFont="1" applyBorder="1" applyAlignment="1">
      <alignment horizontal="center"/>
    </xf>
    <xf numFmtId="0" fontId="25" fillId="0" borderId="36" xfId="3" applyFont="1" applyBorder="1" applyAlignment="1">
      <alignment horizontal="center"/>
    </xf>
    <xf numFmtId="0" fontId="19" fillId="0" borderId="60" xfId="0" applyFont="1" applyBorder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4" borderId="60" xfId="0" applyFont="1" applyFill="1" applyBorder="1" applyAlignment="1">
      <alignment horizontal="left"/>
    </xf>
    <xf numFmtId="0" fontId="19" fillId="4" borderId="36" xfId="0" applyFont="1" applyFill="1" applyBorder="1" applyAlignment="1">
      <alignment horizontal="left"/>
    </xf>
    <xf numFmtId="0" fontId="19" fillId="0" borderId="0" xfId="0" applyFont="1" applyAlignment="1">
      <alignment horizontal="center"/>
    </xf>
    <xf numFmtId="49" fontId="19" fillId="0" borderId="60" xfId="0" applyNumberFormat="1" applyFont="1" applyBorder="1" applyAlignment="1">
      <alignment horizontal="center" vertical="center"/>
    </xf>
    <xf numFmtId="49" fontId="19" fillId="0" borderId="36" xfId="0" applyNumberFormat="1" applyFont="1" applyBorder="1" applyAlignment="1">
      <alignment horizontal="center" vertical="center"/>
    </xf>
    <xf numFmtId="49" fontId="19" fillId="0" borderId="60" xfId="0" applyNumberFormat="1" applyFont="1" applyBorder="1" applyAlignment="1">
      <alignment horizontal="center" vertical="center" wrapText="1"/>
    </xf>
    <xf numFmtId="49" fontId="19" fillId="0" borderId="61" xfId="0" applyNumberFormat="1" applyFont="1" applyBorder="1" applyAlignment="1">
      <alignment horizontal="center" vertical="center" wrapText="1"/>
    </xf>
    <xf numFmtId="49" fontId="19" fillId="0" borderId="36" xfId="0" applyNumberFormat="1" applyFont="1" applyBorder="1" applyAlignment="1">
      <alignment horizontal="center" vertical="center" wrapText="1"/>
    </xf>
    <xf numFmtId="49" fontId="19" fillId="0" borderId="61" xfId="0" applyNumberFormat="1" applyFont="1" applyBorder="1" applyAlignment="1">
      <alignment horizontal="center" vertical="center"/>
    </xf>
    <xf numFmtId="0" fontId="19" fillId="4" borderId="60" xfId="3" applyFont="1" applyFill="1" applyBorder="1" applyAlignment="1">
      <alignment horizontal="left"/>
    </xf>
    <xf numFmtId="0" fontId="19" fillId="4" borderId="36" xfId="3" applyFont="1" applyFill="1" applyBorder="1" applyAlignment="1">
      <alignment horizontal="left"/>
    </xf>
    <xf numFmtId="0" fontId="19" fillId="0" borderId="0" xfId="3" applyFont="1" applyAlignment="1">
      <alignment horizontal="center"/>
    </xf>
    <xf numFmtId="0" fontId="24" fillId="0" borderId="60" xfId="3" applyFont="1" applyBorder="1" applyAlignment="1">
      <alignment horizontal="center" vertical="center"/>
    </xf>
    <xf numFmtId="0" fontId="24" fillId="0" borderId="61" xfId="3" applyFont="1" applyBorder="1" applyAlignment="1">
      <alignment horizontal="center" vertical="center"/>
    </xf>
    <xf numFmtId="0" fontId="19" fillId="0" borderId="60" xfId="3" applyFont="1" applyBorder="1" applyAlignment="1">
      <alignment horizontal="center" vertical="center" wrapText="1"/>
    </xf>
    <xf numFmtId="0" fontId="19" fillId="0" borderId="36" xfId="3" applyFont="1" applyBorder="1" applyAlignment="1">
      <alignment horizontal="center" vertical="center" wrapText="1"/>
    </xf>
    <xf numFmtId="0" fontId="19" fillId="0" borderId="61" xfId="3" applyFont="1" applyBorder="1" applyAlignment="1">
      <alignment horizontal="center" vertical="center" wrapText="1"/>
    </xf>
    <xf numFmtId="0" fontId="19" fillId="0" borderId="60" xfId="3" applyFont="1" applyBorder="1" applyAlignment="1">
      <alignment horizontal="center" vertical="center"/>
    </xf>
    <xf numFmtId="0" fontId="19" fillId="0" borderId="61" xfId="3" applyFont="1" applyBorder="1" applyAlignment="1">
      <alignment horizontal="center" vertical="center"/>
    </xf>
    <xf numFmtId="0" fontId="19" fillId="0" borderId="36" xfId="3" applyFont="1" applyBorder="1" applyAlignment="1">
      <alignment horizontal="center" vertical="center"/>
    </xf>
  </cellXfs>
  <cellStyles count="5">
    <cellStyle name="Ezres" xfId="1" builtinId="3"/>
    <cellStyle name="Ezres 2" xfId="2"/>
    <cellStyle name="Normál" xfId="0" builtinId="0"/>
    <cellStyle name="Normál 2" xfId="3"/>
    <cellStyle name="Normá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99"/>
  <sheetViews>
    <sheetView view="pageLayout" topLeftCell="A13" zoomScaleNormal="100" workbookViewId="0">
      <selection activeCell="Q9" sqref="Q9"/>
    </sheetView>
  </sheetViews>
  <sheetFormatPr defaultRowHeight="15.75"/>
  <cols>
    <col min="1" max="1" width="3.42578125" style="1" customWidth="1"/>
    <col min="2" max="2" width="3.85546875" style="1" customWidth="1"/>
    <col min="3" max="3" width="4.5703125" style="1" customWidth="1"/>
    <col min="4" max="4" width="5.5703125" style="1" customWidth="1"/>
    <col min="5" max="9" width="9.140625" style="1"/>
    <col min="10" max="10" width="13.140625" style="1" customWidth="1"/>
    <col min="11" max="11" width="9" style="30" customWidth="1"/>
    <col min="12" max="12" width="10.42578125" style="30" customWidth="1"/>
    <col min="13" max="13" width="9.140625" style="30"/>
    <col min="14" max="16384" width="9.140625" style="1"/>
  </cols>
  <sheetData>
    <row r="2" spans="1:13" s="2" customFormat="1" ht="20.25">
      <c r="A2" s="58" t="s">
        <v>69</v>
      </c>
      <c r="B2" s="58"/>
      <c r="C2" s="58" t="s">
        <v>70</v>
      </c>
      <c r="D2" s="58"/>
      <c r="E2" s="58"/>
      <c r="F2" s="58"/>
      <c r="K2" s="3"/>
      <c r="L2" s="3"/>
      <c r="M2" s="3"/>
    </row>
    <row r="3" spans="1:13">
      <c r="K3" s="469"/>
      <c r="L3" s="469" t="s">
        <v>270</v>
      </c>
    </row>
    <row r="4" spans="1:13" ht="27.75" customHeight="1">
      <c r="K4" s="470" t="s">
        <v>444</v>
      </c>
      <c r="L4" s="470" t="s">
        <v>447</v>
      </c>
      <c r="M4" s="470" t="s">
        <v>448</v>
      </c>
    </row>
    <row r="5" spans="1:13">
      <c r="A5" s="1" t="s">
        <v>45</v>
      </c>
      <c r="C5" s="1" t="s">
        <v>47</v>
      </c>
      <c r="K5" s="3">
        <f>K6+K7+K8+K9+K14</f>
        <v>273063</v>
      </c>
      <c r="L5" s="3">
        <f>L6+L7+L8+L9+L14</f>
        <v>273063</v>
      </c>
      <c r="M5" s="3">
        <f>M6+M7+M8+M9+M14</f>
        <v>275559</v>
      </c>
    </row>
    <row r="6" spans="1:13">
      <c r="B6" s="1" t="s">
        <v>46</v>
      </c>
      <c r="D6" s="1" t="s">
        <v>1</v>
      </c>
      <c r="K6" s="30">
        <v>71580</v>
      </c>
      <c r="L6" s="30">
        <v>71580</v>
      </c>
      <c r="M6" s="30">
        <v>71749</v>
      </c>
    </row>
    <row r="7" spans="1:13">
      <c r="B7" s="1" t="s">
        <v>48</v>
      </c>
      <c r="D7" s="1" t="s">
        <v>10</v>
      </c>
      <c r="K7" s="30">
        <v>19107</v>
      </c>
      <c r="L7" s="30">
        <v>19107</v>
      </c>
      <c r="M7" s="30">
        <v>19153</v>
      </c>
    </row>
    <row r="8" spans="1:13">
      <c r="B8" s="1" t="s">
        <v>49</v>
      </c>
      <c r="D8" s="1" t="s">
        <v>50</v>
      </c>
      <c r="K8" s="30">
        <v>77329</v>
      </c>
      <c r="L8" s="30">
        <v>77329</v>
      </c>
      <c r="M8" s="30">
        <v>77329</v>
      </c>
    </row>
    <row r="9" spans="1:13">
      <c r="B9" s="1" t="s">
        <v>51</v>
      </c>
      <c r="D9" s="1" t="s">
        <v>52</v>
      </c>
      <c r="K9" s="30">
        <f>SUM(K10:K13)</f>
        <v>96687</v>
      </c>
      <c r="L9" s="30">
        <f>SUM(L10:L13)</f>
        <v>96687</v>
      </c>
      <c r="M9" s="30">
        <f>SUM(M10:M13)</f>
        <v>98968</v>
      </c>
    </row>
    <row r="10" spans="1:13">
      <c r="D10" s="53" t="s">
        <v>102</v>
      </c>
      <c r="E10" s="1" t="s">
        <v>363</v>
      </c>
      <c r="K10" s="30">
        <v>89436</v>
      </c>
      <c r="L10" s="30">
        <v>89436</v>
      </c>
      <c r="M10" s="30">
        <v>89528</v>
      </c>
    </row>
    <row r="11" spans="1:13">
      <c r="C11" s="51"/>
      <c r="D11" s="53" t="s">
        <v>103</v>
      </c>
      <c r="E11" s="1" t="s">
        <v>53</v>
      </c>
      <c r="K11" s="30">
        <v>1570</v>
      </c>
      <c r="L11" s="30">
        <v>1570</v>
      </c>
      <c r="M11" s="30">
        <v>3482</v>
      </c>
    </row>
    <row r="12" spans="1:13">
      <c r="C12" s="52"/>
      <c r="D12" s="53" t="s">
        <v>104</v>
      </c>
      <c r="E12" s="1" t="s">
        <v>54</v>
      </c>
      <c r="K12" s="30">
        <v>3522</v>
      </c>
      <c r="L12" s="30">
        <v>3522</v>
      </c>
      <c r="M12" s="30">
        <v>3799</v>
      </c>
    </row>
    <row r="13" spans="1:13">
      <c r="C13" s="52"/>
      <c r="D13" s="53" t="s">
        <v>115</v>
      </c>
      <c r="E13" s="1" t="s">
        <v>438</v>
      </c>
      <c r="K13" s="30">
        <v>2159</v>
      </c>
      <c r="L13" s="30">
        <v>2159</v>
      </c>
      <c r="M13" s="30">
        <v>2159</v>
      </c>
    </row>
    <row r="14" spans="1:13">
      <c r="B14" s="1" t="s">
        <v>55</v>
      </c>
      <c r="D14" s="1" t="s">
        <v>56</v>
      </c>
      <c r="K14" s="30">
        <v>8360</v>
      </c>
      <c r="L14" s="30">
        <v>8360</v>
      </c>
      <c r="M14" s="30">
        <v>8360</v>
      </c>
    </row>
    <row r="16" spans="1:13">
      <c r="A16" s="1" t="s">
        <v>57</v>
      </c>
      <c r="C16" s="1" t="s">
        <v>3</v>
      </c>
      <c r="K16" s="3">
        <f>SUM(K17+K18+K19)</f>
        <v>113551</v>
      </c>
      <c r="L16" s="3">
        <f>SUM(L17+L18+L19)</f>
        <v>113551</v>
      </c>
      <c r="M16" s="3">
        <f>SUM(M17+M18+M19)</f>
        <v>136658</v>
      </c>
    </row>
    <row r="17" spans="1:13">
      <c r="B17" s="1" t="s">
        <v>46</v>
      </c>
      <c r="D17" s="1" t="s">
        <v>58</v>
      </c>
      <c r="K17" s="30">
        <v>78767</v>
      </c>
      <c r="L17" s="30">
        <v>78767</v>
      </c>
      <c r="M17" s="30">
        <v>93847</v>
      </c>
    </row>
    <row r="18" spans="1:13">
      <c r="B18" s="1" t="s">
        <v>48</v>
      </c>
      <c r="D18" s="1" t="s">
        <v>59</v>
      </c>
      <c r="K18" s="30">
        <v>31784</v>
      </c>
      <c r="L18" s="30">
        <v>31784</v>
      </c>
      <c r="M18" s="30">
        <v>39811</v>
      </c>
    </row>
    <row r="19" spans="1:13">
      <c r="B19" s="1" t="s">
        <v>49</v>
      </c>
      <c r="D19" s="1" t="s">
        <v>60</v>
      </c>
      <c r="K19" s="30">
        <f>SUM(K20:K21)</f>
        <v>3000</v>
      </c>
      <c r="L19" s="30">
        <f>SUM(L20:L21)</f>
        <v>3000</v>
      </c>
      <c r="M19" s="30">
        <f>SUM(M20:M21)</f>
        <v>3000</v>
      </c>
    </row>
    <row r="20" spans="1:13">
      <c r="D20" s="53" t="s">
        <v>105</v>
      </c>
      <c r="E20" s="1" t="s">
        <v>61</v>
      </c>
    </row>
    <row r="21" spans="1:13">
      <c r="D21" s="53" t="s">
        <v>106</v>
      </c>
      <c r="E21" s="1" t="s">
        <v>62</v>
      </c>
      <c r="K21" s="30">
        <v>3000</v>
      </c>
      <c r="L21" s="30">
        <v>3000</v>
      </c>
      <c r="M21" s="30">
        <v>3000</v>
      </c>
    </row>
    <row r="23" spans="1:13">
      <c r="A23" s="1" t="s">
        <v>63</v>
      </c>
      <c r="C23" s="1" t="s">
        <v>64</v>
      </c>
    </row>
    <row r="25" spans="1:13">
      <c r="A25" s="1" t="s">
        <v>65</v>
      </c>
      <c r="C25" s="1" t="s">
        <v>66</v>
      </c>
      <c r="K25" s="30">
        <f>K27</f>
        <v>86439</v>
      </c>
      <c r="L25" s="30">
        <f>L27</f>
        <v>73038</v>
      </c>
      <c r="M25" s="30">
        <f>M27</f>
        <v>53886</v>
      </c>
    </row>
    <row r="26" spans="1:13">
      <c r="B26" s="1" t="s">
        <v>46</v>
      </c>
      <c r="D26" s="1" t="s">
        <v>67</v>
      </c>
    </row>
    <row r="27" spans="1:13">
      <c r="B27" s="1" t="s">
        <v>48</v>
      </c>
      <c r="D27" s="1" t="s">
        <v>68</v>
      </c>
      <c r="K27" s="30">
        <v>86439</v>
      </c>
      <c r="L27" s="30">
        <v>73038</v>
      </c>
      <c r="M27" s="30">
        <v>53886</v>
      </c>
    </row>
    <row r="29" spans="1:13" s="2" customFormat="1">
      <c r="A29" s="54" t="s">
        <v>71</v>
      </c>
      <c r="B29" s="54"/>
      <c r="C29" s="54" t="s">
        <v>72</v>
      </c>
      <c r="D29" s="54"/>
      <c r="E29" s="54"/>
      <c r="F29" s="54"/>
      <c r="G29" s="54"/>
      <c r="H29" s="54"/>
      <c r="I29" s="54"/>
      <c r="J29" s="54"/>
      <c r="K29" s="55">
        <f>K5+K16+K23+K25</f>
        <v>473053</v>
      </c>
      <c r="L29" s="55">
        <f>L5+L16+L23+L25</f>
        <v>459652</v>
      </c>
      <c r="M29" s="55">
        <f>M5+M16+M23+M25</f>
        <v>466103</v>
      </c>
    </row>
    <row r="31" spans="1:13" s="2" customFormat="1" ht="20.25">
      <c r="A31" s="58" t="s">
        <v>82</v>
      </c>
      <c r="B31" s="58"/>
      <c r="C31" s="58" t="s">
        <v>15</v>
      </c>
      <c r="D31" s="58"/>
      <c r="E31" s="58"/>
      <c r="K31" s="3"/>
      <c r="L31" s="3"/>
      <c r="M31" s="3"/>
    </row>
    <row r="33" spans="1:13">
      <c r="A33" s="1" t="s">
        <v>45</v>
      </c>
      <c r="C33" s="1" t="s">
        <v>15</v>
      </c>
      <c r="K33" s="3">
        <f>K34+K35+K43+K46</f>
        <v>305976</v>
      </c>
      <c r="L33" s="3">
        <f>L34+L35+L43+L46</f>
        <v>305976</v>
      </c>
      <c r="M33" s="3">
        <f>M34+M35+M43+M46</f>
        <v>312427</v>
      </c>
    </row>
    <row r="34" spans="1:13">
      <c r="B34" s="1" t="s">
        <v>46</v>
      </c>
      <c r="D34" s="1" t="s">
        <v>15</v>
      </c>
      <c r="K34" s="30">
        <v>30880</v>
      </c>
      <c r="L34" s="30">
        <v>30880</v>
      </c>
      <c r="M34" s="30">
        <v>31478</v>
      </c>
    </row>
    <row r="35" spans="1:13">
      <c r="B35" s="1" t="s">
        <v>48</v>
      </c>
      <c r="D35" s="1" t="s">
        <v>180</v>
      </c>
      <c r="K35" s="3">
        <f>K37+K40+K41+K42</f>
        <v>113031</v>
      </c>
      <c r="L35" s="3">
        <f>L37+L40+L41+L42</f>
        <v>113031</v>
      </c>
      <c r="M35" s="3">
        <f>M37+M40+M41+M42</f>
        <v>113031</v>
      </c>
    </row>
    <row r="36" spans="1:13">
      <c r="D36" s="53" t="s">
        <v>107</v>
      </c>
      <c r="E36" s="1" t="s">
        <v>83</v>
      </c>
    </row>
    <row r="37" spans="1:13">
      <c r="D37" s="53" t="s">
        <v>108</v>
      </c>
      <c r="E37" s="1" t="s">
        <v>16</v>
      </c>
      <c r="K37" s="30">
        <f>SUM(K38:K39)</f>
        <v>106700</v>
      </c>
      <c r="L37" s="30">
        <f>SUM(L38:L39)</f>
        <v>106700</v>
      </c>
      <c r="M37" s="30">
        <f>SUM(M38:M39)</f>
        <v>106700</v>
      </c>
    </row>
    <row r="38" spans="1:13">
      <c r="D38" s="53"/>
      <c r="E38" s="53" t="s">
        <v>174</v>
      </c>
      <c r="K38" s="30">
        <v>6700</v>
      </c>
      <c r="L38" s="30">
        <v>6700</v>
      </c>
      <c r="M38" s="30">
        <v>6700</v>
      </c>
    </row>
    <row r="39" spans="1:13">
      <c r="D39" s="53"/>
      <c r="E39" s="1" t="s">
        <v>175</v>
      </c>
      <c r="K39" s="30">
        <v>100000</v>
      </c>
      <c r="L39" s="30">
        <v>100000</v>
      </c>
      <c r="M39" s="30">
        <v>100000</v>
      </c>
    </row>
    <row r="40" spans="1:13">
      <c r="D40" s="53" t="s">
        <v>109</v>
      </c>
      <c r="E40" s="1" t="s">
        <v>30</v>
      </c>
      <c r="K40" s="30">
        <v>3000</v>
      </c>
      <c r="L40" s="30">
        <v>3000</v>
      </c>
      <c r="M40" s="30">
        <v>3000</v>
      </c>
    </row>
    <row r="41" spans="1:13">
      <c r="D41" s="53" t="s">
        <v>110</v>
      </c>
      <c r="E41" s="1" t="s">
        <v>17</v>
      </c>
      <c r="K41" s="30">
        <v>3326</v>
      </c>
      <c r="L41" s="30">
        <v>3326</v>
      </c>
      <c r="M41" s="30">
        <v>3326</v>
      </c>
    </row>
    <row r="42" spans="1:13">
      <c r="D42" s="53" t="s">
        <v>366</v>
      </c>
      <c r="E42" s="1" t="s">
        <v>367</v>
      </c>
      <c r="K42" s="30">
        <v>5</v>
      </c>
      <c r="L42" s="30">
        <v>5</v>
      </c>
      <c r="M42" s="30">
        <v>5</v>
      </c>
    </row>
    <row r="43" spans="1:13">
      <c r="B43" s="1" t="s">
        <v>49</v>
      </c>
      <c r="D43" s="53" t="s">
        <v>84</v>
      </c>
      <c r="K43" s="3">
        <f>SUM(K44:K45)</f>
        <v>157380</v>
      </c>
      <c r="L43" s="3">
        <f>SUM(L44:L45)</f>
        <v>157380</v>
      </c>
      <c r="M43" s="3">
        <f>SUM(M44:M45)</f>
        <v>158877</v>
      </c>
    </row>
    <row r="44" spans="1:13">
      <c r="D44" s="53" t="s">
        <v>105</v>
      </c>
      <c r="E44" s="1" t="s">
        <v>304</v>
      </c>
      <c r="K44" s="30">
        <v>67944</v>
      </c>
      <c r="L44" s="30">
        <v>67944</v>
      </c>
      <c r="M44" s="30">
        <v>69349</v>
      </c>
    </row>
    <row r="45" spans="1:13">
      <c r="D45" s="53" t="s">
        <v>106</v>
      </c>
      <c r="E45" s="1" t="s">
        <v>182</v>
      </c>
      <c r="K45" s="30">
        <v>89436</v>
      </c>
      <c r="L45" s="30">
        <v>89436</v>
      </c>
      <c r="M45" s="30">
        <v>89528</v>
      </c>
    </row>
    <row r="46" spans="1:13">
      <c r="B46" s="1" t="s">
        <v>85</v>
      </c>
      <c r="D46" s="53" t="s">
        <v>86</v>
      </c>
      <c r="K46" s="3">
        <f>SUM(K47:K51)</f>
        <v>4685</v>
      </c>
      <c r="L46" s="3">
        <f>SUM(L47:L51)</f>
        <v>4685</v>
      </c>
      <c r="M46" s="3">
        <f>SUM(M47:M51)</f>
        <v>9041</v>
      </c>
    </row>
    <row r="47" spans="1:13">
      <c r="D47" s="53" t="s">
        <v>112</v>
      </c>
      <c r="E47" s="1" t="s">
        <v>126</v>
      </c>
      <c r="K47" s="30">
        <v>4685</v>
      </c>
      <c r="L47" s="30">
        <v>4685</v>
      </c>
      <c r="M47" s="30">
        <v>9041</v>
      </c>
    </row>
    <row r="48" spans="1:13">
      <c r="D48" s="53" t="s">
        <v>113</v>
      </c>
      <c r="E48" s="1" t="s">
        <v>87</v>
      </c>
      <c r="K48" s="30">
        <v>0</v>
      </c>
      <c r="L48" s="30">
        <v>0</v>
      </c>
    </row>
    <row r="49" spans="1:13">
      <c r="D49" s="53" t="s">
        <v>114</v>
      </c>
      <c r="E49" s="1" t="s">
        <v>88</v>
      </c>
    </row>
    <row r="50" spans="1:13">
      <c r="D50" s="53" t="s">
        <v>115</v>
      </c>
      <c r="E50" s="1" t="s">
        <v>89</v>
      </c>
    </row>
    <row r="51" spans="1:13">
      <c r="D51" s="53" t="s">
        <v>415</v>
      </c>
      <c r="E51" s="1" t="s">
        <v>416</v>
      </c>
    </row>
    <row r="52" spans="1:13">
      <c r="D52" s="53"/>
    </row>
    <row r="53" spans="1:13">
      <c r="A53" s="1" t="s">
        <v>90</v>
      </c>
      <c r="C53" s="1" t="s">
        <v>31</v>
      </c>
      <c r="D53" s="53"/>
      <c r="K53" s="3">
        <f>SUM(K54+K59+K62)</f>
        <v>7992</v>
      </c>
      <c r="L53" s="3">
        <f>SUM(L54+L59+L62)</f>
        <v>7992</v>
      </c>
      <c r="M53" s="3">
        <f>SUM(M54+M59+M62)</f>
        <v>7992</v>
      </c>
    </row>
    <row r="54" spans="1:13">
      <c r="B54" s="1" t="s">
        <v>46</v>
      </c>
      <c r="D54" s="53" t="s">
        <v>18</v>
      </c>
      <c r="K54" s="3">
        <f>SUM(K55:K57)</f>
        <v>6410</v>
      </c>
      <c r="L54" s="3">
        <f>SUM(L55:L57)</f>
        <v>6410</v>
      </c>
      <c r="M54" s="3">
        <f>SUM(M55:M57)</f>
        <v>6410</v>
      </c>
    </row>
    <row r="55" spans="1:13">
      <c r="D55" s="53" t="s">
        <v>116</v>
      </c>
      <c r="E55" s="1" t="s">
        <v>33</v>
      </c>
      <c r="K55" s="30">
        <v>6410</v>
      </c>
      <c r="L55" s="30">
        <v>6410</v>
      </c>
      <c r="M55" s="30">
        <v>6410</v>
      </c>
    </row>
    <row r="56" spans="1:13">
      <c r="D56" s="53" t="s">
        <v>117</v>
      </c>
      <c r="E56" s="1" t="s">
        <v>91</v>
      </c>
    </row>
    <row r="57" spans="1:13">
      <c r="D57" s="53" t="s">
        <v>118</v>
      </c>
      <c r="E57" s="1" t="s">
        <v>92</v>
      </c>
      <c r="K57" s="30">
        <v>0</v>
      </c>
      <c r="L57" s="30">
        <v>0</v>
      </c>
      <c r="M57" s="30">
        <v>0</v>
      </c>
    </row>
    <row r="58" spans="1:13">
      <c r="D58" s="53" t="s">
        <v>137</v>
      </c>
      <c r="E58" s="529" t="s">
        <v>138</v>
      </c>
      <c r="F58" s="529"/>
      <c r="G58" s="529"/>
      <c r="H58" s="529"/>
    </row>
    <row r="59" spans="1:13">
      <c r="B59" s="1" t="s">
        <v>48</v>
      </c>
      <c r="D59" s="53" t="s">
        <v>93</v>
      </c>
      <c r="K59" s="3">
        <f>SUM(K60:K61)</f>
        <v>0</v>
      </c>
      <c r="L59" s="3">
        <f>SUM(L60:L61)</f>
        <v>0</v>
      </c>
      <c r="M59" s="3">
        <f>SUM(M60:M61)</f>
        <v>0</v>
      </c>
    </row>
    <row r="60" spans="1:13">
      <c r="D60" s="53" t="s">
        <v>119</v>
      </c>
      <c r="E60" s="1" t="s">
        <v>94</v>
      </c>
    </row>
    <row r="61" spans="1:13">
      <c r="D61" s="53" t="s">
        <v>120</v>
      </c>
      <c r="E61" s="1" t="s">
        <v>95</v>
      </c>
    </row>
    <row r="62" spans="1:13">
      <c r="B62" s="1" t="s">
        <v>49</v>
      </c>
      <c r="D62" s="53" t="s">
        <v>96</v>
      </c>
      <c r="K62" s="30">
        <f>SUM(K63:K66)</f>
        <v>1582</v>
      </c>
      <c r="L62" s="30">
        <f>SUM(L63:L66)</f>
        <v>1582</v>
      </c>
      <c r="M62" s="30">
        <f>SUM(M63:M66)</f>
        <v>1582</v>
      </c>
    </row>
    <row r="63" spans="1:13">
      <c r="D63" s="53" t="s">
        <v>121</v>
      </c>
      <c r="E63" s="1" t="s">
        <v>97</v>
      </c>
    </row>
    <row r="64" spans="1:13">
      <c r="D64" s="53" t="s">
        <v>106</v>
      </c>
      <c r="E64" s="1" t="s">
        <v>127</v>
      </c>
      <c r="K64" s="30">
        <v>0</v>
      </c>
    </row>
    <row r="65" spans="1:13">
      <c r="D65" s="53" t="s">
        <v>111</v>
      </c>
      <c r="E65" s="1" t="s">
        <v>98</v>
      </c>
    </row>
    <row r="66" spans="1:13">
      <c r="D66" s="53" t="s">
        <v>412</v>
      </c>
      <c r="E66" s="1" t="s">
        <v>413</v>
      </c>
      <c r="K66" s="30">
        <v>1582</v>
      </c>
      <c r="L66" s="30">
        <v>1582</v>
      </c>
      <c r="M66" s="30">
        <v>1582</v>
      </c>
    </row>
    <row r="68" spans="1:13">
      <c r="A68" s="1" t="s">
        <v>414</v>
      </c>
      <c r="C68" s="1" t="s">
        <v>99</v>
      </c>
    </row>
    <row r="69" spans="1:13">
      <c r="B69" s="1" t="s">
        <v>46</v>
      </c>
      <c r="D69" s="1" t="s">
        <v>100</v>
      </c>
    </row>
    <row r="70" spans="1:13">
      <c r="C70" s="1" t="s">
        <v>305</v>
      </c>
    </row>
    <row r="71" spans="1:13">
      <c r="A71" s="54" t="s">
        <v>82</v>
      </c>
      <c r="B71" s="56"/>
      <c r="C71" s="54" t="s">
        <v>101</v>
      </c>
      <c r="D71" s="56"/>
      <c r="E71" s="56"/>
      <c r="F71" s="56"/>
      <c r="G71" s="56"/>
      <c r="H71" s="56"/>
      <c r="I71" s="56"/>
      <c r="J71" s="56"/>
      <c r="K71" s="55">
        <f>SUM(K33+K53+K68)</f>
        <v>313968</v>
      </c>
      <c r="L71" s="55">
        <f>SUM(L33+L53+L68)</f>
        <v>313968</v>
      </c>
      <c r="M71" s="55">
        <f>SUM(M33+M53+M68)</f>
        <v>320419</v>
      </c>
    </row>
    <row r="72" spans="1:13" customFormat="1" ht="12.75">
      <c r="K72" s="278"/>
      <c r="L72" s="278"/>
      <c r="M72" s="278"/>
    </row>
    <row r="73" spans="1:13">
      <c r="A73" s="54" t="s">
        <v>122</v>
      </c>
      <c r="B73" s="56"/>
      <c r="C73" s="54" t="s">
        <v>123</v>
      </c>
      <c r="D73" s="56"/>
      <c r="E73" s="56"/>
      <c r="F73" s="56"/>
      <c r="G73" s="56"/>
      <c r="H73" s="56"/>
      <c r="I73" s="56"/>
      <c r="J73" s="56"/>
      <c r="K73" s="57"/>
      <c r="L73" s="57"/>
      <c r="M73" s="57"/>
    </row>
    <row r="74" spans="1:13">
      <c r="A74" s="2"/>
      <c r="C74" s="2"/>
    </row>
    <row r="75" spans="1:13" s="2" customFormat="1">
      <c r="A75" s="1" t="s">
        <v>124</v>
      </c>
      <c r="B75" s="1"/>
      <c r="C75" s="1" t="s">
        <v>34</v>
      </c>
      <c r="D75" s="1"/>
      <c r="E75" s="1"/>
      <c r="F75" s="1"/>
      <c r="G75" s="1"/>
      <c r="H75" s="1"/>
      <c r="K75" s="3">
        <f>SUM(K76:K77)</f>
        <v>144997</v>
      </c>
      <c r="L75" s="3">
        <f>SUM(L76:L77)</f>
        <v>131569</v>
      </c>
      <c r="M75" s="3">
        <f>SUM(M76:M77)</f>
        <v>131569</v>
      </c>
    </row>
    <row r="76" spans="1:13">
      <c r="A76" s="2"/>
      <c r="B76" s="1" t="s">
        <v>46</v>
      </c>
      <c r="C76" s="2"/>
      <c r="D76" s="1" t="s">
        <v>38</v>
      </c>
      <c r="K76" s="30">
        <v>71672</v>
      </c>
      <c r="L76" s="30">
        <v>40125</v>
      </c>
      <c r="M76" s="30">
        <v>17018</v>
      </c>
    </row>
    <row r="77" spans="1:13">
      <c r="A77" s="2"/>
      <c r="B77" s="1" t="s">
        <v>48</v>
      </c>
      <c r="C77" s="2"/>
      <c r="D77" s="1" t="s">
        <v>39</v>
      </c>
      <c r="K77" s="30">
        <v>73325</v>
      </c>
      <c r="L77" s="30">
        <v>91444</v>
      </c>
      <c r="M77" s="30">
        <v>114551</v>
      </c>
    </row>
    <row r="78" spans="1:13">
      <c r="A78" s="2"/>
      <c r="C78" s="2"/>
      <c r="D78" s="1" t="s">
        <v>136</v>
      </c>
    </row>
    <row r="79" spans="1:13">
      <c r="A79" s="2"/>
      <c r="C79" s="2"/>
      <c r="D79" s="1" t="s">
        <v>142</v>
      </c>
    </row>
    <row r="80" spans="1:13">
      <c r="A80" s="2"/>
      <c r="C80" s="2"/>
    </row>
    <row r="81" spans="1:13">
      <c r="A81" s="54" t="s">
        <v>128</v>
      </c>
      <c r="B81" s="56"/>
      <c r="C81" s="528" t="s">
        <v>129</v>
      </c>
      <c r="D81" s="528"/>
      <c r="E81" s="528"/>
      <c r="F81" s="528"/>
      <c r="G81" s="528"/>
      <c r="H81" s="528"/>
      <c r="I81" s="528"/>
      <c r="J81" s="528"/>
      <c r="K81" s="55">
        <f>K84</f>
        <v>16000</v>
      </c>
      <c r="L81" s="55">
        <f>L84</f>
        <v>16000</v>
      </c>
      <c r="M81" s="55">
        <f>M84</f>
        <v>16000</v>
      </c>
    </row>
    <row r="82" spans="1:13">
      <c r="A82" s="54"/>
      <c r="B82" s="56"/>
      <c r="C82" s="528"/>
      <c r="D82" s="528"/>
      <c r="E82" s="528"/>
      <c r="F82" s="528"/>
      <c r="G82" s="528"/>
      <c r="H82" s="528"/>
      <c r="I82" s="528"/>
      <c r="J82" s="528"/>
      <c r="K82" s="57"/>
      <c r="L82" s="57"/>
      <c r="M82" s="57"/>
    </row>
    <row r="83" spans="1:13">
      <c r="A83" s="2"/>
      <c r="C83" s="2"/>
    </row>
    <row r="84" spans="1:13">
      <c r="A84" s="1" t="s">
        <v>130</v>
      </c>
      <c r="C84" s="1" t="s">
        <v>439</v>
      </c>
      <c r="K84" s="30">
        <v>16000</v>
      </c>
      <c r="L84" s="30">
        <v>16000</v>
      </c>
      <c r="M84" s="30">
        <v>16000</v>
      </c>
    </row>
    <row r="86" spans="1:13" s="58" customFormat="1" ht="20.25">
      <c r="A86" s="58" t="s">
        <v>73</v>
      </c>
      <c r="C86" s="58" t="s">
        <v>74</v>
      </c>
      <c r="K86" s="471"/>
      <c r="L86" s="471"/>
      <c r="M86" s="471"/>
    </row>
    <row r="88" spans="1:13">
      <c r="A88" s="1" t="s">
        <v>130</v>
      </c>
      <c r="C88" s="1" t="s">
        <v>131</v>
      </c>
    </row>
    <row r="90" spans="1:13">
      <c r="A90" s="1" t="s">
        <v>75</v>
      </c>
      <c r="C90" s="1" t="s">
        <v>76</v>
      </c>
      <c r="K90" s="30">
        <f>SUM(K91:K92)</f>
        <v>1912</v>
      </c>
      <c r="L90" s="30">
        <f>SUM(L91:L92)</f>
        <v>1885</v>
      </c>
      <c r="M90" s="30">
        <f>SUM(M91:M92)</f>
        <v>1885</v>
      </c>
    </row>
    <row r="91" spans="1:13">
      <c r="B91" s="1" t="s">
        <v>46</v>
      </c>
      <c r="D91" s="1" t="s">
        <v>77</v>
      </c>
    </row>
    <row r="92" spans="1:13">
      <c r="B92" s="1" t="s">
        <v>48</v>
      </c>
      <c r="D92" s="1" t="s">
        <v>78</v>
      </c>
      <c r="K92" s="30">
        <v>1912</v>
      </c>
      <c r="L92" s="30">
        <v>1885</v>
      </c>
      <c r="M92" s="30">
        <v>1885</v>
      </c>
    </row>
    <row r="94" spans="1:13" s="2" customFormat="1">
      <c r="A94" s="54" t="s">
        <v>73</v>
      </c>
      <c r="B94" s="54"/>
      <c r="C94" s="54" t="s">
        <v>79</v>
      </c>
      <c r="D94" s="54"/>
      <c r="E94" s="54"/>
      <c r="F94" s="54"/>
      <c r="G94" s="54"/>
      <c r="H94" s="54"/>
      <c r="I94" s="54"/>
      <c r="J94" s="54"/>
      <c r="K94" s="55">
        <f>K88+K90</f>
        <v>1912</v>
      </c>
      <c r="L94" s="55">
        <f>L88+L90</f>
        <v>1885</v>
      </c>
      <c r="M94" s="55">
        <f>M88+M90</f>
        <v>1885</v>
      </c>
    </row>
    <row r="97" spans="1:14">
      <c r="A97" s="61" t="s">
        <v>80</v>
      </c>
      <c r="B97" s="61"/>
      <c r="C97" s="61"/>
      <c r="D97" s="61"/>
      <c r="E97" s="61"/>
      <c r="F97" s="61" t="s">
        <v>81</v>
      </c>
      <c r="G97" s="61"/>
      <c r="H97" s="61"/>
      <c r="I97" s="61"/>
      <c r="J97" s="61"/>
      <c r="K97" s="62">
        <f>SUM(K29+K94)</f>
        <v>474965</v>
      </c>
      <c r="L97" s="62">
        <f>SUM(L29+L94)</f>
        <v>461537</v>
      </c>
      <c r="M97" s="62">
        <f>SUM(M29+M94)</f>
        <v>467988</v>
      </c>
    </row>
    <row r="98" spans="1:14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2"/>
      <c r="L98" s="62"/>
    </row>
    <row r="99" spans="1:14">
      <c r="A99" s="61" t="s">
        <v>125</v>
      </c>
      <c r="B99" s="61"/>
      <c r="C99" s="61"/>
      <c r="D99" s="61"/>
      <c r="E99" s="61"/>
      <c r="F99" s="61" t="s">
        <v>132</v>
      </c>
      <c r="G99" s="61"/>
      <c r="H99" s="61"/>
      <c r="I99" s="61"/>
      <c r="J99" s="61"/>
      <c r="K99" s="62">
        <f>SUM(K71+K75+K81)</f>
        <v>474965</v>
      </c>
      <c r="L99" s="62">
        <f>SUM(L71+L75+L81)</f>
        <v>461537</v>
      </c>
      <c r="M99" s="62">
        <f>SUM(M71+M75+M81)</f>
        <v>467988</v>
      </c>
      <c r="N99" s="1" t="s">
        <v>471</v>
      </c>
    </row>
  </sheetData>
  <mergeCells count="2">
    <mergeCell ref="C81:J82"/>
    <mergeCell ref="E58:H58"/>
  </mergeCells>
  <pageMargins left="0.23622047244094491" right="0.23622047244094491" top="0.74803149606299213" bottom="0.74803149606299213" header="0.31496062992125984" footer="0.31496062992125984"/>
  <pageSetup paperSize="8" scale="70" orientation="portrait" r:id="rId1"/>
  <headerFooter alignWithMargins="0">
    <oddHeader xml:space="preserve">&amp;LFertőszéplak Község Önkormányzata&amp;CKöltségvetési bevételek és kiadások
 2016&amp;R 11/2016. (IX. 26.) önkormányzati rendelet
1. sz. melléklet
"1/2016. (II. 12.) önkormányzati rendelet 1. számú melléklete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Z38"/>
  <sheetViews>
    <sheetView view="pageLayout" topLeftCell="Z1" zoomScaleNormal="100" workbookViewId="0">
      <selection activeCell="AA6" sqref="AA6"/>
    </sheetView>
  </sheetViews>
  <sheetFormatPr defaultRowHeight="15"/>
  <cols>
    <col min="1" max="1" width="9.140625" style="137"/>
    <col min="2" max="2" width="5.5703125" style="137" customWidth="1"/>
    <col min="3" max="3" width="28" style="137" customWidth="1"/>
    <col min="4" max="4" width="9.5703125" style="137" customWidth="1"/>
    <col min="5" max="6" width="10.140625" style="137" customWidth="1"/>
    <col min="7" max="7" width="9.140625" style="137" customWidth="1"/>
    <col min="8" max="9" width="9.5703125" style="137" customWidth="1"/>
    <col min="10" max="10" width="9.42578125" style="137" customWidth="1"/>
    <col min="11" max="12" width="9.140625" style="137" customWidth="1"/>
    <col min="13" max="13" width="9.7109375" style="137" customWidth="1"/>
    <col min="14" max="15" width="9" style="137" customWidth="1"/>
    <col min="16" max="16" width="8.42578125" style="137" customWidth="1"/>
    <col min="17" max="18" width="8.85546875" style="137" customWidth="1"/>
    <col min="19" max="19" width="9" style="137" customWidth="1"/>
    <col min="20" max="21" width="10.28515625" style="137" customWidth="1"/>
    <col min="22" max="22" width="9.140625" style="137" customWidth="1"/>
    <col min="23" max="24" width="10.140625" style="137" customWidth="1"/>
    <col min="25" max="25" width="10.28515625" style="137" customWidth="1"/>
    <col min="26" max="27" width="12.140625" style="137" customWidth="1"/>
    <col min="28" max="28" width="9.5703125" style="137" customWidth="1"/>
    <col min="29" max="30" width="9.85546875" style="137" customWidth="1"/>
    <col min="31" max="31" width="9.42578125" style="137" customWidth="1"/>
    <col min="32" max="33" width="10.7109375" style="137" customWidth="1"/>
    <col min="34" max="34" width="8.85546875" style="137" customWidth="1"/>
    <col min="35" max="36" width="10" style="137" customWidth="1"/>
    <col min="37" max="37" width="9.85546875" style="137" customWidth="1"/>
    <col min="38" max="39" width="10.5703125" style="137" customWidth="1"/>
    <col min="40" max="40" width="9.42578125" style="137" customWidth="1"/>
    <col min="41" max="42" width="10.28515625" style="137" customWidth="1"/>
    <col min="43" max="43" width="9.140625" style="137" customWidth="1"/>
    <col min="44" max="45" width="10" style="137" customWidth="1"/>
    <col min="46" max="46" width="10.7109375" style="137" customWidth="1"/>
    <col min="47" max="48" width="10.28515625" style="137" customWidth="1"/>
    <col min="49" max="49" width="9.85546875" style="137" customWidth="1"/>
    <col min="50" max="50" width="10.85546875" style="137" customWidth="1"/>
    <col min="51" max="16384" width="9.140625" style="137"/>
  </cols>
  <sheetData>
    <row r="1" spans="1:51" ht="18.75">
      <c r="B1" s="545" t="s">
        <v>260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5"/>
      <c r="Z1" s="545"/>
      <c r="AA1" s="545"/>
      <c r="AB1" s="545"/>
      <c r="AC1" s="545"/>
      <c r="AD1" s="545"/>
      <c r="AE1" s="545"/>
      <c r="AF1" s="545"/>
      <c r="AG1" s="545"/>
      <c r="AH1" s="545"/>
      <c r="AI1" s="545"/>
      <c r="AJ1" s="545"/>
      <c r="AK1" s="545"/>
      <c r="AL1" s="545"/>
      <c r="AM1" s="545"/>
      <c r="AN1" s="545"/>
      <c r="AO1" s="545"/>
      <c r="AP1" s="545"/>
      <c r="AQ1" s="545"/>
      <c r="AR1" s="545"/>
      <c r="AS1" s="545"/>
      <c r="AT1" s="545"/>
      <c r="AU1" s="545"/>
      <c r="AV1" s="545"/>
      <c r="AW1" s="545"/>
    </row>
    <row r="2" spans="1:51" ht="13.5" customHeight="1" thickBot="1"/>
    <row r="3" spans="1:51" ht="21.75" customHeight="1" thickBot="1">
      <c r="A3" s="530"/>
      <c r="B3" s="138"/>
      <c r="C3" s="139"/>
      <c r="D3" s="550" t="s">
        <v>15</v>
      </c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  <c r="AA3" s="552"/>
      <c r="AB3" s="550" t="s">
        <v>31</v>
      </c>
      <c r="AC3" s="551"/>
      <c r="AD3" s="551"/>
      <c r="AE3" s="551"/>
      <c r="AF3" s="551"/>
      <c r="AG3" s="551"/>
      <c r="AH3" s="551"/>
      <c r="AI3" s="551"/>
      <c r="AJ3" s="551"/>
      <c r="AK3" s="551"/>
      <c r="AL3" s="551"/>
      <c r="AM3" s="551"/>
      <c r="AN3" s="551"/>
      <c r="AO3" s="551"/>
      <c r="AP3" s="551"/>
      <c r="AQ3" s="551"/>
      <c r="AR3" s="551"/>
      <c r="AS3" s="551"/>
      <c r="AT3" s="551"/>
      <c r="AU3" s="551"/>
      <c r="AV3" s="552"/>
      <c r="AW3" s="537" t="s">
        <v>266</v>
      </c>
      <c r="AX3" s="538"/>
      <c r="AY3" s="539"/>
    </row>
    <row r="4" spans="1:51" s="140" customFormat="1" ht="44.25" customHeight="1" thickBot="1">
      <c r="A4" s="531"/>
      <c r="B4" s="548"/>
      <c r="C4" s="549"/>
      <c r="D4" s="534" t="s">
        <v>180</v>
      </c>
      <c r="E4" s="535"/>
      <c r="F4" s="536"/>
      <c r="G4" s="534" t="s">
        <v>261</v>
      </c>
      <c r="H4" s="535"/>
      <c r="I4" s="536"/>
      <c r="J4" s="534" t="s">
        <v>321</v>
      </c>
      <c r="K4" s="535"/>
      <c r="L4" s="536"/>
      <c r="M4" s="534" t="s">
        <v>322</v>
      </c>
      <c r="N4" s="535"/>
      <c r="O4" s="536"/>
      <c r="P4" s="534" t="s">
        <v>323</v>
      </c>
      <c r="Q4" s="535"/>
      <c r="R4" s="536"/>
      <c r="S4" s="534" t="s">
        <v>335</v>
      </c>
      <c r="T4" s="535"/>
      <c r="U4" s="536"/>
      <c r="V4" s="534" t="s">
        <v>262</v>
      </c>
      <c r="W4" s="535"/>
      <c r="X4" s="536"/>
      <c r="Y4" s="534" t="s">
        <v>5</v>
      </c>
      <c r="Z4" s="535"/>
      <c r="AA4" s="536"/>
      <c r="AB4" s="534" t="s">
        <v>263</v>
      </c>
      <c r="AC4" s="535"/>
      <c r="AD4" s="536"/>
      <c r="AE4" s="534" t="s">
        <v>327</v>
      </c>
      <c r="AF4" s="535"/>
      <c r="AG4" s="536"/>
      <c r="AH4" s="534" t="s">
        <v>264</v>
      </c>
      <c r="AI4" s="535"/>
      <c r="AJ4" s="536"/>
      <c r="AK4" s="534" t="s">
        <v>329</v>
      </c>
      <c r="AL4" s="535"/>
      <c r="AM4" s="536"/>
      <c r="AN4" s="534" t="s">
        <v>265</v>
      </c>
      <c r="AO4" s="535"/>
      <c r="AP4" s="536"/>
      <c r="AQ4" s="534" t="s">
        <v>433</v>
      </c>
      <c r="AR4" s="535"/>
      <c r="AS4" s="536"/>
      <c r="AT4" s="534" t="s">
        <v>5</v>
      </c>
      <c r="AU4" s="535"/>
      <c r="AV4" s="536"/>
      <c r="AW4" s="540"/>
      <c r="AX4" s="541"/>
      <c r="AY4" s="542"/>
    </row>
    <row r="5" spans="1:51" s="140" customFormat="1" ht="44.25" customHeight="1" thickBot="1">
      <c r="A5" s="318"/>
      <c r="B5" s="319"/>
      <c r="C5" s="320"/>
      <c r="D5" s="350" t="s">
        <v>444</v>
      </c>
      <c r="E5" s="351" t="s">
        <v>447</v>
      </c>
      <c r="F5" s="321" t="s">
        <v>448</v>
      </c>
      <c r="G5" s="322" t="s">
        <v>444</v>
      </c>
      <c r="H5" s="351" t="s">
        <v>447</v>
      </c>
      <c r="I5" s="321" t="s">
        <v>448</v>
      </c>
      <c r="J5" s="352" t="s">
        <v>444</v>
      </c>
      <c r="K5" s="351" t="s">
        <v>447</v>
      </c>
      <c r="L5" s="321" t="s">
        <v>448</v>
      </c>
      <c r="M5" s="322" t="s">
        <v>444</v>
      </c>
      <c r="N5" s="351" t="s">
        <v>447</v>
      </c>
      <c r="O5" s="321" t="s">
        <v>448</v>
      </c>
      <c r="P5" s="352" t="s">
        <v>444</v>
      </c>
      <c r="Q5" s="351" t="s">
        <v>447</v>
      </c>
      <c r="R5" s="321" t="s">
        <v>448</v>
      </c>
      <c r="S5" s="352" t="s">
        <v>444</v>
      </c>
      <c r="T5" s="349" t="s">
        <v>447</v>
      </c>
      <c r="U5" s="353" t="s">
        <v>448</v>
      </c>
      <c r="V5" s="352" t="s">
        <v>444</v>
      </c>
      <c r="W5" s="349" t="s">
        <v>447</v>
      </c>
      <c r="X5" s="349" t="s">
        <v>448</v>
      </c>
      <c r="Y5" s="322" t="s">
        <v>444</v>
      </c>
      <c r="Z5" s="351" t="s">
        <v>447</v>
      </c>
      <c r="AA5" s="349" t="s">
        <v>448</v>
      </c>
      <c r="AB5" s="322" t="s">
        <v>444</v>
      </c>
      <c r="AC5" s="351" t="s">
        <v>447</v>
      </c>
      <c r="AD5" s="321" t="s">
        <v>448</v>
      </c>
      <c r="AE5" s="322" t="s">
        <v>444</v>
      </c>
      <c r="AF5" s="351" t="s">
        <v>447</v>
      </c>
      <c r="AG5" s="351" t="s">
        <v>448</v>
      </c>
      <c r="AH5" s="322" t="s">
        <v>444</v>
      </c>
      <c r="AI5" s="351" t="s">
        <v>447</v>
      </c>
      <c r="AJ5" s="351" t="s">
        <v>448</v>
      </c>
      <c r="AK5" s="322" t="s">
        <v>444</v>
      </c>
      <c r="AL5" s="351" t="s">
        <v>447</v>
      </c>
      <c r="AM5" s="351" t="s">
        <v>448</v>
      </c>
      <c r="AN5" s="322" t="s">
        <v>444</v>
      </c>
      <c r="AO5" s="351" t="s">
        <v>447</v>
      </c>
      <c r="AP5" s="351" t="s">
        <v>448</v>
      </c>
      <c r="AQ5" s="322" t="s">
        <v>444</v>
      </c>
      <c r="AR5" s="351" t="s">
        <v>447</v>
      </c>
      <c r="AS5" s="321" t="s">
        <v>448</v>
      </c>
      <c r="AT5" s="322" t="s">
        <v>444</v>
      </c>
      <c r="AU5" s="351" t="s">
        <v>447</v>
      </c>
      <c r="AV5" s="321" t="s">
        <v>448</v>
      </c>
      <c r="AW5" s="322" t="s">
        <v>444</v>
      </c>
      <c r="AX5" s="351" t="s">
        <v>447</v>
      </c>
      <c r="AY5" s="321" t="s">
        <v>448</v>
      </c>
    </row>
    <row r="6" spans="1:51" ht="21.95" customHeight="1">
      <c r="A6" s="277" t="s">
        <v>281</v>
      </c>
      <c r="B6" s="546" t="s">
        <v>16</v>
      </c>
      <c r="C6" s="547"/>
      <c r="D6" s="472"/>
      <c r="E6" s="473"/>
      <c r="F6" s="472"/>
      <c r="G6" s="474"/>
      <c r="H6" s="475"/>
      <c r="I6" s="476"/>
      <c r="J6" s="477"/>
      <c r="K6" s="472"/>
      <c r="L6" s="476"/>
      <c r="M6" s="474"/>
      <c r="N6" s="475"/>
      <c r="O6" s="476"/>
      <c r="P6" s="472"/>
      <c r="Q6" s="475"/>
      <c r="R6" s="476"/>
      <c r="S6" s="472"/>
      <c r="T6" s="475"/>
      <c r="U6" s="476"/>
      <c r="V6" s="472"/>
      <c r="W6" s="475"/>
      <c r="X6" s="476"/>
      <c r="Y6" s="478">
        <f>D6+G6+J6+M6+P6+V6</f>
        <v>0</v>
      </c>
      <c r="Z6" s="472">
        <f>E6+H6+K6+N6+Q6+W6</f>
        <v>0</v>
      </c>
      <c r="AA6" s="476">
        <f>F6+I6+L6+O6+R6+X6</f>
        <v>0</v>
      </c>
      <c r="AB6" s="478"/>
      <c r="AC6" s="477"/>
      <c r="AD6" s="477"/>
      <c r="AE6" s="478"/>
      <c r="AF6" s="477"/>
      <c r="AG6" s="477"/>
      <c r="AH6" s="478"/>
      <c r="AI6" s="477"/>
      <c r="AJ6" s="477"/>
      <c r="AK6" s="478"/>
      <c r="AL6" s="477"/>
      <c r="AM6" s="477"/>
      <c r="AN6" s="478"/>
      <c r="AO6" s="479"/>
      <c r="AP6" s="479"/>
      <c r="AQ6" s="480"/>
      <c r="AR6" s="479"/>
      <c r="AS6" s="479"/>
      <c r="AT6" s="480">
        <f t="shared" ref="AT6:AT29" si="0">AB6+AE6+AH6+AN6+AK6</f>
        <v>0</v>
      </c>
      <c r="AU6" s="479">
        <f t="shared" ref="AU6:AV27" si="1">AC6+AF6+AI6+AO6+AL6+AR6</f>
        <v>0</v>
      </c>
      <c r="AV6" s="479">
        <f t="shared" si="1"/>
        <v>0</v>
      </c>
      <c r="AW6" s="480">
        <f>Y6+AT6</f>
        <v>0</v>
      </c>
      <c r="AX6" s="481">
        <f>Z6+AU6</f>
        <v>0</v>
      </c>
      <c r="AY6" s="482">
        <f>AA6+AV6</f>
        <v>0</v>
      </c>
    </row>
    <row r="7" spans="1:51" ht="21.95" customHeight="1">
      <c r="A7" s="143" t="s">
        <v>281</v>
      </c>
      <c r="B7" s="141"/>
      <c r="C7" s="142" t="s">
        <v>244</v>
      </c>
      <c r="D7" s="483">
        <v>6700</v>
      </c>
      <c r="E7" s="484">
        <v>6700</v>
      </c>
      <c r="F7" s="483">
        <v>6700</v>
      </c>
      <c r="G7" s="485"/>
      <c r="H7" s="486"/>
      <c r="I7" s="487"/>
      <c r="J7" s="488"/>
      <c r="K7" s="483"/>
      <c r="L7" s="487"/>
      <c r="M7" s="485"/>
      <c r="N7" s="486"/>
      <c r="O7" s="487"/>
      <c r="P7" s="483"/>
      <c r="Q7" s="486"/>
      <c r="R7" s="487"/>
      <c r="S7" s="483"/>
      <c r="T7" s="486"/>
      <c r="U7" s="487"/>
      <c r="V7" s="483"/>
      <c r="W7" s="486"/>
      <c r="X7" s="487"/>
      <c r="Y7" s="489">
        <f t="shared" ref="Y7:Y20" si="2">D7+G7+J7+M7+P7+V7</f>
        <v>6700</v>
      </c>
      <c r="Z7" s="483">
        <f t="shared" ref="Z7:AA34" si="3">E7+H7+K7+N7+Q7+W7</f>
        <v>6700</v>
      </c>
      <c r="AA7" s="487">
        <f t="shared" si="3"/>
        <v>6700</v>
      </c>
      <c r="AB7" s="489"/>
      <c r="AC7" s="488"/>
      <c r="AD7" s="488"/>
      <c r="AE7" s="489"/>
      <c r="AF7" s="488"/>
      <c r="AG7" s="488"/>
      <c r="AH7" s="489"/>
      <c r="AI7" s="488"/>
      <c r="AJ7" s="488"/>
      <c r="AK7" s="489"/>
      <c r="AL7" s="488"/>
      <c r="AM7" s="488"/>
      <c r="AN7" s="489"/>
      <c r="AO7" s="488"/>
      <c r="AP7" s="488"/>
      <c r="AQ7" s="489"/>
      <c r="AR7" s="488"/>
      <c r="AS7" s="488"/>
      <c r="AT7" s="489">
        <f t="shared" si="0"/>
        <v>0</v>
      </c>
      <c r="AU7" s="488">
        <f t="shared" si="1"/>
        <v>0</v>
      </c>
      <c r="AV7" s="479">
        <f t="shared" si="1"/>
        <v>0</v>
      </c>
      <c r="AW7" s="489">
        <f t="shared" ref="AW7:AW20" si="4">Y7+AT7</f>
        <v>6700</v>
      </c>
      <c r="AX7" s="481">
        <f t="shared" ref="AX7:AX20" si="5">Z7+AU7</f>
        <v>6700</v>
      </c>
      <c r="AY7" s="482">
        <f t="shared" ref="AY7:AY34" si="6">AA7+AV7</f>
        <v>6700</v>
      </c>
    </row>
    <row r="8" spans="1:51" ht="21.95" customHeight="1">
      <c r="A8" s="143" t="s">
        <v>281</v>
      </c>
      <c r="B8" s="141"/>
      <c r="C8" s="142" t="s">
        <v>245</v>
      </c>
      <c r="D8" s="483">
        <v>100000</v>
      </c>
      <c r="E8" s="484">
        <v>100000</v>
      </c>
      <c r="F8" s="483">
        <v>100000</v>
      </c>
      <c r="G8" s="485"/>
      <c r="H8" s="486"/>
      <c r="I8" s="487"/>
      <c r="J8" s="488"/>
      <c r="K8" s="483"/>
      <c r="L8" s="487"/>
      <c r="M8" s="485"/>
      <c r="N8" s="486"/>
      <c r="O8" s="487"/>
      <c r="P8" s="483"/>
      <c r="Q8" s="486"/>
      <c r="R8" s="487"/>
      <c r="S8" s="483"/>
      <c r="T8" s="486"/>
      <c r="U8" s="487"/>
      <c r="V8" s="483"/>
      <c r="W8" s="486"/>
      <c r="X8" s="487"/>
      <c r="Y8" s="489">
        <f t="shared" si="2"/>
        <v>100000</v>
      </c>
      <c r="Z8" s="483">
        <f t="shared" si="3"/>
        <v>100000</v>
      </c>
      <c r="AA8" s="487">
        <f t="shared" si="3"/>
        <v>100000</v>
      </c>
      <c r="AB8" s="489"/>
      <c r="AC8" s="488"/>
      <c r="AD8" s="488"/>
      <c r="AE8" s="489"/>
      <c r="AF8" s="488"/>
      <c r="AG8" s="488"/>
      <c r="AH8" s="489"/>
      <c r="AI8" s="488"/>
      <c r="AJ8" s="488"/>
      <c r="AK8" s="489"/>
      <c r="AL8" s="488"/>
      <c r="AM8" s="488"/>
      <c r="AN8" s="489"/>
      <c r="AO8" s="488"/>
      <c r="AP8" s="488"/>
      <c r="AQ8" s="489"/>
      <c r="AR8" s="488"/>
      <c r="AS8" s="488"/>
      <c r="AT8" s="489">
        <f t="shared" si="0"/>
        <v>0</v>
      </c>
      <c r="AU8" s="488">
        <f t="shared" si="1"/>
        <v>0</v>
      </c>
      <c r="AV8" s="479">
        <f t="shared" si="1"/>
        <v>0</v>
      </c>
      <c r="AW8" s="489">
        <f t="shared" si="4"/>
        <v>100000</v>
      </c>
      <c r="AX8" s="481">
        <f t="shared" si="5"/>
        <v>100000</v>
      </c>
      <c r="AY8" s="482">
        <f t="shared" si="6"/>
        <v>100000</v>
      </c>
    </row>
    <row r="9" spans="1:51" ht="21.95" customHeight="1">
      <c r="A9" s="143"/>
      <c r="B9" s="532" t="s">
        <v>30</v>
      </c>
      <c r="C9" s="533"/>
      <c r="D9" s="483"/>
      <c r="E9" s="484"/>
      <c r="F9" s="483"/>
      <c r="G9" s="485"/>
      <c r="H9" s="486"/>
      <c r="I9" s="487"/>
      <c r="J9" s="488"/>
      <c r="K9" s="483"/>
      <c r="L9" s="487"/>
      <c r="M9" s="485"/>
      <c r="N9" s="486"/>
      <c r="O9" s="487"/>
      <c r="P9" s="483"/>
      <c r="Q9" s="486"/>
      <c r="R9" s="487"/>
      <c r="S9" s="483"/>
      <c r="T9" s="486"/>
      <c r="U9" s="487"/>
      <c r="V9" s="483"/>
      <c r="W9" s="486"/>
      <c r="X9" s="487"/>
      <c r="Y9" s="489">
        <f t="shared" si="2"/>
        <v>0</v>
      </c>
      <c r="Z9" s="483">
        <f t="shared" si="3"/>
        <v>0</v>
      </c>
      <c r="AA9" s="487">
        <f t="shared" si="3"/>
        <v>0</v>
      </c>
      <c r="AB9" s="489"/>
      <c r="AC9" s="488"/>
      <c r="AD9" s="488"/>
      <c r="AE9" s="489"/>
      <c r="AF9" s="488"/>
      <c r="AG9" s="488"/>
      <c r="AH9" s="489"/>
      <c r="AI9" s="488"/>
      <c r="AJ9" s="488"/>
      <c r="AK9" s="489"/>
      <c r="AL9" s="488"/>
      <c r="AM9" s="488"/>
      <c r="AN9" s="489"/>
      <c r="AO9" s="488"/>
      <c r="AP9" s="488"/>
      <c r="AQ9" s="489"/>
      <c r="AR9" s="488"/>
      <c r="AS9" s="488"/>
      <c r="AT9" s="489">
        <f t="shared" si="0"/>
        <v>0</v>
      </c>
      <c r="AU9" s="488">
        <f t="shared" si="1"/>
        <v>0</v>
      </c>
      <c r="AV9" s="479">
        <f t="shared" si="1"/>
        <v>0</v>
      </c>
      <c r="AW9" s="489">
        <f t="shared" si="4"/>
        <v>0</v>
      </c>
      <c r="AX9" s="481">
        <f t="shared" si="5"/>
        <v>0</v>
      </c>
      <c r="AY9" s="482">
        <f t="shared" si="6"/>
        <v>0</v>
      </c>
    </row>
    <row r="10" spans="1:51" ht="21.95" customHeight="1">
      <c r="A10" s="143" t="s">
        <v>281</v>
      </c>
      <c r="B10" s="141"/>
      <c r="C10" s="142" t="s">
        <v>246</v>
      </c>
      <c r="D10" s="483">
        <v>3000</v>
      </c>
      <c r="E10" s="484">
        <v>3000</v>
      </c>
      <c r="F10" s="483">
        <v>3000</v>
      </c>
      <c r="G10" s="485"/>
      <c r="H10" s="486"/>
      <c r="I10" s="487"/>
      <c r="J10" s="488"/>
      <c r="K10" s="483"/>
      <c r="L10" s="487"/>
      <c r="M10" s="485"/>
      <c r="N10" s="486"/>
      <c r="O10" s="487"/>
      <c r="P10" s="483"/>
      <c r="Q10" s="486"/>
      <c r="R10" s="487"/>
      <c r="S10" s="483"/>
      <c r="T10" s="486"/>
      <c r="U10" s="487"/>
      <c r="V10" s="483"/>
      <c r="W10" s="486"/>
      <c r="X10" s="487"/>
      <c r="Y10" s="489">
        <f t="shared" si="2"/>
        <v>3000</v>
      </c>
      <c r="Z10" s="483">
        <f t="shared" si="3"/>
        <v>3000</v>
      </c>
      <c r="AA10" s="487">
        <f t="shared" si="3"/>
        <v>3000</v>
      </c>
      <c r="AB10" s="489"/>
      <c r="AC10" s="488"/>
      <c r="AD10" s="488"/>
      <c r="AE10" s="489"/>
      <c r="AF10" s="488"/>
      <c r="AG10" s="488"/>
      <c r="AH10" s="489"/>
      <c r="AI10" s="488"/>
      <c r="AJ10" s="488"/>
      <c r="AK10" s="489"/>
      <c r="AL10" s="488"/>
      <c r="AM10" s="488"/>
      <c r="AN10" s="489"/>
      <c r="AO10" s="488"/>
      <c r="AP10" s="488"/>
      <c r="AQ10" s="489"/>
      <c r="AR10" s="488"/>
      <c r="AS10" s="488"/>
      <c r="AT10" s="489">
        <f t="shared" si="0"/>
        <v>0</v>
      </c>
      <c r="AU10" s="488">
        <f t="shared" si="1"/>
        <v>0</v>
      </c>
      <c r="AV10" s="479">
        <f t="shared" si="1"/>
        <v>0</v>
      </c>
      <c r="AW10" s="489">
        <f t="shared" si="4"/>
        <v>3000</v>
      </c>
      <c r="AX10" s="481">
        <f t="shared" si="5"/>
        <v>3000</v>
      </c>
      <c r="AY10" s="482">
        <f t="shared" si="6"/>
        <v>3000</v>
      </c>
    </row>
    <row r="11" spans="1:51" ht="21.95" customHeight="1">
      <c r="A11" s="143"/>
      <c r="B11" s="532" t="s">
        <v>247</v>
      </c>
      <c r="C11" s="533"/>
      <c r="D11" s="483">
        <v>1038</v>
      </c>
      <c r="E11" s="484">
        <v>1038</v>
      </c>
      <c r="F11" s="483">
        <v>1038</v>
      </c>
      <c r="G11" s="485"/>
      <c r="H11" s="486"/>
      <c r="I11" s="487"/>
      <c r="J11" s="488"/>
      <c r="K11" s="483"/>
      <c r="L11" s="487"/>
      <c r="M11" s="485"/>
      <c r="N11" s="486"/>
      <c r="O11" s="487"/>
      <c r="P11" s="483"/>
      <c r="Q11" s="486"/>
      <c r="R11" s="487"/>
      <c r="S11" s="483"/>
      <c r="T11" s="486"/>
      <c r="U11" s="487"/>
      <c r="V11" s="483"/>
      <c r="W11" s="486"/>
      <c r="X11" s="487"/>
      <c r="Y11" s="489">
        <f t="shared" si="2"/>
        <v>1038</v>
      </c>
      <c r="Z11" s="483">
        <f t="shared" si="3"/>
        <v>1038</v>
      </c>
      <c r="AA11" s="487">
        <f t="shared" si="3"/>
        <v>1038</v>
      </c>
      <c r="AB11" s="489"/>
      <c r="AC11" s="488"/>
      <c r="AD11" s="488"/>
      <c r="AE11" s="489"/>
      <c r="AF11" s="488"/>
      <c r="AG11" s="488"/>
      <c r="AH11" s="489"/>
      <c r="AI11" s="488"/>
      <c r="AJ11" s="488"/>
      <c r="AK11" s="489"/>
      <c r="AL11" s="488"/>
      <c r="AM11" s="488"/>
      <c r="AN11" s="489"/>
      <c r="AO11" s="488"/>
      <c r="AP11" s="488"/>
      <c r="AQ11" s="489"/>
      <c r="AR11" s="488"/>
      <c r="AS11" s="488"/>
      <c r="AT11" s="489">
        <f t="shared" si="0"/>
        <v>0</v>
      </c>
      <c r="AU11" s="488">
        <f t="shared" si="1"/>
        <v>0</v>
      </c>
      <c r="AV11" s="479">
        <f t="shared" si="1"/>
        <v>0</v>
      </c>
      <c r="AW11" s="489">
        <f t="shared" si="4"/>
        <v>1038</v>
      </c>
      <c r="AX11" s="481">
        <f t="shared" si="5"/>
        <v>1038</v>
      </c>
      <c r="AY11" s="482">
        <f t="shared" si="6"/>
        <v>1038</v>
      </c>
    </row>
    <row r="12" spans="1:51" ht="21.95" customHeight="1">
      <c r="A12" s="143" t="s">
        <v>281</v>
      </c>
      <c r="B12" s="141"/>
      <c r="C12" s="142" t="s">
        <v>248</v>
      </c>
      <c r="D12" s="483">
        <v>2288</v>
      </c>
      <c r="E12" s="484">
        <v>2288</v>
      </c>
      <c r="F12" s="483">
        <v>2288</v>
      </c>
      <c r="G12" s="485"/>
      <c r="H12" s="486"/>
      <c r="I12" s="487"/>
      <c r="J12" s="488"/>
      <c r="K12" s="483"/>
      <c r="L12" s="487"/>
      <c r="M12" s="485"/>
      <c r="N12" s="486"/>
      <c r="O12" s="487"/>
      <c r="P12" s="483"/>
      <c r="Q12" s="486"/>
      <c r="R12" s="487"/>
      <c r="S12" s="483"/>
      <c r="T12" s="486"/>
      <c r="U12" s="487"/>
      <c r="V12" s="483"/>
      <c r="W12" s="486"/>
      <c r="X12" s="487"/>
      <c r="Y12" s="489">
        <f t="shared" si="2"/>
        <v>2288</v>
      </c>
      <c r="Z12" s="483">
        <f t="shared" si="3"/>
        <v>2288</v>
      </c>
      <c r="AA12" s="487">
        <f t="shared" si="3"/>
        <v>2288</v>
      </c>
      <c r="AB12" s="489"/>
      <c r="AC12" s="488"/>
      <c r="AD12" s="488"/>
      <c r="AE12" s="489"/>
      <c r="AF12" s="488"/>
      <c r="AG12" s="488"/>
      <c r="AH12" s="489"/>
      <c r="AI12" s="488"/>
      <c r="AJ12" s="488"/>
      <c r="AK12" s="489"/>
      <c r="AL12" s="488"/>
      <c r="AM12" s="488"/>
      <c r="AN12" s="489"/>
      <c r="AO12" s="488"/>
      <c r="AP12" s="488"/>
      <c r="AQ12" s="489"/>
      <c r="AR12" s="488"/>
      <c r="AS12" s="488"/>
      <c r="AT12" s="489">
        <f t="shared" si="0"/>
        <v>0</v>
      </c>
      <c r="AU12" s="488">
        <f t="shared" si="1"/>
        <v>0</v>
      </c>
      <c r="AV12" s="479">
        <f t="shared" si="1"/>
        <v>0</v>
      </c>
      <c r="AW12" s="489">
        <f t="shared" si="4"/>
        <v>2288</v>
      </c>
      <c r="AX12" s="481">
        <f t="shared" si="5"/>
        <v>2288</v>
      </c>
      <c r="AY12" s="482">
        <f t="shared" si="6"/>
        <v>2288</v>
      </c>
    </row>
    <row r="13" spans="1:51" ht="21.95" customHeight="1">
      <c r="A13" s="143" t="s">
        <v>281</v>
      </c>
      <c r="B13" s="141" t="s">
        <v>321</v>
      </c>
      <c r="C13" s="142"/>
      <c r="D13" s="483"/>
      <c r="E13" s="484"/>
      <c r="F13" s="483"/>
      <c r="G13" s="485"/>
      <c r="H13" s="486"/>
      <c r="I13" s="487"/>
      <c r="J13" s="488">
        <v>67944</v>
      </c>
      <c r="K13" s="483">
        <v>67944</v>
      </c>
      <c r="L13" s="487">
        <v>69349</v>
      </c>
      <c r="M13" s="485"/>
      <c r="N13" s="486"/>
      <c r="O13" s="487"/>
      <c r="P13" s="483"/>
      <c r="Q13" s="486"/>
      <c r="R13" s="487"/>
      <c r="S13" s="483"/>
      <c r="T13" s="486"/>
      <c r="U13" s="487"/>
      <c r="V13" s="483"/>
      <c r="W13" s="486"/>
      <c r="X13" s="487"/>
      <c r="Y13" s="489">
        <f t="shared" si="2"/>
        <v>67944</v>
      </c>
      <c r="Z13" s="483">
        <f t="shared" si="3"/>
        <v>67944</v>
      </c>
      <c r="AA13" s="487">
        <f t="shared" si="3"/>
        <v>69349</v>
      </c>
      <c r="AB13" s="489"/>
      <c r="AC13" s="488"/>
      <c r="AD13" s="488"/>
      <c r="AE13" s="489"/>
      <c r="AF13" s="488"/>
      <c r="AG13" s="488"/>
      <c r="AH13" s="489"/>
      <c r="AI13" s="488"/>
      <c r="AJ13" s="488"/>
      <c r="AK13" s="489"/>
      <c r="AL13" s="488"/>
      <c r="AM13" s="488"/>
      <c r="AN13" s="489"/>
      <c r="AO13" s="488"/>
      <c r="AP13" s="488"/>
      <c r="AQ13" s="489"/>
      <c r="AR13" s="488"/>
      <c r="AS13" s="488"/>
      <c r="AT13" s="489">
        <f t="shared" si="0"/>
        <v>0</v>
      </c>
      <c r="AU13" s="488">
        <f t="shared" si="1"/>
        <v>0</v>
      </c>
      <c r="AV13" s="479">
        <f t="shared" si="1"/>
        <v>0</v>
      </c>
      <c r="AW13" s="489">
        <f t="shared" si="4"/>
        <v>67944</v>
      </c>
      <c r="AX13" s="481">
        <f t="shared" si="5"/>
        <v>67944</v>
      </c>
      <c r="AY13" s="482">
        <f t="shared" si="6"/>
        <v>69349</v>
      </c>
    </row>
    <row r="14" spans="1:51" ht="21.95" customHeight="1">
      <c r="A14" s="143"/>
      <c r="B14" s="532" t="s">
        <v>328</v>
      </c>
      <c r="C14" s="533"/>
      <c r="D14" s="483"/>
      <c r="E14" s="484"/>
      <c r="F14" s="483"/>
      <c r="G14" s="485"/>
      <c r="H14" s="486"/>
      <c r="I14" s="487"/>
      <c r="J14" s="488"/>
      <c r="K14" s="483"/>
      <c r="L14" s="487"/>
      <c r="M14" s="485"/>
      <c r="N14" s="486"/>
      <c r="O14" s="487"/>
      <c r="P14" s="483"/>
      <c r="Q14" s="486"/>
      <c r="R14" s="487"/>
      <c r="S14" s="483"/>
      <c r="T14" s="486"/>
      <c r="U14" s="487"/>
      <c r="V14" s="483"/>
      <c r="W14" s="486"/>
      <c r="X14" s="487"/>
      <c r="Y14" s="489">
        <f t="shared" si="2"/>
        <v>0</v>
      </c>
      <c r="Z14" s="483">
        <f t="shared" si="3"/>
        <v>0</v>
      </c>
      <c r="AA14" s="487">
        <f t="shared" si="3"/>
        <v>0</v>
      </c>
      <c r="AB14" s="489"/>
      <c r="AC14" s="488"/>
      <c r="AD14" s="488"/>
      <c r="AE14" s="489"/>
      <c r="AF14" s="488"/>
      <c r="AG14" s="488"/>
      <c r="AH14" s="489"/>
      <c r="AI14" s="488"/>
      <c r="AJ14" s="488"/>
      <c r="AK14" s="489"/>
      <c r="AL14" s="488"/>
      <c r="AM14" s="488"/>
      <c r="AN14" s="489"/>
      <c r="AO14" s="488"/>
      <c r="AP14" s="488"/>
      <c r="AQ14" s="489"/>
      <c r="AR14" s="488"/>
      <c r="AS14" s="488"/>
      <c r="AT14" s="489">
        <f t="shared" si="0"/>
        <v>0</v>
      </c>
      <c r="AU14" s="488">
        <f t="shared" si="1"/>
        <v>0</v>
      </c>
      <c r="AV14" s="479">
        <f t="shared" si="1"/>
        <v>0</v>
      </c>
      <c r="AW14" s="489">
        <f t="shared" si="4"/>
        <v>0</v>
      </c>
      <c r="AX14" s="481">
        <f t="shared" si="5"/>
        <v>0</v>
      </c>
      <c r="AY14" s="482">
        <f t="shared" si="6"/>
        <v>0</v>
      </c>
    </row>
    <row r="15" spans="1:51" ht="21.95" customHeight="1">
      <c r="A15" s="143" t="s">
        <v>281</v>
      </c>
      <c r="B15" s="141"/>
      <c r="C15" s="142" t="s">
        <v>384</v>
      </c>
      <c r="D15" s="483"/>
      <c r="E15" s="484"/>
      <c r="F15" s="483"/>
      <c r="G15" s="485">
        <v>127</v>
      </c>
      <c r="H15" s="486">
        <v>127</v>
      </c>
      <c r="I15" s="487">
        <v>127</v>
      </c>
      <c r="J15" s="488"/>
      <c r="K15" s="483"/>
      <c r="L15" s="487"/>
      <c r="M15" s="485"/>
      <c r="N15" s="486"/>
      <c r="O15" s="487"/>
      <c r="P15" s="483"/>
      <c r="Q15" s="486"/>
      <c r="R15" s="487"/>
      <c r="S15" s="483"/>
      <c r="T15" s="486"/>
      <c r="U15" s="487"/>
      <c r="V15" s="483"/>
      <c r="W15" s="486"/>
      <c r="X15" s="487"/>
      <c r="Y15" s="489">
        <f t="shared" si="2"/>
        <v>127</v>
      </c>
      <c r="Z15" s="483">
        <f t="shared" si="3"/>
        <v>127</v>
      </c>
      <c r="AA15" s="487">
        <f t="shared" si="3"/>
        <v>127</v>
      </c>
      <c r="AB15" s="489"/>
      <c r="AC15" s="488"/>
      <c r="AD15" s="488"/>
      <c r="AE15" s="489"/>
      <c r="AF15" s="488"/>
      <c r="AG15" s="488"/>
      <c r="AH15" s="489"/>
      <c r="AI15" s="488"/>
      <c r="AJ15" s="488"/>
      <c r="AK15" s="489"/>
      <c r="AL15" s="488"/>
      <c r="AM15" s="488"/>
      <c r="AN15" s="489"/>
      <c r="AO15" s="488"/>
      <c r="AP15" s="488"/>
      <c r="AQ15" s="489"/>
      <c r="AR15" s="488"/>
      <c r="AS15" s="488"/>
      <c r="AT15" s="489">
        <f t="shared" si="0"/>
        <v>0</v>
      </c>
      <c r="AU15" s="488">
        <f t="shared" si="1"/>
        <v>0</v>
      </c>
      <c r="AV15" s="479">
        <f t="shared" si="1"/>
        <v>0</v>
      </c>
      <c r="AW15" s="489">
        <f t="shared" si="4"/>
        <v>127</v>
      </c>
      <c r="AX15" s="481">
        <f t="shared" si="5"/>
        <v>127</v>
      </c>
      <c r="AY15" s="482">
        <f t="shared" si="6"/>
        <v>127</v>
      </c>
    </row>
    <row r="16" spans="1:51" ht="21.95" customHeight="1">
      <c r="A16" s="143" t="s">
        <v>281</v>
      </c>
      <c r="B16" s="141"/>
      <c r="C16" s="142" t="s">
        <v>385</v>
      </c>
      <c r="D16" s="490"/>
      <c r="E16" s="481"/>
      <c r="F16" s="490"/>
      <c r="G16" s="491">
        <v>7378</v>
      </c>
      <c r="H16" s="492">
        <v>7378</v>
      </c>
      <c r="I16" s="493">
        <v>7378</v>
      </c>
      <c r="J16" s="479"/>
      <c r="K16" s="490"/>
      <c r="L16" s="493"/>
      <c r="M16" s="491"/>
      <c r="N16" s="492"/>
      <c r="O16" s="493"/>
      <c r="P16" s="490"/>
      <c r="Q16" s="492"/>
      <c r="R16" s="493"/>
      <c r="S16" s="490"/>
      <c r="T16" s="492"/>
      <c r="U16" s="493"/>
      <c r="V16" s="490"/>
      <c r="W16" s="492"/>
      <c r="X16" s="493"/>
      <c r="Y16" s="489">
        <f t="shared" si="2"/>
        <v>7378</v>
      </c>
      <c r="Z16" s="483">
        <f t="shared" si="3"/>
        <v>7378</v>
      </c>
      <c r="AA16" s="487">
        <f t="shared" si="3"/>
        <v>7378</v>
      </c>
      <c r="AB16" s="489">
        <v>6410</v>
      </c>
      <c r="AC16" s="488">
        <v>6410</v>
      </c>
      <c r="AD16" s="488">
        <v>6410</v>
      </c>
      <c r="AE16" s="489"/>
      <c r="AF16" s="488"/>
      <c r="AG16" s="488"/>
      <c r="AH16" s="489"/>
      <c r="AI16" s="488"/>
      <c r="AJ16" s="488"/>
      <c r="AK16" s="489"/>
      <c r="AL16" s="488"/>
      <c r="AM16" s="488"/>
      <c r="AN16" s="489"/>
      <c r="AO16" s="488"/>
      <c r="AP16" s="488"/>
      <c r="AQ16" s="489"/>
      <c r="AR16" s="488"/>
      <c r="AS16" s="488"/>
      <c r="AT16" s="489">
        <f t="shared" si="0"/>
        <v>6410</v>
      </c>
      <c r="AU16" s="488">
        <f t="shared" si="1"/>
        <v>6410</v>
      </c>
      <c r="AV16" s="479">
        <f t="shared" si="1"/>
        <v>6410</v>
      </c>
      <c r="AW16" s="489">
        <f t="shared" si="4"/>
        <v>13788</v>
      </c>
      <c r="AX16" s="481">
        <f t="shared" si="5"/>
        <v>13788</v>
      </c>
      <c r="AY16" s="482">
        <f t="shared" si="6"/>
        <v>13788</v>
      </c>
    </row>
    <row r="17" spans="1:51" ht="21.95" customHeight="1">
      <c r="A17" s="143" t="s">
        <v>281</v>
      </c>
      <c r="B17" s="141"/>
      <c r="C17" s="142" t="s">
        <v>334</v>
      </c>
      <c r="D17" s="483"/>
      <c r="E17" s="484"/>
      <c r="F17" s="483"/>
      <c r="G17" s="485"/>
      <c r="H17" s="486"/>
      <c r="I17" s="487"/>
      <c r="J17" s="488"/>
      <c r="K17" s="483"/>
      <c r="L17" s="487"/>
      <c r="M17" s="485">
        <v>840</v>
      </c>
      <c r="N17" s="486">
        <v>840</v>
      </c>
      <c r="O17" s="487">
        <v>840</v>
      </c>
      <c r="P17" s="483"/>
      <c r="Q17" s="486"/>
      <c r="R17" s="487"/>
      <c r="S17" s="483"/>
      <c r="T17" s="486"/>
      <c r="U17" s="487"/>
      <c r="V17" s="483"/>
      <c r="W17" s="486"/>
      <c r="X17" s="487"/>
      <c r="Y17" s="489">
        <f t="shared" si="2"/>
        <v>840</v>
      </c>
      <c r="Z17" s="483">
        <f t="shared" si="3"/>
        <v>840</v>
      </c>
      <c r="AA17" s="487">
        <f t="shared" si="3"/>
        <v>840</v>
      </c>
      <c r="AB17" s="489"/>
      <c r="AC17" s="488"/>
      <c r="AD17" s="488"/>
      <c r="AE17" s="489"/>
      <c r="AF17" s="488"/>
      <c r="AG17" s="488"/>
      <c r="AH17" s="489"/>
      <c r="AI17" s="488"/>
      <c r="AJ17" s="488"/>
      <c r="AK17" s="489"/>
      <c r="AL17" s="488"/>
      <c r="AM17" s="488"/>
      <c r="AN17" s="489"/>
      <c r="AO17" s="488"/>
      <c r="AP17" s="488"/>
      <c r="AQ17" s="489"/>
      <c r="AR17" s="488"/>
      <c r="AS17" s="488"/>
      <c r="AT17" s="489">
        <f t="shared" si="0"/>
        <v>0</v>
      </c>
      <c r="AU17" s="488">
        <f t="shared" si="1"/>
        <v>0</v>
      </c>
      <c r="AV17" s="479">
        <f t="shared" si="1"/>
        <v>0</v>
      </c>
      <c r="AW17" s="489">
        <f t="shared" si="4"/>
        <v>840</v>
      </c>
      <c r="AX17" s="481">
        <f t="shared" si="5"/>
        <v>840</v>
      </c>
      <c r="AY17" s="482">
        <f t="shared" si="6"/>
        <v>840</v>
      </c>
    </row>
    <row r="18" spans="1:51" ht="21.95" customHeight="1">
      <c r="A18" s="143" t="s">
        <v>281</v>
      </c>
      <c r="B18" s="141"/>
      <c r="C18" s="142" t="s">
        <v>386</v>
      </c>
      <c r="D18" s="483"/>
      <c r="E18" s="484"/>
      <c r="F18" s="483"/>
      <c r="G18" s="485"/>
      <c r="H18" s="486"/>
      <c r="I18" s="487"/>
      <c r="J18" s="488"/>
      <c r="K18" s="483"/>
      <c r="L18" s="487"/>
      <c r="M18" s="485"/>
      <c r="N18" s="486"/>
      <c r="O18" s="487"/>
      <c r="P18" s="483"/>
      <c r="Q18" s="486"/>
      <c r="R18" s="487"/>
      <c r="S18" s="483"/>
      <c r="T18" s="486"/>
      <c r="U18" s="487"/>
      <c r="V18" s="483"/>
      <c r="W18" s="486"/>
      <c r="X18" s="487"/>
      <c r="Y18" s="489">
        <f t="shared" si="2"/>
        <v>0</v>
      </c>
      <c r="Z18" s="483">
        <f t="shared" si="3"/>
        <v>0</v>
      </c>
      <c r="AA18" s="487">
        <f t="shared" si="3"/>
        <v>0</v>
      </c>
      <c r="AB18" s="489"/>
      <c r="AC18" s="488"/>
      <c r="AD18" s="488"/>
      <c r="AE18" s="489"/>
      <c r="AF18" s="488"/>
      <c r="AG18" s="488"/>
      <c r="AH18" s="489"/>
      <c r="AI18" s="488"/>
      <c r="AJ18" s="488"/>
      <c r="AK18" s="489"/>
      <c r="AL18" s="488"/>
      <c r="AM18" s="488"/>
      <c r="AN18" s="489"/>
      <c r="AO18" s="488"/>
      <c r="AP18" s="488"/>
      <c r="AQ18" s="489"/>
      <c r="AR18" s="488"/>
      <c r="AS18" s="488"/>
      <c r="AT18" s="489">
        <f t="shared" si="0"/>
        <v>0</v>
      </c>
      <c r="AU18" s="488">
        <f t="shared" si="1"/>
        <v>0</v>
      </c>
      <c r="AV18" s="479">
        <f t="shared" si="1"/>
        <v>0</v>
      </c>
      <c r="AW18" s="489">
        <f t="shared" si="4"/>
        <v>0</v>
      </c>
      <c r="AX18" s="481">
        <f t="shared" si="5"/>
        <v>0</v>
      </c>
      <c r="AY18" s="482">
        <f t="shared" si="6"/>
        <v>0</v>
      </c>
    </row>
    <row r="19" spans="1:51" ht="21.95" customHeight="1">
      <c r="A19" s="143" t="s">
        <v>281</v>
      </c>
      <c r="B19" s="141"/>
      <c r="C19" s="290" t="s">
        <v>387</v>
      </c>
      <c r="D19" s="483"/>
      <c r="E19" s="484"/>
      <c r="F19" s="483"/>
      <c r="G19" s="485">
        <v>14049</v>
      </c>
      <c r="H19" s="486">
        <v>14049</v>
      </c>
      <c r="I19" s="487">
        <v>14596</v>
      </c>
      <c r="J19" s="488"/>
      <c r="K19" s="483"/>
      <c r="L19" s="487"/>
      <c r="M19" s="485"/>
      <c r="N19" s="486"/>
      <c r="O19" s="487"/>
      <c r="P19" s="483"/>
      <c r="Q19" s="486"/>
      <c r="R19" s="487"/>
      <c r="S19" s="483"/>
      <c r="T19" s="486"/>
      <c r="U19" s="487"/>
      <c r="V19" s="483"/>
      <c r="W19" s="486"/>
      <c r="X19" s="487"/>
      <c r="Y19" s="489">
        <f t="shared" si="2"/>
        <v>14049</v>
      </c>
      <c r="Z19" s="483">
        <f t="shared" si="3"/>
        <v>14049</v>
      </c>
      <c r="AA19" s="487">
        <f t="shared" si="3"/>
        <v>14596</v>
      </c>
      <c r="AB19" s="489"/>
      <c r="AC19" s="488"/>
      <c r="AD19" s="488"/>
      <c r="AE19" s="489"/>
      <c r="AF19" s="488"/>
      <c r="AG19" s="488"/>
      <c r="AH19" s="489"/>
      <c r="AI19" s="488"/>
      <c r="AJ19" s="488"/>
      <c r="AK19" s="489"/>
      <c r="AL19" s="488"/>
      <c r="AM19" s="488"/>
      <c r="AN19" s="489"/>
      <c r="AO19" s="488"/>
      <c r="AP19" s="488"/>
      <c r="AQ19" s="489"/>
      <c r="AR19" s="488"/>
      <c r="AS19" s="488"/>
      <c r="AT19" s="489">
        <f t="shared" si="0"/>
        <v>0</v>
      </c>
      <c r="AU19" s="488">
        <f t="shared" si="1"/>
        <v>0</v>
      </c>
      <c r="AV19" s="479">
        <f t="shared" si="1"/>
        <v>0</v>
      </c>
      <c r="AW19" s="489">
        <f t="shared" si="4"/>
        <v>14049</v>
      </c>
      <c r="AX19" s="481">
        <f t="shared" si="5"/>
        <v>14049</v>
      </c>
      <c r="AY19" s="482">
        <f t="shared" si="6"/>
        <v>14596</v>
      </c>
    </row>
    <row r="20" spans="1:51" ht="21.95" customHeight="1">
      <c r="A20" s="143" t="s">
        <v>281</v>
      </c>
      <c r="B20" s="141"/>
      <c r="C20" s="290" t="s">
        <v>388</v>
      </c>
      <c r="D20" s="483"/>
      <c r="E20" s="484"/>
      <c r="F20" s="483"/>
      <c r="G20" s="485">
        <v>4486</v>
      </c>
      <c r="H20" s="486">
        <v>4486</v>
      </c>
      <c r="I20" s="487">
        <v>4537</v>
      </c>
      <c r="J20" s="488"/>
      <c r="K20" s="483"/>
      <c r="L20" s="487"/>
      <c r="M20" s="485">
        <v>32</v>
      </c>
      <c r="N20" s="486">
        <v>32</v>
      </c>
      <c r="O20" s="487">
        <v>2988</v>
      </c>
      <c r="P20" s="483"/>
      <c r="Q20" s="486"/>
      <c r="R20" s="487"/>
      <c r="S20" s="483"/>
      <c r="T20" s="486"/>
      <c r="U20" s="487"/>
      <c r="V20" s="483"/>
      <c r="W20" s="486"/>
      <c r="X20" s="487"/>
      <c r="Y20" s="489">
        <f t="shared" si="2"/>
        <v>4518</v>
      </c>
      <c r="Z20" s="483">
        <f t="shared" si="3"/>
        <v>4518</v>
      </c>
      <c r="AA20" s="487">
        <f t="shared" si="3"/>
        <v>7525</v>
      </c>
      <c r="AB20" s="489"/>
      <c r="AC20" s="488"/>
      <c r="AD20" s="488"/>
      <c r="AE20" s="489"/>
      <c r="AF20" s="488"/>
      <c r="AG20" s="488"/>
      <c r="AH20" s="489"/>
      <c r="AI20" s="488"/>
      <c r="AJ20" s="488"/>
      <c r="AK20" s="489">
        <v>1582</v>
      </c>
      <c r="AL20" s="488">
        <v>1582</v>
      </c>
      <c r="AM20" s="488">
        <v>1582</v>
      </c>
      <c r="AN20" s="489"/>
      <c r="AO20" s="488"/>
      <c r="AP20" s="488"/>
      <c r="AQ20" s="489"/>
      <c r="AR20" s="488"/>
      <c r="AS20" s="488"/>
      <c r="AT20" s="489">
        <f>AB20+AE20+AH20+AN20+AK20</f>
        <v>1582</v>
      </c>
      <c r="AU20" s="488">
        <f t="shared" si="1"/>
        <v>1582</v>
      </c>
      <c r="AV20" s="479">
        <f t="shared" si="1"/>
        <v>1582</v>
      </c>
      <c r="AW20" s="489">
        <f t="shared" si="4"/>
        <v>6100</v>
      </c>
      <c r="AX20" s="481">
        <f t="shared" si="5"/>
        <v>6100</v>
      </c>
      <c r="AY20" s="482">
        <f t="shared" si="6"/>
        <v>9107</v>
      </c>
    </row>
    <row r="21" spans="1:51" ht="21.95" customHeight="1">
      <c r="A21" s="143"/>
      <c r="B21" s="141"/>
      <c r="C21" s="290" t="s">
        <v>449</v>
      </c>
      <c r="D21" s="483"/>
      <c r="E21" s="484"/>
      <c r="F21" s="483"/>
      <c r="G21" s="485"/>
      <c r="H21" s="486"/>
      <c r="I21" s="487"/>
      <c r="J21" s="488"/>
      <c r="K21" s="483"/>
      <c r="L21" s="487"/>
      <c r="M21" s="485"/>
      <c r="N21" s="486"/>
      <c r="O21" s="487">
        <v>1400</v>
      </c>
      <c r="P21" s="483"/>
      <c r="Q21" s="486"/>
      <c r="R21" s="487"/>
      <c r="S21" s="483"/>
      <c r="T21" s="486"/>
      <c r="U21" s="487"/>
      <c r="V21" s="483"/>
      <c r="W21" s="486"/>
      <c r="X21" s="487"/>
      <c r="Y21" s="489"/>
      <c r="Z21" s="483"/>
      <c r="AA21" s="487">
        <f t="shared" si="3"/>
        <v>1400</v>
      </c>
      <c r="AB21" s="489"/>
      <c r="AC21" s="488"/>
      <c r="AD21" s="488"/>
      <c r="AE21" s="489"/>
      <c r="AF21" s="488"/>
      <c r="AG21" s="488"/>
      <c r="AH21" s="489"/>
      <c r="AI21" s="488"/>
      <c r="AJ21" s="488"/>
      <c r="AK21" s="489"/>
      <c r="AL21" s="488"/>
      <c r="AM21" s="488"/>
      <c r="AN21" s="489"/>
      <c r="AO21" s="488"/>
      <c r="AP21" s="488"/>
      <c r="AQ21" s="489"/>
      <c r="AR21" s="488"/>
      <c r="AS21" s="488"/>
      <c r="AT21" s="489"/>
      <c r="AU21" s="488"/>
      <c r="AV21" s="479">
        <f t="shared" si="1"/>
        <v>0</v>
      </c>
      <c r="AW21" s="489"/>
      <c r="AX21" s="481"/>
      <c r="AY21" s="482">
        <f t="shared" si="6"/>
        <v>1400</v>
      </c>
    </row>
    <row r="22" spans="1:51" ht="21.95" customHeight="1">
      <c r="A22" s="143" t="s">
        <v>281</v>
      </c>
      <c r="B22" s="141"/>
      <c r="C22" s="290" t="s">
        <v>395</v>
      </c>
      <c r="D22" s="483"/>
      <c r="E22" s="484"/>
      <c r="F22" s="483"/>
      <c r="G22" s="485">
        <v>200</v>
      </c>
      <c r="H22" s="486">
        <v>200</v>
      </c>
      <c r="I22" s="487">
        <v>200</v>
      </c>
      <c r="J22" s="488"/>
      <c r="K22" s="483"/>
      <c r="L22" s="487"/>
      <c r="M22" s="485"/>
      <c r="N22" s="486"/>
      <c r="O22" s="487"/>
      <c r="P22" s="483"/>
      <c r="Q22" s="486"/>
      <c r="R22" s="487"/>
      <c r="S22" s="483"/>
      <c r="T22" s="486"/>
      <c r="U22" s="487"/>
      <c r="V22" s="483"/>
      <c r="W22" s="486"/>
      <c r="X22" s="487"/>
      <c r="Y22" s="489">
        <f t="shared" ref="Y22:Y34" si="7">D22+G22+J22+M22+P22+V22</f>
        <v>200</v>
      </c>
      <c r="Z22" s="483">
        <f t="shared" si="3"/>
        <v>200</v>
      </c>
      <c r="AA22" s="487">
        <f t="shared" si="3"/>
        <v>200</v>
      </c>
      <c r="AB22" s="489"/>
      <c r="AC22" s="488"/>
      <c r="AD22" s="488"/>
      <c r="AE22" s="489"/>
      <c r="AF22" s="488"/>
      <c r="AG22" s="488"/>
      <c r="AH22" s="489"/>
      <c r="AI22" s="488"/>
      <c r="AJ22" s="488"/>
      <c r="AK22" s="489"/>
      <c r="AL22" s="488"/>
      <c r="AM22" s="488"/>
      <c r="AN22" s="489"/>
      <c r="AO22" s="488"/>
      <c r="AP22" s="488"/>
      <c r="AQ22" s="489"/>
      <c r="AR22" s="488"/>
      <c r="AS22" s="488"/>
      <c r="AT22" s="489">
        <f>AB22+AE22+AH22+AN22+AK22</f>
        <v>0</v>
      </c>
      <c r="AU22" s="488">
        <f t="shared" si="1"/>
        <v>0</v>
      </c>
      <c r="AV22" s="479">
        <f t="shared" si="1"/>
        <v>0</v>
      </c>
      <c r="AW22" s="489">
        <f t="shared" ref="AW22:AW33" si="8">Y22+AT22</f>
        <v>200</v>
      </c>
      <c r="AX22" s="481">
        <f t="shared" ref="AX22:AX33" si="9">Z22+AU22</f>
        <v>200</v>
      </c>
      <c r="AY22" s="482">
        <f t="shared" si="6"/>
        <v>200</v>
      </c>
    </row>
    <row r="23" spans="1:51" ht="21.95" customHeight="1">
      <c r="A23" s="143" t="s">
        <v>286</v>
      </c>
      <c r="B23" s="141"/>
      <c r="C23" s="142" t="s">
        <v>382</v>
      </c>
      <c r="D23" s="483"/>
      <c r="E23" s="484"/>
      <c r="F23" s="483"/>
      <c r="G23" s="485"/>
      <c r="H23" s="486"/>
      <c r="I23" s="487"/>
      <c r="J23" s="488"/>
      <c r="K23" s="483"/>
      <c r="L23" s="487"/>
      <c r="M23" s="485">
        <v>114</v>
      </c>
      <c r="N23" s="486">
        <v>114</v>
      </c>
      <c r="O23" s="487">
        <v>114</v>
      </c>
      <c r="P23" s="483"/>
      <c r="Q23" s="486"/>
      <c r="R23" s="487"/>
      <c r="S23" s="483"/>
      <c r="T23" s="486"/>
      <c r="U23" s="487"/>
      <c r="V23" s="483"/>
      <c r="W23" s="486"/>
      <c r="X23" s="487"/>
      <c r="Y23" s="489">
        <f t="shared" si="7"/>
        <v>114</v>
      </c>
      <c r="Z23" s="483">
        <f t="shared" si="3"/>
        <v>114</v>
      </c>
      <c r="AA23" s="487">
        <f t="shared" si="3"/>
        <v>114</v>
      </c>
      <c r="AB23" s="489"/>
      <c r="AC23" s="488"/>
      <c r="AD23" s="488"/>
      <c r="AE23" s="489"/>
      <c r="AF23" s="488"/>
      <c r="AG23" s="488"/>
      <c r="AH23" s="489"/>
      <c r="AI23" s="488"/>
      <c r="AJ23" s="488"/>
      <c r="AK23" s="489"/>
      <c r="AL23" s="488"/>
      <c r="AM23" s="488"/>
      <c r="AN23" s="489"/>
      <c r="AO23" s="488"/>
      <c r="AP23" s="488"/>
      <c r="AQ23" s="489"/>
      <c r="AR23" s="488"/>
      <c r="AS23" s="488"/>
      <c r="AT23" s="489">
        <f t="shared" si="0"/>
        <v>0</v>
      </c>
      <c r="AU23" s="488">
        <f t="shared" si="1"/>
        <v>0</v>
      </c>
      <c r="AV23" s="479">
        <f t="shared" si="1"/>
        <v>0</v>
      </c>
      <c r="AW23" s="489">
        <f t="shared" si="8"/>
        <v>114</v>
      </c>
      <c r="AX23" s="481">
        <f t="shared" si="9"/>
        <v>114</v>
      </c>
      <c r="AY23" s="482">
        <f t="shared" si="6"/>
        <v>114</v>
      </c>
    </row>
    <row r="24" spans="1:51" ht="21.95" customHeight="1">
      <c r="A24" s="143" t="s">
        <v>280</v>
      </c>
      <c r="B24" s="141"/>
      <c r="C24" s="142" t="s">
        <v>389</v>
      </c>
      <c r="D24" s="483"/>
      <c r="E24" s="484"/>
      <c r="F24" s="483"/>
      <c r="G24" s="485"/>
      <c r="H24" s="486"/>
      <c r="I24" s="487"/>
      <c r="J24" s="488"/>
      <c r="K24" s="483"/>
      <c r="L24" s="487"/>
      <c r="M24" s="485"/>
      <c r="N24" s="486"/>
      <c r="O24" s="487"/>
      <c r="P24" s="483"/>
      <c r="Q24" s="486"/>
      <c r="R24" s="487"/>
      <c r="S24" s="483"/>
      <c r="T24" s="486"/>
      <c r="U24" s="487"/>
      <c r="V24" s="483"/>
      <c r="W24" s="486"/>
      <c r="X24" s="487"/>
      <c r="Y24" s="489">
        <f t="shared" si="7"/>
        <v>0</v>
      </c>
      <c r="Z24" s="483">
        <f t="shared" si="3"/>
        <v>0</v>
      </c>
      <c r="AA24" s="487">
        <f t="shared" si="3"/>
        <v>0</v>
      </c>
      <c r="AB24" s="489"/>
      <c r="AC24" s="488"/>
      <c r="AD24" s="488"/>
      <c r="AE24" s="489"/>
      <c r="AF24" s="488"/>
      <c r="AG24" s="488"/>
      <c r="AH24" s="489"/>
      <c r="AI24" s="488"/>
      <c r="AJ24" s="488"/>
      <c r="AK24" s="489"/>
      <c r="AL24" s="488"/>
      <c r="AM24" s="488"/>
      <c r="AN24" s="489"/>
      <c r="AO24" s="488"/>
      <c r="AP24" s="488"/>
      <c r="AQ24" s="489"/>
      <c r="AR24" s="488"/>
      <c r="AS24" s="488"/>
      <c r="AT24" s="489">
        <f t="shared" si="0"/>
        <v>0</v>
      </c>
      <c r="AU24" s="488">
        <f t="shared" si="1"/>
        <v>0</v>
      </c>
      <c r="AV24" s="479">
        <f t="shared" si="1"/>
        <v>0</v>
      </c>
      <c r="AW24" s="489">
        <f t="shared" si="8"/>
        <v>0</v>
      </c>
      <c r="AX24" s="481">
        <f t="shared" si="9"/>
        <v>0</v>
      </c>
      <c r="AY24" s="482">
        <f t="shared" si="6"/>
        <v>0</v>
      </c>
    </row>
    <row r="25" spans="1:51" ht="21.95" customHeight="1">
      <c r="A25" s="143" t="s">
        <v>281</v>
      </c>
      <c r="B25" s="141"/>
      <c r="C25" s="142" t="s">
        <v>365</v>
      </c>
      <c r="D25" s="483"/>
      <c r="E25" s="484"/>
      <c r="F25" s="483"/>
      <c r="G25" s="485"/>
      <c r="H25" s="486"/>
      <c r="I25" s="487"/>
      <c r="J25" s="488"/>
      <c r="K25" s="483"/>
      <c r="L25" s="487"/>
      <c r="M25" s="485">
        <v>3399</v>
      </c>
      <c r="N25" s="486">
        <v>3399</v>
      </c>
      <c r="O25" s="487">
        <v>3399</v>
      </c>
      <c r="P25" s="483"/>
      <c r="Q25" s="486"/>
      <c r="R25" s="487"/>
      <c r="S25" s="483"/>
      <c r="T25" s="486"/>
      <c r="U25" s="487"/>
      <c r="V25" s="483"/>
      <c r="W25" s="486"/>
      <c r="X25" s="487"/>
      <c r="Y25" s="489">
        <f t="shared" si="7"/>
        <v>3399</v>
      </c>
      <c r="Z25" s="483">
        <f t="shared" si="3"/>
        <v>3399</v>
      </c>
      <c r="AA25" s="487">
        <f t="shared" si="3"/>
        <v>3399</v>
      </c>
      <c r="AB25" s="489"/>
      <c r="AC25" s="488"/>
      <c r="AD25" s="488"/>
      <c r="AE25" s="489"/>
      <c r="AF25" s="488"/>
      <c r="AG25" s="488"/>
      <c r="AH25" s="489"/>
      <c r="AI25" s="488"/>
      <c r="AJ25" s="488"/>
      <c r="AK25" s="489"/>
      <c r="AL25" s="488"/>
      <c r="AM25" s="488"/>
      <c r="AN25" s="489"/>
      <c r="AO25" s="488"/>
      <c r="AP25" s="488"/>
      <c r="AQ25" s="489"/>
      <c r="AR25" s="488"/>
      <c r="AS25" s="488"/>
      <c r="AT25" s="489">
        <f t="shared" si="0"/>
        <v>0</v>
      </c>
      <c r="AU25" s="488">
        <f t="shared" si="1"/>
        <v>0</v>
      </c>
      <c r="AV25" s="479">
        <f t="shared" si="1"/>
        <v>0</v>
      </c>
      <c r="AW25" s="489">
        <f t="shared" si="8"/>
        <v>3399</v>
      </c>
      <c r="AX25" s="481">
        <f t="shared" si="9"/>
        <v>3399</v>
      </c>
      <c r="AY25" s="482">
        <f t="shared" si="6"/>
        <v>3399</v>
      </c>
    </row>
    <row r="26" spans="1:51" ht="21.95" customHeight="1">
      <c r="A26" s="143" t="s">
        <v>281</v>
      </c>
      <c r="B26" s="141"/>
      <c r="C26" s="142" t="s">
        <v>259</v>
      </c>
      <c r="D26" s="483"/>
      <c r="E26" s="484"/>
      <c r="F26" s="483"/>
      <c r="G26" s="485">
        <v>3429</v>
      </c>
      <c r="H26" s="486">
        <v>3429</v>
      </c>
      <c r="I26" s="487">
        <v>3429</v>
      </c>
      <c r="J26" s="488"/>
      <c r="K26" s="483"/>
      <c r="L26" s="487"/>
      <c r="M26" s="485"/>
      <c r="N26" s="486"/>
      <c r="O26" s="487"/>
      <c r="P26" s="483"/>
      <c r="Q26" s="486"/>
      <c r="R26" s="487"/>
      <c r="S26" s="483"/>
      <c r="T26" s="486"/>
      <c r="U26" s="487"/>
      <c r="V26" s="483"/>
      <c r="W26" s="486"/>
      <c r="X26" s="487"/>
      <c r="Y26" s="489">
        <f t="shared" si="7"/>
        <v>3429</v>
      </c>
      <c r="Z26" s="483">
        <f t="shared" si="3"/>
        <v>3429</v>
      </c>
      <c r="AA26" s="487">
        <f t="shared" si="3"/>
        <v>3429</v>
      </c>
      <c r="AB26" s="489"/>
      <c r="AC26" s="488"/>
      <c r="AD26" s="488"/>
      <c r="AE26" s="489"/>
      <c r="AF26" s="488"/>
      <c r="AG26" s="488"/>
      <c r="AH26" s="489"/>
      <c r="AI26" s="488"/>
      <c r="AJ26" s="488"/>
      <c r="AK26" s="489"/>
      <c r="AL26" s="488"/>
      <c r="AM26" s="488"/>
      <c r="AN26" s="489"/>
      <c r="AO26" s="488"/>
      <c r="AP26" s="488"/>
      <c r="AQ26" s="489"/>
      <c r="AR26" s="488"/>
      <c r="AS26" s="488"/>
      <c r="AT26" s="489">
        <f t="shared" si="0"/>
        <v>0</v>
      </c>
      <c r="AU26" s="488">
        <f t="shared" si="1"/>
        <v>0</v>
      </c>
      <c r="AV26" s="479">
        <f t="shared" si="1"/>
        <v>0</v>
      </c>
      <c r="AW26" s="489">
        <f t="shared" si="8"/>
        <v>3429</v>
      </c>
      <c r="AX26" s="481">
        <f t="shared" si="9"/>
        <v>3429</v>
      </c>
      <c r="AY26" s="482">
        <f t="shared" si="6"/>
        <v>3429</v>
      </c>
    </row>
    <row r="27" spans="1:51" ht="21.95" customHeight="1">
      <c r="A27" s="143" t="s">
        <v>281</v>
      </c>
      <c r="B27" s="141"/>
      <c r="C27" s="142" t="s">
        <v>390</v>
      </c>
      <c r="D27" s="483"/>
      <c r="E27" s="484"/>
      <c r="F27" s="483"/>
      <c r="G27" s="485"/>
      <c r="H27" s="486"/>
      <c r="I27" s="487"/>
      <c r="J27" s="488"/>
      <c r="K27" s="483"/>
      <c r="L27" s="487"/>
      <c r="M27" s="485">
        <v>300</v>
      </c>
      <c r="N27" s="486">
        <v>300</v>
      </c>
      <c r="O27" s="487">
        <v>300</v>
      </c>
      <c r="P27" s="483"/>
      <c r="Q27" s="486"/>
      <c r="R27" s="487"/>
      <c r="S27" s="483"/>
      <c r="T27" s="486"/>
      <c r="U27" s="487"/>
      <c r="V27" s="483"/>
      <c r="W27" s="486"/>
      <c r="X27" s="487"/>
      <c r="Y27" s="489">
        <f t="shared" si="7"/>
        <v>300</v>
      </c>
      <c r="Z27" s="483">
        <f t="shared" si="3"/>
        <v>300</v>
      </c>
      <c r="AA27" s="487">
        <f t="shared" si="3"/>
        <v>300</v>
      </c>
      <c r="AB27" s="489"/>
      <c r="AC27" s="488"/>
      <c r="AD27" s="488"/>
      <c r="AE27" s="489"/>
      <c r="AF27" s="488"/>
      <c r="AG27" s="488"/>
      <c r="AH27" s="489"/>
      <c r="AI27" s="488"/>
      <c r="AJ27" s="488"/>
      <c r="AK27" s="489"/>
      <c r="AL27" s="488"/>
      <c r="AM27" s="488"/>
      <c r="AN27" s="489"/>
      <c r="AO27" s="488"/>
      <c r="AP27" s="488"/>
      <c r="AQ27" s="489"/>
      <c r="AR27" s="488"/>
      <c r="AS27" s="488"/>
      <c r="AT27" s="489">
        <f t="shared" si="0"/>
        <v>0</v>
      </c>
      <c r="AU27" s="488">
        <f t="shared" si="1"/>
        <v>0</v>
      </c>
      <c r="AV27" s="479">
        <f t="shared" si="1"/>
        <v>0</v>
      </c>
      <c r="AW27" s="489">
        <f t="shared" si="8"/>
        <v>300</v>
      </c>
      <c r="AX27" s="481">
        <f t="shared" si="9"/>
        <v>300</v>
      </c>
      <c r="AY27" s="482">
        <f t="shared" si="6"/>
        <v>300</v>
      </c>
    </row>
    <row r="28" spans="1:51" ht="21.95" customHeight="1">
      <c r="A28" s="143" t="s">
        <v>281</v>
      </c>
      <c r="B28" s="141"/>
      <c r="C28" s="142" t="s">
        <v>434</v>
      </c>
      <c r="D28" s="494"/>
      <c r="E28" s="495"/>
      <c r="F28" s="494"/>
      <c r="G28" s="496"/>
      <c r="H28" s="497"/>
      <c r="I28" s="498"/>
      <c r="J28" s="499"/>
      <c r="K28" s="494"/>
      <c r="L28" s="500"/>
      <c r="M28" s="501"/>
      <c r="N28" s="502"/>
      <c r="O28" s="500"/>
      <c r="P28" s="494"/>
      <c r="Q28" s="502"/>
      <c r="R28" s="500"/>
      <c r="S28" s="494"/>
      <c r="T28" s="502"/>
      <c r="U28" s="500"/>
      <c r="V28" s="494"/>
      <c r="W28" s="502"/>
      <c r="X28" s="500"/>
      <c r="Y28" s="489">
        <f t="shared" si="7"/>
        <v>0</v>
      </c>
      <c r="Z28" s="483">
        <f t="shared" si="3"/>
        <v>0</v>
      </c>
      <c r="AA28" s="487">
        <f t="shared" si="3"/>
        <v>0</v>
      </c>
      <c r="AB28" s="489"/>
      <c r="AC28" s="488"/>
      <c r="AD28" s="488"/>
      <c r="AE28" s="489"/>
      <c r="AF28" s="488"/>
      <c r="AG28" s="488"/>
      <c r="AH28" s="489"/>
      <c r="AI28" s="488"/>
      <c r="AJ28" s="488"/>
      <c r="AK28" s="489"/>
      <c r="AL28" s="488"/>
      <c r="AM28" s="488"/>
      <c r="AN28" s="489"/>
      <c r="AO28" s="488"/>
      <c r="AP28" s="488"/>
      <c r="AQ28" s="489">
        <v>16000</v>
      </c>
      <c r="AR28" s="488">
        <v>16000</v>
      </c>
      <c r="AS28" s="488">
        <v>16000</v>
      </c>
      <c r="AT28" s="489">
        <f>AB28+AE28+AH28+AN28+AK28+AQ28</f>
        <v>16000</v>
      </c>
      <c r="AU28" s="488">
        <f>AC28+AF28+AI28+AO28+AL28+AR28</f>
        <v>16000</v>
      </c>
      <c r="AV28" s="479">
        <f>AD28+AG28+AJ28+AP28+AM28+AS28</f>
        <v>16000</v>
      </c>
      <c r="AW28" s="489">
        <f t="shared" si="8"/>
        <v>16000</v>
      </c>
      <c r="AX28" s="481">
        <f t="shared" si="9"/>
        <v>16000</v>
      </c>
      <c r="AY28" s="482">
        <f t="shared" si="6"/>
        <v>16000</v>
      </c>
    </row>
    <row r="29" spans="1:51" ht="21.95" customHeight="1" thickBot="1">
      <c r="A29" s="143" t="s">
        <v>281</v>
      </c>
      <c r="B29" s="281"/>
      <c r="C29" s="282" t="s">
        <v>391</v>
      </c>
      <c r="D29" s="503"/>
      <c r="E29" s="504"/>
      <c r="F29" s="505"/>
      <c r="G29" s="506"/>
      <c r="H29" s="507"/>
      <c r="I29" s="508"/>
      <c r="J29" s="509"/>
      <c r="K29" s="505"/>
      <c r="L29" s="510"/>
      <c r="M29" s="503"/>
      <c r="N29" s="511"/>
      <c r="O29" s="510"/>
      <c r="P29" s="505"/>
      <c r="Q29" s="511"/>
      <c r="R29" s="510"/>
      <c r="S29" s="505"/>
      <c r="T29" s="511"/>
      <c r="U29" s="510"/>
      <c r="V29" s="505">
        <v>144997</v>
      </c>
      <c r="W29" s="511">
        <v>40125</v>
      </c>
      <c r="X29" s="510">
        <v>17018</v>
      </c>
      <c r="Y29" s="512">
        <f t="shared" si="7"/>
        <v>144997</v>
      </c>
      <c r="Z29" s="505">
        <f t="shared" si="3"/>
        <v>40125</v>
      </c>
      <c r="AA29" s="487">
        <f t="shared" si="3"/>
        <v>17018</v>
      </c>
      <c r="AB29" s="513"/>
      <c r="AC29" s="514"/>
      <c r="AD29" s="514"/>
      <c r="AE29" s="513"/>
      <c r="AF29" s="514"/>
      <c r="AG29" s="514"/>
      <c r="AH29" s="513"/>
      <c r="AI29" s="514"/>
      <c r="AJ29" s="514"/>
      <c r="AK29" s="513"/>
      <c r="AL29" s="514"/>
      <c r="AM29" s="514"/>
      <c r="AN29" s="513"/>
      <c r="AO29" s="514">
        <v>91444</v>
      </c>
      <c r="AP29" s="514">
        <v>114551</v>
      </c>
      <c r="AQ29" s="513"/>
      <c r="AR29" s="514"/>
      <c r="AS29" s="514"/>
      <c r="AT29" s="489">
        <f t="shared" si="0"/>
        <v>0</v>
      </c>
      <c r="AU29" s="499">
        <f t="shared" ref="AU29:AV34" si="10">AC29+AF29+AI29+AO29+AL29+AR29</f>
        <v>91444</v>
      </c>
      <c r="AV29" s="479">
        <f>AD29+AG29+AJ29+AP29+AM29+AS29</f>
        <v>114551</v>
      </c>
      <c r="AW29" s="515">
        <f t="shared" si="8"/>
        <v>144997</v>
      </c>
      <c r="AX29" s="516">
        <f t="shared" si="9"/>
        <v>131569</v>
      </c>
      <c r="AY29" s="482">
        <f t="shared" si="6"/>
        <v>131569</v>
      </c>
    </row>
    <row r="30" spans="1:51" ht="21.95" customHeight="1" thickBot="1">
      <c r="A30" s="143"/>
      <c r="B30" s="543" t="s">
        <v>267</v>
      </c>
      <c r="C30" s="544"/>
      <c r="D30" s="517">
        <f>SUM(D6:D28)</f>
        <v>113026</v>
      </c>
      <c r="E30" s="518">
        <f>SUM(E6:E28)</f>
        <v>113026</v>
      </c>
      <c r="F30" s="518">
        <f>SUM(F6:F28)</f>
        <v>113026</v>
      </c>
      <c r="G30" s="517">
        <f>SUM(G7:G28)</f>
        <v>29669</v>
      </c>
      <c r="H30" s="519">
        <f>SUM(H7:H28)</f>
        <v>29669</v>
      </c>
      <c r="I30" s="520">
        <f>SUM(I7:I28)</f>
        <v>30267</v>
      </c>
      <c r="J30" s="521">
        <f t="shared" ref="J30:U30" si="11">SUM(J6:J28)</f>
        <v>67944</v>
      </c>
      <c r="K30" s="518">
        <f t="shared" si="11"/>
        <v>67944</v>
      </c>
      <c r="L30" s="522">
        <f t="shared" si="11"/>
        <v>69349</v>
      </c>
      <c r="M30" s="517">
        <f t="shared" si="11"/>
        <v>4685</v>
      </c>
      <c r="N30" s="519">
        <f t="shared" si="11"/>
        <v>4685</v>
      </c>
      <c r="O30" s="520">
        <f t="shared" si="11"/>
        <v>9041</v>
      </c>
      <c r="P30" s="521">
        <f t="shared" si="11"/>
        <v>0</v>
      </c>
      <c r="Q30" s="521">
        <f t="shared" si="11"/>
        <v>0</v>
      </c>
      <c r="R30" s="520">
        <f t="shared" si="11"/>
        <v>0</v>
      </c>
      <c r="S30" s="522">
        <f t="shared" si="11"/>
        <v>0</v>
      </c>
      <c r="T30" s="519">
        <f t="shared" si="11"/>
        <v>0</v>
      </c>
      <c r="U30" s="520">
        <f t="shared" si="11"/>
        <v>0</v>
      </c>
      <c r="V30" s="522">
        <f>SUM(V6:V29)</f>
        <v>144997</v>
      </c>
      <c r="W30" s="519">
        <f>SUM(W6:W29)</f>
        <v>40125</v>
      </c>
      <c r="X30" s="520">
        <f>SUM(X6:X29)</f>
        <v>17018</v>
      </c>
      <c r="Y30" s="478">
        <f t="shared" si="7"/>
        <v>360321</v>
      </c>
      <c r="Z30" s="472">
        <f t="shared" si="3"/>
        <v>255449</v>
      </c>
      <c r="AA30" s="476">
        <f t="shared" si="3"/>
        <v>238701</v>
      </c>
      <c r="AB30" s="523">
        <f t="shared" ref="AB30:AJ30" si="12">SUM(AB6:AB28)</f>
        <v>6410</v>
      </c>
      <c r="AC30" s="521">
        <f t="shared" si="12"/>
        <v>6410</v>
      </c>
      <c r="AD30" s="521">
        <f t="shared" si="12"/>
        <v>6410</v>
      </c>
      <c r="AE30" s="523">
        <f t="shared" si="12"/>
        <v>0</v>
      </c>
      <c r="AF30" s="521">
        <f t="shared" si="12"/>
        <v>0</v>
      </c>
      <c r="AG30" s="521">
        <f t="shared" si="12"/>
        <v>0</v>
      </c>
      <c r="AH30" s="523">
        <f t="shared" si="12"/>
        <v>0</v>
      </c>
      <c r="AI30" s="521">
        <f t="shared" si="12"/>
        <v>0</v>
      </c>
      <c r="AJ30" s="521">
        <f t="shared" si="12"/>
        <v>0</v>
      </c>
      <c r="AK30" s="523">
        <f t="shared" ref="AK30:AS30" si="13">SUM(AK6:AK29)</f>
        <v>1582</v>
      </c>
      <c r="AL30" s="521">
        <f t="shared" si="13"/>
        <v>1582</v>
      </c>
      <c r="AM30" s="521">
        <f t="shared" si="13"/>
        <v>1582</v>
      </c>
      <c r="AN30" s="523">
        <f t="shared" si="13"/>
        <v>0</v>
      </c>
      <c r="AO30" s="521">
        <f t="shared" si="13"/>
        <v>91444</v>
      </c>
      <c r="AP30" s="521">
        <f t="shared" si="13"/>
        <v>114551</v>
      </c>
      <c r="AQ30" s="523">
        <f t="shared" si="13"/>
        <v>16000</v>
      </c>
      <c r="AR30" s="521">
        <f t="shared" si="13"/>
        <v>16000</v>
      </c>
      <c r="AS30" s="521">
        <f t="shared" si="13"/>
        <v>16000</v>
      </c>
      <c r="AT30" s="523">
        <f>AB30+AE30+AH30+AN30+AK30+AQ30</f>
        <v>23992</v>
      </c>
      <c r="AU30" s="518">
        <f t="shared" si="10"/>
        <v>115436</v>
      </c>
      <c r="AV30" s="524">
        <f t="shared" si="10"/>
        <v>138543</v>
      </c>
      <c r="AW30" s="523">
        <f t="shared" si="8"/>
        <v>384313</v>
      </c>
      <c r="AX30" s="518">
        <f t="shared" si="9"/>
        <v>370885</v>
      </c>
      <c r="AY30" s="524">
        <f>AA30+AV30</f>
        <v>377244</v>
      </c>
    </row>
    <row r="31" spans="1:51" ht="21.95" customHeight="1">
      <c r="A31" s="143" t="s">
        <v>281</v>
      </c>
      <c r="B31" s="141"/>
      <c r="C31" s="142" t="s">
        <v>268</v>
      </c>
      <c r="D31" s="483"/>
      <c r="E31" s="484"/>
      <c r="F31" s="483"/>
      <c r="G31" s="485">
        <v>1205</v>
      </c>
      <c r="H31" s="486">
        <v>1205</v>
      </c>
      <c r="I31" s="487">
        <v>1205</v>
      </c>
      <c r="J31" s="488"/>
      <c r="K31" s="484"/>
      <c r="L31" s="525"/>
      <c r="M31" s="485">
        <v>58433</v>
      </c>
      <c r="N31" s="486">
        <v>58433</v>
      </c>
      <c r="O31" s="487">
        <v>58488</v>
      </c>
      <c r="P31" s="483"/>
      <c r="Q31" s="484"/>
      <c r="R31" s="487"/>
      <c r="S31" s="483"/>
      <c r="T31" s="486"/>
      <c r="U31" s="487"/>
      <c r="V31" s="483"/>
      <c r="W31" s="486"/>
      <c r="X31" s="493"/>
      <c r="Y31" s="478">
        <f t="shared" si="7"/>
        <v>59638</v>
      </c>
      <c r="Z31" s="475">
        <f>E31+H31+K31+N31+Q31+W31</f>
        <v>59638</v>
      </c>
      <c r="AA31" s="476">
        <f>F31+I31+L31+O31+R31+X31</f>
        <v>59693</v>
      </c>
      <c r="AB31" s="489"/>
      <c r="AC31" s="488"/>
      <c r="AD31" s="488"/>
      <c r="AE31" s="489"/>
      <c r="AF31" s="488"/>
      <c r="AG31" s="488"/>
      <c r="AH31" s="489"/>
      <c r="AI31" s="488"/>
      <c r="AJ31" s="488"/>
      <c r="AK31" s="489"/>
      <c r="AL31" s="488"/>
      <c r="AM31" s="488"/>
      <c r="AN31" s="489"/>
      <c r="AO31" s="479"/>
      <c r="AP31" s="479"/>
      <c r="AQ31" s="480"/>
      <c r="AR31" s="479"/>
      <c r="AS31" s="479"/>
      <c r="AT31" s="480"/>
      <c r="AU31" s="479">
        <f t="shared" si="10"/>
        <v>0</v>
      </c>
      <c r="AV31" s="479">
        <f t="shared" si="10"/>
        <v>0</v>
      </c>
      <c r="AW31" s="489">
        <f t="shared" si="8"/>
        <v>59638</v>
      </c>
      <c r="AX31" s="481">
        <f t="shared" si="9"/>
        <v>59638</v>
      </c>
      <c r="AY31" s="482">
        <f t="shared" si="6"/>
        <v>59693</v>
      </c>
    </row>
    <row r="32" spans="1:51" ht="21.95" customHeight="1" thickBot="1">
      <c r="A32" s="143" t="s">
        <v>286</v>
      </c>
      <c r="B32" s="144"/>
      <c r="C32" s="145" t="s">
        <v>297</v>
      </c>
      <c r="D32" s="505">
        <v>5</v>
      </c>
      <c r="E32" s="504">
        <v>5</v>
      </c>
      <c r="F32" s="505">
        <v>5</v>
      </c>
      <c r="G32" s="503">
        <v>6</v>
      </c>
      <c r="H32" s="511">
        <v>6</v>
      </c>
      <c r="I32" s="510">
        <v>6</v>
      </c>
      <c r="J32" s="509"/>
      <c r="K32" s="504"/>
      <c r="L32" s="526"/>
      <c r="M32" s="503">
        <v>31003</v>
      </c>
      <c r="N32" s="511">
        <v>31003</v>
      </c>
      <c r="O32" s="510">
        <v>31040</v>
      </c>
      <c r="P32" s="505"/>
      <c r="Q32" s="504"/>
      <c r="R32" s="510"/>
      <c r="S32" s="505"/>
      <c r="T32" s="511"/>
      <c r="U32" s="510"/>
      <c r="V32" s="505"/>
      <c r="W32" s="511"/>
      <c r="X32" s="527"/>
      <c r="Y32" s="480">
        <f t="shared" si="7"/>
        <v>31014</v>
      </c>
      <c r="Z32" s="490">
        <f t="shared" si="3"/>
        <v>31014</v>
      </c>
      <c r="AA32" s="493">
        <f t="shared" si="3"/>
        <v>31051</v>
      </c>
      <c r="AB32" s="512"/>
      <c r="AC32" s="509"/>
      <c r="AD32" s="509"/>
      <c r="AE32" s="512"/>
      <c r="AF32" s="509"/>
      <c r="AG32" s="509"/>
      <c r="AH32" s="512"/>
      <c r="AI32" s="509"/>
      <c r="AJ32" s="509"/>
      <c r="AK32" s="512"/>
      <c r="AL32" s="509"/>
      <c r="AM32" s="509"/>
      <c r="AN32" s="512"/>
      <c r="AO32" s="499"/>
      <c r="AP32" s="499"/>
      <c r="AQ32" s="515"/>
      <c r="AR32" s="499"/>
      <c r="AS32" s="499"/>
      <c r="AT32" s="515"/>
      <c r="AU32" s="499">
        <f t="shared" si="10"/>
        <v>0</v>
      </c>
      <c r="AV32" s="499">
        <f t="shared" si="10"/>
        <v>0</v>
      </c>
      <c r="AW32" s="515">
        <f t="shared" si="8"/>
        <v>31014</v>
      </c>
      <c r="AX32" s="516">
        <f t="shared" si="9"/>
        <v>31014</v>
      </c>
      <c r="AY32" s="482">
        <f t="shared" si="6"/>
        <v>31051</v>
      </c>
    </row>
    <row r="33" spans="1:52" ht="21.95" customHeight="1" thickBot="1">
      <c r="A33" s="143"/>
      <c r="B33" s="138" t="s">
        <v>269</v>
      </c>
      <c r="C33" s="139"/>
      <c r="D33" s="517">
        <f t="shared" ref="D33:AJ33" si="14">SUM(D31:D32)</f>
        <v>5</v>
      </c>
      <c r="E33" s="518">
        <f t="shared" si="14"/>
        <v>5</v>
      </c>
      <c r="F33" s="518">
        <f t="shared" si="14"/>
        <v>5</v>
      </c>
      <c r="G33" s="517">
        <f t="shared" si="14"/>
        <v>1211</v>
      </c>
      <c r="H33" s="519">
        <f t="shared" si="14"/>
        <v>1211</v>
      </c>
      <c r="I33" s="520">
        <f t="shared" si="14"/>
        <v>1211</v>
      </c>
      <c r="J33" s="521">
        <f t="shared" si="14"/>
        <v>0</v>
      </c>
      <c r="K33" s="518">
        <f t="shared" si="14"/>
        <v>0</v>
      </c>
      <c r="L33" s="522">
        <f t="shared" si="14"/>
        <v>0</v>
      </c>
      <c r="M33" s="517">
        <f t="shared" si="14"/>
        <v>89436</v>
      </c>
      <c r="N33" s="519">
        <f t="shared" si="14"/>
        <v>89436</v>
      </c>
      <c r="O33" s="520">
        <f t="shared" si="14"/>
        <v>89528</v>
      </c>
      <c r="P33" s="521">
        <f t="shared" si="14"/>
        <v>0</v>
      </c>
      <c r="Q33" s="521">
        <f t="shared" si="14"/>
        <v>0</v>
      </c>
      <c r="R33" s="520">
        <f t="shared" si="14"/>
        <v>0</v>
      </c>
      <c r="S33" s="522"/>
      <c r="T33" s="519"/>
      <c r="U33" s="520"/>
      <c r="V33" s="522">
        <f t="shared" si="14"/>
        <v>0</v>
      </c>
      <c r="W33" s="519">
        <f t="shared" si="14"/>
        <v>0</v>
      </c>
      <c r="X33" s="520">
        <f t="shared" si="14"/>
        <v>0</v>
      </c>
      <c r="Y33" s="478">
        <f t="shared" si="7"/>
        <v>90652</v>
      </c>
      <c r="Z33" s="472">
        <f t="shared" si="3"/>
        <v>90652</v>
      </c>
      <c r="AA33" s="476">
        <f t="shared" si="3"/>
        <v>90744</v>
      </c>
      <c r="AB33" s="523">
        <f t="shared" si="14"/>
        <v>0</v>
      </c>
      <c r="AC33" s="518">
        <f t="shared" si="14"/>
        <v>0</v>
      </c>
      <c r="AD33" s="524">
        <f t="shared" si="14"/>
        <v>0</v>
      </c>
      <c r="AE33" s="521">
        <f t="shared" si="14"/>
        <v>0</v>
      </c>
      <c r="AF33" s="521">
        <f t="shared" si="14"/>
        <v>0</v>
      </c>
      <c r="AG33" s="521">
        <f t="shared" si="14"/>
        <v>0</v>
      </c>
      <c r="AH33" s="523">
        <f t="shared" si="14"/>
        <v>0</v>
      </c>
      <c r="AI33" s="521">
        <f t="shared" si="14"/>
        <v>0</v>
      </c>
      <c r="AJ33" s="521">
        <f t="shared" si="14"/>
        <v>0</v>
      </c>
      <c r="AK33" s="523"/>
      <c r="AL33" s="521"/>
      <c r="AM33" s="521"/>
      <c r="AN33" s="523">
        <f>SUM(AN31:AN32)</f>
        <v>0</v>
      </c>
      <c r="AO33" s="521">
        <f>SUM(AO31:AO32)</f>
        <v>0</v>
      </c>
      <c r="AP33" s="521">
        <f>SUM(AP31:AP32)</f>
        <v>0</v>
      </c>
      <c r="AQ33" s="523"/>
      <c r="AR33" s="521"/>
      <c r="AS33" s="521"/>
      <c r="AT33" s="523">
        <f>SUM(AT31:AT32)</f>
        <v>0</v>
      </c>
      <c r="AU33" s="518">
        <f t="shared" si="10"/>
        <v>0</v>
      </c>
      <c r="AV33" s="524">
        <f t="shared" si="10"/>
        <v>0</v>
      </c>
      <c r="AW33" s="523">
        <f t="shared" si="8"/>
        <v>90652</v>
      </c>
      <c r="AX33" s="518">
        <f t="shared" si="9"/>
        <v>90652</v>
      </c>
      <c r="AY33" s="524">
        <f>AA33+AV33</f>
        <v>90744</v>
      </c>
    </row>
    <row r="34" spans="1:52" ht="21.95" customHeight="1" thickBot="1">
      <c r="A34" s="146"/>
      <c r="B34" s="138" t="s">
        <v>266</v>
      </c>
      <c r="C34" s="139"/>
      <c r="D34" s="517">
        <f t="shared" ref="D34:AM34" si="15">D30+D33</f>
        <v>113031</v>
      </c>
      <c r="E34" s="518">
        <f t="shared" si="15"/>
        <v>113031</v>
      </c>
      <c r="F34" s="518">
        <f t="shared" si="15"/>
        <v>113031</v>
      </c>
      <c r="G34" s="517">
        <f t="shared" si="15"/>
        <v>30880</v>
      </c>
      <c r="H34" s="519">
        <f t="shared" si="15"/>
        <v>30880</v>
      </c>
      <c r="I34" s="520">
        <f t="shared" si="15"/>
        <v>31478</v>
      </c>
      <c r="J34" s="521">
        <f t="shared" si="15"/>
        <v>67944</v>
      </c>
      <c r="K34" s="518">
        <f t="shared" si="15"/>
        <v>67944</v>
      </c>
      <c r="L34" s="522">
        <f t="shared" si="15"/>
        <v>69349</v>
      </c>
      <c r="M34" s="517">
        <f t="shared" si="15"/>
        <v>94121</v>
      </c>
      <c r="N34" s="518">
        <f t="shared" si="15"/>
        <v>94121</v>
      </c>
      <c r="O34" s="520">
        <f t="shared" si="15"/>
        <v>98569</v>
      </c>
      <c r="P34" s="523">
        <f t="shared" si="15"/>
        <v>0</v>
      </c>
      <c r="Q34" s="521">
        <f t="shared" si="15"/>
        <v>0</v>
      </c>
      <c r="R34" s="520">
        <f t="shared" si="15"/>
        <v>0</v>
      </c>
      <c r="S34" s="522">
        <f t="shared" si="15"/>
        <v>0</v>
      </c>
      <c r="T34" s="519">
        <f t="shared" si="15"/>
        <v>0</v>
      </c>
      <c r="U34" s="520">
        <f t="shared" si="15"/>
        <v>0</v>
      </c>
      <c r="V34" s="522">
        <f t="shared" si="15"/>
        <v>144997</v>
      </c>
      <c r="W34" s="520">
        <f t="shared" si="15"/>
        <v>40125</v>
      </c>
      <c r="X34" s="520">
        <f t="shared" si="15"/>
        <v>17018</v>
      </c>
      <c r="Y34" s="523">
        <f t="shared" si="7"/>
        <v>450973</v>
      </c>
      <c r="Z34" s="522">
        <f t="shared" si="3"/>
        <v>346101</v>
      </c>
      <c r="AA34" s="520">
        <f t="shared" si="3"/>
        <v>329445</v>
      </c>
      <c r="AB34" s="523">
        <f t="shared" si="15"/>
        <v>6410</v>
      </c>
      <c r="AC34" s="521">
        <f t="shared" si="15"/>
        <v>6410</v>
      </c>
      <c r="AD34" s="521">
        <f t="shared" si="15"/>
        <v>6410</v>
      </c>
      <c r="AE34" s="521">
        <f t="shared" si="15"/>
        <v>0</v>
      </c>
      <c r="AF34" s="521">
        <f t="shared" si="15"/>
        <v>0</v>
      </c>
      <c r="AG34" s="521">
        <f t="shared" si="15"/>
        <v>0</v>
      </c>
      <c r="AH34" s="523">
        <f t="shared" si="15"/>
        <v>0</v>
      </c>
      <c r="AI34" s="521">
        <f t="shared" si="15"/>
        <v>0</v>
      </c>
      <c r="AJ34" s="521">
        <f t="shared" si="15"/>
        <v>0</v>
      </c>
      <c r="AK34" s="523">
        <f t="shared" si="15"/>
        <v>1582</v>
      </c>
      <c r="AL34" s="521">
        <f t="shared" si="15"/>
        <v>1582</v>
      </c>
      <c r="AM34" s="521">
        <f t="shared" si="15"/>
        <v>1582</v>
      </c>
      <c r="AN34" s="523">
        <f t="shared" ref="AN34:AT34" si="16">AN30+AN33</f>
        <v>0</v>
      </c>
      <c r="AO34" s="521">
        <f t="shared" si="16"/>
        <v>91444</v>
      </c>
      <c r="AP34" s="521">
        <f t="shared" si="16"/>
        <v>114551</v>
      </c>
      <c r="AQ34" s="523">
        <f t="shared" si="16"/>
        <v>16000</v>
      </c>
      <c r="AR34" s="521">
        <f t="shared" si="16"/>
        <v>16000</v>
      </c>
      <c r="AS34" s="521">
        <f t="shared" si="16"/>
        <v>16000</v>
      </c>
      <c r="AT34" s="523">
        <f t="shared" si="16"/>
        <v>23992</v>
      </c>
      <c r="AU34" s="518">
        <f t="shared" si="10"/>
        <v>115436</v>
      </c>
      <c r="AV34" s="524">
        <f t="shared" si="10"/>
        <v>138543</v>
      </c>
      <c r="AW34" s="523">
        <f>AW30+AW33</f>
        <v>474965</v>
      </c>
      <c r="AX34" s="519">
        <f>Z34+AU34</f>
        <v>461537</v>
      </c>
      <c r="AY34" s="520">
        <f t="shared" si="6"/>
        <v>467988</v>
      </c>
      <c r="AZ34" s="137" t="s">
        <v>471</v>
      </c>
    </row>
    <row r="36" spans="1:52">
      <c r="A36" s="137" t="s">
        <v>287</v>
      </c>
    </row>
    <row r="37" spans="1:52">
      <c r="A37" s="137" t="s">
        <v>289</v>
      </c>
    </row>
    <row r="38" spans="1:52">
      <c r="A38" s="137" t="s">
        <v>288</v>
      </c>
    </row>
  </sheetData>
  <mergeCells count="26">
    <mergeCell ref="AK4:AM4"/>
    <mergeCell ref="AN4:AP4"/>
    <mergeCell ref="AQ4:AS4"/>
    <mergeCell ref="AT4:AV4"/>
    <mergeCell ref="AB3:AV3"/>
    <mergeCell ref="AW3:AY4"/>
    <mergeCell ref="B30:C30"/>
    <mergeCell ref="B1:AW1"/>
    <mergeCell ref="B6:C6"/>
    <mergeCell ref="B9:C9"/>
    <mergeCell ref="B11:C11"/>
    <mergeCell ref="B4:C4"/>
    <mergeCell ref="V4:X4"/>
    <mergeCell ref="Y4:AA4"/>
    <mergeCell ref="D4:F4"/>
    <mergeCell ref="G4:I4"/>
    <mergeCell ref="D3:AA3"/>
    <mergeCell ref="AB4:AD4"/>
    <mergeCell ref="AE4:AG4"/>
    <mergeCell ref="AH4:AJ4"/>
    <mergeCell ref="S4:U4"/>
    <mergeCell ref="A3:A4"/>
    <mergeCell ref="B14:C14"/>
    <mergeCell ref="J4:L4"/>
    <mergeCell ref="M4:O4"/>
    <mergeCell ref="P4:R4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75" fitToWidth="2" orientation="landscape" r:id="rId1"/>
  <headerFooter>
    <oddHeader>&amp;LFertőszéplak Község Önkormányzata&amp;CFertőszéplak Község Önkormányzat bevételei&amp;R11/2016. (IX: 26.) önkormányzati rendelet
2. sz. melléklet
"1/2016. (II. 12.) önkormányzati rendelet 2. számű melléklete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K60"/>
  <sheetViews>
    <sheetView view="pageLayout" topLeftCell="O1" zoomScaleNormal="100" zoomScaleSheetLayoutView="100" workbookViewId="0">
      <selection activeCell="AE56" sqref="AE56"/>
    </sheetView>
  </sheetViews>
  <sheetFormatPr defaultColWidth="7.85546875" defaultRowHeight="12.75"/>
  <cols>
    <col min="1" max="1" width="7.85546875" style="16"/>
    <col min="2" max="3" width="3.5703125" style="16" customWidth="1"/>
    <col min="4" max="4" width="4.140625" style="16" customWidth="1"/>
    <col min="5" max="5" width="4" style="16" customWidth="1"/>
    <col min="6" max="6" width="5.42578125" style="16" customWidth="1"/>
    <col min="7" max="7" width="31.85546875" style="16" customWidth="1"/>
    <col min="8" max="8" width="9.28515625" style="16" customWidth="1"/>
    <col min="9" max="10" width="9.7109375" style="16" customWidth="1"/>
    <col min="11" max="11" width="9" style="16" customWidth="1"/>
    <col min="12" max="13" width="10.140625" style="16" customWidth="1"/>
    <col min="14" max="14" width="8.5703125" style="16" customWidth="1"/>
    <col min="15" max="16" width="9.28515625" style="16" customWidth="1"/>
    <col min="17" max="17" width="8.85546875" style="16" customWidth="1"/>
    <col min="18" max="19" width="9.42578125" style="16" customWidth="1"/>
    <col min="20" max="20" width="8.140625" style="29" customWidth="1"/>
    <col min="21" max="22" width="9.140625" style="29" customWidth="1"/>
    <col min="23" max="23" width="8" style="29" customWidth="1"/>
    <col min="24" max="25" width="9.5703125" style="29" customWidth="1"/>
    <col min="26" max="26" width="8.140625" style="29" customWidth="1"/>
    <col min="27" max="28" width="9.28515625" style="29" customWidth="1"/>
    <col min="29" max="29" width="9.28515625" style="16" customWidth="1"/>
    <col min="30" max="31" width="9.85546875" style="16" customWidth="1"/>
    <col min="32" max="32" width="9.7109375" style="16" customWidth="1"/>
    <col min="33" max="34" width="10" style="16" customWidth="1"/>
    <col min="35" max="16384" width="7.85546875" style="16"/>
  </cols>
  <sheetData>
    <row r="1" spans="1:37" s="14" customFormat="1" ht="12.75" customHeight="1">
      <c r="A1" s="559"/>
      <c r="B1" s="94"/>
      <c r="C1" s="95"/>
      <c r="D1" s="95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312"/>
      <c r="AH1" s="312"/>
      <c r="AI1" s="402"/>
      <c r="AJ1" s="402"/>
      <c r="AK1" s="305"/>
    </row>
    <row r="2" spans="1:37" s="14" customFormat="1" ht="18.75" customHeight="1">
      <c r="A2" s="560"/>
      <c r="B2" s="579" t="s">
        <v>20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  <c r="Q2" s="580"/>
      <c r="R2" s="580"/>
      <c r="S2" s="580"/>
      <c r="T2" s="580"/>
      <c r="U2" s="580"/>
      <c r="V2" s="580"/>
      <c r="W2" s="580"/>
      <c r="X2" s="580"/>
      <c r="Y2" s="580"/>
      <c r="Z2" s="580"/>
      <c r="AA2" s="580"/>
      <c r="AB2" s="580"/>
      <c r="AC2" s="580"/>
      <c r="AD2" s="581"/>
      <c r="AE2" s="581"/>
      <c r="AF2" s="581"/>
      <c r="AG2" s="313"/>
      <c r="AH2" s="313"/>
      <c r="AI2" s="304"/>
      <c r="AJ2" s="304"/>
      <c r="AK2" s="306"/>
    </row>
    <row r="3" spans="1:37" s="14" customFormat="1" ht="13.5" customHeight="1" thickBot="1">
      <c r="A3" s="561"/>
      <c r="B3" s="96"/>
      <c r="C3" s="36"/>
      <c r="D3" s="36"/>
      <c r="E3" s="37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401"/>
      <c r="AJ3" s="401"/>
      <c r="AK3" s="307"/>
    </row>
    <row r="4" spans="1:37" s="14" customFormat="1" ht="12.95" customHeight="1">
      <c r="A4" s="152"/>
      <c r="B4" s="97" t="s">
        <v>12</v>
      </c>
      <c r="C4" s="39"/>
      <c r="D4" s="39"/>
      <c r="E4" s="40" t="s">
        <v>13</v>
      </c>
      <c r="F4" s="39"/>
      <c r="G4" s="177"/>
      <c r="H4" s="589" t="s">
        <v>1</v>
      </c>
      <c r="I4" s="590"/>
      <c r="J4" s="591"/>
      <c r="K4" s="564" t="s">
        <v>40</v>
      </c>
      <c r="L4" s="565"/>
      <c r="M4" s="566"/>
      <c r="N4" s="564" t="s">
        <v>22</v>
      </c>
      <c r="O4" s="565"/>
      <c r="P4" s="566"/>
      <c r="Q4" s="564" t="s">
        <v>324</v>
      </c>
      <c r="R4" s="565"/>
      <c r="S4" s="566"/>
      <c r="T4" s="570" t="s">
        <v>325</v>
      </c>
      <c r="U4" s="571"/>
      <c r="V4" s="572"/>
      <c r="W4" s="570" t="s">
        <v>336</v>
      </c>
      <c r="X4" s="571"/>
      <c r="Y4" s="572"/>
      <c r="Z4" s="570" t="s">
        <v>326</v>
      </c>
      <c r="AA4" s="571"/>
      <c r="AB4" s="572"/>
      <c r="AC4" s="564" t="s">
        <v>3</v>
      </c>
      <c r="AD4" s="565"/>
      <c r="AE4" s="566"/>
      <c r="AF4" s="582" t="s">
        <v>5</v>
      </c>
      <c r="AG4" s="583"/>
      <c r="AH4" s="584"/>
      <c r="AI4" s="553" t="s">
        <v>373</v>
      </c>
      <c r="AJ4" s="554"/>
      <c r="AK4" s="555"/>
    </row>
    <row r="5" spans="1:37" ht="29.25" customHeight="1" thickBot="1">
      <c r="A5" s="152"/>
      <c r="B5" s="98"/>
      <c r="C5" s="41" t="s">
        <v>14</v>
      </c>
      <c r="D5" s="42"/>
      <c r="E5" s="41" t="s">
        <v>21</v>
      </c>
      <c r="F5" s="41"/>
      <c r="G5" s="178"/>
      <c r="H5" s="592"/>
      <c r="I5" s="593"/>
      <c r="J5" s="594"/>
      <c r="K5" s="567"/>
      <c r="L5" s="568"/>
      <c r="M5" s="569"/>
      <c r="N5" s="567"/>
      <c r="O5" s="568"/>
      <c r="P5" s="569"/>
      <c r="Q5" s="567"/>
      <c r="R5" s="568"/>
      <c r="S5" s="569"/>
      <c r="T5" s="573"/>
      <c r="U5" s="574"/>
      <c r="V5" s="575"/>
      <c r="W5" s="573"/>
      <c r="X5" s="574"/>
      <c r="Y5" s="575"/>
      <c r="Z5" s="573"/>
      <c r="AA5" s="574"/>
      <c r="AB5" s="575"/>
      <c r="AC5" s="567"/>
      <c r="AD5" s="568"/>
      <c r="AE5" s="569"/>
      <c r="AF5" s="567"/>
      <c r="AG5" s="568"/>
      <c r="AH5" s="569"/>
      <c r="AI5" s="556"/>
      <c r="AJ5" s="557"/>
      <c r="AK5" s="558"/>
    </row>
    <row r="6" spans="1:37" ht="24" customHeight="1">
      <c r="A6" s="152"/>
      <c r="B6" s="99"/>
      <c r="C6" s="15"/>
      <c r="D6" s="43" t="s">
        <v>23</v>
      </c>
      <c r="E6" s="15"/>
      <c r="F6" s="43" t="s">
        <v>24</v>
      </c>
      <c r="G6" s="179"/>
      <c r="H6" s="316" t="s">
        <v>444</v>
      </c>
      <c r="I6" s="360" t="s">
        <v>447</v>
      </c>
      <c r="J6" s="327" t="s">
        <v>448</v>
      </c>
      <c r="K6" s="316" t="s">
        <v>444</v>
      </c>
      <c r="L6" s="360" t="s">
        <v>447</v>
      </c>
      <c r="M6" s="327" t="s">
        <v>448</v>
      </c>
      <c r="N6" s="316" t="s">
        <v>444</v>
      </c>
      <c r="O6" s="360" t="s">
        <v>447</v>
      </c>
      <c r="P6" s="327" t="s">
        <v>448</v>
      </c>
      <c r="Q6" s="316" t="s">
        <v>444</v>
      </c>
      <c r="R6" s="360" t="s">
        <v>447</v>
      </c>
      <c r="S6" s="327" t="s">
        <v>448</v>
      </c>
      <c r="T6" s="316" t="s">
        <v>444</v>
      </c>
      <c r="U6" s="360" t="s">
        <v>447</v>
      </c>
      <c r="V6" s="327" t="s">
        <v>448</v>
      </c>
      <c r="W6" s="316" t="s">
        <v>444</v>
      </c>
      <c r="X6" s="360" t="s">
        <v>447</v>
      </c>
      <c r="Y6" s="327" t="s">
        <v>448</v>
      </c>
      <c r="Z6" s="316" t="s">
        <v>444</v>
      </c>
      <c r="AA6" s="360" t="s">
        <v>447</v>
      </c>
      <c r="AB6" s="327" t="s">
        <v>448</v>
      </c>
      <c r="AC6" s="316" t="s">
        <v>444</v>
      </c>
      <c r="AD6" s="360" t="s">
        <v>447</v>
      </c>
      <c r="AE6" s="327" t="s">
        <v>448</v>
      </c>
      <c r="AF6" s="377" t="s">
        <v>444</v>
      </c>
      <c r="AG6" s="360" t="s">
        <v>447</v>
      </c>
      <c r="AH6" s="327" t="s">
        <v>448</v>
      </c>
      <c r="AI6" s="378" t="s">
        <v>444</v>
      </c>
      <c r="AJ6" s="360" t="s">
        <v>447</v>
      </c>
      <c r="AK6" s="355" t="s">
        <v>448</v>
      </c>
    </row>
    <row r="7" spans="1:37" s="19" customFormat="1" ht="12.95" customHeight="1">
      <c r="A7" s="164"/>
      <c r="B7" s="125">
        <v>1</v>
      </c>
      <c r="C7" s="131"/>
      <c r="D7" s="126"/>
      <c r="E7" s="126" t="s">
        <v>297</v>
      </c>
      <c r="F7" s="126"/>
      <c r="G7" s="127"/>
      <c r="H7" s="168">
        <f>SUM(H8)</f>
        <v>19796</v>
      </c>
      <c r="I7" s="361">
        <f>SUM(I8)</f>
        <v>19796</v>
      </c>
      <c r="J7" s="328">
        <f>SUM(J8)</f>
        <v>19825</v>
      </c>
      <c r="K7" s="168">
        <f t="shared" ref="K7:AE7" si="0">SUM(K8)</f>
        <v>5318</v>
      </c>
      <c r="L7" s="370">
        <f t="shared" si="0"/>
        <v>5318</v>
      </c>
      <c r="M7" s="328">
        <f t="shared" si="0"/>
        <v>5326</v>
      </c>
      <c r="N7" s="168">
        <f t="shared" si="0"/>
        <v>5500</v>
      </c>
      <c r="O7" s="361">
        <f t="shared" si="0"/>
        <v>5500</v>
      </c>
      <c r="P7" s="328">
        <f t="shared" si="0"/>
        <v>5500</v>
      </c>
      <c r="Q7" s="168">
        <f t="shared" si="0"/>
        <v>400</v>
      </c>
      <c r="R7" s="361">
        <f t="shared" si="0"/>
        <v>400</v>
      </c>
      <c r="S7" s="328">
        <f t="shared" si="0"/>
        <v>400</v>
      </c>
      <c r="T7" s="168">
        <f t="shared" si="0"/>
        <v>0</v>
      </c>
      <c r="U7" s="370">
        <f t="shared" si="0"/>
        <v>0</v>
      </c>
      <c r="V7" s="328">
        <f t="shared" si="0"/>
        <v>0</v>
      </c>
      <c r="W7" s="168">
        <f t="shared" si="0"/>
        <v>0</v>
      </c>
      <c r="X7" s="361">
        <f t="shared" si="0"/>
        <v>0</v>
      </c>
      <c r="Y7" s="328">
        <f t="shared" si="0"/>
        <v>0</v>
      </c>
      <c r="Z7" s="168">
        <f t="shared" si="0"/>
        <v>0</v>
      </c>
      <c r="AA7" s="370">
        <f t="shared" si="0"/>
        <v>0</v>
      </c>
      <c r="AB7" s="328">
        <f t="shared" si="0"/>
        <v>0</v>
      </c>
      <c r="AC7" s="168">
        <f t="shared" si="0"/>
        <v>0</v>
      </c>
      <c r="AD7" s="168">
        <f t="shared" si="0"/>
        <v>0</v>
      </c>
      <c r="AE7" s="370">
        <f t="shared" si="0"/>
        <v>0</v>
      </c>
      <c r="AF7" s="256">
        <f>SUM(H7+K7+N7+T7+AC7+Q7)</f>
        <v>31014</v>
      </c>
      <c r="AG7" s="256">
        <f>SUM(I7+L7+O7+U7+AD7+R7)</f>
        <v>31014</v>
      </c>
      <c r="AH7" s="256">
        <f>SUM(J7+M7+P7+V7+AE7+S7)</f>
        <v>31051</v>
      </c>
      <c r="AI7" s="379">
        <f>SUM(AI8)</f>
        <v>6</v>
      </c>
      <c r="AJ7" s="365">
        <f>SUM(AJ8)</f>
        <v>6</v>
      </c>
      <c r="AK7" s="388">
        <f>SUM(AK8)</f>
        <v>6</v>
      </c>
    </row>
    <row r="8" spans="1:37" ht="12.95" customHeight="1">
      <c r="A8" s="157" t="s">
        <v>271</v>
      </c>
      <c r="B8" s="100"/>
      <c r="C8" s="71"/>
      <c r="D8" s="21"/>
      <c r="E8" s="21"/>
      <c r="F8" s="21" t="s">
        <v>297</v>
      </c>
      <c r="G8" s="22"/>
      <c r="H8" s="167">
        <v>19796</v>
      </c>
      <c r="I8" s="362">
        <v>19796</v>
      </c>
      <c r="J8" s="356">
        <v>19825</v>
      </c>
      <c r="K8" s="167">
        <v>5318</v>
      </c>
      <c r="L8" s="371">
        <v>5318</v>
      </c>
      <c r="M8" s="329">
        <v>5326</v>
      </c>
      <c r="N8" s="167">
        <v>5500</v>
      </c>
      <c r="O8" s="362">
        <v>5500</v>
      </c>
      <c r="P8" s="329">
        <v>5500</v>
      </c>
      <c r="Q8" s="167">
        <v>400</v>
      </c>
      <c r="R8" s="362">
        <v>400</v>
      </c>
      <c r="S8" s="329">
        <v>400</v>
      </c>
      <c r="T8" s="167"/>
      <c r="U8" s="371"/>
      <c r="V8" s="329"/>
      <c r="W8" s="167"/>
      <c r="X8" s="362"/>
      <c r="Y8" s="329"/>
      <c r="Z8" s="167"/>
      <c r="AA8" s="371"/>
      <c r="AB8" s="329"/>
      <c r="AC8" s="167"/>
      <c r="AD8" s="371"/>
      <c r="AE8" s="329"/>
      <c r="AF8" s="255">
        <f t="shared" ref="AF8:AF17" si="1">SUM(H8+K8+N8+T8+AC8+Q8+Z8+W8)</f>
        <v>31014</v>
      </c>
      <c r="AG8" s="255">
        <f t="shared" ref="AG8:AG17" si="2">SUM(I8+L8+O8+U8+AD8+R8+AA8+X8)</f>
        <v>31014</v>
      </c>
      <c r="AH8" s="255">
        <f t="shared" ref="AH8:AH17" si="3">SUM(J8+M8+P8+V8+AE8+S8+AB8+Y8)</f>
        <v>31051</v>
      </c>
      <c r="AI8" s="380">
        <v>6</v>
      </c>
      <c r="AJ8" s="394">
        <v>6</v>
      </c>
      <c r="AK8" s="306">
        <v>6</v>
      </c>
    </row>
    <row r="9" spans="1:37" s="19" customFormat="1" ht="12.95" customHeight="1">
      <c r="A9" s="153"/>
      <c r="B9" s="101">
        <v>2</v>
      </c>
      <c r="C9" s="70"/>
      <c r="D9" s="33"/>
      <c r="E9" s="33" t="s">
        <v>0</v>
      </c>
      <c r="F9" s="33"/>
      <c r="G9" s="34"/>
      <c r="H9" s="169">
        <f t="shared" ref="H9:M9" si="4">SUM(H10:H12)</f>
        <v>35749</v>
      </c>
      <c r="I9" s="363">
        <f t="shared" si="4"/>
        <v>35749</v>
      </c>
      <c r="J9" s="330">
        <f t="shared" si="4"/>
        <v>35792</v>
      </c>
      <c r="K9" s="169">
        <f t="shared" si="4"/>
        <v>9717</v>
      </c>
      <c r="L9" s="165">
        <f t="shared" si="4"/>
        <v>9717</v>
      </c>
      <c r="M9" s="330">
        <f t="shared" si="4"/>
        <v>9729</v>
      </c>
      <c r="N9" s="169">
        <f>SUM(N10:N13)</f>
        <v>13944</v>
      </c>
      <c r="O9" s="363">
        <f>SUM(O10:O13)</f>
        <v>13944</v>
      </c>
      <c r="P9" s="330">
        <f>SUM(P10:P13)</f>
        <v>13944</v>
      </c>
      <c r="Q9" s="169"/>
      <c r="R9" s="363"/>
      <c r="S9" s="330"/>
      <c r="T9" s="169">
        <f>SUM(T10:T12)</f>
        <v>0</v>
      </c>
      <c r="U9" s="169">
        <f>SUM(U10:U12)</f>
        <v>0</v>
      </c>
      <c r="V9" s="165">
        <f>SUM(V10:V12)</f>
        <v>0</v>
      </c>
      <c r="W9" s="169"/>
      <c r="X9" s="363"/>
      <c r="Y9" s="330"/>
      <c r="Z9" s="169"/>
      <c r="AA9" s="165"/>
      <c r="AB9" s="330"/>
      <c r="AC9" s="169">
        <f>SUM(AC10:AC12)</f>
        <v>228</v>
      </c>
      <c r="AD9" s="165">
        <f>SUM(AD10:AD12)</f>
        <v>228</v>
      </c>
      <c r="AE9" s="165">
        <f>SUM(AE10:AE12)</f>
        <v>228</v>
      </c>
      <c r="AF9" s="257">
        <f t="shared" si="1"/>
        <v>59638</v>
      </c>
      <c r="AG9" s="257">
        <f t="shared" si="2"/>
        <v>59638</v>
      </c>
      <c r="AH9" s="257">
        <f t="shared" si="3"/>
        <v>59693</v>
      </c>
      <c r="AI9" s="381">
        <f>SUM(AI10:AI13)</f>
        <v>11</v>
      </c>
      <c r="AJ9" s="363">
        <f>SUM(AJ10:AJ13)</f>
        <v>11</v>
      </c>
      <c r="AK9" s="389">
        <f>SUM(AK10:AK13)</f>
        <v>11</v>
      </c>
    </row>
    <row r="10" spans="1:37" ht="12.95" customHeight="1">
      <c r="A10" s="152" t="s">
        <v>272</v>
      </c>
      <c r="B10" s="100"/>
      <c r="C10" s="71" t="s">
        <v>144</v>
      </c>
      <c r="D10" s="21"/>
      <c r="E10" s="21"/>
      <c r="F10" s="21" t="s">
        <v>406</v>
      </c>
      <c r="G10" s="22"/>
      <c r="H10" s="170">
        <v>35749</v>
      </c>
      <c r="I10" s="364">
        <v>35749</v>
      </c>
      <c r="J10" s="357">
        <v>35792</v>
      </c>
      <c r="K10" s="170">
        <v>9717</v>
      </c>
      <c r="L10" s="372">
        <v>9717</v>
      </c>
      <c r="M10" s="331">
        <v>9729</v>
      </c>
      <c r="N10" s="170">
        <v>571</v>
      </c>
      <c r="O10" s="364">
        <v>571</v>
      </c>
      <c r="P10" s="331">
        <v>571</v>
      </c>
      <c r="Q10" s="170"/>
      <c r="R10" s="364"/>
      <c r="S10" s="331"/>
      <c r="T10" s="170"/>
      <c r="U10" s="372"/>
      <c r="V10" s="331"/>
      <c r="W10" s="170"/>
      <c r="X10" s="364"/>
      <c r="Y10" s="331"/>
      <c r="Z10" s="170"/>
      <c r="AA10" s="372"/>
      <c r="AB10" s="331"/>
      <c r="AC10" s="170"/>
      <c r="AD10" s="372"/>
      <c r="AE10" s="331"/>
      <c r="AF10" s="255">
        <f t="shared" si="1"/>
        <v>46037</v>
      </c>
      <c r="AG10" s="255">
        <f t="shared" si="2"/>
        <v>46037</v>
      </c>
      <c r="AH10" s="255">
        <f t="shared" si="3"/>
        <v>46092</v>
      </c>
      <c r="AI10" s="380">
        <v>11</v>
      </c>
      <c r="AJ10" s="394">
        <v>11</v>
      </c>
      <c r="AK10" s="306">
        <v>11</v>
      </c>
    </row>
    <row r="11" spans="1:37" ht="12.95" customHeight="1">
      <c r="A11" s="152"/>
      <c r="B11" s="100"/>
      <c r="C11" s="71" t="s">
        <v>145</v>
      </c>
      <c r="D11" s="21"/>
      <c r="E11" s="21"/>
      <c r="F11" s="21" t="s">
        <v>407</v>
      </c>
      <c r="G11" s="22"/>
      <c r="H11" s="170"/>
      <c r="I11" s="364"/>
      <c r="J11" s="357"/>
      <c r="K11" s="170"/>
      <c r="L11" s="372"/>
      <c r="M11" s="331"/>
      <c r="N11" s="170">
        <v>5718</v>
      </c>
      <c r="O11" s="364">
        <v>5718</v>
      </c>
      <c r="P11" s="331">
        <v>5718</v>
      </c>
      <c r="Q11" s="170"/>
      <c r="R11" s="364"/>
      <c r="S11" s="331"/>
      <c r="T11" s="170"/>
      <c r="U11" s="372"/>
      <c r="V11" s="331"/>
      <c r="W11" s="170"/>
      <c r="X11" s="364"/>
      <c r="Y11" s="331"/>
      <c r="Z11" s="170"/>
      <c r="AA11" s="372"/>
      <c r="AB11" s="331"/>
      <c r="AC11" s="170">
        <v>228</v>
      </c>
      <c r="AD11" s="372">
        <v>228</v>
      </c>
      <c r="AE11" s="331">
        <v>228</v>
      </c>
      <c r="AF11" s="255">
        <f t="shared" si="1"/>
        <v>5946</v>
      </c>
      <c r="AG11" s="255">
        <f t="shared" si="2"/>
        <v>5946</v>
      </c>
      <c r="AH11" s="255">
        <f t="shared" si="3"/>
        <v>5946</v>
      </c>
      <c r="AI11" s="380"/>
      <c r="AJ11" s="394"/>
      <c r="AK11" s="306"/>
    </row>
    <row r="12" spans="1:37" ht="12.95" customHeight="1">
      <c r="A12" s="152" t="s">
        <v>272</v>
      </c>
      <c r="B12" s="100"/>
      <c r="C12" s="71" t="s">
        <v>146</v>
      </c>
      <c r="D12" s="21"/>
      <c r="E12" s="21"/>
      <c r="F12" s="21" t="s">
        <v>25</v>
      </c>
      <c r="G12" s="22"/>
      <c r="H12" s="170"/>
      <c r="I12" s="364"/>
      <c r="J12" s="357"/>
      <c r="K12" s="170"/>
      <c r="L12" s="372"/>
      <c r="M12" s="331"/>
      <c r="N12" s="170">
        <v>7155</v>
      </c>
      <c r="O12" s="364">
        <v>7155</v>
      </c>
      <c r="P12" s="331">
        <v>7155</v>
      </c>
      <c r="Q12" s="170"/>
      <c r="R12" s="364"/>
      <c r="S12" s="331"/>
      <c r="T12" s="170"/>
      <c r="U12" s="372"/>
      <c r="V12" s="331"/>
      <c r="W12" s="170"/>
      <c r="X12" s="364"/>
      <c r="Y12" s="331"/>
      <c r="Z12" s="170"/>
      <c r="AA12" s="372"/>
      <c r="AB12" s="331"/>
      <c r="AC12" s="170">
        <v>0</v>
      </c>
      <c r="AD12" s="372"/>
      <c r="AE12" s="331"/>
      <c r="AF12" s="255">
        <f t="shared" si="1"/>
        <v>7155</v>
      </c>
      <c r="AG12" s="255">
        <f t="shared" si="2"/>
        <v>7155</v>
      </c>
      <c r="AH12" s="255">
        <f t="shared" si="3"/>
        <v>7155</v>
      </c>
      <c r="AI12" s="380"/>
      <c r="AJ12" s="394"/>
      <c r="AK12" s="306"/>
    </row>
    <row r="13" spans="1:37" ht="12.95" customHeight="1">
      <c r="A13" s="152" t="s">
        <v>281</v>
      </c>
      <c r="B13" s="100"/>
      <c r="C13" s="71" t="s">
        <v>147</v>
      </c>
      <c r="D13" s="21"/>
      <c r="E13" s="21"/>
      <c r="F13" s="21" t="s">
        <v>299</v>
      </c>
      <c r="G13" s="22"/>
      <c r="H13" s="170"/>
      <c r="I13" s="364"/>
      <c r="J13" s="357"/>
      <c r="K13" s="170"/>
      <c r="L13" s="372"/>
      <c r="M13" s="331"/>
      <c r="N13" s="170">
        <v>500</v>
      </c>
      <c r="O13" s="364">
        <v>500</v>
      </c>
      <c r="P13" s="331">
        <v>500</v>
      </c>
      <c r="Q13" s="170"/>
      <c r="R13" s="364"/>
      <c r="S13" s="331"/>
      <c r="T13" s="170"/>
      <c r="U13" s="372"/>
      <c r="V13" s="331"/>
      <c r="W13" s="170"/>
      <c r="X13" s="364"/>
      <c r="Y13" s="331"/>
      <c r="Z13" s="170"/>
      <c r="AA13" s="372"/>
      <c r="AB13" s="331"/>
      <c r="AC13" s="170"/>
      <c r="AD13" s="372"/>
      <c r="AE13" s="331"/>
      <c r="AF13" s="255">
        <f t="shared" si="1"/>
        <v>500</v>
      </c>
      <c r="AG13" s="255">
        <f t="shared" si="2"/>
        <v>500</v>
      </c>
      <c r="AH13" s="255">
        <f t="shared" si="3"/>
        <v>500</v>
      </c>
      <c r="AJ13" s="395"/>
      <c r="AK13" s="387"/>
    </row>
    <row r="14" spans="1:37" s="69" customFormat="1" ht="12" customHeight="1">
      <c r="A14" s="154"/>
      <c r="B14" s="125">
        <v>3</v>
      </c>
      <c r="C14" s="128"/>
      <c r="D14" s="129"/>
      <c r="E14" s="126" t="s">
        <v>9</v>
      </c>
      <c r="F14" s="129"/>
      <c r="G14" s="130"/>
      <c r="H14" s="171">
        <f t="shared" ref="H14:AB14" si="5">H15+H16+H35+H39+H43+H49+H46</f>
        <v>16035</v>
      </c>
      <c r="I14" s="365">
        <f t="shared" si="5"/>
        <v>16035</v>
      </c>
      <c r="J14" s="332">
        <f t="shared" si="5"/>
        <v>16132</v>
      </c>
      <c r="K14" s="171">
        <f t="shared" si="5"/>
        <v>4072</v>
      </c>
      <c r="L14" s="166">
        <f t="shared" si="5"/>
        <v>4072</v>
      </c>
      <c r="M14" s="332">
        <f t="shared" si="5"/>
        <v>4098</v>
      </c>
      <c r="N14" s="171">
        <f t="shared" si="5"/>
        <v>57885</v>
      </c>
      <c r="O14" s="365">
        <f t="shared" si="5"/>
        <v>57885</v>
      </c>
      <c r="P14" s="332">
        <f t="shared" si="5"/>
        <v>57885</v>
      </c>
      <c r="Q14" s="171">
        <f t="shared" si="5"/>
        <v>7960</v>
      </c>
      <c r="R14" s="365">
        <f t="shared" si="5"/>
        <v>7960</v>
      </c>
      <c r="S14" s="332">
        <f t="shared" si="5"/>
        <v>7960</v>
      </c>
      <c r="T14" s="171">
        <f t="shared" si="5"/>
        <v>183126</v>
      </c>
      <c r="U14" s="166">
        <f t="shared" si="5"/>
        <v>169725</v>
      </c>
      <c r="V14" s="332">
        <f t="shared" si="5"/>
        <v>152854</v>
      </c>
      <c r="W14" s="171">
        <f t="shared" si="5"/>
        <v>0</v>
      </c>
      <c r="X14" s="365">
        <f t="shared" si="5"/>
        <v>0</v>
      </c>
      <c r="Y14" s="332">
        <f t="shared" si="5"/>
        <v>0</v>
      </c>
      <c r="Z14" s="171">
        <f t="shared" si="5"/>
        <v>1912</v>
      </c>
      <c r="AA14" s="166">
        <f t="shared" si="5"/>
        <v>1885</v>
      </c>
      <c r="AB14" s="332">
        <f t="shared" si="5"/>
        <v>1885</v>
      </c>
      <c r="AC14" s="171">
        <f>AC15+AC16+AC35+AC39+AC43+AC49+AC46</f>
        <v>113323</v>
      </c>
      <c r="AD14" s="166">
        <f>AD15+AD16+AD35+AD39+AD43+AD49+AD46</f>
        <v>113323</v>
      </c>
      <c r="AE14" s="166">
        <f>AE15+AE16+AE35+AE39+AE43+AE49+AE46</f>
        <v>136430</v>
      </c>
      <c r="AF14" s="257">
        <f t="shared" si="1"/>
        <v>384313</v>
      </c>
      <c r="AG14" s="257">
        <f t="shared" si="2"/>
        <v>370885</v>
      </c>
      <c r="AH14" s="257">
        <f t="shared" si="3"/>
        <v>377244</v>
      </c>
      <c r="AI14" s="382">
        <f>AI16+AI15+AI35+AI39+AI43+AI46+AI49</f>
        <v>6.75</v>
      </c>
      <c r="AJ14" s="382">
        <f>AJ16+AJ15+AJ35+AJ39+AJ43+AJ46+AJ49</f>
        <v>6.75</v>
      </c>
      <c r="AK14" s="310">
        <f>AK16+AK15+AK35+AK39+AK43+AK46+AK49</f>
        <v>6.75</v>
      </c>
    </row>
    <row r="15" spans="1:37" s="69" customFormat="1" ht="12" customHeight="1">
      <c r="A15" s="154" t="s">
        <v>292</v>
      </c>
      <c r="B15" s="125"/>
      <c r="C15" s="131" t="s">
        <v>144</v>
      </c>
      <c r="D15" s="129"/>
      <c r="E15" s="587" t="s">
        <v>143</v>
      </c>
      <c r="F15" s="588"/>
      <c r="G15" s="588"/>
      <c r="H15" s="171">
        <v>7017</v>
      </c>
      <c r="I15" s="365">
        <v>7017</v>
      </c>
      <c r="J15" s="358">
        <v>7017</v>
      </c>
      <c r="K15" s="171">
        <v>1761</v>
      </c>
      <c r="L15" s="166">
        <v>1761</v>
      </c>
      <c r="M15" s="332">
        <v>1761</v>
      </c>
      <c r="N15" s="171">
        <v>145</v>
      </c>
      <c r="O15" s="365">
        <v>145</v>
      </c>
      <c r="P15" s="332">
        <v>145</v>
      </c>
      <c r="Q15" s="171"/>
      <c r="R15" s="365"/>
      <c r="S15" s="332"/>
      <c r="T15" s="171"/>
      <c r="U15" s="166"/>
      <c r="V15" s="332"/>
      <c r="W15" s="171"/>
      <c r="X15" s="365"/>
      <c r="Y15" s="332"/>
      <c r="Z15" s="171"/>
      <c r="AA15" s="166"/>
      <c r="AB15" s="332"/>
      <c r="AC15" s="171">
        <v>127</v>
      </c>
      <c r="AD15" s="166">
        <v>127</v>
      </c>
      <c r="AE15" s="332">
        <v>127</v>
      </c>
      <c r="AF15" s="257">
        <f t="shared" si="1"/>
        <v>9050</v>
      </c>
      <c r="AG15" s="257">
        <f t="shared" si="2"/>
        <v>9050</v>
      </c>
      <c r="AH15" s="257">
        <f t="shared" si="3"/>
        <v>9050</v>
      </c>
      <c r="AI15" s="381">
        <v>1</v>
      </c>
      <c r="AJ15" s="363">
        <v>1</v>
      </c>
      <c r="AK15" s="389">
        <v>1</v>
      </c>
    </row>
    <row r="16" spans="1:37" s="64" customFormat="1" ht="12.95" customHeight="1">
      <c r="A16" s="155"/>
      <c r="B16" s="125"/>
      <c r="C16" s="131" t="s">
        <v>145</v>
      </c>
      <c r="D16" s="126"/>
      <c r="E16" s="126" t="s">
        <v>41</v>
      </c>
      <c r="F16" s="126"/>
      <c r="G16" s="127"/>
      <c r="H16" s="171">
        <f t="shared" ref="H16:AE16" si="6">SUM(H17:H34)</f>
        <v>9018</v>
      </c>
      <c r="I16" s="365">
        <f t="shared" si="6"/>
        <v>9018</v>
      </c>
      <c r="J16" s="332">
        <f t="shared" si="6"/>
        <v>9115</v>
      </c>
      <c r="K16" s="171">
        <f t="shared" si="6"/>
        <v>2311</v>
      </c>
      <c r="L16" s="166">
        <f t="shared" si="6"/>
        <v>2311</v>
      </c>
      <c r="M16" s="332">
        <f t="shared" si="6"/>
        <v>2337</v>
      </c>
      <c r="N16" s="171">
        <f t="shared" si="6"/>
        <v>48648</v>
      </c>
      <c r="O16" s="365">
        <f t="shared" si="6"/>
        <v>48648</v>
      </c>
      <c r="P16" s="332">
        <f t="shared" si="6"/>
        <v>48514</v>
      </c>
      <c r="Q16" s="171">
        <f t="shared" si="6"/>
        <v>0</v>
      </c>
      <c r="R16" s="365">
        <f t="shared" si="6"/>
        <v>0</v>
      </c>
      <c r="S16" s="332">
        <f t="shared" si="6"/>
        <v>0</v>
      </c>
      <c r="T16" s="171">
        <f t="shared" si="6"/>
        <v>7251</v>
      </c>
      <c r="U16" s="166">
        <f t="shared" si="6"/>
        <v>7251</v>
      </c>
      <c r="V16" s="332">
        <f t="shared" si="6"/>
        <v>9440</v>
      </c>
      <c r="W16" s="171">
        <f t="shared" si="6"/>
        <v>0</v>
      </c>
      <c r="X16" s="365">
        <f t="shared" si="6"/>
        <v>0</v>
      </c>
      <c r="Y16" s="332">
        <f t="shared" si="6"/>
        <v>0</v>
      </c>
      <c r="Z16" s="171">
        <f t="shared" si="6"/>
        <v>1912</v>
      </c>
      <c r="AA16" s="166">
        <f t="shared" si="6"/>
        <v>1885</v>
      </c>
      <c r="AB16" s="332">
        <f t="shared" si="6"/>
        <v>1885</v>
      </c>
      <c r="AC16" s="171">
        <f t="shared" si="6"/>
        <v>109565</v>
      </c>
      <c r="AD16" s="166">
        <f t="shared" si="6"/>
        <v>109565</v>
      </c>
      <c r="AE16" s="166">
        <f t="shared" si="6"/>
        <v>132672</v>
      </c>
      <c r="AF16" s="257">
        <f t="shared" si="1"/>
        <v>178705</v>
      </c>
      <c r="AG16" s="257">
        <f t="shared" si="2"/>
        <v>178678</v>
      </c>
      <c r="AH16" s="257">
        <f t="shared" si="3"/>
        <v>203963</v>
      </c>
      <c r="AI16" s="382">
        <f>SUM(AI17:AI33)</f>
        <v>5.75</v>
      </c>
      <c r="AJ16" s="396">
        <f>SUM(AJ17:AJ33)</f>
        <v>5.75</v>
      </c>
      <c r="AK16" s="390">
        <f>SUM(AK17:AK33)</f>
        <v>5.75</v>
      </c>
    </row>
    <row r="17" spans="1:37" s="19" customFormat="1" ht="12.95" customHeight="1">
      <c r="A17" s="153"/>
      <c r="B17" s="102"/>
      <c r="C17" s="63"/>
      <c r="D17" s="73"/>
      <c r="E17" s="17"/>
      <c r="F17" s="22"/>
      <c r="G17" s="323"/>
      <c r="H17" s="173"/>
      <c r="I17" s="366"/>
      <c r="J17" s="324"/>
      <c r="K17" s="173"/>
      <c r="L17" s="373"/>
      <c r="M17" s="333"/>
      <c r="N17" s="170"/>
      <c r="O17" s="364"/>
      <c r="P17" s="331"/>
      <c r="Q17" s="170"/>
      <c r="R17" s="364"/>
      <c r="S17" s="331"/>
      <c r="T17" s="173"/>
      <c r="U17" s="373"/>
      <c r="V17" s="333"/>
      <c r="W17" s="173"/>
      <c r="X17" s="366"/>
      <c r="Y17" s="333"/>
      <c r="Z17" s="173"/>
      <c r="AA17" s="373"/>
      <c r="AB17" s="333"/>
      <c r="AC17" s="170"/>
      <c r="AD17" s="372"/>
      <c r="AE17" s="331"/>
      <c r="AF17" s="255">
        <f t="shared" si="1"/>
        <v>0</v>
      </c>
      <c r="AG17" s="255">
        <f t="shared" si="2"/>
        <v>0</v>
      </c>
      <c r="AH17" s="255">
        <f t="shared" si="3"/>
        <v>0</v>
      </c>
      <c r="AI17" s="383"/>
      <c r="AJ17" s="397"/>
      <c r="AK17" s="391"/>
    </row>
    <row r="18" spans="1:37" s="19" customFormat="1" ht="12.95" customHeight="1">
      <c r="A18" s="152" t="s">
        <v>272</v>
      </c>
      <c r="B18" s="102"/>
      <c r="C18" s="63"/>
      <c r="D18" s="73" t="s">
        <v>283</v>
      </c>
      <c r="E18" s="17"/>
      <c r="F18" s="21" t="s">
        <v>374</v>
      </c>
      <c r="G18" s="18"/>
      <c r="H18" s="173"/>
      <c r="I18" s="366"/>
      <c r="J18" s="324"/>
      <c r="K18" s="170"/>
      <c r="L18" s="372"/>
      <c r="M18" s="331"/>
      <c r="N18" s="170">
        <v>1130</v>
      </c>
      <c r="O18" s="364">
        <v>1130</v>
      </c>
      <c r="P18" s="331">
        <v>1130</v>
      </c>
      <c r="Q18" s="170"/>
      <c r="R18" s="364"/>
      <c r="S18" s="331"/>
      <c r="T18" s="173"/>
      <c r="U18" s="373"/>
      <c r="V18" s="333"/>
      <c r="W18" s="173"/>
      <c r="X18" s="366"/>
      <c r="Y18" s="333"/>
      <c r="Z18" s="173"/>
      <c r="AA18" s="373"/>
      <c r="AB18" s="333"/>
      <c r="AC18" s="170"/>
      <c r="AD18" s="372"/>
      <c r="AE18" s="331"/>
      <c r="AF18" s="255">
        <f t="shared" ref="AF18:AF27" si="7">SUM(H18+K18+N18+T18+AC18+Q18+Z18+W18)</f>
        <v>1130</v>
      </c>
      <c r="AG18" s="255">
        <f t="shared" ref="AG18:AG27" si="8">SUM(I18+L18+O18+U18+AD18+R18+AA18+X18)</f>
        <v>1130</v>
      </c>
      <c r="AH18" s="255">
        <f t="shared" ref="AH18:AH34" si="9">SUM(J18+M18+P18+V18+AE18+S18+AB18+Y18)</f>
        <v>1130</v>
      </c>
      <c r="AI18" s="383"/>
      <c r="AJ18" s="397"/>
      <c r="AK18" s="391"/>
    </row>
    <row r="19" spans="1:37" s="19" customFormat="1" ht="12.95" customHeight="1">
      <c r="A19" s="152" t="s">
        <v>272</v>
      </c>
      <c r="B19" s="102"/>
      <c r="C19" s="63"/>
      <c r="D19" s="73" t="s">
        <v>275</v>
      </c>
      <c r="E19" s="17"/>
      <c r="F19" s="21" t="s">
        <v>375</v>
      </c>
      <c r="G19" s="18"/>
      <c r="H19" s="173"/>
      <c r="I19" s="366"/>
      <c r="J19" s="324"/>
      <c r="K19" s="170"/>
      <c r="L19" s="372"/>
      <c r="M19" s="331"/>
      <c r="N19" s="170">
        <v>254</v>
      </c>
      <c r="O19" s="364">
        <v>254</v>
      </c>
      <c r="P19" s="331">
        <v>254</v>
      </c>
      <c r="Q19" s="170"/>
      <c r="R19" s="364"/>
      <c r="S19" s="331"/>
      <c r="T19" s="173"/>
      <c r="U19" s="373"/>
      <c r="V19" s="333"/>
      <c r="W19" s="173"/>
      <c r="X19" s="366"/>
      <c r="Y19" s="333"/>
      <c r="Z19" s="173"/>
      <c r="AA19" s="373"/>
      <c r="AB19" s="333"/>
      <c r="AC19" s="170">
        <v>50204</v>
      </c>
      <c r="AD19" s="372">
        <v>50204</v>
      </c>
      <c r="AE19" s="331">
        <v>27966</v>
      </c>
      <c r="AF19" s="255">
        <f t="shared" si="7"/>
        <v>50458</v>
      </c>
      <c r="AG19" s="255">
        <f t="shared" si="8"/>
        <v>50458</v>
      </c>
      <c r="AH19" s="255">
        <f t="shared" si="9"/>
        <v>28220</v>
      </c>
      <c r="AI19" s="383"/>
      <c r="AJ19" s="397"/>
      <c r="AK19" s="391"/>
    </row>
    <row r="20" spans="1:37" s="19" customFormat="1" ht="12.95" customHeight="1">
      <c r="A20" s="152" t="s">
        <v>272</v>
      </c>
      <c r="B20" s="102"/>
      <c r="C20" s="63"/>
      <c r="D20" s="73" t="s">
        <v>276</v>
      </c>
      <c r="E20" s="17"/>
      <c r="F20" s="21" t="s">
        <v>334</v>
      </c>
      <c r="G20" s="18"/>
      <c r="H20" s="170">
        <v>871</v>
      </c>
      <c r="I20" s="364">
        <v>871</v>
      </c>
      <c r="J20" s="357">
        <v>871</v>
      </c>
      <c r="K20" s="170">
        <v>118</v>
      </c>
      <c r="L20" s="372">
        <v>118</v>
      </c>
      <c r="M20" s="331">
        <v>118</v>
      </c>
      <c r="N20" s="170">
        <v>57</v>
      </c>
      <c r="O20" s="364">
        <v>57</v>
      </c>
      <c r="P20" s="331">
        <v>57</v>
      </c>
      <c r="Q20" s="173"/>
      <c r="R20" s="366"/>
      <c r="S20" s="333"/>
      <c r="T20" s="173"/>
      <c r="U20" s="373"/>
      <c r="V20" s="333"/>
      <c r="W20" s="173"/>
      <c r="X20" s="366"/>
      <c r="Y20" s="333"/>
      <c r="Z20" s="173"/>
      <c r="AA20" s="373"/>
      <c r="AB20" s="333"/>
      <c r="AC20" s="170"/>
      <c r="AD20" s="372"/>
      <c r="AE20" s="331"/>
      <c r="AF20" s="255">
        <f t="shared" si="7"/>
        <v>1046</v>
      </c>
      <c r="AG20" s="255">
        <f t="shared" si="8"/>
        <v>1046</v>
      </c>
      <c r="AH20" s="255">
        <f t="shared" si="9"/>
        <v>1046</v>
      </c>
      <c r="AI20" s="383">
        <v>1</v>
      </c>
      <c r="AJ20" s="397">
        <v>1</v>
      </c>
      <c r="AK20" s="391">
        <v>1</v>
      </c>
    </row>
    <row r="21" spans="1:37" s="19" customFormat="1" ht="12.95" customHeight="1">
      <c r="A21" s="152" t="s">
        <v>272</v>
      </c>
      <c r="B21" s="102"/>
      <c r="C21" s="63"/>
      <c r="D21" s="73" t="s">
        <v>277</v>
      </c>
      <c r="E21" s="17"/>
      <c r="F21" s="576" t="s">
        <v>149</v>
      </c>
      <c r="G21" s="577"/>
      <c r="H21" s="173"/>
      <c r="I21" s="366"/>
      <c r="J21" s="324"/>
      <c r="K21" s="173"/>
      <c r="L21" s="373"/>
      <c r="M21" s="333"/>
      <c r="N21" s="170"/>
      <c r="O21" s="364"/>
      <c r="P21" s="331"/>
      <c r="Q21" s="170"/>
      <c r="R21" s="364"/>
      <c r="S21" s="331"/>
      <c r="T21" s="173"/>
      <c r="U21" s="373"/>
      <c r="V21" s="333"/>
      <c r="W21" s="173"/>
      <c r="X21" s="366"/>
      <c r="Y21" s="333"/>
      <c r="Z21" s="173"/>
      <c r="AA21" s="373"/>
      <c r="AB21" s="333"/>
      <c r="AC21" s="170">
        <v>26025</v>
      </c>
      <c r="AD21" s="372">
        <v>26025</v>
      </c>
      <c r="AE21" s="331">
        <v>26498</v>
      </c>
      <c r="AF21" s="255">
        <f t="shared" si="7"/>
        <v>26025</v>
      </c>
      <c r="AG21" s="255">
        <f t="shared" si="8"/>
        <v>26025</v>
      </c>
      <c r="AH21" s="255">
        <f t="shared" si="9"/>
        <v>26498</v>
      </c>
      <c r="AI21" s="383"/>
      <c r="AJ21" s="397"/>
      <c r="AK21" s="391"/>
    </row>
    <row r="22" spans="1:37" s="136" customFormat="1" ht="12.95" customHeight="1">
      <c r="A22" s="158" t="s">
        <v>272</v>
      </c>
      <c r="B22" s="132"/>
      <c r="C22" s="133"/>
      <c r="D22" s="160">
        <v>5</v>
      </c>
      <c r="E22" s="134"/>
      <c r="F22" s="159" t="s">
        <v>376</v>
      </c>
      <c r="G22" s="135"/>
      <c r="H22" s="172"/>
      <c r="I22" s="367"/>
      <c r="J22" s="359"/>
      <c r="K22" s="172"/>
      <c r="L22" s="374"/>
      <c r="M22" s="334"/>
      <c r="N22" s="335"/>
      <c r="O22" s="375"/>
      <c r="P22" s="336"/>
      <c r="Q22" s="335"/>
      <c r="R22" s="375"/>
      <c r="S22" s="336"/>
      <c r="T22" s="172"/>
      <c r="U22" s="374"/>
      <c r="V22" s="334"/>
      <c r="W22" s="172"/>
      <c r="X22" s="367"/>
      <c r="Y22" s="334"/>
      <c r="Z22" s="172"/>
      <c r="AA22" s="374"/>
      <c r="AB22" s="334"/>
      <c r="AC22" s="172"/>
      <c r="AD22" s="374"/>
      <c r="AE22" s="334"/>
      <c r="AF22" s="255">
        <f t="shared" si="7"/>
        <v>0</v>
      </c>
      <c r="AG22" s="255">
        <f t="shared" si="8"/>
        <v>0</v>
      </c>
      <c r="AH22" s="255">
        <f t="shared" si="9"/>
        <v>0</v>
      </c>
      <c r="AI22" s="384"/>
      <c r="AJ22" s="398"/>
      <c r="AK22" s="392"/>
    </row>
    <row r="23" spans="1:37" s="19" customFormat="1" ht="12.95" customHeight="1">
      <c r="A23" s="152" t="s">
        <v>272</v>
      </c>
      <c r="B23" s="102"/>
      <c r="C23" s="63"/>
      <c r="D23" s="73" t="s">
        <v>330</v>
      </c>
      <c r="E23" s="17"/>
      <c r="F23" s="576" t="s">
        <v>377</v>
      </c>
      <c r="G23" s="577"/>
      <c r="H23" s="173"/>
      <c r="I23" s="366"/>
      <c r="J23" s="324"/>
      <c r="K23" s="173"/>
      <c r="L23" s="373"/>
      <c r="M23" s="333"/>
      <c r="N23" s="170"/>
      <c r="O23" s="364"/>
      <c r="P23" s="331"/>
      <c r="Q23" s="170"/>
      <c r="R23" s="364"/>
      <c r="S23" s="331"/>
      <c r="T23" s="173"/>
      <c r="U23" s="373"/>
      <c r="V23" s="333"/>
      <c r="W23" s="173"/>
      <c r="X23" s="366"/>
      <c r="Y23" s="333"/>
      <c r="Z23" s="173"/>
      <c r="AA23" s="373"/>
      <c r="AB23" s="333"/>
      <c r="AC23" s="170"/>
      <c r="AD23" s="372"/>
      <c r="AE23" s="331"/>
      <c r="AF23" s="255">
        <f t="shared" si="7"/>
        <v>0</v>
      </c>
      <c r="AG23" s="255">
        <f t="shared" si="8"/>
        <v>0</v>
      </c>
      <c r="AH23" s="255">
        <f t="shared" si="9"/>
        <v>0</v>
      </c>
      <c r="AI23" s="383"/>
      <c r="AJ23" s="397"/>
      <c r="AK23" s="391"/>
    </row>
    <row r="24" spans="1:37" s="19" customFormat="1" ht="12.95" customHeight="1">
      <c r="A24" s="152" t="s">
        <v>272</v>
      </c>
      <c r="B24" s="102"/>
      <c r="C24" s="63"/>
      <c r="D24" s="73" t="s">
        <v>331</v>
      </c>
      <c r="E24" s="17"/>
      <c r="F24" s="576" t="s">
        <v>378</v>
      </c>
      <c r="G24" s="577"/>
      <c r="H24" s="173"/>
      <c r="I24" s="366"/>
      <c r="J24" s="324"/>
      <c r="K24" s="173"/>
      <c r="L24" s="373"/>
      <c r="M24" s="333"/>
      <c r="N24" s="170">
        <v>983</v>
      </c>
      <c r="O24" s="364">
        <v>983</v>
      </c>
      <c r="P24" s="331">
        <v>983</v>
      </c>
      <c r="Q24" s="170"/>
      <c r="R24" s="364"/>
      <c r="S24" s="331"/>
      <c r="T24" s="173"/>
      <c r="U24" s="373"/>
      <c r="V24" s="333"/>
      <c r="W24" s="173"/>
      <c r="X24" s="366"/>
      <c r="Y24" s="333"/>
      <c r="Z24" s="173"/>
      <c r="AA24" s="373"/>
      <c r="AB24" s="333"/>
      <c r="AC24" s="170">
        <v>13066</v>
      </c>
      <c r="AD24" s="372">
        <v>13066</v>
      </c>
      <c r="AE24" s="331">
        <v>13066</v>
      </c>
      <c r="AF24" s="255">
        <f t="shared" si="7"/>
        <v>14049</v>
      </c>
      <c r="AG24" s="255">
        <f t="shared" si="8"/>
        <v>14049</v>
      </c>
      <c r="AH24" s="255">
        <f t="shared" si="9"/>
        <v>14049</v>
      </c>
      <c r="AI24" s="383"/>
      <c r="AJ24" s="397"/>
      <c r="AK24" s="391"/>
    </row>
    <row r="25" spans="1:37" ht="12.95" customHeight="1">
      <c r="A25" s="152" t="s">
        <v>272</v>
      </c>
      <c r="B25" s="100"/>
      <c r="C25" s="63"/>
      <c r="D25" s="73" t="s">
        <v>278</v>
      </c>
      <c r="E25" s="21"/>
      <c r="F25" s="21" t="s">
        <v>379</v>
      </c>
      <c r="G25" s="22"/>
      <c r="H25" s="170"/>
      <c r="I25" s="364"/>
      <c r="J25" s="357"/>
      <c r="K25" s="170"/>
      <c r="L25" s="372"/>
      <c r="M25" s="331"/>
      <c r="N25" s="170">
        <v>3875</v>
      </c>
      <c r="O25" s="364">
        <v>3875</v>
      </c>
      <c r="P25" s="331">
        <v>3875</v>
      </c>
      <c r="Q25" s="170"/>
      <c r="R25" s="364"/>
      <c r="S25" s="331"/>
      <c r="T25" s="170"/>
      <c r="U25" s="372"/>
      <c r="V25" s="331"/>
      <c r="W25" s="170"/>
      <c r="X25" s="364"/>
      <c r="Y25" s="331"/>
      <c r="Z25" s="170"/>
      <c r="AA25" s="372"/>
      <c r="AB25" s="331"/>
      <c r="AC25" s="170">
        <v>19000</v>
      </c>
      <c r="AD25" s="372">
        <v>19000</v>
      </c>
      <c r="AE25" s="331">
        <v>19000</v>
      </c>
      <c r="AF25" s="255">
        <f t="shared" si="7"/>
        <v>22875</v>
      </c>
      <c r="AG25" s="255">
        <f t="shared" si="8"/>
        <v>22875</v>
      </c>
      <c r="AH25" s="255">
        <f t="shared" si="9"/>
        <v>22875</v>
      </c>
      <c r="AI25" s="380"/>
      <c r="AJ25" s="394"/>
      <c r="AK25" s="306"/>
    </row>
    <row r="26" spans="1:37" ht="12.95" customHeight="1">
      <c r="A26" s="152" t="s">
        <v>272</v>
      </c>
      <c r="B26" s="100"/>
      <c r="C26" s="63"/>
      <c r="D26" s="73" t="s">
        <v>273</v>
      </c>
      <c r="E26" s="21"/>
      <c r="F26" s="24" t="s">
        <v>380</v>
      </c>
      <c r="G26" s="22"/>
      <c r="H26" s="170">
        <v>4268</v>
      </c>
      <c r="I26" s="364">
        <v>4268</v>
      </c>
      <c r="J26" s="357">
        <v>4313</v>
      </c>
      <c r="K26" s="170">
        <v>1183</v>
      </c>
      <c r="L26" s="372">
        <v>1183</v>
      </c>
      <c r="M26" s="331">
        <v>1195</v>
      </c>
      <c r="N26" s="170">
        <v>1550</v>
      </c>
      <c r="O26" s="364">
        <v>1550</v>
      </c>
      <c r="P26" s="331">
        <v>1550</v>
      </c>
      <c r="Q26" s="170"/>
      <c r="R26" s="364"/>
      <c r="S26" s="331"/>
      <c r="T26" s="170"/>
      <c r="U26" s="372"/>
      <c r="V26" s="331"/>
      <c r="W26" s="170"/>
      <c r="X26" s="364"/>
      <c r="Y26" s="331"/>
      <c r="Z26" s="170"/>
      <c r="AA26" s="372"/>
      <c r="AB26" s="331"/>
      <c r="AC26" s="170">
        <v>254</v>
      </c>
      <c r="AD26" s="372">
        <v>254</v>
      </c>
      <c r="AE26" s="331">
        <v>254</v>
      </c>
      <c r="AF26" s="255">
        <f t="shared" si="7"/>
        <v>7255</v>
      </c>
      <c r="AG26" s="255">
        <f t="shared" si="8"/>
        <v>7255</v>
      </c>
      <c r="AH26" s="255">
        <f t="shared" si="9"/>
        <v>7312</v>
      </c>
      <c r="AI26" s="380">
        <v>3</v>
      </c>
      <c r="AJ26" s="394">
        <v>3</v>
      </c>
      <c r="AK26" s="306">
        <v>3</v>
      </c>
    </row>
    <row r="27" spans="1:37" ht="12.95" customHeight="1">
      <c r="A27" s="152" t="s">
        <v>272</v>
      </c>
      <c r="B27" s="100"/>
      <c r="C27" s="63"/>
      <c r="D27" s="73" t="s">
        <v>274</v>
      </c>
      <c r="E27" s="21"/>
      <c r="F27" s="309" t="s">
        <v>381</v>
      </c>
      <c r="G27" s="22"/>
      <c r="H27" s="170">
        <v>3879</v>
      </c>
      <c r="I27" s="364">
        <v>3879</v>
      </c>
      <c r="J27" s="357">
        <v>3931</v>
      </c>
      <c r="K27" s="170">
        <v>1010</v>
      </c>
      <c r="L27" s="372">
        <v>1010</v>
      </c>
      <c r="M27" s="331">
        <v>1024</v>
      </c>
      <c r="N27" s="170">
        <v>29350</v>
      </c>
      <c r="O27" s="364">
        <v>29350</v>
      </c>
      <c r="P27" s="331">
        <v>29216</v>
      </c>
      <c r="Q27" s="170"/>
      <c r="R27" s="364"/>
      <c r="S27" s="331"/>
      <c r="T27" s="170">
        <v>1000</v>
      </c>
      <c r="U27" s="372">
        <v>1000</v>
      </c>
      <c r="V27" s="331">
        <v>2912</v>
      </c>
      <c r="W27" s="170"/>
      <c r="X27" s="364"/>
      <c r="Y27" s="331"/>
      <c r="Z27" s="170"/>
      <c r="AA27" s="372"/>
      <c r="AB27" s="331"/>
      <c r="AC27" s="170">
        <v>1016</v>
      </c>
      <c r="AD27" s="372">
        <v>1016</v>
      </c>
      <c r="AE27" s="331">
        <v>40220</v>
      </c>
      <c r="AF27" s="255">
        <f t="shared" si="7"/>
        <v>36255</v>
      </c>
      <c r="AG27" s="255">
        <f t="shared" si="8"/>
        <v>36255</v>
      </c>
      <c r="AH27" s="255">
        <f t="shared" si="9"/>
        <v>77303</v>
      </c>
      <c r="AI27" s="380">
        <v>1.75</v>
      </c>
      <c r="AJ27" s="394">
        <v>1.75</v>
      </c>
      <c r="AK27" s="306">
        <v>1.75</v>
      </c>
    </row>
    <row r="28" spans="1:37" ht="12.95" customHeight="1">
      <c r="A28" s="152"/>
      <c r="B28" s="100"/>
      <c r="C28" s="63"/>
      <c r="D28" s="73" t="s">
        <v>279</v>
      </c>
      <c r="E28" s="21"/>
      <c r="F28" s="354" t="s">
        <v>450</v>
      </c>
      <c r="G28" s="22"/>
      <c r="H28" s="170"/>
      <c r="I28" s="364"/>
      <c r="J28" s="357"/>
      <c r="K28" s="170"/>
      <c r="L28" s="372"/>
      <c r="M28" s="331"/>
      <c r="N28" s="170"/>
      <c r="O28" s="364"/>
      <c r="P28" s="331"/>
      <c r="Q28" s="170"/>
      <c r="R28" s="364"/>
      <c r="S28" s="331"/>
      <c r="T28" s="170"/>
      <c r="U28" s="372"/>
      <c r="V28" s="331"/>
      <c r="W28" s="170"/>
      <c r="X28" s="364"/>
      <c r="Y28" s="331"/>
      <c r="Z28" s="170"/>
      <c r="AA28" s="372"/>
      <c r="AB28" s="331"/>
      <c r="AC28" s="170"/>
      <c r="AD28" s="372"/>
      <c r="AE28" s="331">
        <v>2800</v>
      </c>
      <c r="AF28" s="255">
        <f t="shared" ref="AF28:AF45" si="10">SUM(H28+K28+N28+T28+AC28+Q28+Z28+W28)</f>
        <v>0</v>
      </c>
      <c r="AG28" s="255"/>
      <c r="AH28" s="255">
        <f t="shared" si="9"/>
        <v>2800</v>
      </c>
      <c r="AI28" s="380"/>
      <c r="AJ28" s="394"/>
      <c r="AK28" s="306"/>
    </row>
    <row r="29" spans="1:37" ht="12.95" customHeight="1">
      <c r="A29" s="152" t="s">
        <v>315</v>
      </c>
      <c r="B29" s="100"/>
      <c r="C29" s="63"/>
      <c r="D29" s="73" t="s">
        <v>302</v>
      </c>
      <c r="E29" s="21"/>
      <c r="F29" s="308" t="s">
        <v>383</v>
      </c>
      <c r="G29" s="22"/>
      <c r="H29" s="170"/>
      <c r="I29" s="364"/>
      <c r="J29" s="357"/>
      <c r="K29" s="170"/>
      <c r="L29" s="372"/>
      <c r="M29" s="331"/>
      <c r="N29" s="170"/>
      <c r="O29" s="364"/>
      <c r="P29" s="331"/>
      <c r="Q29" s="170"/>
      <c r="R29" s="364"/>
      <c r="S29" s="331"/>
      <c r="T29" s="170">
        <v>3522</v>
      </c>
      <c r="U29" s="372">
        <v>3522</v>
      </c>
      <c r="V29" s="331">
        <v>3799</v>
      </c>
      <c r="W29" s="170"/>
      <c r="X29" s="364"/>
      <c r="Y29" s="331"/>
      <c r="Z29" s="170"/>
      <c r="AA29" s="372"/>
      <c r="AB29" s="331"/>
      <c r="AC29" s="170"/>
      <c r="AD29" s="372"/>
      <c r="AE29" s="331"/>
      <c r="AF29" s="255">
        <f t="shared" si="10"/>
        <v>3522</v>
      </c>
      <c r="AG29" s="255">
        <f t="shared" ref="AG29:AG45" si="11">SUM(I29+L29+O29+U29+AD29+R29+AA29+X29)</f>
        <v>3522</v>
      </c>
      <c r="AH29" s="255">
        <f t="shared" si="9"/>
        <v>3799</v>
      </c>
      <c r="AI29" s="380"/>
      <c r="AJ29" s="394"/>
      <c r="AK29" s="306"/>
    </row>
    <row r="30" spans="1:37" ht="12.95" customHeight="1">
      <c r="A30" s="152" t="s">
        <v>272</v>
      </c>
      <c r="B30" s="100"/>
      <c r="C30" s="63"/>
      <c r="D30" s="73" t="s">
        <v>303</v>
      </c>
      <c r="E30" s="21"/>
      <c r="F30" s="21" t="s">
        <v>259</v>
      </c>
      <c r="G30" s="22"/>
      <c r="H30" s="170"/>
      <c r="I30" s="364"/>
      <c r="J30" s="357"/>
      <c r="K30" s="170"/>
      <c r="L30" s="372"/>
      <c r="M30" s="331"/>
      <c r="N30" s="170">
        <v>11195</v>
      </c>
      <c r="O30" s="364">
        <v>11195</v>
      </c>
      <c r="P30" s="331">
        <v>11195</v>
      </c>
      <c r="Q30" s="170"/>
      <c r="R30" s="364"/>
      <c r="S30" s="331"/>
      <c r="T30" s="170"/>
      <c r="U30" s="372"/>
      <c r="V30" s="331"/>
      <c r="W30" s="170"/>
      <c r="X30" s="364"/>
      <c r="Y30" s="331"/>
      <c r="Z30" s="170"/>
      <c r="AA30" s="372"/>
      <c r="AB30" s="331"/>
      <c r="AC30" s="170"/>
      <c r="AD30" s="372"/>
      <c r="AE30" s="331">
        <v>1598</v>
      </c>
      <c r="AF30" s="255">
        <f t="shared" si="10"/>
        <v>11195</v>
      </c>
      <c r="AG30" s="255">
        <f t="shared" si="11"/>
        <v>11195</v>
      </c>
      <c r="AH30" s="255">
        <f t="shared" si="9"/>
        <v>12793</v>
      </c>
      <c r="AI30" s="380"/>
      <c r="AJ30" s="394"/>
      <c r="AK30" s="306"/>
    </row>
    <row r="31" spans="1:37" ht="12.95" customHeight="1">
      <c r="A31" s="152" t="s">
        <v>272</v>
      </c>
      <c r="B31" s="103"/>
      <c r="C31" s="66"/>
      <c r="D31" s="73"/>
      <c r="E31" s="21"/>
      <c r="F31" s="22" t="s">
        <v>453</v>
      </c>
      <c r="G31" s="304"/>
      <c r="H31" s="170"/>
      <c r="I31" s="364"/>
      <c r="J31" s="357"/>
      <c r="K31" s="170"/>
      <c r="L31" s="372"/>
      <c r="M31" s="331"/>
      <c r="N31" s="170"/>
      <c r="O31" s="364"/>
      <c r="P31" s="331"/>
      <c r="Q31" s="170"/>
      <c r="R31" s="364"/>
      <c r="S31" s="331"/>
      <c r="T31" s="170"/>
      <c r="U31" s="372"/>
      <c r="V31" s="331"/>
      <c r="W31" s="170"/>
      <c r="X31" s="364"/>
      <c r="Y31" s="331"/>
      <c r="Z31" s="170"/>
      <c r="AA31" s="372"/>
      <c r="AB31" s="331"/>
      <c r="AC31" s="170"/>
      <c r="AD31" s="372"/>
      <c r="AE31" s="331">
        <v>1270</v>
      </c>
      <c r="AF31" s="255">
        <f t="shared" si="10"/>
        <v>0</v>
      </c>
      <c r="AG31" s="255">
        <f t="shared" si="11"/>
        <v>0</v>
      </c>
      <c r="AH31" s="255">
        <f t="shared" si="9"/>
        <v>1270</v>
      </c>
      <c r="AI31" s="380"/>
      <c r="AJ31" s="394"/>
      <c r="AK31" s="306"/>
    </row>
    <row r="32" spans="1:37" ht="12.95" customHeight="1">
      <c r="A32" s="152" t="s">
        <v>272</v>
      </c>
      <c r="B32" s="103"/>
      <c r="C32" s="66"/>
      <c r="D32" s="73" t="s">
        <v>417</v>
      </c>
      <c r="E32" s="21"/>
      <c r="F32" s="22" t="s">
        <v>419</v>
      </c>
      <c r="G32" s="304"/>
      <c r="H32" s="170"/>
      <c r="I32" s="364"/>
      <c r="J32" s="357"/>
      <c r="K32" s="170"/>
      <c r="L32" s="372"/>
      <c r="M32" s="331"/>
      <c r="N32" s="170">
        <v>254</v>
      </c>
      <c r="O32" s="364">
        <v>254</v>
      </c>
      <c r="P32" s="331">
        <v>254</v>
      </c>
      <c r="Q32" s="170"/>
      <c r="R32" s="364"/>
      <c r="S32" s="331"/>
      <c r="T32" s="170">
        <v>570</v>
      </c>
      <c r="U32" s="372">
        <v>570</v>
      </c>
      <c r="V32" s="331">
        <v>570</v>
      </c>
      <c r="W32" s="170"/>
      <c r="X32" s="364"/>
      <c r="Y32" s="331"/>
      <c r="Z32" s="170"/>
      <c r="AA32" s="372"/>
      <c r="AB32" s="331"/>
      <c r="AC32" s="170"/>
      <c r="AD32" s="372"/>
      <c r="AE32" s="331"/>
      <c r="AF32" s="255">
        <f t="shared" si="10"/>
        <v>824</v>
      </c>
      <c r="AG32" s="255">
        <f t="shared" si="11"/>
        <v>824</v>
      </c>
      <c r="AH32" s="255">
        <f t="shared" si="9"/>
        <v>824</v>
      </c>
      <c r="AI32" s="380"/>
      <c r="AJ32" s="394"/>
      <c r="AK32" s="306"/>
    </row>
    <row r="33" spans="1:37" ht="12.95" customHeight="1">
      <c r="A33" s="152" t="s">
        <v>272</v>
      </c>
      <c r="B33" s="103"/>
      <c r="C33" s="66"/>
      <c r="D33" s="73" t="s">
        <v>451</v>
      </c>
      <c r="E33" s="21"/>
      <c r="F33" s="576" t="s">
        <v>432</v>
      </c>
      <c r="G33" s="577"/>
      <c r="H33" s="170"/>
      <c r="I33" s="364"/>
      <c r="J33" s="357"/>
      <c r="K33" s="170"/>
      <c r="L33" s="372"/>
      <c r="M33" s="331"/>
      <c r="N33" s="170"/>
      <c r="O33" s="364"/>
      <c r="P33" s="331"/>
      <c r="Q33" s="170"/>
      <c r="R33" s="364"/>
      <c r="S33" s="331"/>
      <c r="T33" s="170">
        <v>2159</v>
      </c>
      <c r="U33" s="372">
        <v>2159</v>
      </c>
      <c r="V33" s="331">
        <v>2159</v>
      </c>
      <c r="W33" s="170"/>
      <c r="X33" s="364"/>
      <c r="Y33" s="331"/>
      <c r="Z33" s="170"/>
      <c r="AA33" s="372"/>
      <c r="AB33" s="331"/>
      <c r="AC33" s="170"/>
      <c r="AD33" s="372"/>
      <c r="AE33" s="331"/>
      <c r="AF33" s="255">
        <f t="shared" si="10"/>
        <v>2159</v>
      </c>
      <c r="AG33" s="255">
        <f t="shared" si="11"/>
        <v>2159</v>
      </c>
      <c r="AH33" s="255">
        <f t="shared" si="9"/>
        <v>2159</v>
      </c>
      <c r="AI33" s="380"/>
      <c r="AJ33" s="394"/>
      <c r="AK33" s="306"/>
    </row>
    <row r="34" spans="1:37" ht="12.95" customHeight="1">
      <c r="A34" s="152"/>
      <c r="B34" s="103"/>
      <c r="C34" s="66"/>
      <c r="D34" s="73" t="s">
        <v>452</v>
      </c>
      <c r="E34" s="21"/>
      <c r="F34" s="576" t="s">
        <v>435</v>
      </c>
      <c r="G34" s="577"/>
      <c r="H34" s="170"/>
      <c r="I34" s="364"/>
      <c r="J34" s="357"/>
      <c r="K34" s="170"/>
      <c r="L34" s="372"/>
      <c r="M34" s="331"/>
      <c r="N34" s="170"/>
      <c r="O34" s="364"/>
      <c r="P34" s="331"/>
      <c r="Q34" s="170"/>
      <c r="R34" s="364"/>
      <c r="S34" s="331"/>
      <c r="T34" s="170"/>
      <c r="U34" s="372"/>
      <c r="V34" s="331"/>
      <c r="W34" s="170"/>
      <c r="X34" s="364"/>
      <c r="Y34" s="331"/>
      <c r="Z34" s="170">
        <v>1912</v>
      </c>
      <c r="AA34" s="372">
        <v>1885</v>
      </c>
      <c r="AB34" s="331">
        <v>1885</v>
      </c>
      <c r="AC34" s="170"/>
      <c r="AD34" s="372"/>
      <c r="AE34" s="331"/>
      <c r="AF34" s="255">
        <f t="shared" si="10"/>
        <v>1912</v>
      </c>
      <c r="AG34" s="255">
        <f t="shared" si="11"/>
        <v>1885</v>
      </c>
      <c r="AH34" s="255">
        <f t="shared" si="9"/>
        <v>1885</v>
      </c>
      <c r="AI34" s="380"/>
      <c r="AJ34" s="394"/>
      <c r="AK34" s="306"/>
    </row>
    <row r="35" spans="1:37" s="19" customFormat="1" ht="12.95" customHeight="1">
      <c r="A35" s="153"/>
      <c r="B35" s="101"/>
      <c r="C35" s="70" t="s">
        <v>145</v>
      </c>
      <c r="D35" s="65"/>
      <c r="E35" s="33" t="s">
        <v>26</v>
      </c>
      <c r="F35" s="33"/>
      <c r="G35" s="34"/>
      <c r="H35" s="169">
        <f t="shared" ref="H35:P35" si="12">SUM(H36:H38)</f>
        <v>0</v>
      </c>
      <c r="I35" s="363">
        <f t="shared" si="12"/>
        <v>0</v>
      </c>
      <c r="J35" s="330">
        <f t="shared" si="12"/>
        <v>0</v>
      </c>
      <c r="K35" s="169">
        <f t="shared" si="12"/>
        <v>0</v>
      </c>
      <c r="L35" s="165">
        <f t="shared" si="12"/>
        <v>0</v>
      </c>
      <c r="M35" s="330">
        <f t="shared" si="12"/>
        <v>0</v>
      </c>
      <c r="N35" s="169">
        <f t="shared" si="12"/>
        <v>1287</v>
      </c>
      <c r="O35" s="363">
        <f t="shared" si="12"/>
        <v>1287</v>
      </c>
      <c r="P35" s="330">
        <f t="shared" si="12"/>
        <v>1287</v>
      </c>
      <c r="Q35" s="169"/>
      <c r="R35" s="363"/>
      <c r="S35" s="330"/>
      <c r="T35" s="169">
        <f>SUM(T36:T38)</f>
        <v>0</v>
      </c>
      <c r="U35" s="165"/>
      <c r="V35" s="330"/>
      <c r="W35" s="169">
        <f t="shared" ref="W35:AE35" si="13">SUM(W36:W38)</f>
        <v>0</v>
      </c>
      <c r="X35" s="363">
        <f t="shared" si="13"/>
        <v>0</v>
      </c>
      <c r="Y35" s="165">
        <f t="shared" si="13"/>
        <v>0</v>
      </c>
      <c r="Z35" s="169">
        <f t="shared" si="13"/>
        <v>0</v>
      </c>
      <c r="AA35" s="169">
        <f t="shared" si="13"/>
        <v>0</v>
      </c>
      <c r="AB35" s="165">
        <f t="shared" si="13"/>
        <v>0</v>
      </c>
      <c r="AC35" s="169">
        <f t="shared" si="13"/>
        <v>381</v>
      </c>
      <c r="AD35" s="165">
        <f t="shared" si="13"/>
        <v>381</v>
      </c>
      <c r="AE35" s="165">
        <f t="shared" si="13"/>
        <v>381</v>
      </c>
      <c r="AF35" s="257">
        <f t="shared" si="10"/>
        <v>1668</v>
      </c>
      <c r="AG35" s="257">
        <f t="shared" si="11"/>
        <v>1668</v>
      </c>
      <c r="AH35" s="257">
        <f t="shared" ref="AH35:AH45" si="14">SUM(J35+M35+P35+V35+AE35+S35+AB35+Y35)</f>
        <v>1668</v>
      </c>
      <c r="AI35" s="381">
        <f>SUM(AI36:AI38)</f>
        <v>0</v>
      </c>
      <c r="AJ35" s="363">
        <f>SUM(AJ36:AJ38)</f>
        <v>0</v>
      </c>
      <c r="AK35" s="389">
        <f>SUM(AK36:AK38)</f>
        <v>0</v>
      </c>
    </row>
    <row r="36" spans="1:37" ht="12.95" customHeight="1">
      <c r="A36" s="152" t="s">
        <v>281</v>
      </c>
      <c r="B36" s="104"/>
      <c r="C36" s="67"/>
      <c r="D36" s="72">
        <v>1</v>
      </c>
      <c r="E36" s="21"/>
      <c r="F36" s="21" t="s">
        <v>35</v>
      </c>
      <c r="G36" s="22"/>
      <c r="H36" s="170"/>
      <c r="I36" s="364"/>
      <c r="J36" s="357"/>
      <c r="K36" s="170"/>
      <c r="L36" s="372"/>
      <c r="M36" s="331"/>
      <c r="N36" s="170">
        <v>813</v>
      </c>
      <c r="O36" s="364">
        <v>813</v>
      </c>
      <c r="P36" s="331">
        <v>813</v>
      </c>
      <c r="Q36" s="170"/>
      <c r="R36" s="364"/>
      <c r="S36" s="331"/>
      <c r="T36" s="170"/>
      <c r="U36" s="372"/>
      <c r="V36" s="331"/>
      <c r="W36" s="170"/>
      <c r="X36" s="364"/>
      <c r="Y36" s="331"/>
      <c r="Z36" s="170"/>
      <c r="AA36" s="372"/>
      <c r="AB36" s="331"/>
      <c r="AC36" s="170">
        <v>381</v>
      </c>
      <c r="AD36" s="372">
        <v>381</v>
      </c>
      <c r="AE36" s="331">
        <v>381</v>
      </c>
      <c r="AF36" s="255">
        <f t="shared" si="10"/>
        <v>1194</v>
      </c>
      <c r="AG36" s="255">
        <f t="shared" si="11"/>
        <v>1194</v>
      </c>
      <c r="AH36" s="255">
        <f t="shared" si="14"/>
        <v>1194</v>
      </c>
      <c r="AI36" s="380"/>
      <c r="AJ36" s="394"/>
      <c r="AK36" s="306"/>
    </row>
    <row r="37" spans="1:37" ht="12.95" customHeight="1">
      <c r="A37" s="152" t="s">
        <v>314</v>
      </c>
      <c r="B37" s="104"/>
      <c r="C37" s="67"/>
      <c r="D37" s="72">
        <v>2</v>
      </c>
      <c r="E37" s="21"/>
      <c r="F37" s="21" t="s">
        <v>293</v>
      </c>
      <c r="G37" s="22"/>
      <c r="H37" s="170"/>
      <c r="I37" s="364"/>
      <c r="J37" s="357"/>
      <c r="K37" s="170"/>
      <c r="L37" s="372"/>
      <c r="M37" s="331"/>
      <c r="N37" s="170">
        <v>360</v>
      </c>
      <c r="O37" s="364">
        <v>360</v>
      </c>
      <c r="P37" s="331">
        <v>360</v>
      </c>
      <c r="Q37" s="170"/>
      <c r="R37" s="364"/>
      <c r="S37" s="331"/>
      <c r="T37" s="170"/>
      <c r="U37" s="372"/>
      <c r="V37" s="331"/>
      <c r="W37" s="170"/>
      <c r="X37" s="364"/>
      <c r="Y37" s="331"/>
      <c r="Z37" s="170"/>
      <c r="AA37" s="372"/>
      <c r="AB37" s="331"/>
      <c r="AC37" s="170"/>
      <c r="AD37" s="372"/>
      <c r="AE37" s="331"/>
      <c r="AF37" s="255">
        <f t="shared" si="10"/>
        <v>360</v>
      </c>
      <c r="AG37" s="255">
        <f t="shared" si="11"/>
        <v>360</v>
      </c>
      <c r="AH37" s="255">
        <f t="shared" si="14"/>
        <v>360</v>
      </c>
      <c r="AI37" s="380"/>
      <c r="AJ37" s="394"/>
      <c r="AK37" s="306"/>
    </row>
    <row r="38" spans="1:37" ht="12.95" customHeight="1">
      <c r="A38" s="152" t="s">
        <v>272</v>
      </c>
      <c r="B38" s="100"/>
      <c r="C38" s="20"/>
      <c r="D38" s="72">
        <v>3</v>
      </c>
      <c r="E38" s="21"/>
      <c r="F38" s="21" t="s">
        <v>382</v>
      </c>
      <c r="G38" s="22"/>
      <c r="H38" s="170"/>
      <c r="I38" s="364"/>
      <c r="J38" s="357"/>
      <c r="K38" s="170"/>
      <c r="L38" s="372"/>
      <c r="M38" s="331"/>
      <c r="N38" s="170">
        <v>114</v>
      </c>
      <c r="O38" s="364">
        <v>114</v>
      </c>
      <c r="P38" s="331">
        <v>114</v>
      </c>
      <c r="Q38" s="170"/>
      <c r="R38" s="364"/>
      <c r="S38" s="331"/>
      <c r="T38" s="170"/>
      <c r="U38" s="372"/>
      <c r="V38" s="331"/>
      <c r="W38" s="170"/>
      <c r="X38" s="364"/>
      <c r="Y38" s="331"/>
      <c r="Z38" s="170"/>
      <c r="AA38" s="372"/>
      <c r="AB38" s="331"/>
      <c r="AC38" s="170"/>
      <c r="AD38" s="372"/>
      <c r="AE38" s="331"/>
      <c r="AF38" s="255">
        <f t="shared" si="10"/>
        <v>114</v>
      </c>
      <c r="AG38" s="255">
        <f t="shared" si="11"/>
        <v>114</v>
      </c>
      <c r="AH38" s="255">
        <f t="shared" si="14"/>
        <v>114</v>
      </c>
      <c r="AI38" s="380"/>
      <c r="AJ38" s="394"/>
      <c r="AK38" s="306"/>
    </row>
    <row r="39" spans="1:37" s="19" customFormat="1" ht="12.95" customHeight="1">
      <c r="A39" s="153"/>
      <c r="B39" s="101"/>
      <c r="C39" s="70" t="s">
        <v>146</v>
      </c>
      <c r="D39" s="32"/>
      <c r="E39" s="33" t="s">
        <v>27</v>
      </c>
      <c r="F39" s="33"/>
      <c r="G39" s="34"/>
      <c r="H39" s="169">
        <f t="shared" ref="H39:AE39" si="15">SUM(H40:H42)</f>
        <v>0</v>
      </c>
      <c r="I39" s="363">
        <f t="shared" si="15"/>
        <v>0</v>
      </c>
      <c r="J39" s="330">
        <f t="shared" si="15"/>
        <v>0</v>
      </c>
      <c r="K39" s="169">
        <f t="shared" si="15"/>
        <v>0</v>
      </c>
      <c r="L39" s="165">
        <f t="shared" si="15"/>
        <v>0</v>
      </c>
      <c r="M39" s="330">
        <f t="shared" si="15"/>
        <v>0</v>
      </c>
      <c r="N39" s="169">
        <f t="shared" si="15"/>
        <v>0</v>
      </c>
      <c r="O39" s="363">
        <f t="shared" si="15"/>
        <v>0</v>
      </c>
      <c r="P39" s="330">
        <f t="shared" si="15"/>
        <v>0</v>
      </c>
      <c r="Q39" s="169">
        <f t="shared" si="15"/>
        <v>7960</v>
      </c>
      <c r="R39" s="363">
        <f t="shared" si="15"/>
        <v>7960</v>
      </c>
      <c r="S39" s="330">
        <f t="shared" si="15"/>
        <v>7960</v>
      </c>
      <c r="T39" s="169">
        <f t="shared" si="15"/>
        <v>0</v>
      </c>
      <c r="U39" s="165"/>
      <c r="V39" s="330"/>
      <c r="W39" s="169">
        <f t="shared" si="15"/>
        <v>0</v>
      </c>
      <c r="X39" s="363">
        <f t="shared" si="15"/>
        <v>0</v>
      </c>
      <c r="Y39" s="165">
        <f t="shared" si="15"/>
        <v>0</v>
      </c>
      <c r="Z39" s="169">
        <f t="shared" si="15"/>
        <v>0</v>
      </c>
      <c r="AA39" s="169">
        <f t="shared" si="15"/>
        <v>0</v>
      </c>
      <c r="AB39" s="165">
        <f t="shared" si="15"/>
        <v>0</v>
      </c>
      <c r="AC39" s="169">
        <f t="shared" si="15"/>
        <v>3000</v>
      </c>
      <c r="AD39" s="165">
        <f t="shared" si="15"/>
        <v>3000</v>
      </c>
      <c r="AE39" s="165">
        <f t="shared" si="15"/>
        <v>3000</v>
      </c>
      <c r="AF39" s="257">
        <f t="shared" si="10"/>
        <v>10960</v>
      </c>
      <c r="AG39" s="257">
        <f t="shared" si="11"/>
        <v>10960</v>
      </c>
      <c r="AH39" s="257">
        <f t="shared" si="14"/>
        <v>10960</v>
      </c>
      <c r="AI39" s="381">
        <f>SUM(AI40:AI42)</f>
        <v>0</v>
      </c>
      <c r="AJ39" s="363">
        <f>SUM(AJ40:AJ42)</f>
        <v>0</v>
      </c>
      <c r="AK39" s="389">
        <f>SUM(AK40:AK42)</f>
        <v>0</v>
      </c>
    </row>
    <row r="40" spans="1:37" ht="12.95" customHeight="1">
      <c r="A40" s="152" t="s">
        <v>315</v>
      </c>
      <c r="B40" s="100"/>
      <c r="C40" s="20"/>
      <c r="D40" s="71" t="s">
        <v>283</v>
      </c>
      <c r="E40" s="21"/>
      <c r="F40" s="21" t="s">
        <v>298</v>
      </c>
      <c r="G40" s="22"/>
      <c r="H40" s="170"/>
      <c r="I40" s="364"/>
      <c r="J40" s="357"/>
      <c r="K40" s="170"/>
      <c r="L40" s="372"/>
      <c r="M40" s="331"/>
      <c r="N40" s="170"/>
      <c r="O40" s="364"/>
      <c r="P40" s="331"/>
      <c r="Q40" s="170"/>
      <c r="R40" s="364"/>
      <c r="S40" s="331"/>
      <c r="T40" s="170"/>
      <c r="U40" s="372"/>
      <c r="V40" s="331"/>
      <c r="W40" s="170"/>
      <c r="X40" s="364"/>
      <c r="Y40" s="331"/>
      <c r="Z40" s="170"/>
      <c r="AA40" s="372"/>
      <c r="AB40" s="331"/>
      <c r="AC40" s="170">
        <v>3000</v>
      </c>
      <c r="AD40" s="372">
        <v>3000</v>
      </c>
      <c r="AE40" s="331">
        <v>3000</v>
      </c>
      <c r="AF40" s="255">
        <f t="shared" si="10"/>
        <v>3000</v>
      </c>
      <c r="AG40" s="255">
        <f t="shared" si="11"/>
        <v>3000</v>
      </c>
      <c r="AH40" s="255">
        <f t="shared" si="14"/>
        <v>3000</v>
      </c>
      <c r="AI40" s="380"/>
      <c r="AJ40" s="394"/>
      <c r="AK40" s="306"/>
    </row>
    <row r="41" spans="1:37" ht="12.95" customHeight="1">
      <c r="A41" s="152" t="s">
        <v>282</v>
      </c>
      <c r="B41" s="100"/>
      <c r="C41" s="20"/>
      <c r="D41" s="71" t="s">
        <v>276</v>
      </c>
      <c r="E41" s="21"/>
      <c r="F41" s="21" t="s">
        <v>396</v>
      </c>
      <c r="G41" s="22"/>
      <c r="H41" s="170"/>
      <c r="I41" s="364"/>
      <c r="J41" s="357"/>
      <c r="K41" s="170"/>
      <c r="L41" s="372"/>
      <c r="M41" s="331"/>
      <c r="N41" s="170"/>
      <c r="O41" s="364"/>
      <c r="P41" s="331"/>
      <c r="Q41" s="170">
        <v>4860</v>
      </c>
      <c r="R41" s="364">
        <v>4860</v>
      </c>
      <c r="S41" s="331">
        <v>4860</v>
      </c>
      <c r="T41" s="170"/>
      <c r="U41" s="372"/>
      <c r="V41" s="331"/>
      <c r="W41" s="170"/>
      <c r="X41" s="364"/>
      <c r="Y41" s="331"/>
      <c r="Z41" s="170"/>
      <c r="AA41" s="372"/>
      <c r="AB41" s="331"/>
      <c r="AC41" s="170"/>
      <c r="AD41" s="372"/>
      <c r="AE41" s="331"/>
      <c r="AF41" s="255">
        <f t="shared" si="10"/>
        <v>4860</v>
      </c>
      <c r="AG41" s="255">
        <f t="shared" si="11"/>
        <v>4860</v>
      </c>
      <c r="AH41" s="255">
        <f t="shared" si="14"/>
        <v>4860</v>
      </c>
      <c r="AI41" s="380"/>
      <c r="AJ41" s="394"/>
      <c r="AK41" s="306"/>
    </row>
    <row r="42" spans="1:37" ht="12.95" customHeight="1">
      <c r="A42" s="152" t="s">
        <v>282</v>
      </c>
      <c r="B42" s="100"/>
      <c r="C42" s="20"/>
      <c r="D42" s="71" t="s">
        <v>277</v>
      </c>
      <c r="E42" s="21"/>
      <c r="F42" s="21" t="s">
        <v>397</v>
      </c>
      <c r="G42" s="22"/>
      <c r="H42" s="170"/>
      <c r="I42" s="364"/>
      <c r="J42" s="357"/>
      <c r="K42" s="170"/>
      <c r="L42" s="372"/>
      <c r="M42" s="331"/>
      <c r="N42" s="170"/>
      <c r="O42" s="364"/>
      <c r="P42" s="331"/>
      <c r="Q42" s="170">
        <v>3100</v>
      </c>
      <c r="R42" s="364">
        <v>3100</v>
      </c>
      <c r="S42" s="331">
        <v>3100</v>
      </c>
      <c r="T42" s="170"/>
      <c r="U42" s="372"/>
      <c r="V42" s="331"/>
      <c r="W42" s="170"/>
      <c r="X42" s="364"/>
      <c r="Y42" s="331"/>
      <c r="Z42" s="170"/>
      <c r="AA42" s="372"/>
      <c r="AB42" s="331"/>
      <c r="AC42" s="170"/>
      <c r="AD42" s="372"/>
      <c r="AE42" s="331"/>
      <c r="AF42" s="255">
        <f t="shared" si="10"/>
        <v>3100</v>
      </c>
      <c r="AG42" s="255">
        <f t="shared" si="11"/>
        <v>3100</v>
      </c>
      <c r="AH42" s="255">
        <f t="shared" si="14"/>
        <v>3100</v>
      </c>
      <c r="AI42" s="380"/>
      <c r="AJ42" s="394"/>
      <c r="AK42" s="306"/>
    </row>
    <row r="43" spans="1:37" s="19" customFormat="1" ht="12.95" customHeight="1">
      <c r="A43" s="153"/>
      <c r="B43" s="101"/>
      <c r="C43" s="70" t="s">
        <v>147</v>
      </c>
      <c r="D43" s="32"/>
      <c r="E43" s="33" t="s">
        <v>6</v>
      </c>
      <c r="F43" s="33"/>
      <c r="G43" s="34"/>
      <c r="H43" s="169">
        <f t="shared" ref="H43:AE43" si="16">SUM(H44:H45)</f>
        <v>0</v>
      </c>
      <c r="I43" s="363">
        <f t="shared" si="16"/>
        <v>0</v>
      </c>
      <c r="J43" s="330">
        <f t="shared" si="16"/>
        <v>0</v>
      </c>
      <c r="K43" s="169">
        <f t="shared" si="16"/>
        <v>0</v>
      </c>
      <c r="L43" s="165">
        <f t="shared" si="16"/>
        <v>0</v>
      </c>
      <c r="M43" s="330">
        <f t="shared" si="16"/>
        <v>0</v>
      </c>
      <c r="N43" s="169">
        <f t="shared" si="16"/>
        <v>7805</v>
      </c>
      <c r="O43" s="363">
        <f t="shared" si="16"/>
        <v>7805</v>
      </c>
      <c r="P43" s="330">
        <f t="shared" si="16"/>
        <v>7939</v>
      </c>
      <c r="Q43" s="169">
        <f t="shared" si="16"/>
        <v>0</v>
      </c>
      <c r="R43" s="363">
        <f t="shared" si="16"/>
        <v>0</v>
      </c>
      <c r="S43" s="330">
        <f t="shared" si="16"/>
        <v>0</v>
      </c>
      <c r="T43" s="169">
        <f t="shared" si="16"/>
        <v>0</v>
      </c>
      <c r="U43" s="165"/>
      <c r="V43" s="330"/>
      <c r="W43" s="169">
        <f t="shared" si="16"/>
        <v>0</v>
      </c>
      <c r="X43" s="363">
        <f t="shared" si="16"/>
        <v>0</v>
      </c>
      <c r="Y43" s="165">
        <f t="shared" si="16"/>
        <v>0</v>
      </c>
      <c r="Z43" s="169">
        <f t="shared" si="16"/>
        <v>0</v>
      </c>
      <c r="AA43" s="169">
        <f t="shared" si="16"/>
        <v>0</v>
      </c>
      <c r="AB43" s="165">
        <f t="shared" si="16"/>
        <v>0</v>
      </c>
      <c r="AC43" s="169">
        <f t="shared" si="16"/>
        <v>250</v>
      </c>
      <c r="AD43" s="165">
        <f t="shared" si="16"/>
        <v>250</v>
      </c>
      <c r="AE43" s="165">
        <f t="shared" si="16"/>
        <v>250</v>
      </c>
      <c r="AF43" s="257">
        <f t="shared" si="10"/>
        <v>8055</v>
      </c>
      <c r="AG43" s="257">
        <f t="shared" si="11"/>
        <v>8055</v>
      </c>
      <c r="AH43" s="257">
        <f t="shared" si="14"/>
        <v>8189</v>
      </c>
      <c r="AI43" s="381">
        <f>SUM(AI44:AI45)</f>
        <v>0</v>
      </c>
      <c r="AJ43" s="363">
        <f>SUM(AJ44:AJ45)</f>
        <v>0</v>
      </c>
      <c r="AK43" s="389">
        <f>SUM(AK44:AK45)</f>
        <v>0</v>
      </c>
    </row>
    <row r="44" spans="1:37" ht="12.95" customHeight="1">
      <c r="A44" s="152" t="s">
        <v>272</v>
      </c>
      <c r="B44" s="100"/>
      <c r="C44" s="20"/>
      <c r="D44" s="71" t="s">
        <v>283</v>
      </c>
      <c r="E44" s="21"/>
      <c r="F44" s="21" t="s">
        <v>36</v>
      </c>
      <c r="G44" s="22"/>
      <c r="H44" s="170"/>
      <c r="I44" s="364"/>
      <c r="J44" s="357"/>
      <c r="K44" s="170"/>
      <c r="L44" s="372"/>
      <c r="M44" s="331"/>
      <c r="N44" s="170">
        <v>7741</v>
      </c>
      <c r="O44" s="364">
        <v>7741</v>
      </c>
      <c r="P44" s="331">
        <v>7875</v>
      </c>
      <c r="Q44" s="170"/>
      <c r="R44" s="364"/>
      <c r="S44" s="331"/>
      <c r="T44" s="170"/>
      <c r="U44" s="372"/>
      <c r="V44" s="331"/>
      <c r="W44" s="170"/>
      <c r="X44" s="364"/>
      <c r="Y44" s="331"/>
      <c r="Z44" s="170"/>
      <c r="AA44" s="372"/>
      <c r="AB44" s="331"/>
      <c r="AC44" s="170">
        <v>250</v>
      </c>
      <c r="AD44" s="372">
        <v>250</v>
      </c>
      <c r="AE44" s="331">
        <v>250</v>
      </c>
      <c r="AF44" s="255">
        <f t="shared" si="10"/>
        <v>7991</v>
      </c>
      <c r="AG44" s="255">
        <f t="shared" si="11"/>
        <v>7991</v>
      </c>
      <c r="AH44" s="255">
        <f t="shared" si="14"/>
        <v>8125</v>
      </c>
      <c r="AI44" s="380"/>
      <c r="AJ44" s="394"/>
      <c r="AK44" s="306"/>
    </row>
    <row r="45" spans="1:37" ht="12.95" customHeight="1">
      <c r="A45" s="152" t="s">
        <v>272</v>
      </c>
      <c r="B45" s="100"/>
      <c r="C45" s="20"/>
      <c r="D45" s="71" t="s">
        <v>275</v>
      </c>
      <c r="E45" s="21"/>
      <c r="F45" s="21" t="s">
        <v>154</v>
      </c>
      <c r="G45" s="22"/>
      <c r="H45" s="170"/>
      <c r="I45" s="364"/>
      <c r="J45" s="357"/>
      <c r="K45" s="170"/>
      <c r="L45" s="372"/>
      <c r="M45" s="331"/>
      <c r="N45" s="170">
        <v>64</v>
      </c>
      <c r="O45" s="364">
        <v>64</v>
      </c>
      <c r="P45" s="331">
        <v>64</v>
      </c>
      <c r="Q45" s="170"/>
      <c r="R45" s="364"/>
      <c r="S45" s="331"/>
      <c r="T45" s="170"/>
      <c r="U45" s="372"/>
      <c r="V45" s="331"/>
      <c r="W45" s="170"/>
      <c r="X45" s="364"/>
      <c r="Y45" s="331"/>
      <c r="Z45" s="170"/>
      <c r="AA45" s="372"/>
      <c r="AB45" s="331"/>
      <c r="AC45" s="170"/>
      <c r="AD45" s="372"/>
      <c r="AE45" s="331"/>
      <c r="AF45" s="255">
        <f t="shared" si="10"/>
        <v>64</v>
      </c>
      <c r="AG45" s="255">
        <f t="shared" si="11"/>
        <v>64</v>
      </c>
      <c r="AH45" s="255">
        <f t="shared" si="14"/>
        <v>64</v>
      </c>
      <c r="AI45" s="380"/>
      <c r="AJ45" s="394"/>
      <c r="AK45" s="306"/>
    </row>
    <row r="46" spans="1:37" s="19" customFormat="1" ht="12.95" customHeight="1">
      <c r="A46" s="153"/>
      <c r="B46" s="125"/>
      <c r="C46" s="176">
        <v>5</v>
      </c>
      <c r="D46" s="131"/>
      <c r="E46" s="562" t="s">
        <v>300</v>
      </c>
      <c r="F46" s="563"/>
      <c r="G46" s="563"/>
      <c r="H46" s="171"/>
      <c r="I46" s="365"/>
      <c r="J46" s="358"/>
      <c r="K46" s="171"/>
      <c r="L46" s="166"/>
      <c r="M46" s="332"/>
      <c r="N46" s="171"/>
      <c r="O46" s="365"/>
      <c r="P46" s="332"/>
      <c r="Q46" s="171"/>
      <c r="R46" s="365"/>
      <c r="S46" s="332"/>
      <c r="T46" s="171">
        <f>SUM(T47:T48)</f>
        <v>89436</v>
      </c>
      <c r="U46" s="166">
        <f>SUM(U47:U48)</f>
        <v>89436</v>
      </c>
      <c r="V46" s="332">
        <f>SUM(V47:V48)</f>
        <v>89528</v>
      </c>
      <c r="W46" s="171">
        <f t="shared" ref="W46:AB46" si="17">SUM(W47)</f>
        <v>0</v>
      </c>
      <c r="X46" s="365">
        <f t="shared" si="17"/>
        <v>0</v>
      </c>
      <c r="Y46" s="166">
        <f t="shared" si="17"/>
        <v>0</v>
      </c>
      <c r="Z46" s="171">
        <f t="shared" si="17"/>
        <v>0</v>
      </c>
      <c r="AA46" s="171">
        <f t="shared" si="17"/>
        <v>0</v>
      </c>
      <c r="AB46" s="166">
        <f t="shared" si="17"/>
        <v>0</v>
      </c>
      <c r="AC46" s="171"/>
      <c r="AD46" s="166"/>
      <c r="AE46" s="332"/>
      <c r="AF46" s="256">
        <f>SUM(H46+K46+N46+T46+AC46)</f>
        <v>89436</v>
      </c>
      <c r="AG46" s="256">
        <f>SUM(I46+L46+O46+U46+AD46)</f>
        <v>89436</v>
      </c>
      <c r="AH46" s="256">
        <f>SUM(J46+M46+P46+V46+AE46)</f>
        <v>89528</v>
      </c>
      <c r="AI46" s="379">
        <f>SUM(AI47:AI48)</f>
        <v>0</v>
      </c>
      <c r="AJ46" s="365">
        <f>SUM(AJ47:AJ48)</f>
        <v>0</v>
      </c>
      <c r="AK46" s="358">
        <f>SUM(AK47:AK48)</f>
        <v>0</v>
      </c>
    </row>
    <row r="47" spans="1:37" ht="12.95" customHeight="1">
      <c r="A47" s="152" t="s">
        <v>272</v>
      </c>
      <c r="B47" s="100"/>
      <c r="C47" s="63"/>
      <c r="D47" s="73" t="s">
        <v>283</v>
      </c>
      <c r="E47" s="21"/>
      <c r="F47" s="576" t="s">
        <v>236</v>
      </c>
      <c r="G47" s="577"/>
      <c r="H47" s="170"/>
      <c r="I47" s="364"/>
      <c r="J47" s="357"/>
      <c r="K47" s="170"/>
      <c r="L47" s="372"/>
      <c r="M47" s="331"/>
      <c r="N47" s="170"/>
      <c r="O47" s="364"/>
      <c r="P47" s="331"/>
      <c r="Q47" s="170"/>
      <c r="R47" s="364"/>
      <c r="S47" s="331"/>
      <c r="T47" s="170">
        <v>58433</v>
      </c>
      <c r="U47" s="372">
        <v>58433</v>
      </c>
      <c r="V47" s="331">
        <v>58488</v>
      </c>
      <c r="W47" s="170"/>
      <c r="X47" s="364"/>
      <c r="Y47" s="331"/>
      <c r="Z47" s="170"/>
      <c r="AA47" s="372"/>
      <c r="AB47" s="331"/>
      <c r="AC47" s="170"/>
      <c r="AD47" s="372"/>
      <c r="AE47" s="331"/>
      <c r="AF47" s="255">
        <f t="shared" ref="AF47:AH51" si="18">SUM(H47+K47+N47+T47+AC47+Q47+Z47+W47)</f>
        <v>58433</v>
      </c>
      <c r="AG47" s="255">
        <f t="shared" si="18"/>
        <v>58433</v>
      </c>
      <c r="AH47" s="255">
        <f t="shared" si="18"/>
        <v>58488</v>
      </c>
      <c r="AI47" s="380"/>
      <c r="AJ47" s="394"/>
      <c r="AK47" s="306"/>
    </row>
    <row r="48" spans="1:37" ht="12.95" customHeight="1">
      <c r="A48" s="152" t="s">
        <v>469</v>
      </c>
      <c r="B48" s="100"/>
      <c r="C48" s="63"/>
      <c r="D48" s="73" t="s">
        <v>275</v>
      </c>
      <c r="E48" s="21"/>
      <c r="F48" s="259" t="s">
        <v>308</v>
      </c>
      <c r="G48" s="260"/>
      <c r="H48" s="170"/>
      <c r="I48" s="364"/>
      <c r="J48" s="357"/>
      <c r="K48" s="170"/>
      <c r="L48" s="372"/>
      <c r="M48" s="331"/>
      <c r="N48" s="170"/>
      <c r="O48" s="364"/>
      <c r="P48" s="331"/>
      <c r="Q48" s="170"/>
      <c r="R48" s="364"/>
      <c r="S48" s="331"/>
      <c r="T48" s="170">
        <v>31003</v>
      </c>
      <c r="U48" s="372">
        <v>31003</v>
      </c>
      <c r="V48" s="331">
        <v>31040</v>
      </c>
      <c r="W48" s="170"/>
      <c r="X48" s="364"/>
      <c r="Y48" s="331"/>
      <c r="Z48" s="170"/>
      <c r="AA48" s="372"/>
      <c r="AB48" s="331"/>
      <c r="AC48" s="170"/>
      <c r="AD48" s="372"/>
      <c r="AE48" s="331"/>
      <c r="AF48" s="255">
        <f t="shared" si="18"/>
        <v>31003</v>
      </c>
      <c r="AG48" s="255">
        <f t="shared" si="18"/>
        <v>31003</v>
      </c>
      <c r="AH48" s="255">
        <f t="shared" si="18"/>
        <v>31040</v>
      </c>
      <c r="AI48" s="380"/>
      <c r="AJ48" s="394"/>
      <c r="AK48" s="306"/>
    </row>
    <row r="49" spans="1:37" s="19" customFormat="1" ht="12.95" customHeight="1">
      <c r="A49" s="153"/>
      <c r="B49" s="101"/>
      <c r="C49" s="70" t="s">
        <v>301</v>
      </c>
      <c r="D49" s="32"/>
      <c r="E49" s="33" t="s">
        <v>7</v>
      </c>
      <c r="F49" s="34"/>
      <c r="G49" s="35"/>
      <c r="H49" s="169">
        <f t="shared" ref="H49:S49" si="19">SUM(H50:H50)</f>
        <v>0</v>
      </c>
      <c r="I49" s="363">
        <f t="shared" si="19"/>
        <v>0</v>
      </c>
      <c r="J49" s="330">
        <f t="shared" si="19"/>
        <v>0</v>
      </c>
      <c r="K49" s="169">
        <f t="shared" si="19"/>
        <v>0</v>
      </c>
      <c r="L49" s="165">
        <f t="shared" si="19"/>
        <v>0</v>
      </c>
      <c r="M49" s="330">
        <f t="shared" si="19"/>
        <v>0</v>
      </c>
      <c r="N49" s="169">
        <f t="shared" si="19"/>
        <v>0</v>
      </c>
      <c r="O49" s="363">
        <f t="shared" si="19"/>
        <v>0</v>
      </c>
      <c r="P49" s="330"/>
      <c r="Q49" s="169">
        <f t="shared" si="19"/>
        <v>0</v>
      </c>
      <c r="R49" s="363">
        <f t="shared" si="19"/>
        <v>0</v>
      </c>
      <c r="S49" s="330">
        <f t="shared" si="19"/>
        <v>0</v>
      </c>
      <c r="T49" s="169">
        <f t="shared" ref="T49:AB49" si="20">SUM(T50:T51)</f>
        <v>86439</v>
      </c>
      <c r="U49" s="165">
        <f t="shared" si="20"/>
        <v>73038</v>
      </c>
      <c r="V49" s="330">
        <f t="shared" si="20"/>
        <v>53886</v>
      </c>
      <c r="W49" s="169">
        <f t="shared" si="20"/>
        <v>0</v>
      </c>
      <c r="X49" s="363">
        <f t="shared" si="20"/>
        <v>0</v>
      </c>
      <c r="Y49" s="165">
        <f t="shared" si="20"/>
        <v>0</v>
      </c>
      <c r="Z49" s="169">
        <f t="shared" si="20"/>
        <v>0</v>
      </c>
      <c r="AA49" s="169">
        <f t="shared" si="20"/>
        <v>0</v>
      </c>
      <c r="AB49" s="165">
        <f t="shared" si="20"/>
        <v>0</v>
      </c>
      <c r="AC49" s="169">
        <f>SUM(AC50:AC50)</f>
        <v>0</v>
      </c>
      <c r="AD49" s="165">
        <f>SUM(AD50:AD50)</f>
        <v>0</v>
      </c>
      <c r="AE49" s="165">
        <f>SUM(AE50:AE50)</f>
        <v>0</v>
      </c>
      <c r="AF49" s="257">
        <f t="shared" si="18"/>
        <v>86439</v>
      </c>
      <c r="AG49" s="257">
        <f t="shared" si="18"/>
        <v>73038</v>
      </c>
      <c r="AH49" s="257">
        <f t="shared" si="18"/>
        <v>53886</v>
      </c>
      <c r="AI49" s="381">
        <f>SUM(AI50:AI51)</f>
        <v>0</v>
      </c>
      <c r="AJ49" s="363">
        <f>SUM(AJ50:AJ51)</f>
        <v>0</v>
      </c>
      <c r="AK49" s="389">
        <f>SUM(AK50:AK51)</f>
        <v>0</v>
      </c>
    </row>
    <row r="50" spans="1:37" ht="13.5" customHeight="1">
      <c r="A50" s="152" t="s">
        <v>272</v>
      </c>
      <c r="B50" s="100"/>
      <c r="C50" s="20"/>
      <c r="D50" s="71">
        <v>1</v>
      </c>
      <c r="E50" s="21"/>
      <c r="F50" s="21" t="s">
        <v>2</v>
      </c>
      <c r="G50" s="22"/>
      <c r="H50" s="170"/>
      <c r="I50" s="364"/>
      <c r="J50" s="357"/>
      <c r="K50" s="170"/>
      <c r="L50" s="372"/>
      <c r="M50" s="331"/>
      <c r="N50" s="170"/>
      <c r="O50" s="364"/>
      <c r="P50" s="331"/>
      <c r="Q50" s="170"/>
      <c r="R50" s="364"/>
      <c r="S50" s="331"/>
      <c r="T50" s="170">
        <v>86439</v>
      </c>
      <c r="U50" s="372">
        <v>73038</v>
      </c>
      <c r="V50" s="331">
        <v>53886</v>
      </c>
      <c r="W50" s="170"/>
      <c r="X50" s="364"/>
      <c r="Y50" s="331"/>
      <c r="Z50" s="170"/>
      <c r="AA50" s="372"/>
      <c r="AB50" s="331"/>
      <c r="AC50" s="170"/>
      <c r="AD50" s="372"/>
      <c r="AE50" s="331"/>
      <c r="AF50" s="255">
        <f t="shared" si="18"/>
        <v>86439</v>
      </c>
      <c r="AG50" s="255">
        <f t="shared" si="18"/>
        <v>73038</v>
      </c>
      <c r="AH50" s="255">
        <f t="shared" si="18"/>
        <v>53886</v>
      </c>
      <c r="AI50" s="380"/>
      <c r="AJ50" s="394"/>
      <c r="AK50" s="306"/>
    </row>
    <row r="51" spans="1:37" ht="12.95" customHeight="1">
      <c r="A51" s="152"/>
      <c r="B51" s="103"/>
      <c r="C51" s="23"/>
      <c r="D51" s="74">
        <v>2</v>
      </c>
      <c r="E51" s="24"/>
      <c r="F51" s="24" t="s">
        <v>4</v>
      </c>
      <c r="G51" s="25"/>
      <c r="H51" s="170"/>
      <c r="I51" s="364"/>
      <c r="J51" s="357"/>
      <c r="K51" s="170"/>
      <c r="L51" s="372"/>
      <c r="M51" s="331"/>
      <c r="N51" s="170"/>
      <c r="O51" s="364"/>
      <c r="P51" s="331"/>
      <c r="Q51" s="170"/>
      <c r="R51" s="364"/>
      <c r="S51" s="331"/>
      <c r="T51" s="170"/>
      <c r="U51" s="372"/>
      <c r="V51" s="331"/>
      <c r="W51" s="170"/>
      <c r="X51" s="364"/>
      <c r="Y51" s="331"/>
      <c r="Z51" s="170"/>
      <c r="AA51" s="372"/>
      <c r="AB51" s="331"/>
      <c r="AC51" s="170"/>
      <c r="AD51" s="372"/>
      <c r="AE51" s="331"/>
      <c r="AF51" s="255">
        <f t="shared" si="18"/>
        <v>0</v>
      </c>
      <c r="AG51" s="255">
        <f t="shared" si="18"/>
        <v>0</v>
      </c>
      <c r="AH51" s="255">
        <f t="shared" si="18"/>
        <v>0</v>
      </c>
      <c r="AI51" s="380"/>
      <c r="AJ51" s="394"/>
      <c r="AK51" s="306"/>
    </row>
    <row r="52" spans="1:37" s="19" customFormat="1" ht="12.95" hidden="1" customHeight="1">
      <c r="A52" s="153"/>
      <c r="B52" s="105"/>
      <c r="C52" s="26"/>
      <c r="D52" s="26"/>
      <c r="E52" s="27"/>
      <c r="F52" s="27"/>
      <c r="G52" s="28"/>
      <c r="H52" s="173"/>
      <c r="I52" s="366"/>
      <c r="J52" s="324"/>
      <c r="K52" s="272"/>
      <c r="L52" s="173"/>
      <c r="M52" s="333"/>
      <c r="N52" s="173"/>
      <c r="O52" s="366"/>
      <c r="P52" s="333"/>
      <c r="Q52" s="173"/>
      <c r="R52" s="366"/>
      <c r="S52" s="324"/>
      <c r="T52" s="272"/>
      <c r="U52" s="373"/>
      <c r="V52" s="333"/>
      <c r="W52" s="173"/>
      <c r="X52" s="366"/>
      <c r="Y52" s="333"/>
      <c r="Z52" s="173"/>
      <c r="AA52" s="373"/>
      <c r="AB52" s="333"/>
      <c r="AC52" s="173"/>
      <c r="AD52" s="373"/>
      <c r="AE52" s="333"/>
      <c r="AF52" s="272"/>
      <c r="AG52" s="272"/>
      <c r="AH52" s="272"/>
      <c r="AI52" s="383"/>
      <c r="AJ52" s="399"/>
    </row>
    <row r="53" spans="1:37" s="19" customFormat="1" ht="12.95" hidden="1" customHeight="1">
      <c r="A53" s="153"/>
      <c r="B53" s="105"/>
      <c r="C53" s="26"/>
      <c r="D53" s="26"/>
      <c r="E53" s="27"/>
      <c r="F53" s="27"/>
      <c r="G53" s="28"/>
      <c r="H53" s="173"/>
      <c r="I53" s="366"/>
      <c r="J53" s="324"/>
      <c r="K53" s="272"/>
      <c r="L53" s="173"/>
      <c r="M53" s="333"/>
      <c r="N53" s="173"/>
      <c r="O53" s="366"/>
      <c r="P53" s="333"/>
      <c r="Q53" s="173"/>
      <c r="R53" s="366"/>
      <c r="S53" s="324"/>
      <c r="T53" s="272"/>
      <c r="U53" s="373"/>
      <c r="V53" s="333"/>
      <c r="W53" s="173"/>
      <c r="X53" s="366"/>
      <c r="Y53" s="333"/>
      <c r="Z53" s="173"/>
      <c r="AA53" s="373"/>
      <c r="AB53" s="333"/>
      <c r="AC53" s="173"/>
      <c r="AD53" s="373"/>
      <c r="AE53" s="333"/>
      <c r="AF53" s="272"/>
      <c r="AG53" s="272"/>
      <c r="AH53" s="272"/>
      <c r="AI53" s="383"/>
      <c r="AJ53" s="399"/>
    </row>
    <row r="54" spans="1:37" s="19" customFormat="1" ht="12.95" hidden="1" customHeight="1">
      <c r="A54" s="153"/>
      <c r="B54" s="105">
        <v>11</v>
      </c>
      <c r="C54" s="26"/>
      <c r="D54" s="26"/>
      <c r="E54" s="27" t="s">
        <v>19</v>
      </c>
      <c r="F54" s="27"/>
      <c r="G54" s="28"/>
      <c r="H54" s="173">
        <v>0</v>
      </c>
      <c r="I54" s="366"/>
      <c r="J54" s="324"/>
      <c r="K54" s="272">
        <v>0</v>
      </c>
      <c r="L54" s="173"/>
      <c r="M54" s="333"/>
      <c r="N54" s="173">
        <v>0</v>
      </c>
      <c r="O54" s="366"/>
      <c r="P54" s="333"/>
      <c r="Q54" s="173"/>
      <c r="R54" s="366"/>
      <c r="S54" s="324"/>
      <c r="T54" s="272"/>
      <c r="U54" s="373"/>
      <c r="V54" s="333"/>
      <c r="W54" s="173"/>
      <c r="X54" s="366"/>
      <c r="Y54" s="333"/>
      <c r="Z54" s="173"/>
      <c r="AA54" s="373"/>
      <c r="AB54" s="333"/>
      <c r="AC54" s="173"/>
      <c r="AD54" s="373"/>
      <c r="AE54" s="333"/>
      <c r="AF54" s="272">
        <f>SUM(H54+K54+N54+T54+AC54)</f>
        <v>0</v>
      </c>
      <c r="AG54" s="272"/>
      <c r="AH54" s="272"/>
      <c r="AI54" s="383"/>
      <c r="AJ54" s="399"/>
    </row>
    <row r="55" spans="1:37" s="19" customFormat="1" ht="12.95" hidden="1" customHeight="1">
      <c r="A55" s="153"/>
      <c r="B55" s="105">
        <v>12</v>
      </c>
      <c r="C55" s="26"/>
      <c r="D55" s="26"/>
      <c r="E55" s="27" t="s">
        <v>28</v>
      </c>
      <c r="F55" s="27"/>
      <c r="G55" s="28"/>
      <c r="H55" s="174">
        <v>0</v>
      </c>
      <c r="I55" s="368"/>
      <c r="J55" s="325"/>
      <c r="K55" s="273">
        <v>0</v>
      </c>
      <c r="L55" s="174"/>
      <c r="M55" s="337"/>
      <c r="N55" s="174">
        <v>0</v>
      </c>
      <c r="O55" s="368"/>
      <c r="P55" s="337"/>
      <c r="Q55" s="174"/>
      <c r="R55" s="368"/>
      <c r="S55" s="325"/>
      <c r="T55" s="273"/>
      <c r="U55" s="376"/>
      <c r="V55" s="337"/>
      <c r="W55" s="174"/>
      <c r="X55" s="368"/>
      <c r="Y55" s="337"/>
      <c r="Z55" s="174"/>
      <c r="AA55" s="376"/>
      <c r="AB55" s="337"/>
      <c r="AC55" s="174"/>
      <c r="AD55" s="376"/>
      <c r="AE55" s="337"/>
      <c r="AF55" s="273">
        <f>SUM(H55+K55+N55+T55+AC55)</f>
        <v>0</v>
      </c>
      <c r="AG55" s="314"/>
      <c r="AH55" s="314"/>
      <c r="AI55" s="385"/>
      <c r="AJ55" s="399"/>
    </row>
    <row r="56" spans="1:37" s="19" customFormat="1" ht="12.95" customHeight="1" thickBot="1">
      <c r="A56" s="156"/>
      <c r="B56" s="106" t="s">
        <v>29</v>
      </c>
      <c r="C56" s="107"/>
      <c r="D56" s="107"/>
      <c r="E56" s="108"/>
      <c r="F56" s="109"/>
      <c r="G56" s="180"/>
      <c r="H56" s="175">
        <f t="shared" ref="H56:AK56" si="21">H7+H9+H14</f>
        <v>71580</v>
      </c>
      <c r="I56" s="369">
        <f t="shared" si="21"/>
        <v>71580</v>
      </c>
      <c r="J56" s="338">
        <f t="shared" si="21"/>
        <v>71749</v>
      </c>
      <c r="K56" s="274">
        <f t="shared" si="21"/>
        <v>19107</v>
      </c>
      <c r="L56" s="175">
        <f t="shared" si="21"/>
        <v>19107</v>
      </c>
      <c r="M56" s="338">
        <f t="shared" si="21"/>
        <v>19153</v>
      </c>
      <c r="N56" s="175">
        <f t="shared" si="21"/>
        <v>77329</v>
      </c>
      <c r="O56" s="369">
        <f t="shared" si="21"/>
        <v>77329</v>
      </c>
      <c r="P56" s="338">
        <f t="shared" si="21"/>
        <v>77329</v>
      </c>
      <c r="Q56" s="175">
        <f t="shared" si="21"/>
        <v>8360</v>
      </c>
      <c r="R56" s="369">
        <f t="shared" si="21"/>
        <v>8360</v>
      </c>
      <c r="S56" s="326">
        <f t="shared" si="21"/>
        <v>8360</v>
      </c>
      <c r="T56" s="274">
        <f t="shared" si="21"/>
        <v>183126</v>
      </c>
      <c r="U56" s="175">
        <f t="shared" si="21"/>
        <v>169725</v>
      </c>
      <c r="V56" s="338">
        <f t="shared" si="21"/>
        <v>152854</v>
      </c>
      <c r="W56" s="175">
        <f t="shared" si="21"/>
        <v>0</v>
      </c>
      <c r="X56" s="369">
        <f t="shared" si="21"/>
        <v>0</v>
      </c>
      <c r="Y56" s="315">
        <f t="shared" si="21"/>
        <v>0</v>
      </c>
      <c r="Z56" s="175">
        <f t="shared" si="21"/>
        <v>1912</v>
      </c>
      <c r="AA56" s="315">
        <f t="shared" si="21"/>
        <v>1885</v>
      </c>
      <c r="AB56" s="338">
        <f t="shared" si="21"/>
        <v>1885</v>
      </c>
      <c r="AC56" s="175">
        <f>AC7+AC9+AC14</f>
        <v>113551</v>
      </c>
      <c r="AD56" s="315">
        <f>AD7+AD9+AD14</f>
        <v>113551</v>
      </c>
      <c r="AE56" s="315">
        <f>AE7+AE9+AE14</f>
        <v>136658</v>
      </c>
      <c r="AF56" s="274">
        <f t="shared" si="21"/>
        <v>474965</v>
      </c>
      <c r="AG56" s="274">
        <f t="shared" si="21"/>
        <v>461537</v>
      </c>
      <c r="AH56" s="274">
        <f t="shared" si="21"/>
        <v>467988</v>
      </c>
      <c r="AI56" s="386">
        <f t="shared" si="21"/>
        <v>23.75</v>
      </c>
      <c r="AJ56" s="400">
        <f t="shared" si="21"/>
        <v>23.75</v>
      </c>
      <c r="AK56" s="393">
        <f t="shared" si="21"/>
        <v>23.75</v>
      </c>
    </row>
    <row r="58" spans="1:37">
      <c r="B58" s="585"/>
      <c r="C58" s="585"/>
      <c r="D58" s="585"/>
      <c r="E58" s="585"/>
      <c r="F58" s="585"/>
      <c r="G58" s="585"/>
      <c r="H58" s="586"/>
      <c r="I58" s="311"/>
      <c r="J58" s="311"/>
    </row>
    <row r="59" spans="1:37">
      <c r="B59" s="13"/>
    </row>
    <row r="60" spans="1:37">
      <c r="AF60" s="29"/>
      <c r="AG60" s="29"/>
      <c r="AH60" s="29"/>
    </row>
  </sheetData>
  <mergeCells count="22">
    <mergeCell ref="B58:H58"/>
    <mergeCell ref="F21:G21"/>
    <mergeCell ref="E15:G15"/>
    <mergeCell ref="F34:G34"/>
    <mergeCell ref="H4:J5"/>
    <mergeCell ref="F47:G47"/>
    <mergeCell ref="AI4:AK5"/>
    <mergeCell ref="A1:A3"/>
    <mergeCell ref="E46:G46"/>
    <mergeCell ref="Q4:S5"/>
    <mergeCell ref="T4:V5"/>
    <mergeCell ref="W4:Y5"/>
    <mergeCell ref="Z4:AB5"/>
    <mergeCell ref="AC4:AE5"/>
    <mergeCell ref="F24:G24"/>
    <mergeCell ref="F33:G33"/>
    <mergeCell ref="E1:AF1"/>
    <mergeCell ref="B2:AF2"/>
    <mergeCell ref="F23:G23"/>
    <mergeCell ref="K4:M5"/>
    <mergeCell ref="N4:P5"/>
    <mergeCell ref="AF4:AH5"/>
  </mergeCells>
  <printOptions horizontalCentered="1" verticalCentered="1"/>
  <pageMargins left="0.39370078740157483" right="0.39370078740157483" top="0.98425196850393704" bottom="0.78740157480314965" header="0.51181102362204722" footer="0.51181102362204722"/>
  <pageSetup paperSize="8" scale="97" fitToWidth="2" orientation="landscape" verticalDpi="300" r:id="rId1"/>
  <headerFooter alignWithMargins="0">
    <oddHeader>&amp;L&amp;"Times New Roman,Normál"Fertőszéplak Község Önkormányzata&amp;C&amp;"Times New Roman,Normál"Költségvetési kiadások részletezése
2016&amp;R&amp;"Times New Roman CE,Normál"11/2016. (IX. 26.) önk. rendelet 3. sz. melléklet
"1/2016. (II.12.) önk. rendelet 3. sz. melléklet</oddHeader>
    <oddFooter>&amp;LÁllamigazgatási feladatok  : Államig.
Kötelező feladatok            : Köt.f.
Önként vállalt feladatok     : Önk.v."</oddFooter>
  </headerFooter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D36"/>
  <sheetViews>
    <sheetView view="pageLayout" zoomScaleNormal="100" workbookViewId="0">
      <selection activeCell="C13" sqref="C13"/>
    </sheetView>
  </sheetViews>
  <sheetFormatPr defaultRowHeight="12.75"/>
  <cols>
    <col min="1" max="1" width="42.7109375" style="4" customWidth="1"/>
    <col min="2" max="2" width="10.42578125" style="4" customWidth="1"/>
    <col min="3" max="3" width="12" style="4" customWidth="1"/>
    <col min="4" max="4" width="12.7109375" style="4" customWidth="1"/>
    <col min="5" max="16384" width="9.140625" style="4"/>
  </cols>
  <sheetData>
    <row r="1" spans="1:4" ht="13.5" customHeight="1"/>
    <row r="2" spans="1:4" ht="15.75" customHeight="1">
      <c r="A2" s="595" t="s">
        <v>337</v>
      </c>
      <c r="B2" s="595"/>
    </row>
    <row r="3" spans="1:4" ht="15.75" customHeight="1"/>
    <row r="4" spans="1:4" ht="15.75" customHeight="1" thickBot="1">
      <c r="A4" s="266"/>
      <c r="B4" s="267"/>
    </row>
    <row r="5" spans="1:4" ht="21" customHeight="1">
      <c r="A5" s="268" t="s">
        <v>338</v>
      </c>
      <c r="B5" s="597" t="s">
        <v>339</v>
      </c>
      <c r="C5" s="598"/>
      <c r="D5" s="599"/>
    </row>
    <row r="6" spans="1:4" ht="21">
      <c r="A6" s="405"/>
      <c r="B6" s="413" t="s">
        <v>444</v>
      </c>
      <c r="C6" s="413" t="s">
        <v>447</v>
      </c>
      <c r="D6" s="422" t="s">
        <v>448</v>
      </c>
    </row>
    <row r="7" spans="1:4" ht="15.75" customHeight="1">
      <c r="A7" s="406" t="s">
        <v>308</v>
      </c>
      <c r="B7" s="414">
        <f>SUM(B8:B9)</f>
        <v>6</v>
      </c>
      <c r="C7" s="414">
        <f>SUM(C8:C9)</f>
        <v>6</v>
      </c>
      <c r="D7" s="423">
        <f>SUM(D8:D9)</f>
        <v>6</v>
      </c>
    </row>
    <row r="8" spans="1:4" ht="15.75" customHeight="1">
      <c r="A8" s="407" t="s">
        <v>352</v>
      </c>
      <c r="B8" s="415">
        <v>1</v>
      </c>
      <c r="C8" s="415">
        <v>1</v>
      </c>
      <c r="D8" s="424">
        <v>1</v>
      </c>
    </row>
    <row r="9" spans="1:4" ht="15.75" customHeight="1">
      <c r="A9" s="407" t="s">
        <v>354</v>
      </c>
      <c r="B9" s="415">
        <v>5</v>
      </c>
      <c r="C9" s="415">
        <v>5</v>
      </c>
      <c r="D9" s="424">
        <v>5</v>
      </c>
    </row>
    <row r="10" spans="1:4" ht="15.75" customHeight="1">
      <c r="A10" s="408"/>
      <c r="B10" s="416"/>
      <c r="C10" s="416"/>
      <c r="D10" s="425"/>
    </row>
    <row r="11" spans="1:4" ht="15.75" customHeight="1">
      <c r="A11" s="409" t="s">
        <v>353</v>
      </c>
      <c r="B11" s="417">
        <f>SUM(B12:B13)</f>
        <v>1</v>
      </c>
      <c r="C11" s="417">
        <f>SUM(C12:C13)</f>
        <v>1</v>
      </c>
      <c r="D11" s="426">
        <f>SUM(D12:D13)</f>
        <v>1</v>
      </c>
    </row>
    <row r="12" spans="1:4" ht="15.75" customHeight="1">
      <c r="A12" s="409" t="s">
        <v>143</v>
      </c>
      <c r="B12" s="418"/>
      <c r="C12" s="418"/>
      <c r="D12" s="427"/>
    </row>
    <row r="13" spans="1:4" ht="15.75" customHeight="1">
      <c r="A13" s="410" t="s">
        <v>340</v>
      </c>
      <c r="B13" s="418">
        <v>1</v>
      </c>
      <c r="C13" s="418">
        <v>1</v>
      </c>
      <c r="D13" s="427">
        <v>1</v>
      </c>
    </row>
    <row r="14" spans="1:4" ht="15.75" customHeight="1">
      <c r="A14" s="269"/>
      <c r="B14" s="419"/>
      <c r="C14" s="419"/>
      <c r="D14" s="270"/>
    </row>
    <row r="15" spans="1:4" ht="15.75" customHeight="1">
      <c r="A15" s="409" t="s">
        <v>341</v>
      </c>
      <c r="B15" s="417">
        <f>SUM(B16:B17)</f>
        <v>4.75</v>
      </c>
      <c r="C15" s="417">
        <f>SUM(C16:C17)</f>
        <v>4.75</v>
      </c>
      <c r="D15" s="426">
        <f>SUM(D16:D17)</f>
        <v>4.75</v>
      </c>
    </row>
    <row r="16" spans="1:4" ht="15.75" customHeight="1">
      <c r="A16" s="410" t="s">
        <v>342</v>
      </c>
      <c r="B16" s="418">
        <v>3</v>
      </c>
      <c r="C16" s="418">
        <v>3</v>
      </c>
      <c r="D16" s="427">
        <v>3</v>
      </c>
    </row>
    <row r="17" spans="1:4" ht="15.75" customHeight="1">
      <c r="A17" s="410" t="s">
        <v>343</v>
      </c>
      <c r="B17" s="418">
        <v>1.75</v>
      </c>
      <c r="C17" s="418">
        <v>1.75</v>
      </c>
      <c r="D17" s="427">
        <v>1.75</v>
      </c>
    </row>
    <row r="18" spans="1:4" ht="15.75" customHeight="1">
      <c r="A18" s="269"/>
      <c r="B18" s="419"/>
      <c r="C18" s="419"/>
      <c r="D18" s="270"/>
    </row>
    <row r="19" spans="1:4" ht="15.75" customHeight="1">
      <c r="A19" s="410"/>
      <c r="B19" s="418"/>
      <c r="C19" s="418"/>
      <c r="D19" s="427"/>
    </row>
    <row r="20" spans="1:4" ht="15.75" customHeight="1">
      <c r="A20" s="409" t="s">
        <v>344</v>
      </c>
      <c r="B20" s="417">
        <f>SUM(B21:B24)</f>
        <v>11</v>
      </c>
      <c r="C20" s="417">
        <f>SUM(C21:C24)</f>
        <v>11</v>
      </c>
      <c r="D20" s="426">
        <f>SUM(D21:D24)</f>
        <v>11</v>
      </c>
    </row>
    <row r="21" spans="1:4" ht="15.75" customHeight="1">
      <c r="A21" s="410" t="s">
        <v>355</v>
      </c>
      <c r="B21" s="418">
        <v>2</v>
      </c>
      <c r="C21" s="418">
        <v>2</v>
      </c>
      <c r="D21" s="427">
        <v>2</v>
      </c>
    </row>
    <row r="22" spans="1:4" ht="15.75" customHeight="1">
      <c r="A22" s="410" t="s">
        <v>356</v>
      </c>
      <c r="B22" s="418">
        <v>5</v>
      </c>
      <c r="C22" s="418">
        <v>5</v>
      </c>
      <c r="D22" s="427">
        <v>5</v>
      </c>
    </row>
    <row r="23" spans="1:4" ht="15.75" customHeight="1">
      <c r="A23" s="410" t="s">
        <v>357</v>
      </c>
      <c r="B23" s="418">
        <v>3</v>
      </c>
      <c r="C23" s="418">
        <v>3</v>
      </c>
      <c r="D23" s="427">
        <v>3</v>
      </c>
    </row>
    <row r="24" spans="1:4" ht="15.75" customHeight="1">
      <c r="A24" s="410" t="s">
        <v>358</v>
      </c>
      <c r="B24" s="418">
        <v>1</v>
      </c>
      <c r="C24" s="418">
        <v>1</v>
      </c>
      <c r="D24" s="427">
        <v>1</v>
      </c>
    </row>
    <row r="25" spans="1:4" ht="15.75" customHeight="1">
      <c r="A25" s="411"/>
      <c r="B25" s="420"/>
      <c r="C25" s="420"/>
      <c r="D25" s="428"/>
    </row>
    <row r="26" spans="1:4" ht="15.75" customHeight="1" thickBot="1">
      <c r="A26" s="412" t="s">
        <v>345</v>
      </c>
      <c r="B26" s="421">
        <f>SUM(B7+B11+B15+B20)</f>
        <v>22.75</v>
      </c>
      <c r="C26" s="421">
        <f>SUM(C7+C11+C15+C20)</f>
        <v>22.75</v>
      </c>
      <c r="D26" s="429">
        <f>SUM(D7+D11+D15+D20)</f>
        <v>22.75</v>
      </c>
    </row>
    <row r="27" spans="1:4" ht="15.75" customHeight="1">
      <c r="A27" s="7"/>
      <c r="B27" s="7"/>
    </row>
    <row r="28" spans="1:4" ht="15.75">
      <c r="A28" s="596" t="s">
        <v>348</v>
      </c>
      <c r="B28" s="596"/>
    </row>
    <row r="29" spans="1:4" ht="15.75">
      <c r="A29" s="258"/>
      <c r="B29" s="258"/>
    </row>
    <row r="30" spans="1:4">
      <c r="A30" s="264"/>
      <c r="B30" s="600" t="s">
        <v>349</v>
      </c>
      <c r="C30" s="601"/>
      <c r="D30" s="602"/>
    </row>
    <row r="31" spans="1:4">
      <c r="A31" s="113" t="s">
        <v>350</v>
      </c>
      <c r="B31" s="5">
        <v>1</v>
      </c>
      <c r="C31" s="5">
        <v>1</v>
      </c>
      <c r="D31" s="403">
        <v>1</v>
      </c>
    </row>
    <row r="32" spans="1:4">
      <c r="A32" s="262" t="s">
        <v>351</v>
      </c>
      <c r="B32" s="265">
        <f>SUM(B31)</f>
        <v>1</v>
      </c>
      <c r="C32" s="265">
        <f>SUM(C31)</f>
        <v>1</v>
      </c>
      <c r="D32" s="404">
        <f>SUM(D31)</f>
        <v>1</v>
      </c>
    </row>
    <row r="33" spans="1:2">
      <c r="A33" s="271"/>
      <c r="B33" s="271"/>
    </row>
    <row r="34" spans="1:2" ht="15.75" customHeight="1">
      <c r="A34" s="263" t="s">
        <v>346</v>
      </c>
      <c r="B34" s="7"/>
    </row>
    <row r="35" spans="1:2" ht="15.75" customHeight="1">
      <c r="A35" s="263" t="s">
        <v>347</v>
      </c>
      <c r="B35" s="7"/>
    </row>
    <row r="36" spans="1:2" ht="15.75" customHeight="1">
      <c r="A36" s="263" t="s">
        <v>470</v>
      </c>
      <c r="B36" s="7"/>
    </row>
  </sheetData>
  <mergeCells count="4">
    <mergeCell ref="A2:B2"/>
    <mergeCell ref="A28:B28"/>
    <mergeCell ref="B5:D5"/>
    <mergeCell ref="B30:D3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&amp;LFertőszéplak Község Önkormányzata&amp;R11/2016. (IX. 26.) önkormányzati rendelet 4. sz. melléklet
"1/2016. (II. 12.) önkormányzati rendelet 4.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1"/>
  <sheetViews>
    <sheetView view="pageLayout" zoomScaleNormal="100" workbookViewId="0">
      <selection activeCell="B5" sqref="B5"/>
    </sheetView>
  </sheetViews>
  <sheetFormatPr defaultColWidth="7.85546875" defaultRowHeight="15.75"/>
  <cols>
    <col min="1" max="1" width="10.85546875" style="1" customWidth="1"/>
    <col min="2" max="2" width="58.85546875" style="1" bestFit="1" customWidth="1"/>
    <col min="3" max="3" width="10.7109375" style="1" customWidth="1"/>
    <col min="4" max="4" width="9.140625" style="1" customWidth="1"/>
    <col min="5" max="5" width="10.140625" style="1" customWidth="1"/>
    <col min="6" max="16384" width="7.85546875" style="1"/>
  </cols>
  <sheetData>
    <row r="1" spans="1:6" ht="7.5" customHeight="1"/>
    <row r="2" spans="1:6" ht="18" customHeight="1">
      <c r="A2" s="603" t="s">
        <v>133</v>
      </c>
      <c r="B2" s="603"/>
      <c r="C2" s="603"/>
      <c r="D2" s="147"/>
      <c r="E2" s="147" t="s">
        <v>270</v>
      </c>
    </row>
    <row r="3" spans="1:6" ht="33.75" customHeight="1">
      <c r="A3" s="251"/>
      <c r="B3" s="252"/>
      <c r="C3" s="253" t="s">
        <v>445</v>
      </c>
      <c r="D3" s="253" t="s">
        <v>446</v>
      </c>
      <c r="E3" s="253" t="s">
        <v>446</v>
      </c>
    </row>
    <row r="4" spans="1:6" s="2" customFormat="1">
      <c r="A4" s="151"/>
      <c r="B4" s="44" t="s">
        <v>53</v>
      </c>
      <c r="C4" s="181">
        <f>C5+C8</f>
        <v>91006</v>
      </c>
      <c r="D4" s="181">
        <f>D5+D8</f>
        <v>91006</v>
      </c>
      <c r="E4" s="430">
        <f>E5+E8</f>
        <v>93010</v>
      </c>
    </row>
    <row r="5" spans="1:6" s="2" customFormat="1">
      <c r="A5" s="148"/>
      <c r="B5" s="59" t="s">
        <v>239</v>
      </c>
      <c r="C5" s="182">
        <f>SUM(C6:C7)</f>
        <v>89436</v>
      </c>
      <c r="D5" s="182">
        <f>SUM(D6:D7)</f>
        <v>89436</v>
      </c>
      <c r="E5" s="431">
        <f>SUM(E6:E7)</f>
        <v>89528</v>
      </c>
    </row>
    <row r="6" spans="1:6" s="2" customFormat="1">
      <c r="A6" s="161" t="s">
        <v>272</v>
      </c>
      <c r="B6" s="59" t="s">
        <v>240</v>
      </c>
      <c r="C6" s="182">
        <v>58433</v>
      </c>
      <c r="D6" s="182">
        <v>58433</v>
      </c>
      <c r="E6" s="431">
        <v>58488</v>
      </c>
    </row>
    <row r="7" spans="1:6" s="2" customFormat="1">
      <c r="A7" s="161" t="s">
        <v>285</v>
      </c>
      <c r="B7" s="163" t="s">
        <v>294</v>
      </c>
      <c r="C7" s="182">
        <v>31003</v>
      </c>
      <c r="D7" s="182">
        <v>31003</v>
      </c>
      <c r="E7" s="431">
        <v>31040</v>
      </c>
    </row>
    <row r="8" spans="1:6" s="2" customFormat="1">
      <c r="A8" s="161"/>
      <c r="B8" s="59" t="s">
        <v>241</v>
      </c>
      <c r="C8" s="182">
        <f>SUM(C9:C10)</f>
        <v>1570</v>
      </c>
      <c r="D8" s="182">
        <f>SUM(D9:D10)</f>
        <v>1570</v>
      </c>
      <c r="E8" s="431">
        <f>SUM(E9:E10)</f>
        <v>3482</v>
      </c>
      <c r="F8" s="3"/>
    </row>
    <row r="9" spans="1:6" s="2" customFormat="1">
      <c r="A9" s="161" t="s">
        <v>272</v>
      </c>
      <c r="B9" s="59" t="s">
        <v>364</v>
      </c>
      <c r="C9" s="182">
        <v>570</v>
      </c>
      <c r="D9" s="182">
        <v>570</v>
      </c>
      <c r="E9" s="431">
        <v>2482</v>
      </c>
    </row>
    <row r="10" spans="1:6" s="2" customFormat="1">
      <c r="A10" s="161" t="s">
        <v>272</v>
      </c>
      <c r="B10" s="59" t="s">
        <v>392</v>
      </c>
      <c r="C10" s="182">
        <v>1000</v>
      </c>
      <c r="D10" s="182">
        <v>1000</v>
      </c>
      <c r="E10" s="431">
        <v>1000</v>
      </c>
    </row>
    <row r="11" spans="1:6" s="2" customFormat="1">
      <c r="A11" s="161"/>
      <c r="B11" s="59"/>
      <c r="C11" s="182"/>
      <c r="D11" s="182"/>
      <c r="E11" s="431"/>
    </row>
    <row r="12" spans="1:6" s="2" customFormat="1">
      <c r="A12" s="162" t="s">
        <v>280</v>
      </c>
      <c r="B12" s="45" t="s">
        <v>134</v>
      </c>
      <c r="C12" s="112">
        <f>SUM(C13:C30)</f>
        <v>3522</v>
      </c>
      <c r="D12" s="112">
        <f>SUM(D13:D30)</f>
        <v>3522</v>
      </c>
      <c r="E12" s="432">
        <f>SUM(E13:E31)</f>
        <v>3799</v>
      </c>
    </row>
    <row r="13" spans="1:6">
      <c r="A13" s="161"/>
      <c r="B13" s="10" t="s">
        <v>158</v>
      </c>
      <c r="C13" s="183">
        <v>300</v>
      </c>
      <c r="D13" s="183">
        <v>300</v>
      </c>
      <c r="E13" s="433">
        <v>300</v>
      </c>
    </row>
    <row r="14" spans="1:6">
      <c r="A14" s="161"/>
      <c r="B14" s="10" t="s">
        <v>159</v>
      </c>
      <c r="C14" s="183">
        <v>150</v>
      </c>
      <c r="D14" s="183">
        <v>150</v>
      </c>
      <c r="E14" s="433">
        <v>150</v>
      </c>
    </row>
    <row r="15" spans="1:6">
      <c r="A15" s="161"/>
      <c r="B15" s="10" t="s">
        <v>160</v>
      </c>
      <c r="C15" s="183">
        <v>100</v>
      </c>
      <c r="D15" s="183">
        <v>100</v>
      </c>
      <c r="E15" s="433">
        <v>100</v>
      </c>
    </row>
    <row r="16" spans="1:6">
      <c r="A16" s="161"/>
      <c r="B16" s="10" t="s">
        <v>161</v>
      </c>
      <c r="C16" s="183">
        <v>1700</v>
      </c>
      <c r="D16" s="183">
        <v>1700</v>
      </c>
      <c r="E16" s="433">
        <v>1700</v>
      </c>
    </row>
    <row r="17" spans="1:5">
      <c r="A17" s="161"/>
      <c r="B17" s="10" t="s">
        <v>162</v>
      </c>
      <c r="C17" s="183">
        <v>100</v>
      </c>
      <c r="D17" s="183">
        <v>100</v>
      </c>
      <c r="E17" s="433">
        <v>100</v>
      </c>
    </row>
    <row r="18" spans="1:5">
      <c r="A18" s="161"/>
      <c r="B18" s="10" t="s">
        <v>163</v>
      </c>
      <c r="C18" s="183">
        <v>450</v>
      </c>
      <c r="D18" s="183">
        <v>450</v>
      </c>
      <c r="E18" s="433">
        <v>450</v>
      </c>
    </row>
    <row r="19" spans="1:5">
      <c r="A19" s="161"/>
      <c r="B19" s="10" t="s">
        <v>164</v>
      </c>
      <c r="C19" s="183">
        <v>50</v>
      </c>
      <c r="D19" s="183">
        <v>50</v>
      </c>
      <c r="E19" s="433">
        <v>50</v>
      </c>
    </row>
    <row r="20" spans="1:5">
      <c r="A20" s="161"/>
      <c r="B20" s="31" t="s">
        <v>165</v>
      </c>
      <c r="C20" s="184">
        <v>20</v>
      </c>
      <c r="D20" s="184">
        <v>20</v>
      </c>
      <c r="E20" s="434">
        <v>20</v>
      </c>
    </row>
    <row r="21" spans="1:5">
      <c r="A21" s="161"/>
      <c r="B21" s="31" t="s">
        <v>166</v>
      </c>
      <c r="C21" s="184">
        <v>12</v>
      </c>
      <c r="D21" s="184">
        <v>12</v>
      </c>
      <c r="E21" s="434">
        <v>12</v>
      </c>
    </row>
    <row r="22" spans="1:5">
      <c r="A22" s="161"/>
      <c r="B22" s="31" t="s">
        <v>167</v>
      </c>
      <c r="C22" s="184">
        <v>0</v>
      </c>
      <c r="D22" s="184">
        <v>0</v>
      </c>
      <c r="E22" s="434">
        <v>220</v>
      </c>
    </row>
    <row r="23" spans="1:5">
      <c r="A23" s="161"/>
      <c r="B23" s="31" t="s">
        <v>168</v>
      </c>
      <c r="C23" s="184">
        <v>150</v>
      </c>
      <c r="D23" s="184">
        <v>150</v>
      </c>
      <c r="E23" s="434">
        <v>150</v>
      </c>
    </row>
    <row r="24" spans="1:5">
      <c r="A24" s="161"/>
      <c r="B24" s="31" t="s">
        <v>169</v>
      </c>
      <c r="C24" s="184">
        <v>50</v>
      </c>
      <c r="D24" s="184">
        <v>50</v>
      </c>
      <c r="E24" s="434">
        <v>50</v>
      </c>
    </row>
    <row r="25" spans="1:5">
      <c r="A25" s="161"/>
      <c r="B25" s="31" t="s">
        <v>170</v>
      </c>
      <c r="C25" s="184">
        <v>50</v>
      </c>
      <c r="D25" s="184">
        <v>50</v>
      </c>
      <c r="E25" s="434">
        <v>50</v>
      </c>
    </row>
    <row r="26" spans="1:5">
      <c r="A26" s="161"/>
      <c r="B26" s="31" t="s">
        <v>171</v>
      </c>
      <c r="C26" s="184">
        <v>0</v>
      </c>
      <c r="D26" s="184">
        <v>0</v>
      </c>
      <c r="E26" s="434">
        <v>0</v>
      </c>
    </row>
    <row r="27" spans="1:5">
      <c r="A27" s="161"/>
      <c r="B27" s="31" t="s">
        <v>172</v>
      </c>
      <c r="C27" s="184">
        <v>100</v>
      </c>
      <c r="D27" s="184">
        <v>100</v>
      </c>
      <c r="E27" s="434">
        <v>100</v>
      </c>
    </row>
    <row r="28" spans="1:5">
      <c r="A28" s="161"/>
      <c r="B28" s="31" t="s">
        <v>173</v>
      </c>
      <c r="C28" s="184">
        <v>50</v>
      </c>
      <c r="D28" s="184">
        <v>50</v>
      </c>
      <c r="E28" s="434">
        <v>50</v>
      </c>
    </row>
    <row r="29" spans="1:5">
      <c r="A29" s="161"/>
      <c r="B29" s="31" t="s">
        <v>332</v>
      </c>
      <c r="C29" s="184">
        <v>50</v>
      </c>
      <c r="D29" s="184">
        <v>50</v>
      </c>
      <c r="E29" s="434">
        <v>50</v>
      </c>
    </row>
    <row r="30" spans="1:5">
      <c r="A30" s="161"/>
      <c r="B30" s="31" t="s">
        <v>421</v>
      </c>
      <c r="C30" s="184">
        <v>190</v>
      </c>
      <c r="D30" s="184">
        <v>190</v>
      </c>
      <c r="E30" s="434">
        <v>190</v>
      </c>
    </row>
    <row r="31" spans="1:5">
      <c r="A31" s="161"/>
      <c r="B31" s="31" t="s">
        <v>454</v>
      </c>
      <c r="C31" s="184"/>
      <c r="D31" s="184"/>
      <c r="E31" s="434">
        <v>57</v>
      </c>
    </row>
    <row r="32" spans="1:5">
      <c r="A32" s="161"/>
      <c r="B32" s="46" t="s">
        <v>135</v>
      </c>
      <c r="C32" s="185">
        <f>SUM(C33:C38)</f>
        <v>8260</v>
      </c>
      <c r="D32" s="185">
        <f>SUM(D33:D38)</f>
        <v>8260</v>
      </c>
      <c r="E32" s="435">
        <f>SUM(E33:E38)</f>
        <v>8260</v>
      </c>
    </row>
    <row r="33" spans="1:6">
      <c r="A33" s="161" t="s">
        <v>284</v>
      </c>
      <c r="B33" s="31" t="s">
        <v>420</v>
      </c>
      <c r="C33" s="111">
        <v>700</v>
      </c>
      <c r="D33" s="111">
        <v>700</v>
      </c>
      <c r="E33" s="436">
        <v>700</v>
      </c>
    </row>
    <row r="34" spans="1:6">
      <c r="A34" s="161" t="s">
        <v>272</v>
      </c>
      <c r="B34" s="31" t="s">
        <v>140</v>
      </c>
      <c r="C34" s="111">
        <v>500</v>
      </c>
      <c r="D34" s="111">
        <v>500</v>
      </c>
      <c r="E34" s="436">
        <v>500</v>
      </c>
    </row>
    <row r="35" spans="1:6">
      <c r="A35" s="161" t="s">
        <v>272</v>
      </c>
      <c r="B35" s="31" t="s">
        <v>141</v>
      </c>
      <c r="C35" s="111">
        <v>300</v>
      </c>
      <c r="D35" s="111">
        <v>300</v>
      </c>
      <c r="E35" s="436">
        <v>300</v>
      </c>
    </row>
    <row r="36" spans="1:6">
      <c r="A36" s="161" t="s">
        <v>272</v>
      </c>
      <c r="B36" s="31" t="s">
        <v>394</v>
      </c>
      <c r="C36" s="111">
        <v>4860</v>
      </c>
      <c r="D36" s="111">
        <v>4860</v>
      </c>
      <c r="E36" s="436">
        <v>4860</v>
      </c>
      <c r="F36" s="261"/>
    </row>
    <row r="37" spans="1:6">
      <c r="A37" s="161" t="s">
        <v>280</v>
      </c>
      <c r="B37" s="68" t="s">
        <v>393</v>
      </c>
      <c r="C37" s="186">
        <v>900</v>
      </c>
      <c r="D37" s="186">
        <v>900</v>
      </c>
      <c r="E37" s="437">
        <v>900</v>
      </c>
    </row>
    <row r="38" spans="1:6">
      <c r="A38" s="161" t="s">
        <v>296</v>
      </c>
      <c r="B38" s="68" t="s">
        <v>295</v>
      </c>
      <c r="C38" s="186">
        <v>1000</v>
      </c>
      <c r="D38" s="186">
        <v>1000</v>
      </c>
      <c r="E38" s="437">
        <v>1000</v>
      </c>
    </row>
    <row r="39" spans="1:6">
      <c r="A39" s="161"/>
      <c r="B39" s="60" t="s">
        <v>42</v>
      </c>
      <c r="C39" s="187">
        <f>C32+C12+C4</f>
        <v>102788</v>
      </c>
      <c r="D39" s="187">
        <f>D32+D12+D4</f>
        <v>102788</v>
      </c>
      <c r="E39" s="438">
        <f>E32+E12+E4</f>
        <v>105069</v>
      </c>
    </row>
    <row r="40" spans="1:6">
      <c r="A40" s="149"/>
      <c r="B40" s="68"/>
      <c r="C40" s="186"/>
      <c r="D40" s="186"/>
      <c r="E40" s="437"/>
    </row>
    <row r="41" spans="1:6">
      <c r="A41" s="149"/>
      <c r="B41" s="46" t="s">
        <v>7</v>
      </c>
      <c r="C41" s="185">
        <f>C42+C45</f>
        <v>86439</v>
      </c>
      <c r="D41" s="185">
        <f>D42+D45</f>
        <v>73038</v>
      </c>
      <c r="E41" s="435">
        <f>E42+E45</f>
        <v>53886</v>
      </c>
    </row>
    <row r="42" spans="1:6">
      <c r="A42" s="161" t="s">
        <v>272</v>
      </c>
      <c r="B42" s="68" t="s">
        <v>2</v>
      </c>
      <c r="C42" s="186">
        <f>SUM(C43:C44)</f>
        <v>86439</v>
      </c>
      <c r="D42" s="186">
        <f>SUM(D43:D44)</f>
        <v>73038</v>
      </c>
      <c r="E42" s="437">
        <f>SUM(E43:E44)</f>
        <v>53886</v>
      </c>
    </row>
    <row r="43" spans="1:6">
      <c r="A43" s="149"/>
      <c r="B43" s="68" t="s">
        <v>371</v>
      </c>
      <c r="C43" s="186"/>
      <c r="D43" s="186"/>
      <c r="E43" s="437"/>
    </row>
    <row r="44" spans="1:6">
      <c r="A44" s="149"/>
      <c r="B44" s="68" t="s">
        <v>242</v>
      </c>
      <c r="C44" s="186">
        <v>86439</v>
      </c>
      <c r="D44" s="186">
        <v>73038</v>
      </c>
      <c r="E44" s="437">
        <v>53886</v>
      </c>
    </row>
    <row r="45" spans="1:6">
      <c r="A45" s="149"/>
      <c r="B45" s="68" t="s">
        <v>4</v>
      </c>
      <c r="C45" s="186"/>
      <c r="D45" s="186"/>
      <c r="E45" s="437"/>
    </row>
    <row r="46" spans="1:6">
      <c r="A46" s="149"/>
      <c r="B46" s="124" t="s">
        <v>243</v>
      </c>
      <c r="C46" s="188"/>
      <c r="D46" s="188"/>
      <c r="E46" s="439"/>
    </row>
    <row r="47" spans="1:6" ht="18.75" customHeight="1">
      <c r="A47" s="150"/>
      <c r="B47" s="60" t="s">
        <v>256</v>
      </c>
      <c r="C47" s="187">
        <f>C41+C39</f>
        <v>189227</v>
      </c>
      <c r="D47" s="187">
        <f>D41+D39</f>
        <v>175826</v>
      </c>
      <c r="E47" s="438">
        <f>E41+E39</f>
        <v>158955</v>
      </c>
    </row>
    <row r="48" spans="1:6" ht="6.75" customHeight="1"/>
    <row r="49" spans="1:1">
      <c r="A49" s="1" t="s">
        <v>290</v>
      </c>
    </row>
    <row r="50" spans="1:1">
      <c r="A50" s="1" t="s">
        <v>291</v>
      </c>
    </row>
    <row r="51" spans="1:1">
      <c r="A51" s="1" t="s">
        <v>472</v>
      </c>
    </row>
  </sheetData>
  <mergeCells count="1">
    <mergeCell ref="A2:C2"/>
  </mergeCells>
  <printOptions horizontalCentered="1"/>
  <pageMargins left="0.78740157480314965" right="0.59055118110236227" top="0.98425196850393704" bottom="0.98425196850393704" header="0.51181102362204722" footer="0.51181102362204722"/>
  <pageSetup paperSize="9" scale="89" fitToHeight="0" orientation="portrait" horizontalDpi="300" verticalDpi="300" r:id="rId1"/>
  <headerFooter alignWithMargins="0">
    <oddHeader>&amp;L&amp;"Times New Roman CE,Normál"Fertőszéplak Község Önkormányzata&amp;R&amp;"Times New Roman,Normál" 11/2016. (IX. 26.) önkormányzati  rendelet 5.  sz. melléklet
"1/2016. (II. 12.) önkormányzati rendelet 5. számú melléklete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66"/>
  <sheetViews>
    <sheetView view="pageLayout" zoomScaleNormal="100" workbookViewId="0">
      <selection activeCell="H12" sqref="H12"/>
    </sheetView>
  </sheetViews>
  <sheetFormatPr defaultColWidth="7.85546875" defaultRowHeight="12.75" customHeight="1"/>
  <cols>
    <col min="1" max="1" width="3.42578125" style="4" customWidth="1"/>
    <col min="2" max="2" width="3.42578125" style="8" customWidth="1"/>
    <col min="3" max="4" width="3.5703125" style="4" customWidth="1"/>
    <col min="5" max="5" width="52.5703125" style="4" bestFit="1" customWidth="1"/>
    <col min="6" max="6" width="8" style="9" customWidth="1"/>
    <col min="7" max="16384" width="7.85546875" style="4"/>
  </cols>
  <sheetData>
    <row r="2" spans="1:8" ht="12.75" customHeight="1">
      <c r="A2" s="604" t="s">
        <v>8</v>
      </c>
      <c r="B2" s="604"/>
      <c r="C2" s="604"/>
      <c r="D2" s="604"/>
      <c r="E2" s="604"/>
      <c r="F2" s="604"/>
    </row>
    <row r="3" spans="1:8" ht="12.75" customHeight="1">
      <c r="A3" s="11"/>
      <c r="B3" s="11"/>
      <c r="C3" s="11"/>
      <c r="D3" s="11"/>
      <c r="E3" s="11">
        <v>2016</v>
      </c>
      <c r="F3" s="11"/>
    </row>
    <row r="4" spans="1:8" ht="12.75" customHeight="1">
      <c r="A4" s="11"/>
      <c r="B4" s="11"/>
      <c r="C4" s="11"/>
      <c r="D4" s="11"/>
      <c r="E4" s="11"/>
      <c r="F4" s="11"/>
    </row>
    <row r="5" spans="1:8" ht="12.75" customHeight="1">
      <c r="A5" s="11"/>
      <c r="B5" s="11"/>
      <c r="C5" s="11"/>
      <c r="D5" s="11"/>
      <c r="E5" s="11"/>
      <c r="F5" s="47"/>
    </row>
    <row r="6" spans="1:8" ht="26.25" customHeight="1">
      <c r="A6" s="189" t="s">
        <v>43</v>
      </c>
      <c r="B6" s="190"/>
      <c r="C6" s="190"/>
      <c r="D6" s="190"/>
      <c r="E6" s="190"/>
      <c r="F6" s="254" t="s">
        <v>445</v>
      </c>
      <c r="G6" s="254" t="s">
        <v>455</v>
      </c>
      <c r="H6" s="254" t="s">
        <v>456</v>
      </c>
    </row>
    <row r="7" spans="1:8" ht="12.75" customHeight="1">
      <c r="A7" s="76" t="s">
        <v>144</v>
      </c>
      <c r="B7" s="84"/>
      <c r="C7" s="85" t="s">
        <v>297</v>
      </c>
      <c r="D7" s="85"/>
      <c r="E7" s="85"/>
      <c r="F7" s="280">
        <f>SUM(F8)</f>
        <v>0</v>
      </c>
      <c r="G7" s="280">
        <f>SUM(G8)</f>
        <v>0</v>
      </c>
      <c r="H7" s="440">
        <f>SUM(H8)</f>
        <v>0</v>
      </c>
    </row>
    <row r="8" spans="1:8" ht="12.75" customHeight="1">
      <c r="A8" s="76"/>
      <c r="B8" s="84"/>
      <c r="C8" s="279"/>
      <c r="D8" s="279"/>
      <c r="E8" s="279"/>
      <c r="F8" s="208"/>
      <c r="G8" s="208"/>
      <c r="H8" s="441"/>
    </row>
    <row r="9" spans="1:8" ht="12.75" customHeight="1">
      <c r="A9" s="76" t="s">
        <v>145</v>
      </c>
      <c r="B9" s="84"/>
      <c r="C9" s="85" t="s">
        <v>236</v>
      </c>
      <c r="D9" s="279"/>
      <c r="E9" s="279"/>
      <c r="F9" s="303">
        <f>SUM(F10)</f>
        <v>228</v>
      </c>
      <c r="G9" s="303">
        <f>SUM(G10)</f>
        <v>228</v>
      </c>
      <c r="H9" s="442">
        <f>SUM(H10)</f>
        <v>228</v>
      </c>
    </row>
    <row r="10" spans="1:8" ht="12.75" customHeight="1">
      <c r="A10" s="76"/>
      <c r="B10" s="84"/>
      <c r="C10" s="279" t="s">
        <v>144</v>
      </c>
      <c r="D10" s="279"/>
      <c r="E10" s="279" t="s">
        <v>418</v>
      </c>
      <c r="F10" s="208">
        <v>228</v>
      </c>
      <c r="G10" s="208">
        <v>228</v>
      </c>
      <c r="H10" s="441">
        <v>228</v>
      </c>
    </row>
    <row r="11" spans="1:8" ht="12.75" customHeight="1">
      <c r="A11" s="76" t="s">
        <v>146</v>
      </c>
      <c r="B11" s="84"/>
      <c r="C11" s="85" t="s">
        <v>9</v>
      </c>
      <c r="D11" s="85"/>
      <c r="E11" s="85"/>
      <c r="F11" s="208"/>
      <c r="G11" s="208"/>
      <c r="H11" s="441"/>
    </row>
    <row r="12" spans="1:8" ht="12.75" customHeight="1">
      <c r="A12" s="79"/>
      <c r="B12" s="77" t="s">
        <v>144</v>
      </c>
      <c r="C12" s="78"/>
      <c r="D12" s="12" t="s">
        <v>150</v>
      </c>
      <c r="E12" s="197"/>
      <c r="F12" s="202">
        <f>SUM(F13)</f>
        <v>0</v>
      </c>
      <c r="G12" s="202">
        <f>SUM(G13)</f>
        <v>0</v>
      </c>
      <c r="H12" s="443">
        <f>SUM(H13)</f>
        <v>0</v>
      </c>
    </row>
    <row r="13" spans="1:8" ht="12.75" customHeight="1">
      <c r="A13" s="79"/>
      <c r="B13" s="81"/>
      <c r="C13" s="78"/>
      <c r="D13" s="86"/>
      <c r="E13" s="197"/>
      <c r="F13" s="203"/>
      <c r="G13" s="203"/>
      <c r="H13" s="343"/>
    </row>
    <row r="14" spans="1:8" ht="12.75" customHeight="1">
      <c r="A14" s="79"/>
      <c r="B14" s="80" t="s">
        <v>145</v>
      </c>
      <c r="C14" s="78"/>
      <c r="D14" s="605" t="s">
        <v>11</v>
      </c>
      <c r="E14" s="606"/>
      <c r="F14" s="202">
        <f>SUM(F15:F29)</f>
        <v>78539</v>
      </c>
      <c r="G14" s="202">
        <f>SUM(G15:G29)</f>
        <v>78539</v>
      </c>
      <c r="H14" s="443">
        <f>SUM(H15:H29)</f>
        <v>93619</v>
      </c>
    </row>
    <row r="15" spans="1:8" ht="12.75" customHeight="1">
      <c r="A15" s="79"/>
      <c r="B15" s="80"/>
      <c r="C15" s="78" t="s">
        <v>144</v>
      </c>
      <c r="D15" s="75"/>
      <c r="E15" s="198" t="s">
        <v>422</v>
      </c>
      <c r="F15" s="203">
        <v>1753</v>
      </c>
      <c r="G15" s="203">
        <v>1753</v>
      </c>
      <c r="H15" s="343">
        <v>1753</v>
      </c>
    </row>
    <row r="16" spans="1:8" ht="12.75" customHeight="1">
      <c r="A16" s="79"/>
      <c r="B16" s="80"/>
      <c r="C16" s="78" t="s">
        <v>145</v>
      </c>
      <c r="D16" s="75"/>
      <c r="E16" s="198" t="s">
        <v>430</v>
      </c>
      <c r="F16" s="203">
        <v>4921</v>
      </c>
      <c r="G16" s="203">
        <v>4921</v>
      </c>
      <c r="H16" s="343">
        <v>5066</v>
      </c>
    </row>
    <row r="17" spans="1:8" ht="12.75" customHeight="1">
      <c r="A17" s="79"/>
      <c r="B17" s="80"/>
      <c r="C17" s="78" t="s">
        <v>146</v>
      </c>
      <c r="D17" s="75"/>
      <c r="E17" s="198" t="s">
        <v>423</v>
      </c>
      <c r="F17" s="203">
        <v>17932</v>
      </c>
      <c r="G17" s="203">
        <v>17932</v>
      </c>
      <c r="H17" s="343">
        <v>17932</v>
      </c>
    </row>
    <row r="18" spans="1:8" ht="12.75" customHeight="1">
      <c r="A18" s="79"/>
      <c r="B18" s="80"/>
      <c r="C18" s="78" t="s">
        <v>147</v>
      </c>
      <c r="D18" s="75"/>
      <c r="E18" s="198" t="s">
        <v>426</v>
      </c>
      <c r="F18" s="203">
        <v>18796</v>
      </c>
      <c r="G18" s="203">
        <v>18796</v>
      </c>
      <c r="H18" s="343">
        <v>18796</v>
      </c>
    </row>
    <row r="19" spans="1:8" ht="12.75" customHeight="1">
      <c r="A19" s="79"/>
      <c r="B19" s="80"/>
      <c r="C19" s="78" t="s">
        <v>148</v>
      </c>
      <c r="D19" s="75"/>
      <c r="E19" s="198" t="s">
        <v>427</v>
      </c>
      <c r="F19" s="203">
        <v>18146</v>
      </c>
      <c r="G19" s="203">
        <v>18146</v>
      </c>
      <c r="H19" s="343">
        <v>18415</v>
      </c>
    </row>
    <row r="20" spans="1:8" ht="12.75" customHeight="1">
      <c r="A20" s="79"/>
      <c r="B20" s="80"/>
      <c r="C20" s="78" t="s">
        <v>301</v>
      </c>
      <c r="D20" s="75"/>
      <c r="E20" s="198" t="s">
        <v>429</v>
      </c>
      <c r="F20" s="203">
        <v>3302</v>
      </c>
      <c r="G20" s="203">
        <v>3302</v>
      </c>
      <c r="H20" s="343">
        <v>3302</v>
      </c>
    </row>
    <row r="21" spans="1:8" ht="12.75" customHeight="1">
      <c r="A21" s="79"/>
      <c r="B21" s="81"/>
      <c r="C21" s="78" t="s">
        <v>436</v>
      </c>
      <c r="D21" s="86"/>
      <c r="E21" s="197" t="s">
        <v>408</v>
      </c>
      <c r="F21" s="203">
        <v>11661</v>
      </c>
      <c r="G21" s="203">
        <v>11661</v>
      </c>
      <c r="H21" s="343">
        <v>11661</v>
      </c>
    </row>
    <row r="22" spans="1:8" ht="12.75" customHeight="1">
      <c r="A22" s="79"/>
      <c r="B22" s="81"/>
      <c r="C22" s="78" t="s">
        <v>274</v>
      </c>
      <c r="D22" s="86"/>
      <c r="E22" s="197" t="s">
        <v>457</v>
      </c>
      <c r="F22" s="203"/>
      <c r="G22" s="203"/>
      <c r="H22" s="343">
        <v>5468</v>
      </c>
    </row>
    <row r="23" spans="1:8" ht="12.75" customHeight="1">
      <c r="A23" s="79"/>
      <c r="B23" s="81"/>
      <c r="C23" s="78" t="s">
        <v>279</v>
      </c>
      <c r="D23" s="86"/>
      <c r="E23" s="197" t="s">
        <v>458</v>
      </c>
      <c r="F23" s="203"/>
      <c r="G23" s="203"/>
      <c r="H23" s="343">
        <v>5080</v>
      </c>
    </row>
    <row r="24" spans="1:8" ht="12.75" customHeight="1">
      <c r="A24" s="79"/>
      <c r="B24" s="81"/>
      <c r="C24" s="78" t="s">
        <v>302</v>
      </c>
      <c r="D24" s="86"/>
      <c r="E24" s="197" t="s">
        <v>459</v>
      </c>
      <c r="F24" s="203"/>
      <c r="G24" s="203"/>
      <c r="H24" s="343">
        <v>572</v>
      </c>
    </row>
    <row r="25" spans="1:8" ht="12.75" customHeight="1">
      <c r="A25" s="79"/>
      <c r="B25" s="81"/>
      <c r="C25" s="78" t="s">
        <v>303</v>
      </c>
      <c r="D25" s="86"/>
      <c r="E25" s="197" t="s">
        <v>460</v>
      </c>
      <c r="F25" s="203"/>
      <c r="G25" s="203"/>
      <c r="H25" s="343">
        <v>1302</v>
      </c>
    </row>
    <row r="26" spans="1:8" ht="12.75" customHeight="1">
      <c r="A26" s="79"/>
      <c r="B26" s="81"/>
      <c r="C26" s="78" t="s">
        <v>417</v>
      </c>
      <c r="D26" s="86"/>
      <c r="E26" s="197" t="s">
        <v>461</v>
      </c>
      <c r="F26" s="203"/>
      <c r="G26" s="203"/>
      <c r="H26" s="343">
        <v>466</v>
      </c>
    </row>
    <row r="27" spans="1:8" ht="12.75" customHeight="1">
      <c r="A27" s="79"/>
      <c r="B27" s="81"/>
      <c r="C27" s="78" t="s">
        <v>451</v>
      </c>
      <c r="D27" s="86"/>
      <c r="E27" s="197" t="s">
        <v>462</v>
      </c>
      <c r="F27" s="203"/>
      <c r="G27" s="203"/>
      <c r="H27" s="343">
        <v>1270</v>
      </c>
    </row>
    <row r="28" spans="1:8" ht="12.75" customHeight="1">
      <c r="A28" s="79"/>
      <c r="B28" s="81"/>
      <c r="C28" s="78" t="s">
        <v>452</v>
      </c>
      <c r="D28" s="86"/>
      <c r="E28" s="197" t="s">
        <v>463</v>
      </c>
      <c r="F28" s="203"/>
      <c r="G28" s="203"/>
      <c r="H28" s="343">
        <v>508</v>
      </c>
    </row>
    <row r="29" spans="1:8" ht="12.75" customHeight="1">
      <c r="A29" s="79"/>
      <c r="B29" s="81"/>
      <c r="C29" s="78" t="s">
        <v>464</v>
      </c>
      <c r="D29" s="86"/>
      <c r="E29" s="197" t="s">
        <v>409</v>
      </c>
      <c r="F29" s="202">
        <f>SUM(F30:F31)</f>
        <v>2028</v>
      </c>
      <c r="G29" s="202">
        <f>SUM(G30:G31)</f>
        <v>2028</v>
      </c>
      <c r="H29" s="443">
        <f>SUM(H30:H31)</f>
        <v>2028</v>
      </c>
    </row>
    <row r="30" spans="1:8" ht="12.75" customHeight="1">
      <c r="A30" s="79"/>
      <c r="B30" s="78"/>
      <c r="C30" s="78"/>
      <c r="D30" s="289"/>
      <c r="E30" s="6" t="s">
        <v>411</v>
      </c>
      <c r="F30" s="203">
        <v>1778</v>
      </c>
      <c r="G30" s="203">
        <v>1778</v>
      </c>
      <c r="H30" s="343">
        <v>1778</v>
      </c>
    </row>
    <row r="31" spans="1:8" ht="12.75" customHeight="1">
      <c r="A31" s="79"/>
      <c r="B31" s="78"/>
      <c r="C31" s="78"/>
      <c r="D31" s="289"/>
      <c r="E31" s="6" t="s">
        <v>410</v>
      </c>
      <c r="F31" s="203">
        <v>250</v>
      </c>
      <c r="G31" s="203">
        <v>250</v>
      </c>
      <c r="H31" s="343">
        <v>250</v>
      </c>
    </row>
    <row r="32" spans="1:8" ht="12.75" customHeight="1">
      <c r="A32" s="285"/>
      <c r="B32" s="286"/>
      <c r="C32" s="287"/>
      <c r="D32" s="288"/>
      <c r="E32" s="201"/>
      <c r="F32" s="210"/>
      <c r="G32" s="210"/>
      <c r="H32" s="444"/>
    </row>
    <row r="33" spans="1:8" ht="12.75" customHeight="1">
      <c r="A33" s="48" t="s">
        <v>32</v>
      </c>
      <c r="B33" s="49"/>
      <c r="C33" s="50"/>
      <c r="D33" s="50"/>
      <c r="E33" s="199"/>
      <c r="F33" s="211">
        <f>F12+F14+F7+F9</f>
        <v>78767</v>
      </c>
      <c r="G33" s="211">
        <f>G12+G14+G7+G9</f>
        <v>78767</v>
      </c>
      <c r="H33" s="347">
        <f>H12+H14+H7+H9</f>
        <v>93847</v>
      </c>
    </row>
    <row r="34" spans="1:8" ht="12.75" customHeight="1">
      <c r="A34" s="87"/>
      <c r="B34" s="88"/>
      <c r="C34" s="7"/>
      <c r="D34" s="7"/>
      <c r="E34" s="7"/>
      <c r="F34" s="205"/>
      <c r="G34" s="205"/>
      <c r="H34" s="445"/>
    </row>
    <row r="35" spans="1:8" ht="12.75" customHeight="1">
      <c r="A35" s="87"/>
      <c r="B35" s="88"/>
      <c r="C35" s="7"/>
      <c r="D35" s="7"/>
      <c r="E35" s="7"/>
      <c r="F35" s="205"/>
      <c r="G35" s="205"/>
      <c r="H35" s="445"/>
    </row>
    <row r="36" spans="1:8" ht="12.75" customHeight="1">
      <c r="A36" s="89"/>
      <c r="B36" s="90"/>
      <c r="C36" s="90"/>
      <c r="D36" s="90"/>
      <c r="E36" s="90"/>
      <c r="F36" s="47"/>
      <c r="G36" s="47"/>
      <c r="H36" s="446"/>
    </row>
    <row r="37" spans="1:8" ht="12.75" customHeight="1">
      <c r="A37" s="195" t="s">
        <v>44</v>
      </c>
      <c r="B37" s="196"/>
      <c r="C37" s="196"/>
      <c r="D37" s="196"/>
      <c r="E37" s="196"/>
      <c r="F37" s="206"/>
      <c r="G37" s="206"/>
      <c r="H37" s="447"/>
    </row>
    <row r="38" spans="1:8" ht="12.75" customHeight="1">
      <c r="A38" s="82" t="s">
        <v>147</v>
      </c>
      <c r="B38" s="80"/>
      <c r="C38" s="83" t="s">
        <v>9</v>
      </c>
      <c r="D38" s="5"/>
      <c r="E38" s="200"/>
      <c r="F38" s="202"/>
      <c r="G38" s="202"/>
      <c r="H38" s="443"/>
    </row>
    <row r="39" spans="1:8" ht="12.75" customHeight="1">
      <c r="A39" s="76"/>
      <c r="B39" s="80" t="s">
        <v>144</v>
      </c>
      <c r="C39" s="77"/>
      <c r="D39" s="5" t="s">
        <v>11</v>
      </c>
      <c r="E39" s="200"/>
      <c r="F39" s="202">
        <f>SUM(F40:F47)</f>
        <v>31784</v>
      </c>
      <c r="G39" s="202">
        <f>SUM(G40:G47)</f>
        <v>31784</v>
      </c>
      <c r="H39" s="443">
        <f>SUM(H40:H47)</f>
        <v>39811</v>
      </c>
    </row>
    <row r="40" spans="1:8" ht="12.75" customHeight="1">
      <c r="A40" s="76"/>
      <c r="B40" s="80"/>
      <c r="C40" s="78" t="s">
        <v>144</v>
      </c>
      <c r="D40" s="6"/>
      <c r="E40" s="197" t="s">
        <v>424</v>
      </c>
      <c r="F40" s="203">
        <v>1405</v>
      </c>
      <c r="G40" s="203">
        <v>1405</v>
      </c>
      <c r="H40" s="343">
        <v>1405</v>
      </c>
    </row>
    <row r="41" spans="1:8" ht="12.75" customHeight="1">
      <c r="A41" s="76"/>
      <c r="B41" s="80"/>
      <c r="C41" s="78" t="s">
        <v>145</v>
      </c>
      <c r="D41" s="6"/>
      <c r="E41" s="197" t="s">
        <v>425</v>
      </c>
      <c r="F41" s="207">
        <v>7879</v>
      </c>
      <c r="G41" s="207">
        <v>7879</v>
      </c>
      <c r="H41" s="345">
        <v>8083</v>
      </c>
    </row>
    <row r="42" spans="1:8" ht="12.75" customHeight="1">
      <c r="A42" s="76"/>
      <c r="B42" s="80"/>
      <c r="C42" s="78" t="s">
        <v>146</v>
      </c>
      <c r="D42" s="6"/>
      <c r="E42" s="197" t="s">
        <v>428</v>
      </c>
      <c r="F42" s="207">
        <v>19000</v>
      </c>
      <c r="G42" s="207">
        <v>19000</v>
      </c>
      <c r="H42" s="345">
        <v>19000</v>
      </c>
    </row>
    <row r="43" spans="1:8" ht="12.75" customHeight="1">
      <c r="A43" s="76"/>
      <c r="B43" s="80"/>
      <c r="C43" s="78" t="s">
        <v>147</v>
      </c>
      <c r="D43" s="6"/>
      <c r="E43" s="197" t="s">
        <v>431</v>
      </c>
      <c r="F43" s="207">
        <v>3500</v>
      </c>
      <c r="G43" s="207">
        <v>3500</v>
      </c>
      <c r="H43" s="345">
        <v>5782</v>
      </c>
    </row>
    <row r="44" spans="1:8" ht="12.75" customHeight="1">
      <c r="A44" s="76"/>
      <c r="B44" s="80"/>
      <c r="C44" s="78" t="s">
        <v>148</v>
      </c>
      <c r="D44" s="6"/>
      <c r="E44" s="197" t="s">
        <v>465</v>
      </c>
      <c r="F44" s="207"/>
      <c r="G44" s="207"/>
      <c r="H44" s="345">
        <v>1598</v>
      </c>
    </row>
    <row r="45" spans="1:8" ht="12.75" customHeight="1">
      <c r="A45" s="76"/>
      <c r="B45" s="80"/>
      <c r="C45" s="78" t="s">
        <v>301</v>
      </c>
      <c r="D45" s="6"/>
      <c r="E45" s="197" t="s">
        <v>466</v>
      </c>
      <c r="F45" s="207"/>
      <c r="G45" s="207"/>
      <c r="H45" s="345">
        <v>1143</v>
      </c>
    </row>
    <row r="46" spans="1:8" ht="12.75" customHeight="1">
      <c r="A46" s="76"/>
      <c r="B46" s="80"/>
      <c r="C46" s="78" t="s">
        <v>467</v>
      </c>
      <c r="D46" s="6"/>
      <c r="E46" s="197" t="s">
        <v>468</v>
      </c>
      <c r="F46" s="207"/>
      <c r="G46" s="207"/>
      <c r="H46" s="345">
        <v>2800</v>
      </c>
    </row>
    <row r="47" spans="1:8" ht="12.75" customHeight="1">
      <c r="A47" s="76"/>
      <c r="B47" s="80"/>
      <c r="C47" s="78"/>
      <c r="D47" s="5"/>
      <c r="E47" s="197"/>
      <c r="F47" s="207"/>
      <c r="G47" s="207"/>
      <c r="H47" s="345"/>
    </row>
    <row r="48" spans="1:8" ht="12.75" customHeight="1">
      <c r="A48" s="48" t="s">
        <v>37</v>
      </c>
      <c r="B48" s="49"/>
      <c r="C48" s="50"/>
      <c r="D48" s="50"/>
      <c r="E48" s="199"/>
      <c r="F48" s="209">
        <f>F39</f>
        <v>31784</v>
      </c>
      <c r="G48" s="209">
        <f>G39</f>
        <v>31784</v>
      </c>
      <c r="H48" s="448">
        <f>H39</f>
        <v>39811</v>
      </c>
    </row>
    <row r="49" spans="1:8" ht="12.75" customHeight="1">
      <c r="A49" s="87"/>
      <c r="B49" s="88"/>
      <c r="C49" s="7"/>
      <c r="D49" s="7"/>
      <c r="E49" s="7"/>
      <c r="F49" s="208"/>
      <c r="G49" s="208"/>
      <c r="H49" s="441"/>
    </row>
    <row r="50" spans="1:8" ht="12.75" customHeight="1">
      <c r="A50" s="91" t="s">
        <v>60</v>
      </c>
      <c r="B50" s="92"/>
      <c r="C50" s="93"/>
      <c r="D50" s="93"/>
      <c r="E50" s="93"/>
      <c r="F50" s="204"/>
      <c r="G50" s="204"/>
      <c r="H50" s="449"/>
    </row>
    <row r="51" spans="1:8" ht="12.75" customHeight="1">
      <c r="A51" s="82" t="s">
        <v>147</v>
      </c>
      <c r="B51" s="80"/>
      <c r="C51" s="83" t="s">
        <v>9</v>
      </c>
      <c r="D51" s="5"/>
      <c r="E51" s="200"/>
      <c r="F51" s="202">
        <f>F57+F52+F60</f>
        <v>3000</v>
      </c>
      <c r="G51" s="202">
        <f>G57+G52+G60</f>
        <v>3000</v>
      </c>
      <c r="H51" s="443">
        <f>H57+H52+H60</f>
        <v>3000</v>
      </c>
    </row>
    <row r="52" spans="1:8" ht="12.75" customHeight="1">
      <c r="A52" s="76"/>
      <c r="B52" s="80" t="s">
        <v>144</v>
      </c>
      <c r="C52" s="77"/>
      <c r="D52" s="5" t="s">
        <v>11</v>
      </c>
      <c r="E52" s="200"/>
      <c r="F52" s="202">
        <f>F53+F55</f>
        <v>0</v>
      </c>
      <c r="G52" s="202">
        <f>G53+G55</f>
        <v>0</v>
      </c>
      <c r="H52" s="443">
        <f>H53+H55</f>
        <v>0</v>
      </c>
    </row>
    <row r="53" spans="1:8" ht="12.75" customHeight="1">
      <c r="A53" s="76"/>
      <c r="B53" s="80"/>
      <c r="C53" s="78" t="s">
        <v>146</v>
      </c>
      <c r="D53" s="6"/>
      <c r="E53" s="197" t="s">
        <v>152</v>
      </c>
      <c r="F53" s="203">
        <v>0</v>
      </c>
      <c r="G53" s="203">
        <v>0</v>
      </c>
      <c r="H53" s="343">
        <v>0</v>
      </c>
    </row>
    <row r="54" spans="1:8" ht="12.75" customHeight="1">
      <c r="A54" s="76"/>
      <c r="B54" s="80"/>
      <c r="C54" s="78"/>
      <c r="D54" s="5"/>
      <c r="E54" s="197" t="s">
        <v>153</v>
      </c>
      <c r="F54" s="203">
        <v>0</v>
      </c>
      <c r="G54" s="203">
        <v>0</v>
      </c>
      <c r="H54" s="343">
        <v>0</v>
      </c>
    </row>
    <row r="55" spans="1:8" ht="12.75" customHeight="1">
      <c r="A55" s="76"/>
      <c r="B55" s="80"/>
      <c r="C55" s="78" t="s">
        <v>279</v>
      </c>
      <c r="D55" s="5"/>
      <c r="E55" s="21" t="s">
        <v>258</v>
      </c>
      <c r="F55" s="203">
        <f>SUM(F56)</f>
        <v>0</v>
      </c>
      <c r="G55" s="203">
        <f>SUM(G56)</f>
        <v>0</v>
      </c>
      <c r="H55" s="343">
        <f>SUM(H56)</f>
        <v>0</v>
      </c>
    </row>
    <row r="56" spans="1:8" ht="12.75" customHeight="1">
      <c r="A56" s="76"/>
      <c r="B56" s="80"/>
      <c r="C56" s="78"/>
      <c r="D56" s="5"/>
      <c r="E56" s="197" t="s">
        <v>372</v>
      </c>
      <c r="F56" s="203"/>
      <c r="G56" s="203"/>
      <c r="H56" s="343"/>
    </row>
    <row r="57" spans="1:8" ht="12.75" customHeight="1">
      <c r="A57" s="76"/>
      <c r="B57" s="80" t="s">
        <v>146</v>
      </c>
      <c r="C57" s="78"/>
      <c r="D57" s="5" t="s">
        <v>27</v>
      </c>
      <c r="E57" s="197"/>
      <c r="F57" s="203">
        <f>SUM(F58:F59)</f>
        <v>3000</v>
      </c>
      <c r="G57" s="203">
        <f>SUM(G58:G59)</f>
        <v>3000</v>
      </c>
      <c r="H57" s="343">
        <f>SUM(H58:H59)</f>
        <v>3000</v>
      </c>
    </row>
    <row r="58" spans="1:8" ht="12.75" customHeight="1">
      <c r="A58" s="76"/>
      <c r="B58" s="80"/>
      <c r="C58" s="78" t="s">
        <v>145</v>
      </c>
      <c r="D58" s="5"/>
      <c r="E58" s="197" t="s">
        <v>333</v>
      </c>
      <c r="F58" s="203"/>
      <c r="G58" s="203"/>
      <c r="H58" s="343"/>
    </row>
    <row r="59" spans="1:8" ht="12.75" customHeight="1">
      <c r="A59" s="76"/>
      <c r="B59" s="80"/>
      <c r="C59" s="78"/>
      <c r="D59" s="5"/>
      <c r="E59" s="197" t="s">
        <v>333</v>
      </c>
      <c r="F59" s="203">
        <v>3000</v>
      </c>
      <c r="G59" s="203">
        <v>3000</v>
      </c>
      <c r="H59" s="343">
        <v>3000</v>
      </c>
    </row>
    <row r="60" spans="1:8" ht="12.75" customHeight="1">
      <c r="A60" s="82"/>
      <c r="B60" s="80" t="s">
        <v>147</v>
      </c>
      <c r="C60" s="83"/>
      <c r="D60" s="83" t="s">
        <v>151</v>
      </c>
      <c r="E60" s="197"/>
      <c r="F60" s="202">
        <f>SUM(F61:F62)</f>
        <v>0</v>
      </c>
      <c r="G60" s="202">
        <f>SUM(G61:G62)</f>
        <v>0</v>
      </c>
      <c r="H60" s="443">
        <f>SUM(H61:H62)</f>
        <v>0</v>
      </c>
    </row>
    <row r="61" spans="1:8" ht="12.75" customHeight="1">
      <c r="A61" s="82"/>
      <c r="B61" s="80"/>
      <c r="C61" s="78" t="s">
        <v>148</v>
      </c>
      <c r="D61" s="12"/>
      <c r="E61" s="197" t="s">
        <v>154</v>
      </c>
      <c r="F61" s="203"/>
      <c r="G61" s="203"/>
      <c r="H61" s="343"/>
    </row>
    <row r="62" spans="1:8" ht="12.75" customHeight="1">
      <c r="A62" s="82"/>
      <c r="B62" s="80"/>
      <c r="C62" s="83"/>
      <c r="D62" s="12"/>
      <c r="E62" s="197" t="s">
        <v>155</v>
      </c>
      <c r="F62" s="203"/>
      <c r="G62" s="203"/>
      <c r="H62" s="343"/>
    </row>
    <row r="63" spans="1:8" ht="12.75" customHeight="1">
      <c r="A63" s="191"/>
      <c r="B63" s="192"/>
      <c r="C63" s="193"/>
      <c r="D63" s="194"/>
      <c r="E63" s="201"/>
      <c r="F63" s="207"/>
      <c r="G63" s="207"/>
      <c r="H63" s="345"/>
    </row>
    <row r="64" spans="1:8" ht="12.75" customHeight="1">
      <c r="A64" s="48" t="s">
        <v>156</v>
      </c>
      <c r="B64" s="49"/>
      <c r="C64" s="50"/>
      <c r="D64" s="50"/>
      <c r="E64" s="199"/>
      <c r="F64" s="209">
        <f>F51</f>
        <v>3000</v>
      </c>
      <c r="G64" s="209">
        <f>G51</f>
        <v>3000</v>
      </c>
      <c r="H64" s="448">
        <f>H51</f>
        <v>3000</v>
      </c>
    </row>
    <row r="65" spans="1:9" ht="12.75" customHeight="1">
      <c r="A65" s="87"/>
      <c r="B65" s="88"/>
      <c r="C65" s="7"/>
      <c r="D65" s="7"/>
      <c r="E65" s="7"/>
      <c r="F65" s="210"/>
      <c r="G65" s="210"/>
      <c r="H65" s="444"/>
    </row>
    <row r="66" spans="1:9" ht="12.75" customHeight="1">
      <c r="A66" s="48" t="s">
        <v>157</v>
      </c>
      <c r="B66" s="49"/>
      <c r="C66" s="50"/>
      <c r="D66" s="50"/>
      <c r="E66" s="199"/>
      <c r="F66" s="209">
        <f>F33+F48+F64</f>
        <v>113551</v>
      </c>
      <c r="G66" s="209">
        <f>G33+G48+G64</f>
        <v>113551</v>
      </c>
      <c r="H66" s="448">
        <f>H33+H48+H64</f>
        <v>136658</v>
      </c>
      <c r="I66" s="4" t="s">
        <v>471</v>
      </c>
    </row>
  </sheetData>
  <mergeCells count="2">
    <mergeCell ref="A2:F2"/>
    <mergeCell ref="D14:E14"/>
  </mergeCells>
  <printOptions horizontalCentered="1"/>
  <pageMargins left="0.78740157480314965" right="0.59055118110236227" top="0.98425196850393704" bottom="0.98425196850393704" header="0.51181102362204722" footer="0.51181102362204722"/>
  <pageSetup paperSize="9" scale="83" fitToWidth="0" orientation="portrait" horizontalDpi="4294967293" verticalDpi="300" r:id="rId1"/>
  <headerFooter alignWithMargins="0">
    <oddHeader>&amp;L&amp;"Times New Roman CE,Normál"Fertőszéplak Község Önkormányzata&amp;R&amp;"Times New Roman,Normál"11/2016.  (IX. 26.) önkormányzati  rendelet 6. sz. melléklet
"1/2016. (II. 12.) önkormányzati rendelet 6. számú melléklete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1"/>
  <sheetViews>
    <sheetView view="pageLayout" zoomScaleNormal="100" workbookViewId="0">
      <selection activeCell="E12" sqref="E12"/>
    </sheetView>
  </sheetViews>
  <sheetFormatPr defaultRowHeight="12.75"/>
  <cols>
    <col min="1" max="1" width="46.28515625" customWidth="1"/>
    <col min="2" max="4" width="9.7109375" customWidth="1"/>
    <col min="5" max="5" width="46.28515625" customWidth="1"/>
    <col min="6" max="6" width="9.7109375" customWidth="1"/>
    <col min="7" max="7" width="10.5703125" customWidth="1"/>
  </cols>
  <sheetData>
    <row r="2" spans="1:8">
      <c r="A2" s="607" t="s">
        <v>197</v>
      </c>
      <c r="B2" s="607"/>
      <c r="C2" s="607"/>
      <c r="D2" s="608"/>
      <c r="E2" s="608"/>
      <c r="F2" s="608"/>
    </row>
    <row r="3" spans="1:8">
      <c r="A3" s="616" t="s">
        <v>198</v>
      </c>
      <c r="B3" s="617"/>
      <c r="C3" s="617"/>
      <c r="D3" s="618"/>
      <c r="E3" s="613" t="s">
        <v>199</v>
      </c>
      <c r="F3" s="614"/>
      <c r="G3" s="614"/>
      <c r="H3" s="615"/>
    </row>
    <row r="4" spans="1:8">
      <c r="A4" s="120" t="s">
        <v>200</v>
      </c>
      <c r="B4" s="609">
        <v>2016</v>
      </c>
      <c r="C4" s="610"/>
      <c r="D4" s="611"/>
      <c r="E4" s="339" t="s">
        <v>201</v>
      </c>
      <c r="F4" s="609">
        <v>2016</v>
      </c>
      <c r="G4" s="610"/>
      <c r="H4" s="612"/>
    </row>
    <row r="5" spans="1:8" ht="24" customHeight="1">
      <c r="A5" s="122"/>
      <c r="B5" s="456" t="s">
        <v>444</v>
      </c>
      <c r="C5" s="450" t="s">
        <v>447</v>
      </c>
      <c r="D5" s="450" t="s">
        <v>448</v>
      </c>
      <c r="E5" s="6"/>
      <c r="F5" s="457" t="s">
        <v>444</v>
      </c>
      <c r="G5" s="455" t="s">
        <v>447</v>
      </c>
      <c r="H5" s="451" t="s">
        <v>448</v>
      </c>
    </row>
    <row r="6" spans="1:8">
      <c r="A6" s="122" t="s">
        <v>15</v>
      </c>
      <c r="B6" s="203">
        <f>SUM(B7:B9)</f>
        <v>30880</v>
      </c>
      <c r="C6" s="203">
        <f>SUM(C7:C9)</f>
        <v>30880</v>
      </c>
      <c r="D6" s="203">
        <f>SUM(D7:D9)</f>
        <v>31478</v>
      </c>
      <c r="E6" s="6" t="s">
        <v>1</v>
      </c>
      <c r="F6" s="283">
        <v>71580</v>
      </c>
      <c r="G6" s="203">
        <v>71580</v>
      </c>
      <c r="H6" s="340">
        <v>71749</v>
      </c>
    </row>
    <row r="7" spans="1:8">
      <c r="A7" s="122" t="s">
        <v>368</v>
      </c>
      <c r="B7" s="203">
        <v>22889</v>
      </c>
      <c r="C7" s="283">
        <v>22889</v>
      </c>
      <c r="D7" s="283">
        <v>23487</v>
      </c>
      <c r="E7" s="6" t="s">
        <v>202</v>
      </c>
      <c r="F7" s="283">
        <v>19107</v>
      </c>
      <c r="G7" s="203">
        <v>19107</v>
      </c>
      <c r="H7" s="340">
        <v>19153</v>
      </c>
    </row>
    <row r="8" spans="1:8">
      <c r="A8" s="122" t="s">
        <v>440</v>
      </c>
      <c r="B8" s="203">
        <v>856</v>
      </c>
      <c r="C8" s="203">
        <v>856</v>
      </c>
      <c r="D8" s="203">
        <v>856</v>
      </c>
      <c r="E8" s="6" t="s">
        <v>203</v>
      </c>
      <c r="F8" s="283">
        <v>59521</v>
      </c>
      <c r="G8" s="203">
        <v>59521</v>
      </c>
      <c r="H8" s="340">
        <v>59521</v>
      </c>
    </row>
    <row r="9" spans="1:8">
      <c r="A9" s="122" t="s">
        <v>204</v>
      </c>
      <c r="B9" s="203">
        <v>7135</v>
      </c>
      <c r="C9" s="203">
        <v>7135</v>
      </c>
      <c r="D9" s="203">
        <v>7135</v>
      </c>
      <c r="E9" s="6" t="s">
        <v>250</v>
      </c>
      <c r="F9" s="283">
        <v>89436</v>
      </c>
      <c r="G9" s="203">
        <v>89436</v>
      </c>
      <c r="H9" s="340">
        <v>89528</v>
      </c>
    </row>
    <row r="10" spans="1:8">
      <c r="A10" s="122" t="s">
        <v>180</v>
      </c>
      <c r="B10" s="203">
        <f>SUM(B11:B14)</f>
        <v>113031</v>
      </c>
      <c r="C10" s="203">
        <f>SUM(C11:C14)</f>
        <v>113031</v>
      </c>
      <c r="D10" s="203">
        <f>SUM(D11:D14)</f>
        <v>113031</v>
      </c>
      <c r="E10" s="6" t="s">
        <v>251</v>
      </c>
      <c r="F10" s="283">
        <v>8360</v>
      </c>
      <c r="G10" s="203">
        <v>8360</v>
      </c>
      <c r="H10" s="340">
        <v>8360</v>
      </c>
    </row>
    <row r="11" spans="1:8">
      <c r="A11" s="122" t="s">
        <v>370</v>
      </c>
      <c r="B11" s="203">
        <v>5</v>
      </c>
      <c r="C11" s="203">
        <v>5</v>
      </c>
      <c r="D11" s="203">
        <v>5</v>
      </c>
      <c r="E11" s="6"/>
      <c r="F11" s="283"/>
      <c r="G11" s="203"/>
      <c r="H11" s="340"/>
    </row>
    <row r="12" spans="1:8">
      <c r="A12" s="123" t="s">
        <v>205</v>
      </c>
      <c r="B12" s="203">
        <v>106700</v>
      </c>
      <c r="C12" s="203">
        <v>106700</v>
      </c>
      <c r="D12" s="203">
        <v>106700</v>
      </c>
      <c r="E12" s="6" t="s">
        <v>252</v>
      </c>
      <c r="F12" s="283">
        <v>1570</v>
      </c>
      <c r="G12" s="203">
        <v>1570</v>
      </c>
      <c r="H12" s="340">
        <v>3482</v>
      </c>
    </row>
    <row r="13" spans="1:8">
      <c r="A13" s="123" t="s">
        <v>206</v>
      </c>
      <c r="B13" s="203">
        <v>3000</v>
      </c>
      <c r="C13" s="203">
        <v>3000</v>
      </c>
      <c r="D13" s="203">
        <v>3000</v>
      </c>
      <c r="E13" s="6" t="s">
        <v>134</v>
      </c>
      <c r="F13" s="283">
        <v>3522</v>
      </c>
      <c r="G13" s="203">
        <v>3522</v>
      </c>
      <c r="H13" s="340">
        <v>3799</v>
      </c>
    </row>
    <row r="14" spans="1:8">
      <c r="A14" s="123" t="s">
        <v>207</v>
      </c>
      <c r="B14" s="203">
        <v>3326</v>
      </c>
      <c r="C14" s="203">
        <v>3326</v>
      </c>
      <c r="D14" s="203">
        <v>3326</v>
      </c>
      <c r="E14" s="6" t="s">
        <v>442</v>
      </c>
      <c r="F14" s="283">
        <v>2159</v>
      </c>
      <c r="G14" s="203">
        <v>2159</v>
      </c>
      <c r="H14" s="340">
        <v>2159</v>
      </c>
    </row>
    <row r="15" spans="1:8">
      <c r="A15" s="122" t="s">
        <v>209</v>
      </c>
      <c r="B15" s="203">
        <f>B16+B18+B19</f>
        <v>162065</v>
      </c>
      <c r="C15" s="203">
        <f>C16+C18+C19</f>
        <v>162065</v>
      </c>
      <c r="D15" s="203">
        <f>D16+D18+D19</f>
        <v>167918</v>
      </c>
      <c r="E15" s="6" t="s">
        <v>253</v>
      </c>
      <c r="F15" s="283">
        <v>12008</v>
      </c>
      <c r="G15" s="203">
        <v>12008</v>
      </c>
      <c r="H15" s="340">
        <v>12008</v>
      </c>
    </row>
    <row r="16" spans="1:8">
      <c r="A16" s="122" t="s">
        <v>304</v>
      </c>
      <c r="B16" s="203">
        <v>67944</v>
      </c>
      <c r="C16" s="203">
        <v>67944</v>
      </c>
      <c r="D16" s="203">
        <v>69349</v>
      </c>
      <c r="E16" s="6" t="s">
        <v>208</v>
      </c>
      <c r="F16" s="283">
        <v>5800</v>
      </c>
      <c r="G16" s="203">
        <v>5800</v>
      </c>
      <c r="H16" s="340">
        <v>5800</v>
      </c>
    </row>
    <row r="17" spans="1:8">
      <c r="A17" s="122" t="s">
        <v>249</v>
      </c>
      <c r="B17" s="203"/>
      <c r="C17" s="283"/>
      <c r="D17" s="283"/>
      <c r="E17" s="6" t="s">
        <v>210</v>
      </c>
      <c r="F17" s="283"/>
      <c r="G17" s="203"/>
      <c r="H17" s="340"/>
    </row>
    <row r="18" spans="1:8">
      <c r="A18" s="122" t="s">
        <v>182</v>
      </c>
      <c r="B18" s="203">
        <v>89436</v>
      </c>
      <c r="C18" s="203">
        <v>89436</v>
      </c>
      <c r="D18" s="203">
        <v>89528</v>
      </c>
      <c r="E18" s="341" t="s">
        <v>257</v>
      </c>
      <c r="F18" s="283">
        <v>86439</v>
      </c>
      <c r="G18" s="203">
        <v>73038</v>
      </c>
      <c r="H18" s="340">
        <v>53886</v>
      </c>
    </row>
    <row r="19" spans="1:8">
      <c r="A19" s="122" t="s">
        <v>211</v>
      </c>
      <c r="B19" s="203">
        <v>4685</v>
      </c>
      <c r="C19" s="203">
        <v>4685</v>
      </c>
      <c r="D19" s="203">
        <v>9041</v>
      </c>
      <c r="E19" s="341"/>
      <c r="F19" s="283"/>
      <c r="G19" s="203"/>
      <c r="H19" s="340"/>
    </row>
    <row r="20" spans="1:8">
      <c r="A20" s="122" t="s">
        <v>212</v>
      </c>
      <c r="B20" s="203">
        <v>114</v>
      </c>
      <c r="C20" s="203">
        <v>114</v>
      </c>
      <c r="D20" s="203">
        <v>114</v>
      </c>
      <c r="E20" s="6"/>
      <c r="F20" s="283"/>
      <c r="G20" s="203"/>
      <c r="H20" s="340"/>
    </row>
    <row r="21" spans="1:8">
      <c r="A21" s="122" t="s">
        <v>213</v>
      </c>
      <c r="B21" s="203"/>
      <c r="C21" s="283"/>
      <c r="D21" s="283"/>
      <c r="E21" s="6"/>
      <c r="F21" s="283"/>
      <c r="G21" s="203"/>
      <c r="H21" s="340"/>
    </row>
    <row r="22" spans="1:8">
      <c r="A22" s="122" t="s">
        <v>369</v>
      </c>
      <c r="B22" s="203"/>
      <c r="C22" s="283"/>
      <c r="D22" s="283"/>
      <c r="E22" s="6"/>
      <c r="F22" s="283"/>
      <c r="G22" s="203"/>
      <c r="H22" s="340"/>
    </row>
    <row r="23" spans="1:8">
      <c r="A23" s="122" t="s">
        <v>254</v>
      </c>
      <c r="B23" s="203">
        <v>53526</v>
      </c>
      <c r="C23" s="203">
        <v>40125</v>
      </c>
      <c r="D23" s="203">
        <v>17018</v>
      </c>
      <c r="E23" s="6"/>
      <c r="F23" s="283"/>
      <c r="G23" s="203"/>
      <c r="H23" s="340"/>
    </row>
    <row r="24" spans="1:8">
      <c r="A24" s="122"/>
      <c r="B24" s="203"/>
      <c r="C24" s="283"/>
      <c r="D24" s="283"/>
      <c r="E24" s="6"/>
      <c r="F24" s="283"/>
      <c r="G24" s="203"/>
      <c r="H24" s="340"/>
    </row>
    <row r="25" spans="1:8">
      <c r="A25" s="121" t="s">
        <v>214</v>
      </c>
      <c r="B25" s="212">
        <f>B6+B10+B15+B23</f>
        <v>359502</v>
      </c>
      <c r="C25" s="212">
        <f>C6+C10+C15+C23</f>
        <v>346101</v>
      </c>
      <c r="D25" s="212">
        <f>D6+D10+D15+D23</f>
        <v>329445</v>
      </c>
      <c r="E25" s="342" t="s">
        <v>215</v>
      </c>
      <c r="F25" s="212">
        <f>SUM(F6:F21)</f>
        <v>359502</v>
      </c>
      <c r="G25" s="212">
        <f>SUM(G6:G21)</f>
        <v>346101</v>
      </c>
      <c r="H25" s="452">
        <f>SUM(H6:H21)</f>
        <v>329445</v>
      </c>
    </row>
    <row r="26" spans="1:8">
      <c r="A26" s="113"/>
      <c r="B26" s="203"/>
      <c r="C26" s="283"/>
      <c r="D26" s="283"/>
      <c r="E26" s="6"/>
      <c r="F26" s="203"/>
      <c r="G26" s="203"/>
      <c r="H26" s="340"/>
    </row>
    <row r="27" spans="1:8">
      <c r="A27" s="113"/>
      <c r="B27" s="203"/>
      <c r="C27" s="283"/>
      <c r="D27" s="283"/>
      <c r="E27" s="6"/>
      <c r="F27" s="203"/>
      <c r="G27" s="203"/>
      <c r="H27" s="340"/>
    </row>
    <row r="28" spans="1:8">
      <c r="A28" s="118" t="s">
        <v>216</v>
      </c>
      <c r="B28" s="203"/>
      <c r="C28" s="283"/>
      <c r="D28" s="283"/>
      <c r="E28" s="339" t="s">
        <v>3</v>
      </c>
      <c r="F28" s="203"/>
      <c r="G28" s="203"/>
      <c r="H28" s="340"/>
    </row>
    <row r="29" spans="1:8">
      <c r="A29" s="117" t="s">
        <v>232</v>
      </c>
      <c r="B29" s="203">
        <v>1582</v>
      </c>
      <c r="C29" s="203">
        <v>1582</v>
      </c>
      <c r="D29" s="203">
        <v>1582</v>
      </c>
      <c r="E29" s="6" t="s">
        <v>217</v>
      </c>
      <c r="F29" s="203">
        <v>25771</v>
      </c>
      <c r="G29" s="203">
        <v>25771</v>
      </c>
      <c r="H29" s="340">
        <v>32188</v>
      </c>
    </row>
    <row r="30" spans="1:8">
      <c r="A30" s="114" t="s">
        <v>218</v>
      </c>
      <c r="B30" s="203"/>
      <c r="C30" s="283"/>
      <c r="D30" s="283"/>
      <c r="E30" s="6" t="s">
        <v>219</v>
      </c>
      <c r="F30" s="203">
        <v>6013</v>
      </c>
      <c r="G30" s="203">
        <v>6013</v>
      </c>
      <c r="H30" s="340">
        <v>7623</v>
      </c>
    </row>
    <row r="31" spans="1:8">
      <c r="A31" s="114" t="s">
        <v>220</v>
      </c>
      <c r="B31" s="203">
        <v>6410</v>
      </c>
      <c r="C31" s="203">
        <v>6410</v>
      </c>
      <c r="D31" s="203">
        <v>6410</v>
      </c>
      <c r="E31" s="6" t="s">
        <v>221</v>
      </c>
      <c r="F31" s="203">
        <v>62022</v>
      </c>
      <c r="G31" s="203">
        <v>62022</v>
      </c>
      <c r="H31" s="340">
        <v>73927</v>
      </c>
    </row>
    <row r="32" spans="1:8">
      <c r="A32" s="114" t="s">
        <v>222</v>
      </c>
      <c r="B32" s="203"/>
      <c r="C32" s="283"/>
      <c r="D32" s="283"/>
      <c r="E32" s="6" t="s">
        <v>223</v>
      </c>
      <c r="F32" s="203">
        <v>16745</v>
      </c>
      <c r="G32" s="203">
        <v>16745</v>
      </c>
      <c r="H32" s="340">
        <v>19920</v>
      </c>
    </row>
    <row r="33" spans="1:9">
      <c r="A33" s="114" t="s">
        <v>224</v>
      </c>
      <c r="B33" s="203"/>
      <c r="C33" s="283"/>
      <c r="D33" s="283"/>
      <c r="E33" s="6" t="s">
        <v>225</v>
      </c>
      <c r="F33" s="203"/>
      <c r="G33" s="203"/>
      <c r="H33" s="340"/>
    </row>
    <row r="34" spans="1:9">
      <c r="A34" s="114" t="s">
        <v>233</v>
      </c>
      <c r="B34" s="203"/>
      <c r="C34" s="283"/>
      <c r="D34" s="283"/>
      <c r="E34" s="6" t="s">
        <v>226</v>
      </c>
      <c r="F34" s="203"/>
      <c r="G34" s="203"/>
      <c r="H34" s="340"/>
    </row>
    <row r="35" spans="1:9">
      <c r="A35" s="114" t="s">
        <v>235</v>
      </c>
      <c r="B35" s="203"/>
      <c r="C35" s="283"/>
      <c r="D35" s="283"/>
      <c r="E35" s="6" t="s">
        <v>234</v>
      </c>
      <c r="F35" s="203">
        <v>3000</v>
      </c>
      <c r="G35" s="203">
        <v>3000</v>
      </c>
      <c r="H35" s="340">
        <v>3000</v>
      </c>
    </row>
    <row r="36" spans="1:9">
      <c r="A36" s="114" t="s">
        <v>441</v>
      </c>
      <c r="B36" s="203">
        <v>16000</v>
      </c>
      <c r="C36" s="203">
        <v>16000</v>
      </c>
      <c r="D36" s="203">
        <v>16000</v>
      </c>
      <c r="E36" s="6" t="s">
        <v>227</v>
      </c>
      <c r="F36" s="203"/>
      <c r="G36" s="203"/>
      <c r="H36" s="340"/>
    </row>
    <row r="37" spans="1:9">
      <c r="A37" s="114" t="s">
        <v>255</v>
      </c>
      <c r="B37" s="203">
        <v>91471</v>
      </c>
      <c r="C37" s="203">
        <v>91444</v>
      </c>
      <c r="D37" s="203">
        <v>114551</v>
      </c>
      <c r="E37" s="341" t="s">
        <v>443</v>
      </c>
      <c r="F37" s="203">
        <v>1912</v>
      </c>
      <c r="G37" s="203">
        <v>1885</v>
      </c>
      <c r="H37" s="340">
        <v>1885</v>
      </c>
    </row>
    <row r="38" spans="1:9">
      <c r="A38" s="121" t="s">
        <v>228</v>
      </c>
      <c r="B38" s="212">
        <f>SUM(B29:B37)</f>
        <v>115463</v>
      </c>
      <c r="C38" s="212">
        <f>SUM(C29:C37)</f>
        <v>115436</v>
      </c>
      <c r="D38" s="212">
        <f>SUM(D29:D37)</f>
        <v>138543</v>
      </c>
      <c r="E38" s="342" t="s">
        <v>229</v>
      </c>
      <c r="F38" s="212">
        <f>SUM(F29:F37)</f>
        <v>115463</v>
      </c>
      <c r="G38" s="212">
        <f>SUM(G29:G37)</f>
        <v>115436</v>
      </c>
      <c r="H38" s="452">
        <f>SUM(H29:H37)</f>
        <v>138543</v>
      </c>
    </row>
    <row r="39" spans="1:9">
      <c r="A39" s="115"/>
      <c r="B39" s="213"/>
      <c r="C39" s="317"/>
      <c r="D39" s="317"/>
      <c r="E39" s="344"/>
      <c r="F39" s="207"/>
      <c r="G39" s="207"/>
      <c r="H39" s="453"/>
    </row>
    <row r="40" spans="1:9">
      <c r="A40" s="48" t="s">
        <v>230</v>
      </c>
      <c r="B40" s="211">
        <f>B25+B38</f>
        <v>474965</v>
      </c>
      <c r="C40" s="211">
        <f>C25+C38</f>
        <v>461537</v>
      </c>
      <c r="D40" s="211">
        <f>D25+D38</f>
        <v>467988</v>
      </c>
      <c r="E40" s="346" t="s">
        <v>231</v>
      </c>
      <c r="F40" s="211">
        <f>F25+F38</f>
        <v>474965</v>
      </c>
      <c r="G40" s="211">
        <f>G25+G38</f>
        <v>461537</v>
      </c>
      <c r="H40" s="454">
        <f>H25+H38</f>
        <v>467988</v>
      </c>
      <c r="I40" t="s">
        <v>471</v>
      </c>
    </row>
    <row r="41" spans="1:9">
      <c r="A41" s="116"/>
      <c r="B41" s="119"/>
      <c r="C41" s="119"/>
      <c r="D41" s="119"/>
      <c r="E41" s="116"/>
    </row>
  </sheetData>
  <mergeCells count="5">
    <mergeCell ref="A2:F2"/>
    <mergeCell ref="B4:D4"/>
    <mergeCell ref="F4:H4"/>
    <mergeCell ref="E3:H3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&amp;LFertőszéplak Község Önkormányzata&amp;R11/2016. (IX. 26.) önkormányzati rendelet 7. sz. melléklet
"1/2016. (II. 12.) önkormányzati rendelet 7. számú melléklete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8"/>
  <sheetViews>
    <sheetView tabSelected="1" view="pageLayout" topLeftCell="F1" zoomScaleNormal="100" workbookViewId="0">
      <selection activeCell="A3" sqref="A3:U3"/>
    </sheetView>
  </sheetViews>
  <sheetFormatPr defaultRowHeight="12.75"/>
  <cols>
    <col min="1" max="1" width="10.140625" style="226" customWidth="1"/>
    <col min="2" max="2" width="25.42578125" style="226" customWidth="1"/>
    <col min="3" max="3" width="10.28515625" style="226" customWidth="1"/>
    <col min="4" max="4" width="11.140625" style="226" customWidth="1"/>
    <col min="5" max="6" width="10.140625" style="226" customWidth="1"/>
    <col min="7" max="8" width="11.28515625" style="226" customWidth="1"/>
    <col min="9" max="9" width="10.85546875" style="226" customWidth="1"/>
    <col min="10" max="10" width="11.28515625" style="226" customWidth="1"/>
    <col min="11" max="11" width="10.5703125" style="226" customWidth="1"/>
    <col min="12" max="12" width="9.5703125" style="226" customWidth="1"/>
    <col min="13" max="13" width="10" style="226" customWidth="1"/>
    <col min="14" max="14" width="9.85546875" style="226" customWidth="1"/>
    <col min="15" max="15" width="10" style="226" customWidth="1"/>
    <col min="16" max="16" width="11.42578125" style="226" customWidth="1"/>
    <col min="17" max="17" width="11.140625" style="226" customWidth="1"/>
    <col min="18" max="18" width="8.85546875" style="226" customWidth="1"/>
    <col min="19" max="19" width="12.28515625" style="226" customWidth="1"/>
    <col min="20" max="20" width="11.140625" style="226" customWidth="1"/>
    <col min="21" max="21" width="10.28515625" style="226" customWidth="1"/>
  </cols>
  <sheetData>
    <row r="1" spans="1:23" s="250" customFormat="1">
      <c r="A1" s="248"/>
      <c r="B1" s="248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</row>
    <row r="2" spans="1:23" s="250" customFormat="1">
      <c r="A2" s="248"/>
      <c r="B2" s="248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</row>
    <row r="3" spans="1:23" ht="25.15" customHeight="1">
      <c r="A3" s="645" t="s">
        <v>176</v>
      </c>
      <c r="B3" s="645"/>
      <c r="C3" s="645"/>
      <c r="D3" s="645"/>
      <c r="E3" s="645"/>
      <c r="F3" s="645"/>
      <c r="G3" s="645"/>
      <c r="H3" s="645"/>
      <c r="I3" s="645"/>
      <c r="J3" s="645"/>
      <c r="K3" s="645"/>
      <c r="L3" s="645"/>
      <c r="M3" s="645"/>
      <c r="N3" s="645"/>
      <c r="O3" s="645"/>
      <c r="P3" s="645"/>
      <c r="Q3" s="645"/>
      <c r="R3" s="645"/>
      <c r="S3" s="645"/>
      <c r="T3" s="645"/>
      <c r="U3" s="645"/>
    </row>
    <row r="4" spans="1:23" ht="15.75" customHeight="1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</row>
    <row r="5" spans="1:23" ht="31.9" customHeight="1">
      <c r="A5" s="215"/>
      <c r="B5" s="216"/>
      <c r="C5" s="628" t="s">
        <v>177</v>
      </c>
      <c r="D5" s="629"/>
      <c r="E5" s="629"/>
      <c r="F5" s="629"/>
      <c r="G5" s="629"/>
      <c r="H5" s="629"/>
      <c r="I5" s="629"/>
      <c r="J5" s="629"/>
      <c r="K5" s="629"/>
      <c r="L5" s="629"/>
      <c r="M5" s="629"/>
      <c r="N5" s="629"/>
      <c r="O5" s="629"/>
      <c r="P5" s="629"/>
      <c r="Q5" s="630"/>
      <c r="R5" s="622" t="s">
        <v>178</v>
      </c>
      <c r="S5" s="623"/>
      <c r="T5" s="624"/>
      <c r="U5" s="625"/>
      <c r="V5" s="626"/>
      <c r="W5" s="627"/>
    </row>
    <row r="6" spans="1:23" ht="47.45" customHeight="1">
      <c r="A6" s="646" t="s">
        <v>308</v>
      </c>
      <c r="B6" s="647"/>
      <c r="C6" s="648" t="s">
        <v>179</v>
      </c>
      <c r="D6" s="649"/>
      <c r="E6" s="650"/>
      <c r="F6" s="648" t="s">
        <v>180</v>
      </c>
      <c r="G6" s="649"/>
      <c r="H6" s="650"/>
      <c r="I6" s="648" t="s">
        <v>181</v>
      </c>
      <c r="J6" s="649"/>
      <c r="K6" s="650"/>
      <c r="L6" s="648" t="s">
        <v>182</v>
      </c>
      <c r="M6" s="649"/>
      <c r="N6" s="650"/>
      <c r="O6" s="648" t="s">
        <v>183</v>
      </c>
      <c r="P6" s="649"/>
      <c r="Q6" s="650"/>
      <c r="R6" s="648" t="s">
        <v>184</v>
      </c>
      <c r="S6" s="649"/>
      <c r="T6" s="650"/>
      <c r="U6" s="646" t="s">
        <v>5</v>
      </c>
      <c r="V6" s="651"/>
      <c r="W6" s="647"/>
    </row>
    <row r="7" spans="1:23" ht="30.75" customHeight="1">
      <c r="A7" s="458"/>
      <c r="B7" s="459"/>
      <c r="C7" s="460" t="s">
        <v>444</v>
      </c>
      <c r="D7" s="460" t="s">
        <v>447</v>
      </c>
      <c r="E7" s="460" t="s">
        <v>448</v>
      </c>
      <c r="F7" s="460" t="s">
        <v>444</v>
      </c>
      <c r="G7" s="460" t="s">
        <v>447</v>
      </c>
      <c r="H7" s="460" t="s">
        <v>448</v>
      </c>
      <c r="I7" s="460" t="s">
        <v>444</v>
      </c>
      <c r="J7" s="460" t="s">
        <v>447</v>
      </c>
      <c r="K7" s="460" t="s">
        <v>448</v>
      </c>
      <c r="L7" s="460" t="s">
        <v>444</v>
      </c>
      <c r="M7" s="460" t="s">
        <v>447</v>
      </c>
      <c r="N7" s="460" t="s">
        <v>448</v>
      </c>
      <c r="O7" s="460" t="s">
        <v>444</v>
      </c>
      <c r="P7" s="460" t="s">
        <v>447</v>
      </c>
      <c r="Q7" s="460" t="s">
        <v>448</v>
      </c>
      <c r="R7" s="460" t="s">
        <v>444</v>
      </c>
      <c r="S7" s="460" t="s">
        <v>447</v>
      </c>
      <c r="T7" s="460" t="s">
        <v>448</v>
      </c>
      <c r="U7" s="460" t="s">
        <v>444</v>
      </c>
      <c r="V7" s="460" t="s">
        <v>447</v>
      </c>
      <c r="W7" s="466" t="s">
        <v>448</v>
      </c>
    </row>
    <row r="8" spans="1:23">
      <c r="A8" s="217" t="s">
        <v>306</v>
      </c>
      <c r="B8" s="217"/>
      <c r="C8" s="218">
        <f t="shared" ref="C8:Q8" si="0">SUM(C9:C10)</f>
        <v>0</v>
      </c>
      <c r="D8" s="218">
        <f t="shared" si="0"/>
        <v>0</v>
      </c>
      <c r="E8" s="218">
        <f t="shared" si="0"/>
        <v>0</v>
      </c>
      <c r="F8" s="218">
        <f t="shared" si="0"/>
        <v>5</v>
      </c>
      <c r="G8" s="218">
        <f t="shared" si="0"/>
        <v>5</v>
      </c>
      <c r="H8" s="218">
        <f t="shared" si="0"/>
        <v>5</v>
      </c>
      <c r="I8" s="218">
        <f t="shared" si="0"/>
        <v>6</v>
      </c>
      <c r="J8" s="218">
        <f t="shared" si="0"/>
        <v>6</v>
      </c>
      <c r="K8" s="218">
        <f t="shared" si="0"/>
        <v>6</v>
      </c>
      <c r="L8" s="218">
        <f t="shared" si="0"/>
        <v>31003</v>
      </c>
      <c r="M8" s="218">
        <f t="shared" si="0"/>
        <v>31003</v>
      </c>
      <c r="N8" s="218">
        <f t="shared" si="0"/>
        <v>31040</v>
      </c>
      <c r="O8" s="218">
        <f t="shared" si="0"/>
        <v>0</v>
      </c>
      <c r="P8" s="218">
        <f t="shared" si="0"/>
        <v>0</v>
      </c>
      <c r="Q8" s="218">
        <f t="shared" si="0"/>
        <v>0</v>
      </c>
      <c r="R8" s="218">
        <v>0</v>
      </c>
      <c r="S8" s="218">
        <v>0</v>
      </c>
      <c r="T8" s="218">
        <v>0</v>
      </c>
      <c r="U8" s="247">
        <f>SUM(U9:U10)</f>
        <v>31014</v>
      </c>
      <c r="V8" s="247">
        <f>SUM(V9:V10)</f>
        <v>31014</v>
      </c>
      <c r="W8" s="247">
        <f>SUM(W9:W10)</f>
        <v>31051</v>
      </c>
    </row>
    <row r="9" spans="1:23" ht="16.5" customHeight="1">
      <c r="A9" s="219"/>
      <c r="B9" s="220" t="s">
        <v>306</v>
      </c>
      <c r="C9" s="221">
        <v>0</v>
      </c>
      <c r="D9" s="221">
        <v>0</v>
      </c>
      <c r="E9" s="221">
        <v>0</v>
      </c>
      <c r="F9" s="221">
        <v>5</v>
      </c>
      <c r="G9" s="221">
        <v>5</v>
      </c>
      <c r="H9" s="221">
        <v>5</v>
      </c>
      <c r="I9" s="221">
        <v>6</v>
      </c>
      <c r="J9" s="221">
        <v>6</v>
      </c>
      <c r="K9" s="221">
        <v>6</v>
      </c>
      <c r="L9" s="221"/>
      <c r="M9" s="221"/>
      <c r="N9" s="221"/>
      <c r="O9" s="221"/>
      <c r="P9" s="221"/>
      <c r="Q9" s="221"/>
      <c r="R9" s="221">
        <v>0</v>
      </c>
      <c r="S9" s="221"/>
      <c r="T9" s="221"/>
      <c r="U9" s="222">
        <f t="shared" ref="U9:W10" si="1">C9+F9+I9+L9+O9</f>
        <v>11</v>
      </c>
      <c r="V9" s="222">
        <f t="shared" si="1"/>
        <v>11</v>
      </c>
      <c r="W9" s="222">
        <f t="shared" si="1"/>
        <v>11</v>
      </c>
    </row>
    <row r="10" spans="1:23" ht="16.5" customHeight="1">
      <c r="A10" s="219"/>
      <c r="B10" s="220" t="s">
        <v>307</v>
      </c>
      <c r="C10" s="221">
        <v>0</v>
      </c>
      <c r="D10" s="221">
        <v>0</v>
      </c>
      <c r="E10" s="221">
        <v>0</v>
      </c>
      <c r="F10" s="221"/>
      <c r="G10" s="221"/>
      <c r="H10" s="221"/>
      <c r="I10" s="221"/>
      <c r="J10" s="221"/>
      <c r="K10" s="221"/>
      <c r="L10" s="221">
        <v>31003</v>
      </c>
      <c r="M10" s="221">
        <v>31003</v>
      </c>
      <c r="N10" s="221">
        <v>31040</v>
      </c>
      <c r="O10" s="221"/>
      <c r="P10" s="221"/>
      <c r="Q10" s="221"/>
      <c r="R10" s="221">
        <v>0</v>
      </c>
      <c r="S10" s="221"/>
      <c r="T10" s="221"/>
      <c r="U10" s="222">
        <f t="shared" si="1"/>
        <v>31003</v>
      </c>
      <c r="V10" s="222">
        <f t="shared" si="1"/>
        <v>31003</v>
      </c>
      <c r="W10" s="222">
        <f t="shared" si="1"/>
        <v>31040</v>
      </c>
    </row>
    <row r="11" spans="1:23">
      <c r="A11" s="643" t="s">
        <v>185</v>
      </c>
      <c r="B11" s="644"/>
      <c r="C11" s="223">
        <f t="shared" ref="C11:Q11" si="2">C8</f>
        <v>0</v>
      </c>
      <c r="D11" s="223">
        <f t="shared" si="2"/>
        <v>0</v>
      </c>
      <c r="E11" s="223">
        <f t="shared" si="2"/>
        <v>0</v>
      </c>
      <c r="F11" s="223">
        <f t="shared" si="2"/>
        <v>5</v>
      </c>
      <c r="G11" s="223">
        <f t="shared" si="2"/>
        <v>5</v>
      </c>
      <c r="H11" s="223">
        <f t="shared" si="2"/>
        <v>5</v>
      </c>
      <c r="I11" s="223">
        <f t="shared" si="2"/>
        <v>6</v>
      </c>
      <c r="J11" s="223">
        <f t="shared" si="2"/>
        <v>6</v>
      </c>
      <c r="K11" s="223">
        <f t="shared" si="2"/>
        <v>6</v>
      </c>
      <c r="L11" s="223">
        <f t="shared" si="2"/>
        <v>31003</v>
      </c>
      <c r="M11" s="223">
        <f t="shared" si="2"/>
        <v>31003</v>
      </c>
      <c r="N11" s="223">
        <f t="shared" si="2"/>
        <v>31040</v>
      </c>
      <c r="O11" s="223">
        <f t="shared" si="2"/>
        <v>0</v>
      </c>
      <c r="P11" s="223">
        <f t="shared" si="2"/>
        <v>0</v>
      </c>
      <c r="Q11" s="223">
        <f t="shared" si="2"/>
        <v>0</v>
      </c>
      <c r="R11" s="223">
        <v>0</v>
      </c>
      <c r="S11" s="223">
        <v>0</v>
      </c>
      <c r="T11" s="223">
        <v>0</v>
      </c>
      <c r="U11" s="223">
        <f>U8</f>
        <v>31014</v>
      </c>
      <c r="V11" s="223">
        <f>V8</f>
        <v>31014</v>
      </c>
      <c r="W11" s="223">
        <f>W8</f>
        <v>31051</v>
      </c>
    </row>
    <row r="12" spans="1:23">
      <c r="A12" s="224"/>
      <c r="B12" s="224"/>
      <c r="C12" s="225"/>
      <c r="D12" s="225"/>
      <c r="E12" s="225"/>
      <c r="F12" s="225"/>
      <c r="G12" s="225"/>
      <c r="H12" s="225"/>
      <c r="I12" s="225"/>
      <c r="J12" s="225"/>
      <c r="K12" s="225"/>
    </row>
    <row r="13" spans="1:23">
      <c r="A13" s="645" t="s">
        <v>313</v>
      </c>
      <c r="B13" s="645"/>
      <c r="C13" s="645"/>
      <c r="D13" s="645"/>
      <c r="E13" s="645"/>
      <c r="F13" s="645"/>
      <c r="G13" s="645"/>
      <c r="H13" s="645"/>
      <c r="I13" s="645"/>
      <c r="J13" s="645"/>
      <c r="K13" s="645"/>
      <c r="L13" s="645"/>
      <c r="M13" s="645"/>
      <c r="N13" s="645"/>
      <c r="O13" s="645"/>
      <c r="P13" s="645"/>
      <c r="Q13" s="645"/>
      <c r="R13" s="645"/>
      <c r="S13" s="645"/>
      <c r="T13" s="645"/>
      <c r="U13" s="645"/>
    </row>
    <row r="14" spans="1:23" ht="15.75" customHeight="1">
      <c r="A14" s="214"/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</row>
    <row r="15" spans="1:23" ht="31.9" customHeight="1">
      <c r="A15" s="215"/>
      <c r="B15" s="216"/>
      <c r="C15" s="628" t="s">
        <v>177</v>
      </c>
      <c r="D15" s="629"/>
      <c r="E15" s="629"/>
      <c r="F15" s="629"/>
      <c r="G15" s="629"/>
      <c r="H15" s="629"/>
      <c r="I15" s="629"/>
      <c r="J15" s="629"/>
      <c r="K15" s="629"/>
      <c r="L15" s="629"/>
      <c r="M15" s="629"/>
      <c r="N15" s="629"/>
      <c r="O15" s="629"/>
      <c r="P15" s="629"/>
      <c r="Q15" s="630"/>
      <c r="R15" s="622" t="s">
        <v>178</v>
      </c>
      <c r="S15" s="623"/>
      <c r="T15" s="624"/>
      <c r="U15" s="625"/>
      <c r="V15" s="626"/>
      <c r="W15" s="627"/>
    </row>
    <row r="16" spans="1:23" ht="22.5" customHeight="1">
      <c r="A16" s="646" t="s">
        <v>308</v>
      </c>
      <c r="B16" s="647"/>
      <c r="C16" s="619" t="s">
        <v>187</v>
      </c>
      <c r="D16" s="620"/>
      <c r="E16" s="621"/>
      <c r="F16" s="619" t="s">
        <v>188</v>
      </c>
      <c r="G16" s="620"/>
      <c r="H16" s="621"/>
      <c r="I16" s="619" t="s">
        <v>189</v>
      </c>
      <c r="J16" s="620"/>
      <c r="K16" s="621"/>
      <c r="L16" s="619" t="s">
        <v>437</v>
      </c>
      <c r="M16" s="620"/>
      <c r="N16" s="621"/>
      <c r="O16" s="619" t="s">
        <v>191</v>
      </c>
      <c r="P16" s="620"/>
      <c r="Q16" s="621"/>
      <c r="R16" s="619" t="s">
        <v>192</v>
      </c>
      <c r="S16" s="620"/>
      <c r="T16" s="621"/>
      <c r="U16" s="284" t="s">
        <v>5</v>
      </c>
      <c r="V16" s="284" t="s">
        <v>5</v>
      </c>
      <c r="W16" s="284" t="s">
        <v>5</v>
      </c>
    </row>
    <row r="17" spans="1:23" ht="22.5" customHeight="1">
      <c r="A17" s="458"/>
      <c r="B17" s="459"/>
      <c r="C17" s="460" t="s">
        <v>444</v>
      </c>
      <c r="D17" s="460" t="s">
        <v>447</v>
      </c>
      <c r="E17" s="460" t="s">
        <v>448</v>
      </c>
      <c r="F17" s="460" t="s">
        <v>444</v>
      </c>
      <c r="G17" s="460" t="s">
        <v>447</v>
      </c>
      <c r="H17" s="460" t="s">
        <v>448</v>
      </c>
      <c r="I17" s="460" t="s">
        <v>444</v>
      </c>
      <c r="J17" s="460" t="s">
        <v>447</v>
      </c>
      <c r="K17" s="460" t="s">
        <v>448</v>
      </c>
      <c r="L17" s="460" t="s">
        <v>444</v>
      </c>
      <c r="M17" s="460" t="s">
        <v>447</v>
      </c>
      <c r="N17" s="460" t="s">
        <v>448</v>
      </c>
      <c r="O17" s="460" t="s">
        <v>444</v>
      </c>
      <c r="P17" s="460" t="s">
        <v>447</v>
      </c>
      <c r="Q17" s="460" t="s">
        <v>448</v>
      </c>
      <c r="R17" s="460" t="s">
        <v>444</v>
      </c>
      <c r="S17" s="460" t="s">
        <v>447</v>
      </c>
      <c r="T17" s="460" t="s">
        <v>448</v>
      </c>
      <c r="U17" s="460" t="s">
        <v>444</v>
      </c>
      <c r="V17" s="460" t="s">
        <v>447</v>
      </c>
      <c r="W17" s="465" t="s">
        <v>448</v>
      </c>
    </row>
    <row r="18" spans="1:23">
      <c r="A18" s="217" t="s">
        <v>359</v>
      </c>
      <c r="B18" s="217"/>
      <c r="C18" s="227">
        <v>16924</v>
      </c>
      <c r="D18" s="227">
        <v>16924</v>
      </c>
      <c r="E18" s="227">
        <v>16953</v>
      </c>
      <c r="F18" s="227">
        <v>4536</v>
      </c>
      <c r="G18" s="227">
        <v>4536</v>
      </c>
      <c r="H18" s="227">
        <v>4544</v>
      </c>
      <c r="I18" s="227">
        <v>5500</v>
      </c>
      <c r="J18" s="227">
        <v>5500</v>
      </c>
      <c r="K18" s="227">
        <v>5500</v>
      </c>
      <c r="L18" s="228">
        <v>0</v>
      </c>
      <c r="M18" s="228"/>
      <c r="N18" s="228"/>
      <c r="O18" s="228">
        <v>0</v>
      </c>
      <c r="P18" s="228">
        <v>0</v>
      </c>
      <c r="Q18" s="228">
        <v>0</v>
      </c>
      <c r="R18" s="228"/>
      <c r="S18" s="228"/>
      <c r="T18" s="228"/>
      <c r="U18" s="227">
        <f>C18+F18+I18+L18+O18+R18</f>
        <v>26960</v>
      </c>
      <c r="V18" s="227">
        <f t="shared" ref="V18:W22" si="3">D18+G18+J18+M18+P18+S18</f>
        <v>26960</v>
      </c>
      <c r="W18" s="227">
        <f t="shared" si="3"/>
        <v>26997</v>
      </c>
    </row>
    <row r="19" spans="1:23">
      <c r="A19" s="275" t="s">
        <v>360</v>
      </c>
      <c r="B19" s="276"/>
      <c r="C19" s="227">
        <v>2872</v>
      </c>
      <c r="D19" s="227">
        <v>2872</v>
      </c>
      <c r="E19" s="227">
        <v>2872</v>
      </c>
      <c r="F19" s="227">
        <v>782</v>
      </c>
      <c r="G19" s="227">
        <v>782</v>
      </c>
      <c r="H19" s="227">
        <v>782</v>
      </c>
      <c r="I19" s="227"/>
      <c r="J19" s="227"/>
      <c r="K19" s="227"/>
      <c r="L19" s="228"/>
      <c r="M19" s="228"/>
      <c r="N19" s="228"/>
      <c r="O19" s="228"/>
      <c r="P19" s="228"/>
      <c r="Q19" s="228"/>
      <c r="R19" s="228"/>
      <c r="S19" s="228"/>
      <c r="T19" s="228"/>
      <c r="U19" s="227">
        <f>C19+F19+I19+L19+O19+R19</f>
        <v>3654</v>
      </c>
      <c r="V19" s="227">
        <f t="shared" si="3"/>
        <v>3654</v>
      </c>
      <c r="W19" s="227">
        <f t="shared" si="3"/>
        <v>3654</v>
      </c>
    </row>
    <row r="20" spans="1:23">
      <c r="A20" s="275" t="s">
        <v>361</v>
      </c>
      <c r="B20" s="276"/>
      <c r="C20" s="227"/>
      <c r="D20" s="227"/>
      <c r="E20" s="227"/>
      <c r="F20" s="227"/>
      <c r="G20" s="227"/>
      <c r="H20" s="227"/>
      <c r="I20" s="227"/>
      <c r="J20" s="227"/>
      <c r="K20" s="227"/>
      <c r="L20" s="228"/>
      <c r="M20" s="228"/>
      <c r="N20" s="228"/>
      <c r="O20" s="228"/>
      <c r="P20" s="228"/>
      <c r="Q20" s="228"/>
      <c r="R20" s="228"/>
      <c r="S20" s="228"/>
      <c r="T20" s="228"/>
      <c r="U20" s="227">
        <f>C20+F20+I20+L20+O20+R20</f>
        <v>0</v>
      </c>
      <c r="V20" s="227">
        <f t="shared" si="3"/>
        <v>0</v>
      </c>
      <c r="W20" s="227">
        <f t="shared" si="3"/>
        <v>0</v>
      </c>
    </row>
    <row r="21" spans="1:23">
      <c r="A21" s="275" t="s">
        <v>139</v>
      </c>
      <c r="B21" s="276"/>
      <c r="C21" s="227"/>
      <c r="D21" s="227"/>
      <c r="E21" s="227"/>
      <c r="F21" s="227"/>
      <c r="G21" s="227"/>
      <c r="H21" s="227"/>
      <c r="I21" s="227"/>
      <c r="J21" s="227"/>
      <c r="K21" s="227"/>
      <c r="L21" s="228"/>
      <c r="M21" s="228"/>
      <c r="N21" s="228"/>
      <c r="O21" s="228"/>
      <c r="P21" s="228"/>
      <c r="Q21" s="228"/>
      <c r="R21" s="228"/>
      <c r="S21" s="228"/>
      <c r="T21" s="228"/>
      <c r="U21" s="227">
        <f>C21+F21+I21+L21+O21+R21</f>
        <v>0</v>
      </c>
      <c r="V21" s="227">
        <f t="shared" si="3"/>
        <v>0</v>
      </c>
      <c r="W21" s="227">
        <f t="shared" si="3"/>
        <v>0</v>
      </c>
    </row>
    <row r="22" spans="1:23">
      <c r="A22" s="275" t="s">
        <v>362</v>
      </c>
      <c r="B22" s="276"/>
      <c r="C22" s="227"/>
      <c r="D22" s="227"/>
      <c r="E22" s="227"/>
      <c r="F22" s="227"/>
      <c r="G22" s="227"/>
      <c r="H22" s="227"/>
      <c r="I22" s="227"/>
      <c r="J22" s="227"/>
      <c r="K22" s="227"/>
      <c r="L22" s="228">
        <v>400</v>
      </c>
      <c r="M22" s="228">
        <v>400</v>
      </c>
      <c r="N22" s="228">
        <v>400</v>
      </c>
      <c r="O22" s="228"/>
      <c r="P22" s="228"/>
      <c r="Q22" s="228"/>
      <c r="R22" s="228"/>
      <c r="S22" s="228"/>
      <c r="T22" s="228"/>
      <c r="U22" s="227">
        <f>C22+F22+I22+L22+O22+R22</f>
        <v>400</v>
      </c>
      <c r="V22" s="227">
        <f t="shared" si="3"/>
        <v>400</v>
      </c>
      <c r="W22" s="227">
        <f t="shared" si="3"/>
        <v>400</v>
      </c>
    </row>
    <row r="23" spans="1:23">
      <c r="A23" s="643" t="s">
        <v>193</v>
      </c>
      <c r="B23" s="644"/>
      <c r="C23" s="223">
        <f t="shared" ref="C23:U23" si="4">SUM(C18:C22)</f>
        <v>19796</v>
      </c>
      <c r="D23" s="223">
        <f t="shared" si="4"/>
        <v>19796</v>
      </c>
      <c r="E23" s="223">
        <f t="shared" si="4"/>
        <v>19825</v>
      </c>
      <c r="F23" s="223">
        <f t="shared" si="4"/>
        <v>5318</v>
      </c>
      <c r="G23" s="223">
        <f t="shared" si="4"/>
        <v>5318</v>
      </c>
      <c r="H23" s="223">
        <f t="shared" si="4"/>
        <v>5326</v>
      </c>
      <c r="I23" s="223">
        <f t="shared" si="4"/>
        <v>5500</v>
      </c>
      <c r="J23" s="223">
        <f t="shared" si="4"/>
        <v>5500</v>
      </c>
      <c r="K23" s="223">
        <f t="shared" si="4"/>
        <v>5500</v>
      </c>
      <c r="L23" s="223">
        <f t="shared" si="4"/>
        <v>400</v>
      </c>
      <c r="M23" s="223">
        <f t="shared" si="4"/>
        <v>400</v>
      </c>
      <c r="N23" s="223">
        <f t="shared" si="4"/>
        <v>400</v>
      </c>
      <c r="O23" s="223">
        <f t="shared" si="4"/>
        <v>0</v>
      </c>
      <c r="P23" s="223">
        <f t="shared" si="4"/>
        <v>0</v>
      </c>
      <c r="Q23" s="223">
        <f t="shared" si="4"/>
        <v>0</v>
      </c>
      <c r="R23" s="223">
        <f t="shared" si="4"/>
        <v>0</v>
      </c>
      <c r="S23" s="223">
        <f t="shared" si="4"/>
        <v>0</v>
      </c>
      <c r="T23" s="223">
        <f t="shared" si="4"/>
        <v>0</v>
      </c>
      <c r="U23" s="223">
        <f t="shared" si="4"/>
        <v>31014</v>
      </c>
      <c r="V23" s="223">
        <f>SUM(V18:V22)</f>
        <v>31014</v>
      </c>
      <c r="W23" s="223">
        <f>SUM(W18:W22)</f>
        <v>31051</v>
      </c>
    </row>
    <row r="24" spans="1:23" s="250" customFormat="1">
      <c r="A24" s="248"/>
      <c r="B24" s="248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</row>
    <row r="25" spans="1:23">
      <c r="A25" s="229"/>
    </row>
    <row r="26" spans="1:23">
      <c r="A26" s="654" t="s">
        <v>176</v>
      </c>
      <c r="B26" s="654"/>
      <c r="C26" s="654"/>
      <c r="D26" s="654"/>
      <c r="E26" s="654"/>
      <c r="F26" s="654"/>
      <c r="G26" s="654"/>
      <c r="H26" s="654"/>
      <c r="I26" s="654"/>
      <c r="J26" s="654"/>
      <c r="K26" s="654"/>
      <c r="L26" s="654"/>
      <c r="M26" s="654"/>
      <c r="N26" s="654"/>
      <c r="O26" s="654"/>
      <c r="P26" s="654"/>
      <c r="Q26" s="654"/>
      <c r="R26" s="654"/>
      <c r="S26" s="654"/>
      <c r="T26" s="654"/>
      <c r="U26" s="654"/>
    </row>
    <row r="27" spans="1:23" ht="12.75" customHeight="1">
      <c r="A27" s="230"/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1"/>
      <c r="M27" s="231"/>
      <c r="N27" s="231"/>
      <c r="O27" s="231"/>
      <c r="P27" s="231"/>
      <c r="Q27" s="231"/>
      <c r="R27" s="231"/>
      <c r="S27" s="231"/>
      <c r="T27" s="231"/>
      <c r="U27" s="231"/>
    </row>
    <row r="28" spans="1:23" ht="25.5" customHeight="1">
      <c r="A28" s="232"/>
      <c r="B28" s="233"/>
      <c r="C28" s="655" t="s">
        <v>177</v>
      </c>
      <c r="D28" s="656"/>
      <c r="E28" s="656"/>
      <c r="F28" s="656"/>
      <c r="G28" s="656"/>
      <c r="H28" s="656"/>
      <c r="I28" s="656"/>
      <c r="J28" s="656"/>
      <c r="K28" s="656"/>
      <c r="L28" s="656"/>
      <c r="M28" s="656"/>
      <c r="N28" s="656"/>
      <c r="O28" s="656"/>
      <c r="P28" s="348"/>
      <c r="Q28" s="348"/>
      <c r="R28" s="637" t="s">
        <v>178</v>
      </c>
      <c r="S28" s="638"/>
      <c r="T28" s="639"/>
      <c r="U28" s="637"/>
      <c r="V28" s="638"/>
      <c r="W28" s="639"/>
    </row>
    <row r="29" spans="1:23" ht="25.5" customHeight="1">
      <c r="A29" s="631" t="s">
        <v>194</v>
      </c>
      <c r="B29" s="633"/>
      <c r="C29" s="631" t="s">
        <v>195</v>
      </c>
      <c r="D29" s="632"/>
      <c r="E29" s="633"/>
      <c r="F29" s="634" t="s">
        <v>309</v>
      </c>
      <c r="G29" s="635"/>
      <c r="H29" s="636"/>
      <c r="I29" s="634" t="s">
        <v>310</v>
      </c>
      <c r="J29" s="635"/>
      <c r="K29" s="636"/>
      <c r="L29" s="631" t="s">
        <v>182</v>
      </c>
      <c r="M29" s="632"/>
      <c r="N29" s="633"/>
      <c r="O29" s="631" t="s">
        <v>311</v>
      </c>
      <c r="P29" s="632"/>
      <c r="Q29" s="633"/>
      <c r="R29" s="631" t="s">
        <v>184</v>
      </c>
      <c r="S29" s="632"/>
      <c r="T29" s="633"/>
      <c r="U29" s="640" t="s">
        <v>5</v>
      </c>
      <c r="V29" s="641"/>
      <c r="W29" s="642"/>
    </row>
    <row r="30" spans="1:23" ht="25.5" customHeight="1">
      <c r="A30" s="461"/>
      <c r="B30" s="462"/>
      <c r="C30" s="460" t="s">
        <v>444</v>
      </c>
      <c r="D30" s="460" t="s">
        <v>447</v>
      </c>
      <c r="E30" s="460" t="s">
        <v>448</v>
      </c>
      <c r="F30" s="460" t="s">
        <v>444</v>
      </c>
      <c r="G30" s="460" t="s">
        <v>447</v>
      </c>
      <c r="H30" s="460" t="s">
        <v>448</v>
      </c>
      <c r="I30" s="460" t="s">
        <v>444</v>
      </c>
      <c r="J30" s="460" t="s">
        <v>447</v>
      </c>
      <c r="K30" s="460" t="s">
        <v>448</v>
      </c>
      <c r="L30" s="460" t="s">
        <v>444</v>
      </c>
      <c r="M30" s="460" t="s">
        <v>447</v>
      </c>
      <c r="N30" s="460" t="s">
        <v>448</v>
      </c>
      <c r="O30" s="460" t="s">
        <v>444</v>
      </c>
      <c r="P30" s="460" t="s">
        <v>447</v>
      </c>
      <c r="Q30" s="460" t="s">
        <v>448</v>
      </c>
      <c r="R30" s="460" t="s">
        <v>444</v>
      </c>
      <c r="S30" s="460" t="s">
        <v>447</v>
      </c>
      <c r="T30" s="460" t="s">
        <v>448</v>
      </c>
      <c r="U30" s="460" t="s">
        <v>444</v>
      </c>
      <c r="V30" s="460" t="s">
        <v>447</v>
      </c>
      <c r="W30" s="465" t="s">
        <v>448</v>
      </c>
    </row>
    <row r="31" spans="1:23">
      <c r="A31" s="234" t="s">
        <v>236</v>
      </c>
      <c r="B31" s="234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</row>
    <row r="32" spans="1:23">
      <c r="A32" s="236" t="s">
        <v>196</v>
      </c>
      <c r="B32" s="237" t="s">
        <v>402</v>
      </c>
      <c r="C32" s="238">
        <v>28439</v>
      </c>
      <c r="D32" s="238">
        <v>28439</v>
      </c>
      <c r="E32" s="238">
        <v>28439</v>
      </c>
      <c r="F32" s="238"/>
      <c r="G32" s="238"/>
      <c r="H32" s="238"/>
      <c r="I32" s="238"/>
      <c r="J32" s="238"/>
      <c r="K32" s="238"/>
      <c r="L32" s="238">
        <v>8602</v>
      </c>
      <c r="M32" s="238">
        <v>8602</v>
      </c>
      <c r="N32" s="238">
        <v>8637</v>
      </c>
      <c r="O32" s="238"/>
      <c r="P32" s="238"/>
      <c r="Q32" s="238"/>
      <c r="R32" s="239"/>
      <c r="S32" s="239"/>
      <c r="T32" s="239"/>
      <c r="U32" s="239">
        <f t="shared" ref="U32:W33" si="5">C32+F32+I32+L32+O32+R32</f>
        <v>37041</v>
      </c>
      <c r="V32" s="239">
        <f t="shared" si="5"/>
        <v>37041</v>
      </c>
      <c r="W32" s="239">
        <f t="shared" si="5"/>
        <v>37076</v>
      </c>
    </row>
    <row r="33" spans="1:23">
      <c r="A33" s="291"/>
      <c r="B33" s="292" t="s">
        <v>316</v>
      </c>
      <c r="C33" s="293">
        <v>2512</v>
      </c>
      <c r="D33" s="293">
        <v>2512</v>
      </c>
      <c r="E33" s="293">
        <v>2512</v>
      </c>
      <c r="F33" s="293">
        <v>897</v>
      </c>
      <c r="G33" s="293">
        <v>897</v>
      </c>
      <c r="H33" s="293">
        <v>897</v>
      </c>
      <c r="I33" s="293"/>
      <c r="J33" s="293"/>
      <c r="K33" s="293"/>
      <c r="L33" s="293"/>
      <c r="M33" s="293"/>
      <c r="N33" s="293"/>
      <c r="O33" s="293"/>
      <c r="P33" s="293"/>
      <c r="Q33" s="293"/>
      <c r="R33" s="294"/>
      <c r="S33" s="294"/>
      <c r="T33" s="294"/>
      <c r="U33" s="294">
        <f t="shared" si="5"/>
        <v>3409</v>
      </c>
      <c r="V33" s="294">
        <f t="shared" si="5"/>
        <v>3409</v>
      </c>
      <c r="W33" s="294">
        <f t="shared" si="5"/>
        <v>3409</v>
      </c>
    </row>
    <row r="34" spans="1:23">
      <c r="A34" s="232"/>
      <c r="B34" s="302" t="s">
        <v>404</v>
      </c>
      <c r="C34" s="300">
        <f>SUM(C32:C33)</f>
        <v>30951</v>
      </c>
      <c r="D34" s="300">
        <f>SUM(D32:D33)</f>
        <v>30951</v>
      </c>
      <c r="E34" s="300">
        <f>SUM(E32:E33)</f>
        <v>30951</v>
      </c>
      <c r="F34" s="300">
        <f t="shared" ref="F34:U34" si="6">SUM(F32:F33)</f>
        <v>897</v>
      </c>
      <c r="G34" s="300">
        <f t="shared" si="6"/>
        <v>897</v>
      </c>
      <c r="H34" s="300">
        <f t="shared" si="6"/>
        <v>897</v>
      </c>
      <c r="I34" s="300">
        <f t="shared" si="6"/>
        <v>0</v>
      </c>
      <c r="J34" s="300"/>
      <c r="K34" s="300"/>
      <c r="L34" s="300">
        <f t="shared" si="6"/>
        <v>8602</v>
      </c>
      <c r="M34" s="300">
        <f t="shared" si="6"/>
        <v>8602</v>
      </c>
      <c r="N34" s="300">
        <f t="shared" si="6"/>
        <v>8637</v>
      </c>
      <c r="O34" s="300">
        <f t="shared" si="6"/>
        <v>0</v>
      </c>
      <c r="P34" s="300"/>
      <c r="Q34" s="300"/>
      <c r="R34" s="300">
        <f t="shared" si="6"/>
        <v>0</v>
      </c>
      <c r="S34" s="300"/>
      <c r="T34" s="300"/>
      <c r="U34" s="300">
        <f t="shared" si="6"/>
        <v>40450</v>
      </c>
      <c r="V34" s="300">
        <f>SUM(V32:V33)</f>
        <v>40450</v>
      </c>
      <c r="W34" s="300">
        <f>SUM(W32:W33)</f>
        <v>40485</v>
      </c>
    </row>
    <row r="35" spans="1:23">
      <c r="A35" s="295"/>
      <c r="B35" s="296" t="s">
        <v>403</v>
      </c>
      <c r="C35" s="297">
        <v>14046</v>
      </c>
      <c r="D35" s="297">
        <v>14046</v>
      </c>
      <c r="E35" s="297">
        <v>14046</v>
      </c>
      <c r="F35" s="297"/>
      <c r="G35" s="297"/>
      <c r="H35" s="297"/>
      <c r="I35" s="297"/>
      <c r="J35" s="297"/>
      <c r="K35" s="297"/>
      <c r="L35" s="297">
        <v>3399</v>
      </c>
      <c r="M35" s="297">
        <v>3399</v>
      </c>
      <c r="N35" s="297">
        <v>3419</v>
      </c>
      <c r="O35" s="297"/>
      <c r="P35" s="297"/>
      <c r="Q35" s="297"/>
      <c r="R35" s="298"/>
      <c r="S35" s="298"/>
      <c r="T35" s="298"/>
      <c r="U35" s="298">
        <f t="shared" ref="U35:W36" si="7">C35+F35+I35+L35+O35+R35</f>
        <v>17445</v>
      </c>
      <c r="V35" s="298">
        <f t="shared" si="7"/>
        <v>17445</v>
      </c>
      <c r="W35" s="298">
        <f t="shared" si="7"/>
        <v>17465</v>
      </c>
    </row>
    <row r="36" spans="1:23">
      <c r="A36" s="240"/>
      <c r="B36" s="241" t="s">
        <v>317</v>
      </c>
      <c r="C36" s="242">
        <v>1435</v>
      </c>
      <c r="D36" s="242">
        <v>1435</v>
      </c>
      <c r="E36" s="242">
        <v>1435</v>
      </c>
      <c r="F36" s="242">
        <v>308</v>
      </c>
      <c r="G36" s="242">
        <v>308</v>
      </c>
      <c r="H36" s="242">
        <v>308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3"/>
      <c r="S36" s="243"/>
      <c r="T36" s="243"/>
      <c r="U36" s="294">
        <f t="shared" si="7"/>
        <v>1743</v>
      </c>
      <c r="V36" s="294">
        <f t="shared" si="7"/>
        <v>1743</v>
      </c>
      <c r="W36" s="294">
        <f t="shared" si="7"/>
        <v>1743</v>
      </c>
    </row>
    <row r="37" spans="1:23">
      <c r="A37" s="232"/>
      <c r="B37" s="233" t="s">
        <v>405</v>
      </c>
      <c r="C37" s="300">
        <f>SUM(C35:C36)</f>
        <v>15481</v>
      </c>
      <c r="D37" s="300">
        <f>SUM(D35:D36)</f>
        <v>15481</v>
      </c>
      <c r="E37" s="300">
        <f>SUM(E35:E36)</f>
        <v>15481</v>
      </c>
      <c r="F37" s="300">
        <f t="shared" ref="F37:U37" si="8">SUM(F35:F36)</f>
        <v>308</v>
      </c>
      <c r="G37" s="300">
        <f t="shared" si="8"/>
        <v>308</v>
      </c>
      <c r="H37" s="300">
        <f t="shared" si="8"/>
        <v>308</v>
      </c>
      <c r="I37" s="300">
        <f t="shared" si="8"/>
        <v>0</v>
      </c>
      <c r="J37" s="300"/>
      <c r="K37" s="300"/>
      <c r="L37" s="300">
        <f t="shared" si="8"/>
        <v>3399</v>
      </c>
      <c r="M37" s="300">
        <f t="shared" si="8"/>
        <v>3399</v>
      </c>
      <c r="N37" s="300">
        <f t="shared" si="8"/>
        <v>3419</v>
      </c>
      <c r="O37" s="300">
        <f t="shared" si="8"/>
        <v>0</v>
      </c>
      <c r="P37" s="300"/>
      <c r="Q37" s="300"/>
      <c r="R37" s="300">
        <f t="shared" si="8"/>
        <v>0</v>
      </c>
      <c r="S37" s="300"/>
      <c r="T37" s="300"/>
      <c r="U37" s="300">
        <f t="shared" si="8"/>
        <v>19188</v>
      </c>
      <c r="V37" s="300">
        <f>SUM(V35:V36)</f>
        <v>19188</v>
      </c>
      <c r="W37" s="300">
        <f>SUM(W35:W36)</f>
        <v>19208</v>
      </c>
    </row>
    <row r="38" spans="1:23">
      <c r="A38" s="652" t="s">
        <v>185</v>
      </c>
      <c r="B38" s="653"/>
      <c r="C38" s="244">
        <f>C34+C37</f>
        <v>46432</v>
      </c>
      <c r="D38" s="244">
        <f>D34+D37</f>
        <v>46432</v>
      </c>
      <c r="E38" s="244">
        <f>E34+E37</f>
        <v>46432</v>
      </c>
      <c r="F38" s="244">
        <f t="shared" ref="F38:U38" si="9">F34+F37</f>
        <v>1205</v>
      </c>
      <c r="G38" s="244">
        <f t="shared" si="9"/>
        <v>1205</v>
      </c>
      <c r="H38" s="244">
        <f t="shared" si="9"/>
        <v>1205</v>
      </c>
      <c r="I38" s="244">
        <f t="shared" si="9"/>
        <v>0</v>
      </c>
      <c r="J38" s="244"/>
      <c r="K38" s="244"/>
      <c r="L38" s="244">
        <f t="shared" si="9"/>
        <v>12001</v>
      </c>
      <c r="M38" s="244">
        <f t="shared" si="9"/>
        <v>12001</v>
      </c>
      <c r="N38" s="244">
        <f t="shared" si="9"/>
        <v>12056</v>
      </c>
      <c r="O38" s="244">
        <f t="shared" si="9"/>
        <v>0</v>
      </c>
      <c r="P38" s="244"/>
      <c r="Q38" s="244"/>
      <c r="R38" s="244">
        <f t="shared" si="9"/>
        <v>0</v>
      </c>
      <c r="S38" s="244"/>
      <c r="T38" s="244"/>
      <c r="U38" s="244">
        <f t="shared" si="9"/>
        <v>59638</v>
      </c>
      <c r="V38" s="244">
        <f>V34+V37</f>
        <v>59638</v>
      </c>
      <c r="W38" s="244">
        <f>W34+W37</f>
        <v>59693</v>
      </c>
    </row>
    <row r="39" spans="1:23">
      <c r="A39" s="245" t="s">
        <v>237</v>
      </c>
      <c r="B39" s="245"/>
      <c r="C39" s="246"/>
      <c r="D39" s="246"/>
      <c r="E39" s="246"/>
      <c r="F39" s="246"/>
      <c r="G39" s="246"/>
      <c r="H39" s="246"/>
      <c r="I39" s="246"/>
      <c r="J39" s="246"/>
      <c r="K39" s="246"/>
      <c r="L39" s="231"/>
      <c r="M39" s="231"/>
      <c r="N39" s="231"/>
      <c r="O39" s="231"/>
      <c r="P39" s="231"/>
      <c r="Q39" s="231"/>
      <c r="R39" s="231"/>
      <c r="S39" s="231"/>
      <c r="T39" s="231"/>
      <c r="U39" s="231"/>
    </row>
    <row r="40" spans="1:23" ht="12.75" customHeight="1">
      <c r="A40" s="654" t="s">
        <v>186</v>
      </c>
      <c r="B40" s="654"/>
      <c r="C40" s="654"/>
      <c r="D40" s="654"/>
      <c r="E40" s="654"/>
      <c r="F40" s="654"/>
      <c r="G40" s="654"/>
      <c r="H40" s="654"/>
      <c r="I40" s="654"/>
      <c r="J40" s="654"/>
      <c r="K40" s="654"/>
      <c r="L40" s="654"/>
      <c r="M40" s="654"/>
      <c r="N40" s="654"/>
      <c r="O40" s="654"/>
      <c r="P40" s="654"/>
      <c r="Q40" s="654"/>
      <c r="R40" s="654"/>
      <c r="S40" s="654"/>
      <c r="T40" s="654"/>
      <c r="U40" s="654"/>
    </row>
    <row r="41" spans="1:23" ht="12.75" customHeight="1">
      <c r="A41" s="230"/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1"/>
      <c r="M41" s="231"/>
      <c r="N41" s="231"/>
      <c r="O41" s="231"/>
      <c r="P41" s="231"/>
      <c r="Q41" s="231"/>
      <c r="R41" s="231"/>
      <c r="S41" s="231"/>
      <c r="T41" s="231"/>
      <c r="U41" s="231"/>
    </row>
    <row r="42" spans="1:23" ht="24" customHeight="1">
      <c r="A42" s="657" t="s">
        <v>194</v>
      </c>
      <c r="B42" s="658"/>
      <c r="C42" s="657" t="s">
        <v>187</v>
      </c>
      <c r="D42" s="659"/>
      <c r="E42" s="658"/>
      <c r="F42" s="657" t="s">
        <v>188</v>
      </c>
      <c r="G42" s="659"/>
      <c r="H42" s="658"/>
      <c r="I42" s="657" t="s">
        <v>189</v>
      </c>
      <c r="J42" s="659"/>
      <c r="K42" s="658"/>
      <c r="L42" s="657" t="s">
        <v>190</v>
      </c>
      <c r="M42" s="659"/>
      <c r="N42" s="658"/>
      <c r="O42" s="657" t="s">
        <v>312</v>
      </c>
      <c r="P42" s="659"/>
      <c r="Q42" s="658"/>
      <c r="R42" s="657" t="s">
        <v>192</v>
      </c>
      <c r="S42" s="659"/>
      <c r="T42" s="658"/>
      <c r="U42" s="660" t="s">
        <v>5</v>
      </c>
      <c r="V42" s="661"/>
      <c r="W42" s="662"/>
    </row>
    <row r="43" spans="1:23" ht="24" customHeight="1">
      <c r="A43" s="463"/>
      <c r="B43" s="464"/>
      <c r="C43" s="460" t="s">
        <v>444</v>
      </c>
      <c r="D43" s="460" t="s">
        <v>447</v>
      </c>
      <c r="E43" s="460" t="s">
        <v>448</v>
      </c>
      <c r="F43" s="460" t="s">
        <v>444</v>
      </c>
      <c r="G43" s="460" t="s">
        <v>447</v>
      </c>
      <c r="H43" s="460" t="s">
        <v>448</v>
      </c>
      <c r="I43" s="460" t="s">
        <v>444</v>
      </c>
      <c r="J43" s="460" t="s">
        <v>447</v>
      </c>
      <c r="K43" s="460" t="s">
        <v>448</v>
      </c>
      <c r="L43" s="460" t="s">
        <v>444</v>
      </c>
      <c r="M43" s="460" t="s">
        <v>447</v>
      </c>
      <c r="N43" s="460" t="s">
        <v>448</v>
      </c>
      <c r="O43" s="460" t="s">
        <v>444</v>
      </c>
      <c r="P43" s="460" t="s">
        <v>447</v>
      </c>
      <c r="Q43" s="460" t="s">
        <v>448</v>
      </c>
      <c r="R43" s="460" t="s">
        <v>444</v>
      </c>
      <c r="S43" s="460" t="s">
        <v>447</v>
      </c>
      <c r="T43" s="460" t="s">
        <v>448</v>
      </c>
      <c r="U43" s="460" t="s">
        <v>444</v>
      </c>
      <c r="V43" s="460" t="s">
        <v>447</v>
      </c>
      <c r="W43" s="465" t="s">
        <v>448</v>
      </c>
    </row>
    <row r="44" spans="1:23">
      <c r="A44" s="234" t="s">
        <v>238</v>
      </c>
      <c r="B44" s="234"/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35"/>
      <c r="P44" s="235"/>
      <c r="Q44" s="235"/>
      <c r="R44" s="235"/>
      <c r="S44" s="235"/>
      <c r="T44" s="235"/>
      <c r="U44" s="235"/>
      <c r="V44" s="235"/>
      <c r="W44" s="235"/>
    </row>
    <row r="45" spans="1:23">
      <c r="A45" s="236" t="s">
        <v>196</v>
      </c>
      <c r="B45" s="237" t="s">
        <v>318</v>
      </c>
      <c r="C45" s="238"/>
      <c r="D45" s="238"/>
      <c r="E45" s="238"/>
      <c r="F45" s="238"/>
      <c r="G45" s="238"/>
      <c r="H45" s="238"/>
      <c r="I45" s="238">
        <v>5029</v>
      </c>
      <c r="J45" s="238">
        <v>5029</v>
      </c>
      <c r="K45" s="238">
        <v>5029</v>
      </c>
      <c r="L45" s="238"/>
      <c r="M45" s="238"/>
      <c r="N45" s="238"/>
      <c r="O45" s="238"/>
      <c r="P45" s="238"/>
      <c r="Q45" s="238"/>
      <c r="R45" s="239"/>
      <c r="S45" s="239"/>
      <c r="T45" s="239"/>
      <c r="U45" s="239">
        <f>C45+F45+I45+L45+O45+R45</f>
        <v>5029</v>
      </c>
      <c r="V45" s="239">
        <f t="shared" ref="V45:W48" si="10">D45+G45+J45+M45+P45+S45</f>
        <v>5029</v>
      </c>
      <c r="W45" s="239">
        <f t="shared" si="10"/>
        <v>5029</v>
      </c>
    </row>
    <row r="46" spans="1:23">
      <c r="A46" s="236"/>
      <c r="B46" s="237" t="s">
        <v>398</v>
      </c>
      <c r="C46" s="238">
        <v>23822</v>
      </c>
      <c r="D46" s="238">
        <v>23822</v>
      </c>
      <c r="E46" s="238">
        <v>23856</v>
      </c>
      <c r="F46" s="238">
        <v>6472</v>
      </c>
      <c r="G46" s="238">
        <v>6472</v>
      </c>
      <c r="H46" s="238">
        <v>6481</v>
      </c>
      <c r="I46" s="238">
        <v>402</v>
      </c>
      <c r="J46" s="238">
        <v>402</v>
      </c>
      <c r="K46" s="238">
        <v>402</v>
      </c>
      <c r="L46" s="238"/>
      <c r="M46" s="238"/>
      <c r="N46" s="238"/>
      <c r="O46" s="238"/>
      <c r="P46" s="238"/>
      <c r="Q46" s="238"/>
      <c r="R46" s="239"/>
      <c r="S46" s="239"/>
      <c r="T46" s="239"/>
      <c r="U46" s="239">
        <f>C46+F46+I46+L46+O46+R46</f>
        <v>30696</v>
      </c>
      <c r="V46" s="239">
        <f t="shared" si="10"/>
        <v>30696</v>
      </c>
      <c r="W46" s="239">
        <f t="shared" si="10"/>
        <v>30739</v>
      </c>
    </row>
    <row r="47" spans="1:23">
      <c r="A47" s="236"/>
      <c r="B47" s="237" t="s">
        <v>399</v>
      </c>
      <c r="C47" s="238"/>
      <c r="D47" s="238"/>
      <c r="E47" s="238"/>
      <c r="F47" s="238"/>
      <c r="G47" s="238"/>
      <c r="H47" s="238"/>
      <c r="I47" s="238">
        <v>4073</v>
      </c>
      <c r="J47" s="238">
        <v>4073</v>
      </c>
      <c r="K47" s="238">
        <v>4073</v>
      </c>
      <c r="L47" s="238"/>
      <c r="M47" s="238"/>
      <c r="N47" s="238"/>
      <c r="O47" s="238"/>
      <c r="P47" s="238"/>
      <c r="Q47" s="238"/>
      <c r="R47" s="239">
        <v>152</v>
      </c>
      <c r="S47" s="239">
        <v>152</v>
      </c>
      <c r="T47" s="239">
        <v>152</v>
      </c>
      <c r="U47" s="239">
        <f>C47+F47+I47+L47+O47+R47</f>
        <v>4225</v>
      </c>
      <c r="V47" s="239">
        <f t="shared" si="10"/>
        <v>4225</v>
      </c>
      <c r="W47" s="239">
        <f t="shared" si="10"/>
        <v>4225</v>
      </c>
    </row>
    <row r="48" spans="1:23">
      <c r="A48" s="291"/>
      <c r="B48" s="292" t="s">
        <v>319</v>
      </c>
      <c r="C48" s="293"/>
      <c r="D48" s="293"/>
      <c r="E48" s="293"/>
      <c r="F48" s="293"/>
      <c r="G48" s="293"/>
      <c r="H48" s="293"/>
      <c r="I48" s="293">
        <v>500</v>
      </c>
      <c r="J48" s="293">
        <v>500</v>
      </c>
      <c r="K48" s="293">
        <v>500</v>
      </c>
      <c r="L48" s="293"/>
      <c r="M48" s="293"/>
      <c r="N48" s="293"/>
      <c r="O48" s="293"/>
      <c r="P48" s="293"/>
      <c r="Q48" s="293"/>
      <c r="R48" s="294"/>
      <c r="S48" s="294"/>
      <c r="T48" s="294"/>
      <c r="U48" s="294">
        <f>C48+F48+I48+L48+O48+R48</f>
        <v>500</v>
      </c>
      <c r="V48" s="294">
        <f t="shared" si="10"/>
        <v>500</v>
      </c>
      <c r="W48" s="294">
        <f t="shared" si="10"/>
        <v>500</v>
      </c>
    </row>
    <row r="49" spans="1:24">
      <c r="A49" s="232"/>
      <c r="B49" s="299" t="s">
        <v>404</v>
      </c>
      <c r="C49" s="300">
        <f>SUM(C45:C48)</f>
        <v>23822</v>
      </c>
      <c r="D49" s="300">
        <f>SUM(D45:D48)</f>
        <v>23822</v>
      </c>
      <c r="E49" s="300">
        <f>SUM(E45:E48)</f>
        <v>23856</v>
      </c>
      <c r="F49" s="300">
        <f t="shared" ref="F49:U49" si="11">SUM(F45:F48)</f>
        <v>6472</v>
      </c>
      <c r="G49" s="300">
        <f t="shared" si="11"/>
        <v>6472</v>
      </c>
      <c r="H49" s="300">
        <f t="shared" si="11"/>
        <v>6481</v>
      </c>
      <c r="I49" s="300">
        <f t="shared" si="11"/>
        <v>10004</v>
      </c>
      <c r="J49" s="300">
        <f t="shared" si="11"/>
        <v>10004</v>
      </c>
      <c r="K49" s="300">
        <f t="shared" si="11"/>
        <v>10004</v>
      </c>
      <c r="L49" s="300">
        <f t="shared" si="11"/>
        <v>0</v>
      </c>
      <c r="M49" s="300"/>
      <c r="N49" s="300"/>
      <c r="O49" s="300">
        <f t="shared" si="11"/>
        <v>0</v>
      </c>
      <c r="P49" s="300"/>
      <c r="Q49" s="300"/>
      <c r="R49" s="300">
        <f t="shared" si="11"/>
        <v>152</v>
      </c>
      <c r="S49" s="300">
        <f t="shared" si="11"/>
        <v>152</v>
      </c>
      <c r="T49" s="300">
        <f t="shared" si="11"/>
        <v>152</v>
      </c>
      <c r="U49" s="300">
        <f t="shared" si="11"/>
        <v>40450</v>
      </c>
      <c r="V49" s="300">
        <f>SUM(V45:V48)</f>
        <v>40450</v>
      </c>
      <c r="W49" s="300">
        <f>SUM(W45:W48)</f>
        <v>40493</v>
      </c>
    </row>
    <row r="50" spans="1:24">
      <c r="A50" s="295"/>
      <c r="B50" s="296" t="s">
        <v>320</v>
      </c>
      <c r="C50" s="297"/>
      <c r="D50" s="297"/>
      <c r="E50" s="297"/>
      <c r="F50" s="297"/>
      <c r="G50" s="297"/>
      <c r="H50" s="297"/>
      <c r="I50" s="297">
        <v>2126</v>
      </c>
      <c r="J50" s="297">
        <v>2126</v>
      </c>
      <c r="K50" s="297">
        <v>2126</v>
      </c>
      <c r="L50" s="297"/>
      <c r="M50" s="297"/>
      <c r="N50" s="297"/>
      <c r="O50" s="297"/>
      <c r="P50" s="297"/>
      <c r="Q50" s="297"/>
      <c r="R50" s="298"/>
      <c r="S50" s="298"/>
      <c r="T50" s="298"/>
      <c r="U50" s="298">
        <f>C50+F50+I50+L50+O50+R50</f>
        <v>2126</v>
      </c>
      <c r="V50" s="298">
        <f t="shared" ref="V50:W52" si="12">D50+G50+J50+M50+P50+S50</f>
        <v>2126</v>
      </c>
      <c r="W50" s="298">
        <f t="shared" si="12"/>
        <v>2126</v>
      </c>
      <c r="X50" s="278"/>
    </row>
    <row r="51" spans="1:24">
      <c r="A51" s="236"/>
      <c r="B51" s="237" t="s">
        <v>400</v>
      </c>
      <c r="C51" s="238">
        <v>11927</v>
      </c>
      <c r="D51" s="238">
        <v>11927</v>
      </c>
      <c r="E51" s="238">
        <v>11936</v>
      </c>
      <c r="F51" s="238">
        <v>3245</v>
      </c>
      <c r="G51" s="238">
        <v>3245</v>
      </c>
      <c r="H51" s="238">
        <v>3248</v>
      </c>
      <c r="I51" s="238">
        <v>169</v>
      </c>
      <c r="J51" s="238">
        <v>169</v>
      </c>
      <c r="K51" s="238">
        <v>169</v>
      </c>
      <c r="L51" s="238"/>
      <c r="M51" s="238"/>
      <c r="N51" s="238"/>
      <c r="O51" s="238"/>
      <c r="P51" s="238"/>
      <c r="Q51" s="238"/>
      <c r="R51" s="239"/>
      <c r="S51" s="239"/>
      <c r="T51" s="239"/>
      <c r="U51" s="239">
        <f>C51+F51+I51+L51+O51+R51</f>
        <v>15341</v>
      </c>
      <c r="V51" s="239">
        <f t="shared" si="12"/>
        <v>15341</v>
      </c>
      <c r="W51" s="239">
        <f t="shared" si="12"/>
        <v>15353</v>
      </c>
    </row>
    <row r="52" spans="1:24">
      <c r="A52" s="240"/>
      <c r="B52" s="292" t="s">
        <v>401</v>
      </c>
      <c r="C52" s="242"/>
      <c r="D52" s="242"/>
      <c r="E52" s="242"/>
      <c r="F52" s="242"/>
      <c r="G52" s="242"/>
      <c r="H52" s="242"/>
      <c r="I52" s="242">
        <v>1645</v>
      </c>
      <c r="J52" s="242">
        <v>1645</v>
      </c>
      <c r="K52" s="242">
        <v>1645</v>
      </c>
      <c r="L52" s="242"/>
      <c r="M52" s="242"/>
      <c r="N52" s="242"/>
      <c r="O52" s="242"/>
      <c r="P52" s="242"/>
      <c r="Q52" s="242"/>
      <c r="R52" s="243">
        <v>76</v>
      </c>
      <c r="S52" s="243">
        <v>76</v>
      </c>
      <c r="T52" s="243">
        <v>76</v>
      </c>
      <c r="U52" s="243">
        <f>C52+F52+I52+L52+O52+R52</f>
        <v>1721</v>
      </c>
      <c r="V52" s="243">
        <f t="shared" si="12"/>
        <v>1721</v>
      </c>
      <c r="W52" s="243">
        <f t="shared" si="12"/>
        <v>1721</v>
      </c>
    </row>
    <row r="53" spans="1:24">
      <c r="A53" s="232"/>
      <c r="B53" s="301" t="s">
        <v>405</v>
      </c>
      <c r="C53" s="300">
        <f>SUM(C50:C52)</f>
        <v>11927</v>
      </c>
      <c r="D53" s="300">
        <f>SUM(D50:D52)</f>
        <v>11927</v>
      </c>
      <c r="E53" s="300">
        <f>SUM(E50:E52)</f>
        <v>11936</v>
      </c>
      <c r="F53" s="300">
        <f t="shared" ref="F53:U53" si="13">SUM(F50:F52)</f>
        <v>3245</v>
      </c>
      <c r="G53" s="300">
        <f t="shared" si="13"/>
        <v>3245</v>
      </c>
      <c r="H53" s="300">
        <f t="shared" si="13"/>
        <v>3248</v>
      </c>
      <c r="I53" s="300">
        <f t="shared" si="13"/>
        <v>3940</v>
      </c>
      <c r="J53" s="300">
        <f t="shared" si="13"/>
        <v>3940</v>
      </c>
      <c r="K53" s="300">
        <f t="shared" si="13"/>
        <v>3940</v>
      </c>
      <c r="L53" s="300">
        <f t="shared" si="13"/>
        <v>0</v>
      </c>
      <c r="M53" s="300"/>
      <c r="N53" s="300"/>
      <c r="O53" s="300">
        <f t="shared" si="13"/>
        <v>0</v>
      </c>
      <c r="P53" s="300"/>
      <c r="Q53" s="300"/>
      <c r="R53" s="300">
        <f t="shared" si="13"/>
        <v>76</v>
      </c>
      <c r="S53" s="300">
        <f t="shared" si="13"/>
        <v>76</v>
      </c>
      <c r="T53" s="300">
        <f t="shared" si="13"/>
        <v>76</v>
      </c>
      <c r="U53" s="300">
        <f t="shared" si="13"/>
        <v>19188</v>
      </c>
      <c r="V53" s="300">
        <f>SUM(V50:V52)</f>
        <v>19188</v>
      </c>
      <c r="W53" s="300">
        <f>SUM(W50:W52)</f>
        <v>19200</v>
      </c>
    </row>
    <row r="54" spans="1:24" ht="13.5" customHeight="1">
      <c r="A54" s="652" t="s">
        <v>193</v>
      </c>
      <c r="B54" s="653"/>
      <c r="C54" s="244">
        <f>C49+C53</f>
        <v>35749</v>
      </c>
      <c r="D54" s="244">
        <f>D49+D53</f>
        <v>35749</v>
      </c>
      <c r="E54" s="244">
        <f>E49+E53</f>
        <v>35792</v>
      </c>
      <c r="F54" s="244">
        <f t="shared" ref="F54:U54" si="14">F49+F53</f>
        <v>9717</v>
      </c>
      <c r="G54" s="244">
        <f t="shared" si="14"/>
        <v>9717</v>
      </c>
      <c r="H54" s="244">
        <f t="shared" si="14"/>
        <v>9729</v>
      </c>
      <c r="I54" s="244">
        <f t="shared" si="14"/>
        <v>13944</v>
      </c>
      <c r="J54" s="244">
        <f t="shared" si="14"/>
        <v>13944</v>
      </c>
      <c r="K54" s="244">
        <f t="shared" si="14"/>
        <v>13944</v>
      </c>
      <c r="L54" s="244">
        <f t="shared" si="14"/>
        <v>0</v>
      </c>
      <c r="M54" s="244"/>
      <c r="N54" s="244"/>
      <c r="O54" s="244">
        <f t="shared" si="14"/>
        <v>0</v>
      </c>
      <c r="P54" s="244"/>
      <c r="Q54" s="244"/>
      <c r="R54" s="244">
        <f t="shared" si="14"/>
        <v>228</v>
      </c>
      <c r="S54" s="244">
        <f t="shared" si="14"/>
        <v>228</v>
      </c>
      <c r="T54" s="244">
        <f t="shared" si="14"/>
        <v>228</v>
      </c>
      <c r="U54" s="244">
        <f t="shared" si="14"/>
        <v>59638</v>
      </c>
      <c r="V54" s="244">
        <f>V49+V53</f>
        <v>59638</v>
      </c>
      <c r="W54" s="244">
        <f>W49+W53</f>
        <v>59693</v>
      </c>
    </row>
    <row r="55" spans="1:24">
      <c r="W55" s="467" t="s">
        <v>471</v>
      </c>
    </row>
    <row r="56" spans="1:24" s="110" customFormat="1">
      <c r="A56" s="654"/>
      <c r="B56" s="654"/>
      <c r="C56" s="654"/>
      <c r="D56" s="654"/>
      <c r="E56" s="654"/>
      <c r="F56" s="654"/>
      <c r="G56" s="654"/>
      <c r="H56" s="654"/>
      <c r="I56" s="654"/>
      <c r="J56" s="654"/>
      <c r="K56" s="654"/>
      <c r="L56" s="654"/>
      <c r="M56" s="654"/>
      <c r="N56" s="654"/>
      <c r="O56" s="654"/>
      <c r="P56" s="654"/>
      <c r="Q56" s="654"/>
      <c r="R56" s="654"/>
      <c r="S56" s="654"/>
      <c r="T56" s="654"/>
      <c r="U56" s="654"/>
      <c r="W56" s="468"/>
    </row>
    <row r="57" spans="1:24" s="110" customFormat="1">
      <c r="A57" s="230"/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W57" s="468"/>
    </row>
    <row r="58" spans="1:24">
      <c r="W58" s="467"/>
    </row>
  </sheetData>
  <mergeCells count="49">
    <mergeCell ref="A54:B54"/>
    <mergeCell ref="A56:U56"/>
    <mergeCell ref="A29:B29"/>
    <mergeCell ref="A26:U26"/>
    <mergeCell ref="C28:O28"/>
    <mergeCell ref="A38:B38"/>
    <mergeCell ref="A40:U40"/>
    <mergeCell ref="A42:B42"/>
    <mergeCell ref="C42:E42"/>
    <mergeCell ref="F42:H42"/>
    <mergeCell ref="I42:K42"/>
    <mergeCell ref="L42:N42"/>
    <mergeCell ref="O42:Q42"/>
    <mergeCell ref="R42:T42"/>
    <mergeCell ref="U42:W42"/>
    <mergeCell ref="A23:B23"/>
    <mergeCell ref="A3:U3"/>
    <mergeCell ref="A6:B6"/>
    <mergeCell ref="A16:B16"/>
    <mergeCell ref="A11:B11"/>
    <mergeCell ref="A13:U13"/>
    <mergeCell ref="C6:E6"/>
    <mergeCell ref="F6:H6"/>
    <mergeCell ref="C16:E16"/>
    <mergeCell ref="I6:K6"/>
    <mergeCell ref="L6:N6"/>
    <mergeCell ref="O6:Q6"/>
    <mergeCell ref="R6:T6"/>
    <mergeCell ref="U6:W6"/>
    <mergeCell ref="R5:T5"/>
    <mergeCell ref="U5:W5"/>
    <mergeCell ref="C5:Q5"/>
    <mergeCell ref="F16:H16"/>
    <mergeCell ref="I16:K16"/>
    <mergeCell ref="L16:N16"/>
    <mergeCell ref="O16:Q16"/>
    <mergeCell ref="R16:T16"/>
    <mergeCell ref="R15:T15"/>
    <mergeCell ref="U15:W15"/>
    <mergeCell ref="C15:Q15"/>
    <mergeCell ref="C29:E29"/>
    <mergeCell ref="F29:H29"/>
    <mergeCell ref="I29:K29"/>
    <mergeCell ref="U28:W28"/>
    <mergeCell ref="R28:T28"/>
    <mergeCell ref="R29:T29"/>
    <mergeCell ref="O29:Q29"/>
    <mergeCell ref="L29:N29"/>
    <mergeCell ref="U29:W29"/>
  </mergeCells>
  <pageMargins left="0.70866141732283472" right="0.70866141732283472" top="0.74803149606299213" bottom="0.74803149606299213" header="0.31496062992125984" footer="0.31496062992125984"/>
  <pageSetup paperSize="8" scale="77" orientation="landscape" r:id="rId1"/>
  <headerFooter>
    <oddHeader>&amp;LFertőszéplak Község Önkormányzata&amp;CFertőszéplak Önkormányzata által irányított költségvetési szervek költségvetése 2016.&amp;R11/2016. (IX. 26.) önkormányzati rendelet 8. sz. melléklet
"1/2016. (II. 12.) önkormányzati rendelet 8. számú melléklete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összesítő</vt:lpstr>
      <vt:lpstr>Bevétel</vt:lpstr>
      <vt:lpstr>KIADÁSOK</vt:lpstr>
      <vt:lpstr>LÉTSZÁM</vt:lpstr>
      <vt:lpstr>PÁTADÁS</vt:lpstr>
      <vt:lpstr>FEJLESZTÉSEK</vt:lpstr>
      <vt:lpstr>MÉRLEG</vt:lpstr>
      <vt:lpstr>KTGVET.SZERVEK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Pénztár</dc:creator>
  <cp:lastModifiedBy>Jegyző</cp:lastModifiedBy>
  <cp:lastPrinted>2016-09-06T13:06:05Z</cp:lastPrinted>
  <dcterms:created xsi:type="dcterms:W3CDTF">2001-02-06T06:52:29Z</dcterms:created>
  <dcterms:modified xsi:type="dcterms:W3CDTF">2016-10-11T08:38:03Z</dcterms:modified>
</cp:coreProperties>
</file>