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\\T320\RedirectedFolders\vilagia\Desktop\Várbalog\Várbalog 2020\Zárszámadás 2020.12.31\"/>
    </mc:Choice>
  </mc:AlternateContent>
  <xr:revisionPtr revIDLastSave="0" documentId="13_ncr:1_{E473E7E3-3D88-4A56-98B1-9BFC5E568D47}" xr6:coauthVersionLast="46" xr6:coauthVersionMax="46" xr10:uidLastSave="{00000000-0000-0000-0000-000000000000}"/>
  <bookViews>
    <workbookView xWindow="-120" yWindow="-120" windowWidth="29040" windowHeight="15840" tabRatio="727" xr2:uid="{00000000-000D-0000-FFFF-FFFF00000000}"/>
  </bookViews>
  <sheets>
    <sheet name="Várbalog" sheetId="1" r:id="rId1"/>
    <sheet name="2." sheetId="6" r:id="rId2"/>
    <sheet name="3" sheetId="42" r:id="rId3"/>
    <sheet name="4" sheetId="43" r:id="rId4"/>
    <sheet name="5" sheetId="44" r:id="rId5"/>
    <sheet name="6." sheetId="45" r:id="rId6"/>
    <sheet name="7A" sheetId="56" r:id="rId7"/>
    <sheet name="7B" sheetId="57" r:id="rId8"/>
    <sheet name="8." sheetId="46" r:id="rId9"/>
    <sheet name="9." sheetId="47" r:id="rId10"/>
    <sheet name="10." sheetId="48" r:id="rId11"/>
    <sheet name="11." sheetId="49" r:id="rId12"/>
    <sheet name="12. " sheetId="52" r:id="rId13"/>
    <sheet name="13." sheetId="55" r:id="rId14"/>
    <sheet name="14." sheetId="53" r:id="rId15"/>
  </sheets>
  <externalReferences>
    <externalReference r:id="rId16"/>
  </externalReferences>
  <definedNames>
    <definedName name="__xlfn_IFERROR">NA()</definedName>
    <definedName name="_xlnm.Print_Area" localSheetId="1">'2.'!$A$1:$K$65</definedName>
    <definedName name="_xlnm.Print_Area" localSheetId="5">'6.'!$A$1:$F$22</definedName>
    <definedName name="_xlnm.Print_Area" localSheetId="6">'7A'!$A$1:$D$68</definedName>
    <definedName name="_xlnm.Print_Area" localSheetId="0">Várbalog!$A$1:$F$149</definedName>
  </definedNames>
  <calcPr calcId="191029"/>
</workbook>
</file>

<file path=xl/calcChain.xml><?xml version="1.0" encoding="utf-8"?>
<calcChain xmlns="http://schemas.openxmlformats.org/spreadsheetml/2006/main">
  <c r="E9" i="52" l="1"/>
  <c r="E16" i="52"/>
  <c r="E14" i="52"/>
  <c r="D14" i="52"/>
  <c r="C14" i="52"/>
  <c r="D9" i="52"/>
  <c r="C9" i="52"/>
  <c r="C16" i="52" l="1"/>
  <c r="D16" i="52"/>
  <c r="C5" i="43" l="1"/>
  <c r="C18" i="57"/>
  <c r="F13" i="46" l="1"/>
  <c r="G13" i="46"/>
  <c r="H13" i="46"/>
  <c r="I13" i="46"/>
  <c r="C6" i="55"/>
  <c r="D6" i="55"/>
  <c r="B6" i="55"/>
  <c r="B12" i="55"/>
  <c r="D6" i="45"/>
  <c r="C6" i="45"/>
  <c r="D36" i="44"/>
  <c r="C36" i="44"/>
  <c r="D10" i="43"/>
  <c r="C10" i="43"/>
  <c r="I37" i="6"/>
  <c r="D19" i="6"/>
  <c r="E23" i="6"/>
  <c r="D23" i="6"/>
  <c r="E20" i="6"/>
  <c r="E19" i="6" s="1"/>
  <c r="D20" i="6"/>
  <c r="C20" i="6"/>
  <c r="E12" i="6"/>
  <c r="E9" i="6"/>
  <c r="E7" i="6"/>
  <c r="D7" i="6"/>
  <c r="C7" i="6"/>
  <c r="E133" i="1"/>
  <c r="C138" i="1"/>
  <c r="D133" i="1"/>
  <c r="C133" i="1"/>
  <c r="D120" i="1"/>
  <c r="C120" i="1"/>
  <c r="D106" i="1"/>
  <c r="C106" i="1"/>
  <c r="F102" i="1"/>
  <c r="D95" i="1"/>
  <c r="C95" i="1"/>
  <c r="C90" i="1" s="1"/>
  <c r="D90" i="1"/>
  <c r="F74" i="1"/>
  <c r="D73" i="1"/>
  <c r="D70" i="1"/>
  <c r="C70" i="1"/>
  <c r="C83" i="1" s="1"/>
  <c r="F57" i="1"/>
  <c r="D55" i="1"/>
  <c r="F42" i="1"/>
  <c r="D33" i="1"/>
  <c r="D12" i="6" s="1"/>
  <c r="C33" i="1"/>
  <c r="C12" i="6" s="1"/>
  <c r="D26" i="1"/>
  <c r="D9" i="6" s="1"/>
  <c r="C26" i="1"/>
  <c r="C9" i="6" s="1"/>
  <c r="F24" i="1"/>
  <c r="F19" i="1"/>
  <c r="D19" i="1"/>
  <c r="D12" i="1"/>
  <c r="C12" i="1"/>
  <c r="D5" i="1"/>
  <c r="C5" i="1"/>
  <c r="D19" i="55" l="1"/>
  <c r="C19" i="55"/>
  <c r="B19" i="55" l="1"/>
  <c r="C14" i="57"/>
  <c r="C63" i="56"/>
  <c r="C51" i="56"/>
  <c r="D14" i="44"/>
  <c r="D29" i="43"/>
  <c r="C29" i="43"/>
  <c r="C22" i="43"/>
  <c r="C36" i="43" s="1"/>
  <c r="D22" i="43"/>
  <c r="D5" i="43"/>
  <c r="D14" i="43"/>
  <c r="C14" i="43"/>
  <c r="D6" i="6"/>
  <c r="E6" i="6"/>
  <c r="C6" i="6"/>
  <c r="I11" i="6"/>
  <c r="H11" i="6"/>
  <c r="I10" i="6"/>
  <c r="J10" i="6"/>
  <c r="H10" i="6"/>
  <c r="I9" i="6"/>
  <c r="J9" i="6"/>
  <c r="H9" i="6"/>
  <c r="I8" i="6"/>
  <c r="J8" i="6"/>
  <c r="H8" i="6"/>
  <c r="I7" i="6"/>
  <c r="J7" i="6"/>
  <c r="H7" i="6"/>
  <c r="I6" i="6"/>
  <c r="J6" i="6"/>
  <c r="K6" i="6" s="1"/>
  <c r="H6" i="6"/>
  <c r="H27" i="6"/>
  <c r="K7" i="6"/>
  <c r="C24" i="6"/>
  <c r="E27" i="6"/>
  <c r="D27" i="6"/>
  <c r="C19" i="6"/>
  <c r="F10" i="6"/>
  <c r="F9" i="6"/>
  <c r="C8" i="6"/>
  <c r="F7" i="6"/>
  <c r="F6" i="6"/>
  <c r="C27" i="6" l="1"/>
  <c r="K9" i="6"/>
  <c r="D20" i="43"/>
  <c r="D36" i="43"/>
  <c r="K10" i="6"/>
  <c r="K8" i="6"/>
  <c r="H18" i="6"/>
  <c r="E18" i="6"/>
  <c r="E28" i="6" s="1"/>
  <c r="F12" i="6"/>
  <c r="D18" i="6"/>
  <c r="D28" i="6" s="1"/>
  <c r="C18" i="6"/>
  <c r="H29" i="6" s="1"/>
  <c r="F20" i="6"/>
  <c r="J18" i="6"/>
  <c r="J28" i="6" s="1"/>
  <c r="I18" i="6"/>
  <c r="I28" i="6" s="1"/>
  <c r="H28" i="6"/>
  <c r="F19" i="6"/>
  <c r="F27" i="6" s="1"/>
  <c r="F95" i="1"/>
  <c r="E138" i="1"/>
  <c r="F135" i="1"/>
  <c r="F133" i="1"/>
  <c r="E128" i="1"/>
  <c r="D128" i="1"/>
  <c r="C128" i="1"/>
  <c r="E124" i="1"/>
  <c r="D124" i="1"/>
  <c r="C124" i="1"/>
  <c r="F107" i="1"/>
  <c r="E106" i="1"/>
  <c r="F105" i="1"/>
  <c r="F100" i="1"/>
  <c r="F94" i="1"/>
  <c r="F93" i="1"/>
  <c r="F92" i="1"/>
  <c r="F91" i="1"/>
  <c r="D83" i="1"/>
  <c r="E77" i="1"/>
  <c r="D77" i="1"/>
  <c r="F73" i="1"/>
  <c r="F71" i="1"/>
  <c r="F70" i="1"/>
  <c r="E65" i="1"/>
  <c r="D65" i="1"/>
  <c r="E61" i="1"/>
  <c r="E83" i="1" s="1"/>
  <c r="F83" i="1" s="1"/>
  <c r="D61" i="1"/>
  <c r="F55" i="1"/>
  <c r="F40" i="1"/>
  <c r="F39" i="1"/>
  <c r="F37" i="1"/>
  <c r="F35" i="1"/>
  <c r="F33" i="1"/>
  <c r="F32" i="1"/>
  <c r="F29" i="1"/>
  <c r="F28" i="1"/>
  <c r="F17" i="1"/>
  <c r="F12" i="1"/>
  <c r="F9" i="1"/>
  <c r="F8" i="1"/>
  <c r="F6" i="1"/>
  <c r="F5" i="1"/>
  <c r="D60" i="1"/>
  <c r="C60" i="1"/>
  <c r="C84" i="1" s="1"/>
  <c r="D143" i="1" l="1"/>
  <c r="D84" i="1"/>
  <c r="F18" i="6"/>
  <c r="H30" i="6"/>
  <c r="E29" i="6"/>
  <c r="C28" i="6"/>
  <c r="C29" i="6"/>
  <c r="I29" i="6"/>
  <c r="K18" i="6"/>
  <c r="K29" i="6" s="1"/>
  <c r="J29" i="6"/>
  <c r="D29" i="6"/>
  <c r="I30" i="6"/>
  <c r="J30" i="6"/>
  <c r="C30" i="6"/>
  <c r="F28" i="6"/>
  <c r="C143" i="1"/>
  <c r="C149" i="1" s="1"/>
  <c r="D123" i="1"/>
  <c r="D144" i="1" s="1"/>
  <c r="F106" i="1"/>
  <c r="C123" i="1"/>
  <c r="E90" i="1"/>
  <c r="E123" i="1" s="1"/>
  <c r="E143" i="1"/>
  <c r="F143" i="1" s="1"/>
  <c r="F26" i="1"/>
  <c r="C31" i="44"/>
  <c r="C37" i="44" s="1"/>
  <c r="C23" i="44"/>
  <c r="C19" i="44"/>
  <c r="C14" i="44"/>
  <c r="C6" i="44"/>
  <c r="C20" i="43"/>
  <c r="E144" i="1" l="1"/>
  <c r="F144" i="1" s="1"/>
  <c r="F123" i="1"/>
  <c r="C148" i="1"/>
  <c r="C144" i="1"/>
  <c r="K28" i="6"/>
  <c r="F29" i="6"/>
  <c r="F90" i="1"/>
  <c r="E60" i="1"/>
  <c r="C26" i="44"/>
  <c r="C38" i="44" s="1"/>
  <c r="C44" i="44" s="1"/>
  <c r="E84" i="1" l="1"/>
  <c r="F84" i="1" s="1"/>
  <c r="F60" i="1"/>
  <c r="I57" i="6"/>
  <c r="I61" i="6" s="1"/>
  <c r="D31" i="44" l="1"/>
  <c r="D37" i="44" s="1"/>
  <c r="D23" i="44"/>
  <c r="D19" i="44"/>
  <c r="D6" i="44"/>
  <c r="D26" i="44" l="1"/>
  <c r="D38" i="44" s="1"/>
  <c r="D44" i="44" s="1"/>
  <c r="C59" i="56" l="1"/>
  <c r="C54" i="56"/>
  <c r="C68" i="56" s="1"/>
  <c r="C45" i="56"/>
  <c r="C40" i="56"/>
  <c r="C29" i="56"/>
  <c r="C19" i="56"/>
  <c r="H10" i="49" l="1"/>
  <c r="G10" i="49"/>
  <c r="F10" i="49"/>
  <c r="E10" i="49"/>
  <c r="H5" i="49"/>
  <c r="H15" i="49" s="1"/>
  <c r="G5" i="49"/>
  <c r="F5" i="49"/>
  <c r="F15" i="49" s="1"/>
  <c r="E5" i="49"/>
  <c r="E15" i="49" s="1"/>
  <c r="G18" i="48"/>
  <c r="F18" i="48"/>
  <c r="E18" i="48"/>
  <c r="D18" i="48"/>
  <c r="C18" i="48"/>
  <c r="H17" i="48"/>
  <c r="H16" i="48"/>
  <c r="I16" i="48" s="1"/>
  <c r="G14" i="48"/>
  <c r="F14" i="48"/>
  <c r="E14" i="48"/>
  <c r="D14" i="48"/>
  <c r="C14" i="48"/>
  <c r="H13" i="48"/>
  <c r="I13" i="48" s="1"/>
  <c r="H12" i="48"/>
  <c r="I12" i="48" s="1"/>
  <c r="H11" i="48"/>
  <c r="I11" i="48" s="1"/>
  <c r="H10" i="48"/>
  <c r="I10" i="48" s="1"/>
  <c r="H9" i="48"/>
  <c r="I9" i="48" s="1"/>
  <c r="H8" i="48"/>
  <c r="I8" i="48" s="1"/>
  <c r="H7" i="48"/>
  <c r="I7" i="48" s="1"/>
  <c r="C9" i="47"/>
  <c r="C30" i="47" s="1"/>
  <c r="J17" i="46"/>
  <c r="J16" i="46"/>
  <c r="I15" i="46"/>
  <c r="H15" i="46"/>
  <c r="G15" i="46"/>
  <c r="F15" i="46"/>
  <c r="E15" i="46"/>
  <c r="D15" i="46"/>
  <c r="J14" i="46"/>
  <c r="J13" i="46" s="1"/>
  <c r="E13" i="46"/>
  <c r="D13" i="46"/>
  <c r="J12" i="46"/>
  <c r="I11" i="46"/>
  <c r="H11" i="46"/>
  <c r="G11" i="46"/>
  <c r="F11" i="46"/>
  <c r="E11" i="46"/>
  <c r="D11" i="46"/>
  <c r="J10" i="46"/>
  <c r="J9" i="46"/>
  <c r="I8" i="46"/>
  <c r="H8" i="46"/>
  <c r="G8" i="46"/>
  <c r="F8" i="46"/>
  <c r="J7" i="46"/>
  <c r="J6" i="46"/>
  <c r="I5" i="46"/>
  <c r="H5" i="46"/>
  <c r="G5" i="46"/>
  <c r="G18" i="46" s="1"/>
  <c r="F5" i="46"/>
  <c r="E5" i="46"/>
  <c r="D5" i="46"/>
  <c r="F18" i="46" l="1"/>
  <c r="J15" i="46"/>
  <c r="D19" i="48"/>
  <c r="H18" i="46"/>
  <c r="E19" i="48"/>
  <c r="F19" i="48"/>
  <c r="J8" i="46"/>
  <c r="I18" i="46"/>
  <c r="C19" i="48"/>
  <c r="G19" i="48"/>
  <c r="H18" i="48"/>
  <c r="G15" i="49"/>
  <c r="H14" i="48"/>
  <c r="J11" i="46"/>
  <c r="D18" i="46"/>
  <c r="E18" i="46"/>
  <c r="I14" i="48"/>
  <c r="J5" i="46"/>
  <c r="I17" i="48"/>
  <c r="I18" i="48" s="1"/>
  <c r="H19" i="48" l="1"/>
  <c r="J18" i="46"/>
  <c r="I19" i="48"/>
  <c r="D49" i="6" l="1"/>
  <c r="E49" i="6"/>
  <c r="E61" i="6" s="1"/>
  <c r="C49" i="6"/>
  <c r="H37" i="6"/>
  <c r="J37" i="6"/>
  <c r="H38" i="6"/>
  <c r="I38" i="6"/>
  <c r="J38" i="6"/>
  <c r="H39" i="6"/>
  <c r="I39" i="6"/>
  <c r="J39" i="6"/>
  <c r="H40" i="6"/>
  <c r="I40" i="6"/>
  <c r="H41" i="6"/>
  <c r="I41" i="6"/>
  <c r="H57" i="6"/>
  <c r="H61" i="6" s="1"/>
  <c r="J57" i="6"/>
  <c r="C38" i="6"/>
  <c r="D38" i="6"/>
  <c r="E38" i="6"/>
  <c r="C41" i="6"/>
  <c r="D41" i="6"/>
  <c r="E41" i="6"/>
  <c r="K40" i="6"/>
  <c r="E55" i="6"/>
  <c r="J40" i="6"/>
  <c r="E39" i="6"/>
  <c r="E37" i="6"/>
  <c r="D55" i="6"/>
  <c r="C55" i="6"/>
  <c r="D39" i="6"/>
  <c r="D40" i="6"/>
  <c r="C39" i="6"/>
  <c r="E40" i="6"/>
  <c r="C61" i="6"/>
  <c r="C40" i="6"/>
  <c r="C37" i="6"/>
  <c r="D37" i="6"/>
  <c r="J61" i="6" l="1"/>
  <c r="K57" i="6"/>
  <c r="D61" i="6"/>
  <c r="J41" i="6"/>
  <c r="K38" i="6"/>
  <c r="K37" i="6"/>
  <c r="I48" i="6"/>
  <c r="I62" i="6" s="1"/>
  <c r="I65" i="6" s="1"/>
  <c r="E48" i="6"/>
  <c r="E62" i="6" s="1"/>
  <c r="E65" i="6" s="1"/>
  <c r="D48" i="6"/>
  <c r="H48" i="6"/>
  <c r="H62" i="6" s="1"/>
  <c r="C48" i="6"/>
  <c r="D62" i="6" l="1"/>
  <c r="D65" i="6" s="1"/>
  <c r="J48" i="6"/>
  <c r="J62" i="6" s="1"/>
  <c r="J65" i="6" s="1"/>
  <c r="D63" i="6"/>
  <c r="F48" i="6"/>
  <c r="I63" i="6"/>
  <c r="H65" i="6"/>
  <c r="H63" i="6"/>
  <c r="C63" i="6"/>
  <c r="C62" i="6"/>
  <c r="C65" i="6" s="1"/>
  <c r="H64" i="6"/>
  <c r="C64" i="6"/>
  <c r="E64" i="6" l="1"/>
  <c r="E63" i="6"/>
  <c r="K48" i="6"/>
  <c r="J63" i="6"/>
  <c r="D64" i="6"/>
  <c r="J64" i="6" l="1"/>
  <c r="I64" i="6"/>
  <c r="K62" i="6"/>
  <c r="F65" i="6"/>
  <c r="K65" i="6"/>
  <c r="F62" i="6" l="1"/>
</calcChain>
</file>

<file path=xl/sharedStrings.xml><?xml version="1.0" encoding="utf-8"?>
<sst xmlns="http://schemas.openxmlformats.org/spreadsheetml/2006/main" count="1030" uniqueCount="726">
  <si>
    <t>1. sz. táblázat</t>
  </si>
  <si>
    <t>Ezer forintban</t>
  </si>
  <si>
    <t>Sor-
szám</t>
  </si>
  <si>
    <t>Bevételi jogcím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</si>
  <si>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</si>
  <si>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</si>
  <si>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</si>
  <si>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</si>
  <si>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</si>
  <si>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</si>
  <si>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</si>
  <si>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</si>
  <si>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</si>
  <si>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</si>
  <si>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</si>
  <si>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</si>
  <si>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</si>
  <si>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</si>
  <si>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</si>
  <si>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</si>
  <si>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</si>
  <si>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</si>
  <si>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</si>
  <si>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</si>
  <si>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</si>
  <si>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</si>
  <si>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</si>
  <si>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</si>
  <si>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</si>
  <si>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</si>
  <si>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</si>
  <si>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</si>
  <si>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</si>
  <si>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</si>
  <si>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</si>
  <si>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</si>
  <si>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</si>
  <si>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</si>
  <si>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</si>
  <si>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</si>
  <si>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</si>
  <si>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</si>
  <si>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</si>
  <si>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</si>
  <si>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</si>
  <si>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</si>
  <si>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</si>
  <si>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</si>
  <si>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</si>
  <si>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</si>
  <si>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</si>
  <si>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</si>
  <si>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</si>
  <si>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</si>
  <si>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</si>
  <si>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</si>
  <si>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</si>
  <si>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</si>
  <si>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</si>
  <si>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</si>
  <si>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</si>
  <si>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</si>
  <si>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</si>
  <si>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</si>
  <si>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</si>
  <si>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</si>
  <si>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</si>
  <si>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</si>
  <si>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</si>
  <si>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</si>
  <si>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</si>
  <si>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</si>
  <si>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</si>
  <si>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</si>
  <si>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</si>
  <si>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</si>
  <si>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</si>
  <si>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</si>
  <si>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</si>
  <si>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</si>
  <si>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</si>
  <si>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</si>
  <si>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</si>
  <si>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</si>
  <si>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</si>
  <si>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</si>
  <si>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</si>
  <si>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</si>
  <si>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</si>
  <si>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</si>
  <si>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</si>
  <si>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</si>
  <si>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</si>
  <si>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</si>
  <si>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</si>
  <si>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</si>
  <si>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</si>
  <si>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</si>
  <si>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</si>
  <si>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</si>
  <si>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</si>
  <si>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</si>
  <si>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</si>
  <si>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</si>
  <si>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</si>
  <si>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</si>
  <si>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</si>
  <si>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</si>
  <si>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</si>
  <si>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</si>
  <si>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</si>
  <si>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</si>
  <si>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</si>
  <si>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</si>
  <si>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</si>
  <si>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</si>
  <si>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</si>
  <si>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</si>
  <si>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</si>
  <si>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</si>
  <si>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</si>
  <si>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</si>
  <si>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</si>
  <si>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</si>
  <si>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</si>
  <si>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</si>
  <si>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</si>
  <si>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</si>
  <si>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</si>
  <si>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</si>
  <si>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</si>
  <si>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</si>
  <si>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</si>
  <si>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</si>
  <si>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</si>
  <si>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</si>
  <si>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</si>
  <si>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</si>
  <si>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</si>
  <si>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</si>
  <si>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</si>
  <si>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</si>
  <si>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</si>
  <si>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</si>
  <si>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</si>
  <si>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</si>
  <si>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</si>
  <si>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</si>
  <si>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</si>
  <si>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</si>
  <si>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</si>
  <si>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</si>
  <si>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</si>
  <si>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</si>
  <si>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</si>
  <si>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</si>
  <si>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</si>
  <si>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</si>
  <si>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</si>
  <si>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</si>
  <si>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</si>
  <si>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</si>
  <si>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</si>
  <si>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</si>
  <si>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</si>
  <si>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family val="1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</si>
  <si>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</si>
  <si>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</si>
  <si>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</si>
  <si>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</si>
  <si>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</si>
  <si>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</si>
  <si>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</si>
  <si>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</si>
  <si>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</si>
  <si>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</si>
  <si>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</si>
  <si>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</si>
  <si>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</si>
  <si>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</si>
  <si>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</si>
  <si>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</si>
  <si>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</si>
  <si>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</si>
  <si>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</si>
  <si>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</si>
  <si>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</si>
  <si>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</si>
  <si>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</si>
  <si>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</si>
  <si>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r>
      <t xml:space="preserve">   Felhalmozási költségvetés kiadásai </t>
    </r>
    <r>
      <rPr>
        <sz val="8"/>
        <rFont val="Times New Roman CE"/>
        <family val="1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</si>
  <si>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</si>
  <si>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</si>
  <si>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</si>
  <si>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</si>
  <si>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</si>
  <si>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</si>
  <si>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</si>
  <si>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</si>
  <si>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</si>
  <si>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</si>
  <si>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</si>
  <si>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</si>
  <si>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</si>
  <si>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</si>
  <si>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</si>
  <si>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</si>
  <si>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</si>
  <si>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</si>
  <si>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</si>
  <si>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</si>
  <si>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</si>
  <si>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</si>
  <si>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</si>
  <si>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</si>
  <si>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</si>
  <si>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</si>
  <si>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</si>
  <si>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</si>
  <si>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</si>
  <si>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</si>
  <si>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</si>
  <si>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</si>
  <si>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</si>
  <si>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</si>
  <si>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</si>
  <si>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</si>
  <si>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</si>
  <si>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</si>
  <si>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</si>
  <si>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</si>
  <si>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</si>
  <si>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</si>
  <si>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</si>
  <si>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</si>
  <si>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KÖLTSÉGVETÉSI, FINANSZÍROZÁSI BEVÉTELEK ÉS KIADÁSOK EGYENLEGE</t>
  </si>
  <si>
    <t>3. sz. táblázat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</si>
  <si>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</si>
  <si>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</si>
  <si>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I. Működési célú bevételek és kiadások mérlege
(Önkormányzati szinten)</t>
  </si>
  <si>
    <t xml:space="preserve"> Ezer forintban !</t>
  </si>
  <si>
    <t>Bevételek</t>
  </si>
  <si>
    <t>Kiadások</t>
  </si>
  <si>
    <t>Megnevezés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</si>
  <si>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</si>
  <si>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</si>
  <si>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</si>
  <si>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</si>
  <si>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</si>
  <si>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</si>
  <si>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célú átvett pénzeszközök</t>
  </si>
  <si>
    <t>Tartalékok</t>
  </si>
  <si>
    <t>Sajátos működési működési bevételek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</si>
  <si>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</si>
  <si>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</si>
  <si>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</si>
  <si>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</si>
  <si>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</si>
  <si>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</si>
  <si>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</si>
  <si>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</si>
  <si>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</si>
  <si>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</si>
  <si>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</si>
  <si>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</si>
  <si>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</si>
  <si>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</si>
  <si>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</si>
  <si>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</si>
  <si>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</si>
  <si>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</si>
  <si>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</si>
  <si>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</si>
  <si>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</si>
  <si>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</si>
  <si>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</si>
  <si>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</si>
  <si>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</si>
  <si>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Betét elhelyezése</t>
  </si>
  <si>
    <t>21.</t>
  </si>
  <si>
    <t xml:space="preserve">   Értékpapírok bevételei</t>
  </si>
  <si>
    <t>22.</t>
  </si>
  <si>
    <t>Működési célú finanszírozási bevételek összesen (14.+19.)</t>
  </si>
  <si>
    <t>Működési célú finanszírozási kiadások összesen (14.+...+21.)</t>
  </si>
  <si>
    <t>23.</t>
  </si>
  <si>
    <t>BEVÉTEL ÖSSZESEN (13.+22.)</t>
  </si>
  <si>
    <t>KIADÁSOK ÖSSZESEN (13.+22.)</t>
  </si>
  <si>
    <t>24.</t>
  </si>
  <si>
    <t>Költségvetési hiány:</t>
  </si>
  <si>
    <t>Költségvetési többlet:</t>
  </si>
  <si>
    <t>25.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</si>
  <si>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</si>
  <si>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</si>
  <si>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</si>
  <si>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</si>
  <si>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</si>
  <si>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</si>
  <si>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</si>
  <si>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</si>
  <si>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</si>
  <si>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</si>
  <si>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</si>
  <si>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</si>
  <si>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</si>
  <si>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</si>
  <si>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</si>
  <si>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</si>
  <si>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</si>
  <si>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</si>
  <si>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</si>
  <si>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</si>
  <si>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</si>
  <si>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</si>
  <si>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</si>
  <si>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</si>
  <si>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</si>
  <si>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</si>
  <si>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</si>
  <si>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</si>
  <si>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</si>
  <si>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</si>
  <si>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</si>
  <si>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</si>
  <si>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</si>
  <si>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</si>
  <si>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28.</t>
  </si>
  <si>
    <t>Módosított előirányzat</t>
  </si>
  <si>
    <t>5.-ből EU-s támogatás</t>
  </si>
  <si>
    <t>BEVÉTEL MINDÖSSZESEN</t>
  </si>
  <si>
    <t>KIADÁS MINDÖSSZESEN</t>
  </si>
  <si>
    <t>Teljesítés</t>
  </si>
  <si>
    <t>Teljesítés százalékban</t>
  </si>
  <si>
    <t>Finanszírozási bevételek</t>
  </si>
  <si>
    <t>Összesen:</t>
  </si>
  <si>
    <t>teljesítés</t>
  </si>
  <si>
    <t>Sorszám</t>
  </si>
  <si>
    <t>Önkormányzat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</si>
  <si>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</si>
  <si>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</si>
  <si>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</si>
  <si>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</si>
  <si>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</si>
  <si>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</si>
  <si>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</si>
  <si>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</si>
  <si>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05</t>
  </si>
  <si>
    <t>04        Alaptevékenység finanszírozási kiadásai</t>
  </si>
  <si>
    <t>06</t>
  </si>
  <si>
    <t>II         Alaptevékenység finanszírozási egyenlege (=03-04)</t>
  </si>
  <si>
    <t>07</t>
  </si>
  <si>
    <t>A)        Alaptevékenység maradványa (=±I±II)</t>
  </si>
  <si>
    <t>08</t>
  </si>
  <si>
    <t>05        Vállalkozási tevékenység költségvetési bevételei</t>
  </si>
  <si>
    <t>09</t>
  </si>
  <si>
    <t>06        Vállalkozási tevékenység költségvetési kiadásai</t>
  </si>
  <si>
    <t>10</t>
  </si>
  <si>
    <t>III        Vállalkozási tevékenység költségvetési egyenlege (=05-06)</t>
  </si>
  <si>
    <t>11</t>
  </si>
  <si>
    <t>07        Vállalkozási tevékenység finanszírozási bevételei</t>
  </si>
  <si>
    <t>12</t>
  </si>
  <si>
    <t>08        Vállalkozási tevékenység finanszírozási kiadásai</t>
  </si>
  <si>
    <t>13</t>
  </si>
  <si>
    <t>IV        Vállalkozási tevékenység finanszírozási egyenlege (=07-08)</t>
  </si>
  <si>
    <t>14</t>
  </si>
  <si>
    <t>B)        Vállalkozási tevékenység maradványa (=±III±IV)</t>
  </si>
  <si>
    <t>15</t>
  </si>
  <si>
    <t>C)        Összes maradvány (=A+B)</t>
  </si>
  <si>
    <t>16</t>
  </si>
  <si>
    <t>D)        Alaptevékenység kötelezettségvállalással terhelt maradványa</t>
  </si>
  <si>
    <t>17</t>
  </si>
  <si>
    <t>E)        Alaptevékenység szabad maradványa (=A-D)</t>
  </si>
  <si>
    <t>18</t>
  </si>
  <si>
    <t>F)        Vállalkozási tevékenységet terhelő befizetési kötelezettség (=B*0,1)</t>
  </si>
  <si>
    <t>19</t>
  </si>
  <si>
    <t>G)        Vállalkozási tevékenység felhasználható maradványa (=B-F)</t>
  </si>
  <si>
    <t>E S Z K Ö Z Ö K</t>
  </si>
  <si>
    <t>Előző időszak</t>
  </si>
  <si>
    <t>Tárgyidőszak</t>
  </si>
  <si>
    <t>A) NEMZETI VAGYONBA TARTOZÓ BEFEKTETETT ESZKÖZÖK</t>
  </si>
  <si>
    <t xml:space="preserve">A/I        Immateriális javak </t>
  </si>
  <si>
    <t xml:space="preserve">A/II      Tárgyi eszközök </t>
  </si>
  <si>
    <t>A/III     Befektetett pénzügyi eszközök</t>
  </si>
  <si>
    <t>A/IV     Koncesszióba, vagyonkezelésbe adott eszközök</t>
  </si>
  <si>
    <t>B) NEMZETI VAGYONBA TARTOZÓ FORGÓESZKÖZÖK</t>
  </si>
  <si>
    <t xml:space="preserve">B/I        Készletek </t>
  </si>
  <si>
    <t>B/II       Értékpapírok</t>
  </si>
  <si>
    <t>C) PÉNZESZKÖZÖK</t>
  </si>
  <si>
    <t>D)  KÖVETELÉSEK (=D/I+D/II+D/III)</t>
  </si>
  <si>
    <t>D/I        Költségvetési évben esedékes követelések</t>
  </si>
  <si>
    <t>D/II       Költségvetési évet követően esedékes követelések</t>
  </si>
  <si>
    <t>D/III      Követelés jellegű sajátos elszámolások</t>
  </si>
  <si>
    <t>E)  EGYÉB SAJÁTOS ESZKÖZOLDALI ELSZÁMOLÁSOK</t>
  </si>
  <si>
    <t>F)  AKTÍV IDŐBELI ELHATÁROLÁSOK</t>
  </si>
  <si>
    <t>ESZKÖZÖK ÖSSZESEN</t>
  </si>
  <si>
    <t>F O R R Á S O K</t>
  </si>
  <si>
    <t>G)  SAJÁT TŐKE (=G/I+…+G/VI)</t>
  </si>
  <si>
    <t>G/I        Nemzeti vagyon induláskori értéke</t>
  </si>
  <si>
    <t>G/II       Nemzeti vagyon változásai</t>
  </si>
  <si>
    <t>G/III      Egyéb eszközök induláskori értéke és változásai</t>
  </si>
  <si>
    <t>G/IV       Felhalmozott eredmény</t>
  </si>
  <si>
    <t>G/V        Eszközök értékhelyesbítésének forrása</t>
  </si>
  <si>
    <t>G/VI       Mérleg szerinti eredmény</t>
  </si>
  <si>
    <t>H)  KÖTELEZETTSÉGEK (=H/I+H/II+H/III)</t>
  </si>
  <si>
    <t>H/I        Költségvetési évben esedékes kötelezettségek</t>
  </si>
  <si>
    <t>H/II       Költségvetési évet követően esedékes kötelezettségek</t>
  </si>
  <si>
    <t>H/III      Kötelezettség jellegű sajátos elszámolások</t>
  </si>
  <si>
    <t>I)    EGYÉB SAJÁTOS FORRÁSOLDALI ELSZÁMOLÁSOK</t>
  </si>
  <si>
    <t>29.</t>
  </si>
  <si>
    <t>J)   KINCSTÁRI SZÁMLAVEZETÉSSEL KAPCSOLATOS ELSZÁMOLÁSOK</t>
  </si>
  <si>
    <t>30.</t>
  </si>
  <si>
    <t>K)  PASSZÍV IDŐBELI ELHATÁROLÁSOK</t>
  </si>
  <si>
    <t>31.</t>
  </si>
  <si>
    <t>FORRÁSOK ÖSSZESEN</t>
  </si>
  <si>
    <t>01        Közhatalmi eredményszemléletű bevételek</t>
  </si>
  <si>
    <t>02        Eszközök és szolgáltatások értékesítése nettó eredményszemléletű bevételei</t>
  </si>
  <si>
    <t>03        Tevékenység egyéb nettó eredményszemléletű bevételei</t>
  </si>
  <si>
    <t>I        Tevékenység nettó eredményszemléletű bevétele (=01+02+03) (04=01+02+03)</t>
  </si>
  <si>
    <t>04        Saját termelésű készletek állományváltozása</t>
  </si>
  <si>
    <t>05        Saját előállítású eszközök aktivált értéke</t>
  </si>
  <si>
    <t>II        Aktivált saját teljesítmények értéke (=±04+05) (07=±05+06)</t>
  </si>
  <si>
    <t>06        Központi működési célú támogatások eredményszemléletű bevételei</t>
  </si>
  <si>
    <t>07        Egyéb működési célútámogatások eredményszemléletű bevételei</t>
  </si>
  <si>
    <t xml:space="preserve"> 08       Felhalmozási célú támogatások eredményszemléletű bevételei</t>
  </si>
  <si>
    <t>09        Különféle egyéb eredményszemléletű bevételek</t>
  </si>
  <si>
    <t>III        Egyéb eredményszemléletű bevételek (=06+07+08) (11=08+09+10)</t>
  </si>
  <si>
    <t>09        Anyagköltség</t>
  </si>
  <si>
    <t>10        Igénybe vett szolgáltatások értéke</t>
  </si>
  <si>
    <t>11        Eladott áruk beszerzési értéke</t>
  </si>
  <si>
    <t>12        Eladott (közvetített) szolgáltatások értéke</t>
  </si>
  <si>
    <t>IV        Anyagjellegű ráfordítások (=09+10+11+12) (16=12+...+15)</t>
  </si>
  <si>
    <t>13        Bérköltség</t>
  </si>
  <si>
    <t>14        Személyi jellegű egyéb kifizetések</t>
  </si>
  <si>
    <t>15        Bérjárulékok</t>
  </si>
  <si>
    <t>20</t>
  </si>
  <si>
    <t>V        Személyi jellegű ráfordítások (=13+14+15) (20=17+...+19)</t>
  </si>
  <si>
    <t>21</t>
  </si>
  <si>
    <t>VI        Értékcsökkenési leírás</t>
  </si>
  <si>
    <t>22</t>
  </si>
  <si>
    <t>VII        Egyéb ráfordítások</t>
  </si>
  <si>
    <t>23</t>
  </si>
  <si>
    <t>A) TEVÉKENYSÉGEK EREDMÉNYE (=I±II+III-IV-V-VI-VII) (23=04±07+11-(16+20+21+22))</t>
  </si>
  <si>
    <t>24</t>
  </si>
  <si>
    <t>16        Kapott (járó) osztalék és részesedés</t>
  </si>
  <si>
    <t>25</t>
  </si>
  <si>
    <t>17        Kapott (járó) kamatok és kamatjellegű eredményszemléletű bevételek</t>
  </si>
  <si>
    <t>26</t>
  </si>
  <si>
    <t>18        Pénzügyi műveletek egyéb eredményszemléletű bevételei (&gt;=18a) (26&gt;=27)</t>
  </si>
  <si>
    <t>27</t>
  </si>
  <si>
    <t>18a        - ebből: árfolyamnyereség</t>
  </si>
  <si>
    <t>28</t>
  </si>
  <si>
    <t>VIII        Pénzügyi műveletek eredményszemléletű bevételei (=16+17+18) (28=24+...+26)</t>
  </si>
  <si>
    <t>29</t>
  </si>
  <si>
    <t>19        Fizetendő kamatok és kamatjellegű ráfordítások</t>
  </si>
  <si>
    <t>30</t>
  </si>
  <si>
    <t>20        Részesedések, értékpapírok, pénzeszközök értékvesztése</t>
  </si>
  <si>
    <t>31</t>
  </si>
  <si>
    <t>21        Pénzügyi műveletek egyéb ráfordításai (&gt;=21a) (31&gt;=32)</t>
  </si>
  <si>
    <t>32</t>
  </si>
  <si>
    <t>21a        - ebből: árfolyamveszteség</t>
  </si>
  <si>
    <t>33</t>
  </si>
  <si>
    <t>IX        Pénzügyi műveletek ráfordításai (=19+20+21) (33=29+...+31)</t>
  </si>
  <si>
    <t>34</t>
  </si>
  <si>
    <t>B)        PÉNZÜGYI MŰVELETEK EREDMÉNYE (=VIII-IX) (34=28-33)</t>
  </si>
  <si>
    <t>35</t>
  </si>
  <si>
    <t>C)        SZOKÁSOS EREDMÉNY (=±A±B) (35=±23±34)</t>
  </si>
  <si>
    <t>36</t>
  </si>
  <si>
    <t>22        Felhalmozási célú támogatások eredményszemléletű bevételei</t>
  </si>
  <si>
    <t>37</t>
  </si>
  <si>
    <t>23        Különféle rendkívüli eredményszemléletű bevételek</t>
  </si>
  <si>
    <t>38</t>
  </si>
  <si>
    <t>X        Rendkívüli eredményszemléletű bevételek (=22+23) (=36+37)</t>
  </si>
  <si>
    <t>39</t>
  </si>
  <si>
    <t>XI        Rendkívüli ráfordítások</t>
  </si>
  <si>
    <t>40</t>
  </si>
  <si>
    <t>D)        RENDKÍVÜLI EREDMÉNY(=X-XI) (40=38-39)</t>
  </si>
  <si>
    <t>41</t>
  </si>
  <si>
    <t>E)        MÉRLEG SZERINTI EREDMÉNY (=±C±D) (41=±35±40)</t>
  </si>
  <si>
    <t>Sor-szám</t>
  </si>
  <si>
    <r>
      <t>Pénzkészlet
e</t>
    </r>
    <r>
      <rPr>
        <i/>
        <sz val="10"/>
        <rFont val="Times New Roman CE"/>
        <charset val="238"/>
      </rPr>
      <t>bből:</t>
    </r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</si>
  <si>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</si>
  <si>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</si>
  <si>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</si>
  <si>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</si>
  <si>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</si>
  <si>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</si>
  <si>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</si>
  <si>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10=(6+…+9)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</si>
  <si>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</si>
  <si>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</si>
  <si>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</si>
  <si>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</si>
  <si>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</si>
  <si>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</si>
  <si>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</si>
  <si>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</si>
  <si>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</si>
  <si>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</si>
  <si>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</si>
  <si>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</si>
  <si>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</si>
  <si>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</si>
  <si>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</si>
  <si>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</si>
  <si>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</si>
  <si>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</si>
  <si>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</si>
  <si>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</si>
  <si>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</si>
  <si>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</si>
  <si>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</si>
  <si>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</si>
  <si>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Talajterherhelési díj</t>
  </si>
  <si>
    <t>Pótlék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</si>
  <si>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</si>
  <si>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</si>
  <si>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</si>
  <si>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</si>
  <si>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</si>
  <si>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</si>
  <si>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</si>
  <si>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</si>
  <si>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</si>
  <si>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</si>
  <si>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8=(4+…+7)</t>
  </si>
  <si>
    <t>9=(3+8)</t>
  </si>
  <si>
    <t>I. Belföldi hitelezők</t>
  </si>
  <si>
    <t>Adóhatósággal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</si>
  <si>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</si>
  <si>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</si>
  <si>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</si>
  <si>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</si>
  <si>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</si>
  <si>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</si>
  <si>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</si>
  <si>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</si>
  <si>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</si>
  <si>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</si>
  <si>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</si>
  <si>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</si>
  <si>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</si>
  <si>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</si>
  <si>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</si>
  <si>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</si>
  <si>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</si>
  <si>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Összesen (1+6)</t>
  </si>
  <si>
    <t>ezer Ft</t>
  </si>
  <si>
    <t xml:space="preserve">részesedések </t>
  </si>
  <si>
    <t>Aqua-Víz:</t>
  </si>
  <si>
    <t>ESZKÖZÖK</t>
  </si>
  <si>
    <t>Könyv szerinti</t>
  </si>
  <si>
    <t>A</t>
  </si>
  <si>
    <t>B</t>
  </si>
  <si>
    <t>C</t>
  </si>
  <si>
    <t>D</t>
  </si>
  <si>
    <t>I. Immateriális javak</t>
  </si>
  <si>
    <t>01.</t>
  </si>
  <si>
    <t>II. Tárgyi eszközök (03+08+13+18+23)</t>
  </si>
  <si>
    <t>02.</t>
  </si>
  <si>
    <t>1. Ingatlanok és kapcsolódó vagyoni értékű jogok   (04+05+06+07)</t>
  </si>
  <si>
    <t>03.</t>
  </si>
  <si>
    <t>1.1. Forgalomképtelen ingatlanok és kapcsolódó vagyoni értékű jogok</t>
  </si>
  <si>
    <t>04.</t>
  </si>
  <si>
    <t>1.2. Nemzetgazdasági szempontból kiemelt jelentőségű ingatlanok és kapcsolódó 
       vagyoni értékű jogok</t>
  </si>
  <si>
    <t>05.</t>
  </si>
  <si>
    <t>1.3. Korlátozottan forgalomképes ingatlanok és kapcsolódó vagyoni értékű jogok</t>
  </si>
  <si>
    <t>06.</t>
  </si>
  <si>
    <t>1.4. Üzleti ingatlanok és kapcsolódó vagyoni értékű jogok</t>
  </si>
  <si>
    <t>07.</t>
  </si>
  <si>
    <t>2. Gépek, berendezések, felszerelések, járművek (09+10+11+12)</t>
  </si>
  <si>
    <t>08.</t>
  </si>
  <si>
    <t>2.1. Forgalomképtelen gépek, berendezések, felszerelések, járművek</t>
  </si>
  <si>
    <t>09.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</si>
  <si>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</si>
  <si>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</si>
  <si>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</si>
  <si>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</si>
  <si>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</si>
  <si>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</si>
  <si>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</si>
  <si>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</si>
  <si>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</si>
  <si>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</si>
  <si>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</si>
  <si>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</si>
  <si>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</si>
  <si>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</si>
  <si>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</si>
  <si>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</si>
  <si>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</si>
  <si>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</si>
  <si>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</si>
  <si>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</si>
  <si>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</si>
  <si>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</si>
  <si>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</si>
  <si>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32.</t>
  </si>
  <si>
    <t>1.4. Üzleti tartós részesedések</t>
  </si>
  <si>
    <t>33.</t>
  </si>
  <si>
    <t>2. Tartós hitelviszonyt megtestesítő értékpapírok (35+36+37+38)</t>
  </si>
  <si>
    <t>34.</t>
  </si>
  <si>
    <t>2.1. Forgalomképtelen tartós hitelviszonyt megtestesítő értékpapírok</t>
  </si>
  <si>
    <t>35.</t>
  </si>
  <si>
    <t>2.2. Nemzetgazdasági szempontból kiemelt jelentőségű tartós hitelviszonyt 
       megtestesítő értékpapírok</t>
  </si>
  <si>
    <t>36.</t>
  </si>
  <si>
    <t>2.3. Korlátozottan forgalomképes tartós hitelviszonyt megtestesítő értékpapírok</t>
  </si>
  <si>
    <t>37.</t>
  </si>
  <si>
    <t>2.4. Üzleti tartós hitelviszonyt megtestesítő értékpapírok</t>
  </si>
  <si>
    <t>38.</t>
  </si>
  <si>
    <t>3. Befektetett pénzügyi eszközök értékhelyesbítése (40+41+42+43)</t>
  </si>
  <si>
    <t>39.</t>
  </si>
  <si>
    <t>3.1. Forgalomképtelen befektetett pénzügyi eszközök értékhelyesbítése</t>
  </si>
  <si>
    <t>40.</t>
  </si>
  <si>
    <t>3.2. Nemzetgazdasági szempontból kiemelt jelentőségű befektetett pénzügyi 
       eszközök értékhelyesbítése</t>
  </si>
  <si>
    <t>41.</t>
  </si>
  <si>
    <t>3.3. Korlátozottan forgalomképes befektetett pénzügyi eszközök értékhelyesbítése</t>
  </si>
  <si>
    <t>42.</t>
  </si>
  <si>
    <t>3.4. Üzleti befektetett pénzügyi eszközök értékhelyesbítése</t>
  </si>
  <si>
    <t>43.</t>
  </si>
  <si>
    <t>IV. Koncesszióba, vagyonkezelésbe adott eszközök</t>
  </si>
  <si>
    <t>44.</t>
  </si>
  <si>
    <t>A) NEMZETI VAGYONBA TARTOZÓ BEFEKTETETT ESZKÖZÖK 
     (01+02+28+44)</t>
  </si>
  <si>
    <t>45.</t>
  </si>
  <si>
    <t>I. Készletek</t>
  </si>
  <si>
    <t>46.</t>
  </si>
  <si>
    <t>II. Értékpapírok</t>
  </si>
  <si>
    <t>47.</t>
  </si>
  <si>
    <t>B) NEMZETI VAGYONBA TARTOZÓ FORGÓESZKÖZÖK (46+47)</t>
  </si>
  <si>
    <t>48.</t>
  </si>
  <si>
    <t>I. Lekötött bankbetétek</t>
  </si>
  <si>
    <t>49.</t>
  </si>
  <si>
    <t>II. Pénztárak, csekkek, betétkönyvek</t>
  </si>
  <si>
    <t>50.</t>
  </si>
  <si>
    <t>III. Forintszámlák</t>
  </si>
  <si>
    <t>51.</t>
  </si>
  <si>
    <t>IV. Devizaszámlák</t>
  </si>
  <si>
    <t>52.</t>
  </si>
  <si>
    <t>C) PÉNZESZKÖZÖK (49+50+51+52)</t>
  </si>
  <si>
    <t>53.</t>
  </si>
  <si>
    <t>I. Költségvetési évben esedékes követelések</t>
  </si>
  <si>
    <t>54.</t>
  </si>
  <si>
    <t>II. Költségvetési évet követően esedékes követelések</t>
  </si>
  <si>
    <t>55.</t>
  </si>
  <si>
    <t>III. Követelés jellegű sajátos elszámolások</t>
  </si>
  <si>
    <t>56.</t>
  </si>
  <si>
    <t>D) KÖVETELÉSEK (54+55+56)</t>
  </si>
  <si>
    <t>57.</t>
  </si>
  <si>
    <t>I. December havi illetmények, munkabérek elszámolása</t>
  </si>
  <si>
    <t>58.</t>
  </si>
  <si>
    <t>II. Utalványok, bérletek és más hasonló, készpénz-helyettesítő fizetési 
     eszköznek nem minősülő eszközök elszámolásai</t>
  </si>
  <si>
    <t>59.</t>
  </si>
  <si>
    <t>E) EGYÉB SAJÁTOS ESZKÖZOLDALI ELSZÁMOLÁSOK (58+59)</t>
  </si>
  <si>
    <t>60.</t>
  </si>
  <si>
    <t>F) AKTÍV IDŐBELI ELHATÁROLÁSOK</t>
  </si>
  <si>
    <t>61.</t>
  </si>
  <si>
    <t>ESZKÖZÖK ÖSSZESEN  (45+48+53+57+60+61)</t>
  </si>
  <si>
    <t>62.</t>
  </si>
  <si>
    <t>VAGYONKIMUTATÁS
a könyvviteli mérlegben értékkel szereplő forrásokról</t>
  </si>
  <si>
    <t>FORRÁSOK</t>
  </si>
  <si>
    <t>állományi 
érték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</si>
  <si>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</si>
  <si>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</si>
  <si>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</si>
  <si>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</si>
  <si>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</si>
  <si>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</si>
  <si>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</si>
  <si>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I. Költségvetési évben esedékes kötelezettségek</t>
  </si>
  <si>
    <t>II. Költségvetési évet követően esedékes kötelezettségek</t>
  </si>
  <si>
    <t>III. Kötelezettség jellegű sajátos elszámolások</t>
  </si>
  <si>
    <t>H) KÖTELEZETTSÉGEK (08+09+10)</t>
  </si>
  <si>
    <t>I) EGYÉB SAJÁTOS FORRÁSOLDALI ELSZÁMOLÁSOK</t>
  </si>
  <si>
    <t>J) KINCSTÁRI SZÁMLAVEZETÉSSEL KAPCSOLATOS ELSZÁMOLÁSOK</t>
  </si>
  <si>
    <t>K) PASSZÍV IDŐBELI ELHATÁROLÁSOK</t>
  </si>
  <si>
    <t>FORRÁSOK ÖSSZESEN  (07+11+12+13+14)</t>
  </si>
  <si>
    <t xml:space="preserve">B E V É T E L E K  Várbalog Község Önkormányzata </t>
  </si>
  <si>
    <t>megelőlegzés visszafizetése</t>
  </si>
  <si>
    <t>Tárgy időszak</t>
  </si>
  <si>
    <t>Várbalog Község Önkormányzata</t>
  </si>
  <si>
    <t>100.-eFt</t>
  </si>
  <si>
    <t>Társulásnak:</t>
  </si>
  <si>
    <t>Adósságkonszolidációba nem részesült önkor. Fejlesztési támogatása:</t>
  </si>
  <si>
    <t>2021.</t>
  </si>
  <si>
    <t>eredeti</t>
  </si>
  <si>
    <t>módosított</t>
  </si>
  <si>
    <t>K I A D Á S O K VÁRBALOG KÖZSÉG ÖNKORMÁNYZAT</t>
  </si>
  <si>
    <t xml:space="preserve">   - Egyéb működési célú támogatások államháztartáson kívülre </t>
  </si>
  <si>
    <t xml:space="preserve">Céltartalék </t>
  </si>
  <si>
    <t>Központi, irányítószervi támogatás:</t>
  </si>
  <si>
    <t>2022.</t>
  </si>
  <si>
    <t>2023. 
után</t>
  </si>
  <si>
    <t>Beruházás:</t>
  </si>
  <si>
    <t>Felújítás:</t>
  </si>
  <si>
    <t>2020. évi előirányzat</t>
  </si>
  <si>
    <t>2020. évi módosított előirányzat</t>
  </si>
  <si>
    <t>VÁRBALOG KÖZSÉG  ÖNKORMÁNYZATA
EGYSZERŰSÍTETT MÉRLEG 2020.ÉV</t>
  </si>
  <si>
    <t>VÁRBALOG KÖZSÉG ÖNKORMÁNYZATÁNAKPÉNZESZKÖZÖK VÁLTOZÁSÁNAK BEMUTATÁSA 2020.</t>
  </si>
  <si>
    <t>VAGYONKIMUTATÁS
a könyvviteli mérlegben értékkel szereplő eszközökről
2020</t>
  </si>
  <si>
    <t>2020.
évi
teljesítés</t>
  </si>
  <si>
    <t>2023.</t>
  </si>
  <si>
    <t>Az önkormányzat által adott közvetett támogatások 2020.
(kedvezmények)</t>
  </si>
  <si>
    <t>Adósság állomány alakulása lejárat, eszközök, bel- és külföldi hitelezők szerinti bontásban 
2020. december 31-én</t>
  </si>
  <si>
    <t xml:space="preserve">2020.ÉVI TÁMOGATÁSÉRTÉKŰ KIADÁSOK,VÉGLEGES PÉNZESZKÖZÁTADÁSOK   RÉSZLETEZÉSE </t>
  </si>
  <si>
    <t xml:space="preserve">2020. ÉVI BERUHÁZÁSI  ÉS FELÚJÍTÁSI FELADATOK </t>
  </si>
  <si>
    <t>Rack szekrény</t>
  </si>
  <si>
    <t>Bölcsőfűrész</t>
  </si>
  <si>
    <t>Óvoda csatornázás</t>
  </si>
  <si>
    <t>Polgármesteri hivatal lépcsőjének járólapozása</t>
  </si>
  <si>
    <t>Hivatal és óvoda belépő tetejének cseréje</t>
  </si>
  <si>
    <t>Polgármesteri Hivatal előtti téren a beton feltörése, újrabetonozás</t>
  </si>
  <si>
    <t>Kultúrház laminált padlózása</t>
  </si>
  <si>
    <t>Telefonkészülék vásárlás a hivatalba</t>
  </si>
  <si>
    <t>2020.december 31.</t>
  </si>
  <si>
    <t>Utak, járdák felújítása pályázat (MFP)</t>
  </si>
  <si>
    <t>2020. év</t>
  </si>
  <si>
    <t>Adatok:  ezer forintban!</t>
  </si>
  <si>
    <t>Adatok: ezer forintban!</t>
  </si>
  <si>
    <t>ezer forintban !</t>
  </si>
  <si>
    <t>Működési célú támogatások államháztartáson belülre:</t>
  </si>
  <si>
    <t>Eredeti előirányzat</t>
  </si>
  <si>
    <t>Jánossomorja Város Önkormányzata KÖH Kirendeltség finanszírozása</t>
  </si>
  <si>
    <t>Működési célú p.e. átadás államháztartáson kívülre:</t>
  </si>
  <si>
    <t>Civil szervezetek támogatása:</t>
  </si>
  <si>
    <t>Háztartások</t>
  </si>
  <si>
    <t>Mindösszesen műk.c. p.e. átadása:</t>
  </si>
  <si>
    <t>Hitel, kölcsön állomány  2020. dec. 31-én</t>
  </si>
  <si>
    <t>2023. után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</si>
</sst>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F_t_-;\-* #,##0.00\ _F_t_-;_-* &quot;-&quot;??\ _F_t_-;_-@_-"/>
    <numFmt numFmtId="165" formatCode="#,###"/>
    <numFmt numFmtId="166" formatCode="#,###__;\-\ #,###__"/>
    <numFmt numFmtId="167" formatCode="_-* #,##0\ _F_t_-;\-* #,##0\ _F_t_-;_-* &quot;-&quot;??\ _F_t_-;_-@_-"/>
    <numFmt numFmtId="168" formatCode="#,###__"/>
    <numFmt numFmtId="169" formatCode="#"/>
    <numFmt numFmtId="170" formatCode="00"/>
    <numFmt numFmtId="171" formatCode="#,###__;\-#,###__"/>
    <numFmt numFmtId="172" formatCode="#,###\ _F_t;\-#,###\ _F_t"/>
    <numFmt numFmtId="173" formatCode="#,##0_ ;\-#,##0\ "/>
    <numFmt numFmtId="174" formatCode="#,##0\ _F_t"/>
  </numFmts>
  <fonts count="75" x14ac:knownFonts="1">
    <font>
      <sz val="10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indexed="12"/>
      <name val="Times New Roman CE"/>
      <family val="1"/>
      <charset val="238"/>
    </font>
    <font>
      <u/>
      <sz val="12"/>
      <color indexed="20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family val="1"/>
      <charset val="238"/>
    </font>
    <font>
      <i/>
      <sz val="8"/>
      <name val="Times New Roman CE"/>
      <family val="1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11"/>
      <color rgb="FF000000"/>
      <name val="Calibri"/>
      <family val="2"/>
      <charset val="1"/>
    </font>
    <font>
      <sz val="10"/>
      <name val="Calibri"/>
      <family val="2"/>
      <charset val="1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b/>
      <sz val="10"/>
      <name val="MS Sans Serif"/>
      <family val="2"/>
      <charset val="238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2"/>
      <name val="Times New Roman CE"/>
      <family val="1"/>
      <charset val="238"/>
    </font>
    <font>
      <b/>
      <sz val="10"/>
      <name val="Arial CE"/>
      <family val="2"/>
      <charset val="238"/>
    </font>
    <font>
      <b/>
      <sz val="8"/>
      <name val="Times New Roman CE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 CE"/>
      <family val="2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10"/>
      <name val="Wingdings"/>
      <charset val="2"/>
    </font>
    <font>
      <sz val="9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charset val="238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b/>
      <sz val="10"/>
      <name val="Calibri"/>
      <family val="2"/>
      <charset val="1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  <font>
      <b/>
      <i/>
      <sz val="9"/>
      <name val="Calibri"/>
      <family val="2"/>
      <charset val="1"/>
    </font>
    <font>
      <b/>
      <i/>
      <sz val="8"/>
      <name val="Calibri"/>
      <family val="2"/>
      <charset val="1"/>
    </font>
    <font>
      <b/>
      <sz val="8"/>
      <name val="Calibri"/>
      <family val="2"/>
      <charset val="1"/>
    </font>
    <font>
      <sz val="8"/>
      <name val="Calibri"/>
      <family val="2"/>
      <charset val="1"/>
    </font>
    <font>
      <i/>
      <sz val="8"/>
      <name val="Calibri"/>
      <family val="2"/>
      <charset val="1"/>
    </font>
    <font>
      <sz val="12"/>
      <color rgb="FFFF0000"/>
      <name val="Times New Roman"/>
      <family val="1"/>
      <charset val="238"/>
    </font>
    <font>
      <b/>
      <i/>
      <sz val="10"/>
      <name val="Calibri"/>
      <family val="2"/>
      <charset val="1"/>
    </font>
    <font>
      <sz val="9"/>
      <name val="Calibri"/>
      <family val="2"/>
      <charset val="1"/>
    </font>
    <font>
      <sz val="9"/>
      <name val="Times New Roman CE"/>
      <family val="1"/>
      <charset val="238"/>
    </font>
    <font>
      <u/>
      <sz val="8"/>
      <name val="Times New Roman CE"/>
      <family val="1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2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25" fillId="0" borderId="0"/>
    <xf numFmtId="0" fontId="24" fillId="0" borderId="0"/>
    <xf numFmtId="0" fontId="27" fillId="0" borderId="0"/>
    <xf numFmtId="0" fontId="24" fillId="0" borderId="0"/>
    <xf numFmtId="0" fontId="6" fillId="0" borderId="0"/>
    <xf numFmtId="0" fontId="28" fillId="0" borderId="0"/>
    <xf numFmtId="0" fontId="24" fillId="0" borderId="0"/>
    <xf numFmtId="0" fontId="22" fillId="0" borderId="0"/>
    <xf numFmtId="164" fontId="25" fillId="0" borderId="0" applyFont="0" applyFill="0" applyBorder="0" applyAlignment="0" applyProtection="0"/>
    <xf numFmtId="0" fontId="5" fillId="0" borderId="0"/>
    <xf numFmtId="164" fontId="29" fillId="0" borderId="0" applyFont="0" applyFill="0" applyBorder="0" applyAlignment="0" applyProtection="0"/>
    <xf numFmtId="0" fontId="25" fillId="0" borderId="0"/>
    <xf numFmtId="0" fontId="30" fillId="0" borderId="0"/>
    <xf numFmtId="0" fontId="22" fillId="0" borderId="0"/>
    <xf numFmtId="0" fontId="4" fillId="0" borderId="0"/>
    <xf numFmtId="0" fontId="3" fillId="0" borderId="0"/>
    <xf numFmtId="9" fontId="24" fillId="0" borderId="0" applyFont="0" applyFill="0" applyBorder="0" applyAlignment="0" applyProtection="0"/>
    <xf numFmtId="0" fontId="70" fillId="0" borderId="0"/>
    <xf numFmtId="0" fontId="71" fillId="0" borderId="0"/>
    <xf numFmtId="0" fontId="70" fillId="0" borderId="0"/>
  </cellStyleXfs>
  <cellXfs count="530">
    <xf numFmtId="0" fontId="0" fillId="0" borderId="0" xfId="0"/>
    <xf numFmtId="0" fontId="9" fillId="0" borderId="0" xfId="3"/>
    <xf numFmtId="0" fontId="9" fillId="0" borderId="0" xfId="3" applyAlignment="1">
      <alignment horizontal="right" vertical="center" indent="1"/>
    </xf>
    <xf numFmtId="0" fontId="12" fillId="0" borderId="1" xfId="0" applyFont="1" applyBorder="1" applyAlignment="1">
      <alignment horizontal="right" vertical="center"/>
    </xf>
    <xf numFmtId="0" fontId="13" fillId="0" borderId="2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15" fillId="0" borderId="0" xfId="3" applyFont="1"/>
    <xf numFmtId="0" fontId="14" fillId="0" borderId="2" xfId="3" applyFont="1" applyBorder="1" applyAlignment="1">
      <alignment horizontal="left" vertical="center" wrapText="1" indent="1"/>
    </xf>
    <xf numFmtId="0" fontId="14" fillId="0" borderId="3" xfId="3" applyFont="1" applyBorder="1" applyAlignment="1">
      <alignment horizontal="left" vertical="center" wrapText="1" indent="1"/>
    </xf>
    <xf numFmtId="165" fontId="14" fillId="0" borderId="4" xfId="3" applyNumberFormat="1" applyFont="1" applyBorder="1" applyAlignment="1">
      <alignment horizontal="right" vertical="center" wrapText="1" indent="1"/>
    </xf>
    <xf numFmtId="0" fontId="0" fillId="0" borderId="0" xfId="3" applyFont="1"/>
    <xf numFmtId="49" fontId="15" fillId="0" borderId="8" xfId="3" applyNumberFormat="1" applyFont="1" applyBorder="1" applyAlignment="1">
      <alignment horizontal="left" vertical="center" wrapText="1" indent="1"/>
    </xf>
    <xf numFmtId="0" fontId="16" fillId="0" borderId="9" xfId="0" applyFont="1" applyBorder="1" applyAlignment="1">
      <alignment horizontal="left" wrapText="1" indent="1"/>
    </xf>
    <xf numFmtId="49" fontId="15" fillId="0" borderId="10" xfId="3" applyNumberFormat="1" applyFont="1" applyBorder="1" applyAlignment="1">
      <alignment horizontal="left" vertical="center" wrapText="1" indent="1"/>
    </xf>
    <xf numFmtId="0" fontId="16" fillId="0" borderId="11" xfId="0" applyFont="1" applyBorder="1" applyAlignment="1">
      <alignment horizontal="left" wrapText="1" indent="1"/>
    </xf>
    <xf numFmtId="49" fontId="15" fillId="0" borderId="12" xfId="3" applyNumberFormat="1" applyFont="1" applyBorder="1" applyAlignment="1">
      <alignment horizontal="left" vertical="center" wrapText="1" indent="1"/>
    </xf>
    <xf numFmtId="0" fontId="16" fillId="0" borderId="13" xfId="0" applyFont="1" applyBorder="1" applyAlignment="1">
      <alignment horizontal="left" wrapText="1" indent="1"/>
    </xf>
    <xf numFmtId="0" fontId="17" fillId="0" borderId="3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vertical="center" wrapText="1"/>
    </xf>
    <xf numFmtId="165" fontId="10" fillId="0" borderId="0" xfId="3" applyNumberFormat="1" applyFont="1" applyAlignment="1">
      <alignment horizontal="right" vertical="center" wrapText="1" indent="1"/>
    </xf>
    <xf numFmtId="0" fontId="12" fillId="0" borderId="1" xfId="0" applyFont="1" applyBorder="1" applyAlignment="1">
      <alignment horizontal="right"/>
    </xf>
    <xf numFmtId="0" fontId="14" fillId="0" borderId="2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left" vertical="center" wrapText="1" indent="1"/>
    </xf>
    <xf numFmtId="0" fontId="14" fillId="0" borderId="6" xfId="3" applyFont="1" applyBorder="1" applyAlignment="1">
      <alignment vertical="center" wrapText="1"/>
    </xf>
    <xf numFmtId="49" fontId="15" fillId="0" borderId="16" xfId="3" applyNumberFormat="1" applyFont="1" applyBorder="1" applyAlignment="1">
      <alignment horizontal="left" vertical="center" wrapText="1" indent="1"/>
    </xf>
    <xf numFmtId="0" fontId="15" fillId="0" borderId="17" xfId="3" applyFont="1" applyBorder="1" applyAlignment="1">
      <alignment horizontal="left" vertical="center" wrapText="1" indent="1"/>
    </xf>
    <xf numFmtId="0" fontId="15" fillId="0" borderId="11" xfId="3" applyFont="1" applyBorder="1" applyAlignment="1">
      <alignment horizontal="left" vertical="center" wrapText="1" indent="1"/>
    </xf>
    <xf numFmtId="0" fontId="15" fillId="0" borderId="18" xfId="3" applyFont="1" applyBorder="1" applyAlignment="1">
      <alignment horizontal="left" vertical="center" wrapText="1" indent="1"/>
    </xf>
    <xf numFmtId="0" fontId="15" fillId="0" borderId="0" xfId="3" applyFont="1" applyAlignment="1">
      <alignment horizontal="left" vertical="center" wrapText="1" indent="1"/>
    </xf>
    <xf numFmtId="0" fontId="15" fillId="0" borderId="11" xfId="3" applyFont="1" applyBorder="1" applyAlignment="1">
      <alignment horizontal="left" indent="6"/>
    </xf>
    <xf numFmtId="0" fontId="15" fillId="0" borderId="11" xfId="3" applyFont="1" applyBorder="1" applyAlignment="1">
      <alignment horizontal="left" vertical="center" wrapText="1" indent="6"/>
    </xf>
    <xf numFmtId="49" fontId="15" fillId="0" borderId="19" xfId="3" applyNumberFormat="1" applyFont="1" applyBorder="1" applyAlignment="1">
      <alignment horizontal="left" vertical="center" wrapText="1" indent="1"/>
    </xf>
    <xf numFmtId="0" fontId="15" fillId="0" borderId="13" xfId="3" applyFont="1" applyBorder="1" applyAlignment="1">
      <alignment horizontal="left" vertical="center" wrapText="1" indent="6"/>
    </xf>
    <xf numFmtId="49" fontId="15" fillId="0" borderId="20" xfId="3" applyNumberFormat="1" applyFont="1" applyBorder="1" applyAlignment="1">
      <alignment horizontal="left" vertical="center" wrapText="1" indent="1"/>
    </xf>
    <xf numFmtId="0" fontId="15" fillId="0" borderId="21" xfId="3" applyFont="1" applyBorder="1" applyAlignment="1">
      <alignment horizontal="left" vertical="center" wrapText="1" indent="6"/>
    </xf>
    <xf numFmtId="0" fontId="14" fillId="0" borderId="3" xfId="3" applyFont="1" applyBorder="1" applyAlignment="1">
      <alignment vertical="center" wrapText="1"/>
    </xf>
    <xf numFmtId="0" fontId="15" fillId="0" borderId="13" xfId="3" applyFont="1" applyBorder="1" applyAlignment="1">
      <alignment horizontal="left" vertical="center" wrapText="1" indent="1"/>
    </xf>
    <xf numFmtId="0" fontId="16" fillId="0" borderId="13" xfId="0" applyFont="1" applyBorder="1" applyAlignment="1">
      <alignment horizontal="left" vertical="center" wrapText="1" indent="1"/>
    </xf>
    <xf numFmtId="0" fontId="16" fillId="0" borderId="11" xfId="0" applyFont="1" applyBorder="1" applyAlignment="1">
      <alignment horizontal="left" vertical="center" wrapText="1" indent="1"/>
    </xf>
    <xf numFmtId="0" fontId="15" fillId="0" borderId="9" xfId="3" applyFont="1" applyBorder="1" applyAlignment="1">
      <alignment horizontal="left" vertical="center" wrapText="1" indent="6"/>
    </xf>
    <xf numFmtId="0" fontId="15" fillId="0" borderId="9" xfId="3" applyFont="1" applyBorder="1" applyAlignment="1">
      <alignment horizontal="left" vertical="center" wrapText="1" indent="1"/>
    </xf>
    <xf numFmtId="0" fontId="15" fillId="0" borderId="22" xfId="3" applyFont="1" applyBorder="1" applyAlignment="1">
      <alignment horizontal="left" vertical="center" wrapText="1" indent="1"/>
    </xf>
    <xf numFmtId="0" fontId="10" fillId="0" borderId="0" xfId="3" applyFont="1"/>
    <xf numFmtId="0" fontId="17" fillId="0" borderId="14" xfId="0" applyFont="1" applyBorder="1" applyAlignment="1">
      <alignment horizontal="left" vertical="center" wrapText="1" indent="1"/>
    </xf>
    <xf numFmtId="0" fontId="18" fillId="0" borderId="15" xfId="0" applyFont="1" applyBorder="1" applyAlignment="1">
      <alignment horizontal="left" vertical="center" wrapText="1" indent="1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2" fillId="0" borderId="0" xfId="0" applyNumberFormat="1" applyFont="1" applyAlignment="1">
      <alignment horizontal="right" vertical="center"/>
    </xf>
    <xf numFmtId="165" fontId="13" fillId="0" borderId="2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 wrapText="1"/>
    </xf>
    <xf numFmtId="165" fontId="13" fillId="0" borderId="4" xfId="0" applyNumberFormat="1" applyFont="1" applyBorder="1" applyAlignment="1">
      <alignment horizontal="center" vertical="center" wrapText="1"/>
    </xf>
    <xf numFmtId="165" fontId="14" fillId="0" borderId="26" xfId="0" applyNumberFormat="1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165" fontId="0" fillId="0" borderId="27" xfId="0" applyNumberFormat="1" applyBorder="1" applyAlignment="1">
      <alignment horizontal="left" vertical="center" wrapText="1" indent="1"/>
    </xf>
    <xf numFmtId="165" fontId="15" fillId="0" borderId="8" xfId="0" applyNumberFormat="1" applyFont="1" applyBorder="1" applyAlignment="1">
      <alignment horizontal="left" vertical="center" wrapText="1" indent="1"/>
    </xf>
    <xf numFmtId="165" fontId="0" fillId="0" borderId="28" xfId="0" applyNumberFormat="1" applyBorder="1" applyAlignment="1">
      <alignment horizontal="left" vertical="center" wrapText="1" indent="1"/>
    </xf>
    <xf numFmtId="165" fontId="15" fillId="0" borderId="10" xfId="0" applyNumberFormat="1" applyFont="1" applyBorder="1" applyAlignment="1">
      <alignment horizontal="left" vertical="center" wrapText="1" indent="1"/>
    </xf>
    <xf numFmtId="165" fontId="15" fillId="0" borderId="29" xfId="0" applyNumberFormat="1" applyFont="1" applyBorder="1" applyAlignment="1">
      <alignment horizontal="left" vertical="center" wrapText="1" indent="1"/>
    </xf>
    <xf numFmtId="165" fontId="19" fillId="0" borderId="26" xfId="0" applyNumberFormat="1" applyFont="1" applyBorder="1" applyAlignment="1">
      <alignment horizontal="left" vertical="center" wrapText="1" indent="1"/>
    </xf>
    <xf numFmtId="165" fontId="14" fillId="0" borderId="2" xfId="0" applyNumberFormat="1" applyFont="1" applyBorder="1" applyAlignment="1">
      <alignment horizontal="left" vertical="center" wrapText="1" indent="1"/>
    </xf>
    <xf numFmtId="165" fontId="14" fillId="0" borderId="3" xfId="0" applyNumberFormat="1" applyFont="1" applyBorder="1" applyAlignment="1">
      <alignment horizontal="right" vertical="center" wrapText="1" indent="1"/>
    </xf>
    <xf numFmtId="165" fontId="14" fillId="0" borderId="4" xfId="0" applyNumberFormat="1" applyFont="1" applyBorder="1" applyAlignment="1">
      <alignment horizontal="right" vertical="center" wrapText="1" indent="1"/>
    </xf>
    <xf numFmtId="165" fontId="0" fillId="0" borderId="30" xfId="0" applyNumberFormat="1" applyBorder="1" applyAlignment="1">
      <alignment horizontal="left" vertical="center" wrapText="1" indent="1"/>
    </xf>
    <xf numFmtId="165" fontId="15" fillId="0" borderId="19" xfId="0" applyNumberFormat="1" applyFont="1" applyBorder="1" applyAlignment="1">
      <alignment horizontal="left" vertical="center" wrapText="1" indent="1"/>
    </xf>
    <xf numFmtId="165" fontId="20" fillId="0" borderId="22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165" fontId="19" fillId="0" borderId="2" xfId="0" applyNumberFormat="1" applyFont="1" applyBorder="1" applyAlignment="1">
      <alignment horizontal="left" vertical="center" wrapText="1" indent="1"/>
    </xf>
    <xf numFmtId="165" fontId="19" fillId="0" borderId="31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left" vertical="center" wrapText="1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15" fillId="0" borderId="10" xfId="0" applyNumberFormat="1" applyFont="1" applyBorder="1" applyAlignment="1">
      <alignment horizontal="left" vertical="center" wrapText="1" indent="2"/>
    </xf>
    <xf numFmtId="165" fontId="15" fillId="0" borderId="11" xfId="0" applyNumberFormat="1" applyFont="1" applyBorder="1" applyAlignment="1">
      <alignment horizontal="left" vertical="center" wrapText="1" indent="2"/>
    </xf>
    <xf numFmtId="165" fontId="20" fillId="0" borderId="11" xfId="0" applyNumberFormat="1" applyFont="1" applyBorder="1" applyAlignment="1">
      <alignment horizontal="left" vertical="center" wrapText="1" indent="1"/>
    </xf>
    <xf numFmtId="165" fontId="15" fillId="0" borderId="8" xfId="0" applyNumberFormat="1" applyFont="1" applyBorder="1" applyAlignment="1">
      <alignment horizontal="left" vertical="center" wrapText="1" indent="2"/>
    </xf>
    <xf numFmtId="165" fontId="15" fillId="0" borderId="12" xfId="0" applyNumberFormat="1" applyFont="1" applyBorder="1" applyAlignment="1">
      <alignment horizontal="left" vertical="center" wrapText="1" indent="2"/>
    </xf>
    <xf numFmtId="165" fontId="13" fillId="0" borderId="32" xfId="0" applyNumberFormat="1" applyFont="1" applyBorder="1" applyAlignment="1">
      <alignment horizontal="center" vertical="center" wrapText="1"/>
    </xf>
    <xf numFmtId="165" fontId="15" fillId="0" borderId="24" xfId="3" applyNumberFormat="1" applyFont="1" applyBorder="1" applyAlignment="1">
      <alignment horizontal="right" vertical="center" wrapText="1" indent="1"/>
    </xf>
    <xf numFmtId="165" fontId="15" fillId="0" borderId="9" xfId="0" applyNumberFormat="1" applyFont="1" applyBorder="1" applyAlignment="1">
      <alignment horizontal="right" vertical="center" wrapText="1" indent="1"/>
    </xf>
    <xf numFmtId="165" fontId="15" fillId="0" borderId="23" xfId="0" applyNumberFormat="1" applyFont="1" applyBorder="1" applyAlignment="1">
      <alignment horizontal="right" vertical="center" wrapText="1" indent="1"/>
    </xf>
    <xf numFmtId="165" fontId="15" fillId="0" borderId="11" xfId="0" applyNumberFormat="1" applyFont="1" applyBorder="1" applyAlignment="1">
      <alignment horizontal="right" vertical="center" wrapText="1" indent="1"/>
    </xf>
    <xf numFmtId="165" fontId="15" fillId="0" borderId="24" xfId="0" applyNumberFormat="1" applyFont="1" applyBorder="1" applyAlignment="1">
      <alignment horizontal="right" vertical="center" wrapText="1" indent="1"/>
    </xf>
    <xf numFmtId="165" fontId="15" fillId="0" borderId="34" xfId="0" applyNumberFormat="1" applyFont="1" applyBorder="1" applyAlignment="1">
      <alignment horizontal="right" vertical="center" wrapText="1" indent="1"/>
    </xf>
    <xf numFmtId="165" fontId="15" fillId="0" borderId="0" xfId="0" applyNumberFormat="1" applyFont="1" applyAlignment="1">
      <alignment horizontal="left" vertical="center" wrapText="1" indent="1"/>
    </xf>
    <xf numFmtId="165" fontId="15" fillId="0" borderId="12" xfId="0" applyNumberFormat="1" applyFont="1" applyBorder="1" applyAlignment="1">
      <alignment horizontal="left" vertical="center" wrapText="1" indent="1"/>
    </xf>
    <xf numFmtId="165" fontId="15" fillId="0" borderId="13" xfId="0" applyNumberFormat="1" applyFont="1" applyBorder="1" applyAlignment="1">
      <alignment horizontal="right" vertical="center" wrapText="1" indent="1"/>
    </xf>
    <xf numFmtId="165" fontId="15" fillId="0" borderId="25" xfId="0" applyNumberFormat="1" applyFont="1" applyBorder="1" applyAlignment="1">
      <alignment horizontal="right" vertical="center" wrapText="1" indent="1"/>
    </xf>
    <xf numFmtId="165" fontId="15" fillId="0" borderId="35" xfId="0" applyNumberFormat="1" applyFont="1" applyBorder="1" applyAlignment="1">
      <alignment horizontal="right" vertical="center" wrapText="1" indent="1"/>
    </xf>
    <xf numFmtId="165" fontId="15" fillId="0" borderId="22" xfId="0" applyNumberFormat="1" applyFont="1" applyBorder="1" applyAlignment="1">
      <alignment horizontal="right" vertical="center" wrapText="1" indent="1"/>
    </xf>
    <xf numFmtId="165" fontId="15" fillId="0" borderId="36" xfId="0" applyNumberFormat="1" applyFont="1" applyBorder="1" applyAlignment="1">
      <alignment horizontal="right" vertical="center" wrapText="1" indent="1"/>
    </xf>
    <xf numFmtId="10" fontId="14" fillId="0" borderId="4" xfId="3" applyNumberFormat="1" applyFont="1" applyBorder="1" applyAlignment="1">
      <alignment horizontal="right" vertical="center" wrapText="1" indent="1"/>
    </xf>
    <xf numFmtId="10" fontId="15" fillId="0" borderId="23" xfId="3" applyNumberFormat="1" applyFont="1" applyBorder="1" applyAlignment="1">
      <alignment horizontal="right" vertical="center" wrapText="1" indent="1"/>
    </xf>
    <xf numFmtId="10" fontId="15" fillId="0" borderId="24" xfId="3" applyNumberFormat="1" applyFont="1" applyBorder="1" applyAlignment="1">
      <alignment horizontal="right" vertical="center" wrapText="1" indent="1"/>
    </xf>
    <xf numFmtId="10" fontId="14" fillId="0" borderId="7" xfId="3" applyNumberFormat="1" applyFont="1" applyBorder="1" applyAlignment="1">
      <alignment horizontal="right" vertical="center" wrapText="1" indent="1"/>
    </xf>
    <xf numFmtId="0" fontId="13" fillId="0" borderId="33" xfId="3" applyFont="1" applyBorder="1" applyAlignment="1">
      <alignment horizontal="center" vertical="center" wrapText="1"/>
    </xf>
    <xf numFmtId="165" fontId="14" fillId="0" borderId="37" xfId="0" applyNumberFormat="1" applyFont="1" applyBorder="1" applyAlignment="1">
      <alignment horizontal="center" vertical="center" wrapText="1"/>
    </xf>
    <xf numFmtId="165" fontId="15" fillId="0" borderId="38" xfId="0" applyNumberFormat="1" applyFont="1" applyBorder="1" applyAlignment="1">
      <alignment horizontal="right" vertical="center" wrapText="1" indent="1"/>
    </xf>
    <xf numFmtId="165" fontId="15" fillId="0" borderId="18" xfId="0" applyNumberFormat="1" applyFont="1" applyBorder="1" applyAlignment="1">
      <alignment horizontal="right" vertical="center" wrapText="1" indent="1"/>
    </xf>
    <xf numFmtId="165" fontId="15" fillId="0" borderId="39" xfId="0" applyNumberFormat="1" applyFont="1" applyBorder="1" applyAlignment="1">
      <alignment horizontal="right" vertical="center" wrapText="1" indent="1"/>
    </xf>
    <xf numFmtId="165" fontId="15" fillId="0" borderId="40" xfId="0" applyNumberFormat="1" applyFont="1" applyBorder="1" applyAlignment="1">
      <alignment horizontal="right" vertical="center" wrapText="1" indent="1"/>
    </xf>
    <xf numFmtId="165" fontId="14" fillId="0" borderId="37" xfId="0" applyNumberFormat="1" applyFont="1" applyBorder="1" applyAlignment="1">
      <alignment horizontal="right" vertical="center" wrapText="1" indent="1"/>
    </xf>
    <xf numFmtId="165" fontId="15" fillId="0" borderId="41" xfId="0" applyNumberFormat="1" applyFont="1" applyBorder="1" applyAlignment="1">
      <alignment horizontal="right" vertical="center" wrapText="1" indent="1"/>
    </xf>
    <xf numFmtId="165" fontId="20" fillId="0" borderId="18" xfId="0" applyNumberFormat="1" applyFont="1" applyBorder="1" applyAlignment="1">
      <alignment horizontal="right" vertical="center" wrapText="1" indent="1"/>
    </xf>
    <xf numFmtId="165" fontId="19" fillId="0" borderId="33" xfId="0" applyNumberFormat="1" applyFont="1" applyBorder="1" applyAlignment="1">
      <alignment horizontal="right" vertical="center" wrapText="1" indent="1"/>
    </xf>
    <xf numFmtId="165" fontId="15" fillId="0" borderId="0" xfId="0" applyNumberFormat="1" applyFont="1" applyAlignment="1">
      <alignment horizontal="right" vertical="center" wrapText="1" indent="1"/>
    </xf>
    <xf numFmtId="165" fontId="20" fillId="0" borderId="38" xfId="0" applyNumberFormat="1" applyFont="1" applyBorder="1" applyAlignment="1">
      <alignment horizontal="right" vertical="center" wrapText="1" indent="1"/>
    </xf>
    <xf numFmtId="10" fontId="15" fillId="0" borderId="38" xfId="0" applyNumberFormat="1" applyFont="1" applyBorder="1" applyAlignment="1">
      <alignment horizontal="right" vertical="center" wrapText="1" indent="1"/>
    </xf>
    <xf numFmtId="10" fontId="15" fillId="0" borderId="18" xfId="0" applyNumberFormat="1" applyFont="1" applyBorder="1" applyAlignment="1">
      <alignment horizontal="right" vertical="center" wrapText="1" indent="1"/>
    </xf>
    <xf numFmtId="10" fontId="14" fillId="0" borderId="37" xfId="0" applyNumberFormat="1" applyFont="1" applyBorder="1" applyAlignment="1">
      <alignment horizontal="right" vertical="center" wrapText="1" indent="1"/>
    </xf>
    <xf numFmtId="10" fontId="19" fillId="0" borderId="33" xfId="0" applyNumberFormat="1" applyFont="1" applyBorder="1" applyAlignment="1">
      <alignment horizontal="right" vertical="center" wrapText="1" indent="1"/>
    </xf>
    <xf numFmtId="10" fontId="15" fillId="0" borderId="24" xfId="0" applyNumberFormat="1" applyFont="1" applyBorder="1" applyAlignment="1">
      <alignment horizontal="right" vertical="center" wrapText="1" indent="1"/>
    </xf>
    <xf numFmtId="10" fontId="14" fillId="0" borderId="4" xfId="0" applyNumberFormat="1" applyFont="1" applyBorder="1" applyAlignment="1">
      <alignment horizontal="right" vertical="center" wrapText="1" indent="1"/>
    </xf>
    <xf numFmtId="10" fontId="19" fillId="0" borderId="31" xfId="0" applyNumberFormat="1" applyFont="1" applyBorder="1" applyAlignment="1">
      <alignment horizontal="right" vertical="center" wrapText="1" indent="1"/>
    </xf>
    <xf numFmtId="10" fontId="20" fillId="0" borderId="38" xfId="0" applyNumberFormat="1" applyFont="1" applyBorder="1" applyAlignment="1">
      <alignment horizontal="right" vertical="center" wrapText="1" indent="1"/>
    </xf>
    <xf numFmtId="10" fontId="15" fillId="0" borderId="23" xfId="0" applyNumberFormat="1" applyFont="1" applyBorder="1" applyAlignment="1">
      <alignment horizontal="right" vertical="center" wrapText="1" indent="1"/>
    </xf>
    <xf numFmtId="0" fontId="21" fillId="0" borderId="0" xfId="0" applyFont="1" applyAlignment="1">
      <alignment horizontal="center"/>
    </xf>
    <xf numFmtId="0" fontId="0" fillId="0" borderId="42" xfId="0" applyBorder="1"/>
    <xf numFmtId="0" fontId="0" fillId="0" borderId="0" xfId="0" applyAlignment="1">
      <alignment wrapText="1"/>
    </xf>
    <xf numFmtId="3" fontId="0" fillId="0" borderId="0" xfId="0" applyNumberFormat="1"/>
    <xf numFmtId="0" fontId="23" fillId="0" borderId="0" xfId="0" applyFont="1"/>
    <xf numFmtId="3" fontId="21" fillId="0" borderId="0" xfId="0" applyNumberFormat="1" applyFont="1"/>
    <xf numFmtId="0" fontId="21" fillId="0" borderId="0" xfId="0" applyFont="1" applyAlignment="1">
      <alignment horizontal="center" wrapText="1"/>
    </xf>
    <xf numFmtId="0" fontId="31" fillId="0" borderId="42" xfId="16" applyFont="1" applyBorder="1" applyAlignment="1">
      <alignment horizontal="center" vertical="center"/>
    </xf>
    <xf numFmtId="0" fontId="32" fillId="0" borderId="42" xfId="11" applyFont="1" applyBorder="1" applyAlignment="1">
      <alignment horizontal="center" vertical="center" wrapText="1"/>
    </xf>
    <xf numFmtId="0" fontId="31" fillId="0" borderId="0" xfId="16" applyFont="1"/>
    <xf numFmtId="0" fontId="33" fillId="0" borderId="42" xfId="16" applyFont="1" applyBorder="1" applyAlignment="1">
      <alignment horizontal="center" vertical="top" wrapText="1"/>
    </xf>
    <xf numFmtId="0" fontId="33" fillId="0" borderId="42" xfId="16" applyFont="1" applyBorder="1" applyAlignment="1">
      <alignment horizontal="left" vertical="top" wrapText="1"/>
    </xf>
    <xf numFmtId="0" fontId="30" fillId="0" borderId="0" xfId="16"/>
    <xf numFmtId="0" fontId="34" fillId="0" borderId="42" xfId="16" applyFont="1" applyBorder="1" applyAlignment="1">
      <alignment horizontal="center" vertical="top" wrapText="1"/>
    </xf>
    <xf numFmtId="0" fontId="34" fillId="0" borderId="42" xfId="16" applyFont="1" applyBorder="1" applyAlignment="1">
      <alignment horizontal="left" vertical="top" wrapText="1"/>
    </xf>
    <xf numFmtId="0" fontId="23" fillId="0" borderId="0" xfId="17" applyFont="1"/>
    <xf numFmtId="0" fontId="10" fillId="0" borderId="0" xfId="17" applyFont="1" applyAlignment="1">
      <alignment horizontal="centerContinuous" vertical="center"/>
    </xf>
    <xf numFmtId="0" fontId="9" fillId="0" borderId="0" xfId="17" applyFont="1" applyAlignment="1">
      <alignment horizontal="centerContinuous" vertical="center"/>
    </xf>
    <xf numFmtId="0" fontId="12" fillId="0" borderId="0" xfId="17" applyFont="1" applyAlignment="1">
      <alignment horizontal="right"/>
    </xf>
    <xf numFmtId="0" fontId="13" fillId="0" borderId="45" xfId="17" applyFont="1" applyBorder="1" applyAlignment="1">
      <alignment horizontal="center" vertical="center" wrapText="1"/>
    </xf>
    <xf numFmtId="0" fontId="22" fillId="0" borderId="0" xfId="17"/>
    <xf numFmtId="37" fontId="14" fillId="0" borderId="47" xfId="17" applyNumberFormat="1" applyFont="1" applyBorder="1" applyAlignment="1">
      <alignment horizontal="left" vertical="center" indent="1"/>
    </xf>
    <xf numFmtId="0" fontId="14" fillId="0" borderId="48" xfId="17" applyFont="1" applyBorder="1" applyAlignment="1">
      <alignment horizontal="left" vertical="center" indent="1"/>
    </xf>
    <xf numFmtId="166" fontId="14" fillId="0" borderId="49" xfId="17" applyNumberFormat="1" applyFont="1" applyBorder="1" applyAlignment="1">
      <alignment horizontal="right" vertical="center"/>
    </xf>
    <xf numFmtId="0" fontId="36" fillId="0" borderId="0" xfId="17" applyFont="1" applyAlignment="1">
      <alignment vertical="center"/>
    </xf>
    <xf numFmtId="37" fontId="15" fillId="0" borderId="42" xfId="17" applyNumberFormat="1" applyFont="1" applyBorder="1" applyAlignment="1">
      <alignment horizontal="left" indent="1"/>
    </xf>
    <xf numFmtId="0" fontId="15" fillId="0" borderId="42" xfId="17" applyFont="1" applyBorder="1" applyAlignment="1">
      <alignment horizontal="left" indent="3"/>
    </xf>
    <xf numFmtId="166" fontId="15" fillId="0" borderId="42" xfId="12" quotePrefix="1" applyNumberFormat="1" applyFont="1" applyBorder="1" applyAlignment="1" applyProtection="1">
      <alignment horizontal="right"/>
      <protection locked="0"/>
    </xf>
    <xf numFmtId="166" fontId="15" fillId="0" borderId="42" xfId="17" applyNumberFormat="1" applyFont="1" applyBorder="1"/>
    <xf numFmtId="166" fontId="15" fillId="0" borderId="42" xfId="12" applyNumberFormat="1" applyFont="1" applyBorder="1" applyProtection="1">
      <protection locked="0"/>
    </xf>
    <xf numFmtId="166" fontId="15" fillId="0" borderId="42" xfId="17" applyNumberFormat="1" applyFont="1" applyBorder="1" applyProtection="1">
      <protection locked="0"/>
    </xf>
    <xf numFmtId="0" fontId="14" fillId="0" borderId="42" xfId="17" applyFont="1" applyBorder="1" applyAlignment="1">
      <alignment horizontal="left" vertical="center" indent="1"/>
    </xf>
    <xf numFmtId="166" fontId="37" fillId="0" borderId="42" xfId="17" applyNumberFormat="1" applyFont="1" applyBorder="1" applyProtection="1">
      <protection locked="0"/>
    </xf>
    <xf numFmtId="166" fontId="37" fillId="0" borderId="42" xfId="17" applyNumberFormat="1" applyFont="1" applyBorder="1"/>
    <xf numFmtId="37" fontId="14" fillId="0" borderId="42" xfId="17" applyNumberFormat="1" applyFont="1" applyBorder="1" applyAlignment="1">
      <alignment horizontal="left" vertical="center" indent="1"/>
    </xf>
    <xf numFmtId="166" fontId="14" fillId="0" borderId="42" xfId="17" applyNumberFormat="1" applyFont="1" applyBorder="1" applyAlignment="1">
      <alignment vertical="center"/>
    </xf>
    <xf numFmtId="37" fontId="15" fillId="0" borderId="42" xfId="17" applyNumberFormat="1" applyFont="1" applyBorder="1" applyAlignment="1">
      <alignment horizontal="left" wrapText="1" indent="1"/>
    </xf>
    <xf numFmtId="0" fontId="13" fillId="0" borderId="42" xfId="17" applyFont="1" applyBorder="1" applyAlignment="1">
      <alignment horizontal="left" vertical="center" indent="1"/>
    </xf>
    <xf numFmtId="0" fontId="21" fillId="0" borderId="0" xfId="17" applyFont="1" applyAlignment="1">
      <alignment vertical="center"/>
    </xf>
    <xf numFmtId="0" fontId="13" fillId="0" borderId="42" xfId="17" applyFont="1" applyBorder="1" applyAlignment="1">
      <alignment horizontal="center" vertical="center" wrapText="1"/>
    </xf>
    <xf numFmtId="0" fontId="14" fillId="0" borderId="42" xfId="17" applyFont="1" applyBorder="1" applyAlignment="1">
      <alignment horizontal="center" vertical="center" wrapText="1"/>
    </xf>
    <xf numFmtId="0" fontId="14" fillId="0" borderId="42" xfId="17" quotePrefix="1" applyFont="1" applyBorder="1" applyAlignment="1">
      <alignment horizontal="left" vertical="center" indent="1"/>
    </xf>
    <xf numFmtId="0" fontId="15" fillId="0" borderId="42" xfId="17" applyFont="1" applyBorder="1" applyAlignment="1">
      <alignment horizontal="left" indent="1"/>
    </xf>
    <xf numFmtId="166" fontId="37" fillId="0" borderId="42" xfId="17" applyNumberFormat="1" applyFont="1" applyBorder="1" applyAlignment="1">
      <alignment vertical="center"/>
    </xf>
    <xf numFmtId="0" fontId="37" fillId="0" borderId="42" xfId="17" applyFont="1" applyBorder="1" applyAlignment="1">
      <alignment horizontal="left" indent="1"/>
    </xf>
    <xf numFmtId="0" fontId="24" fillId="0" borderId="0" xfId="17" applyFont="1" applyAlignment="1">
      <alignment horizontal="right"/>
    </xf>
    <xf numFmtId="0" fontId="24" fillId="0" borderId="0" xfId="17" applyFont="1"/>
    <xf numFmtId="0" fontId="33" fillId="0" borderId="51" xfId="16" applyFont="1" applyBorder="1" applyAlignment="1">
      <alignment horizontal="center" vertical="top" wrapText="1"/>
    </xf>
    <xf numFmtId="0" fontId="33" fillId="0" borderId="52" xfId="16" applyFont="1" applyBorder="1" applyAlignment="1">
      <alignment horizontal="left" vertical="top" wrapText="1"/>
    </xf>
    <xf numFmtId="167" fontId="33" fillId="0" borderId="52" xfId="14" applyNumberFormat="1" applyFont="1" applyBorder="1" applyAlignment="1">
      <alignment horizontal="right" vertical="top" wrapText="1"/>
    </xf>
    <xf numFmtId="0" fontId="33" fillId="0" borderId="54" xfId="16" applyFont="1" applyBorder="1" applyAlignment="1">
      <alignment horizontal="center" vertical="top" wrapText="1"/>
    </xf>
    <xf numFmtId="0" fontId="33" fillId="0" borderId="55" xfId="16" applyFont="1" applyBorder="1" applyAlignment="1">
      <alignment horizontal="left" vertical="top" wrapText="1"/>
    </xf>
    <xf numFmtId="167" fontId="33" fillId="0" borderId="55" xfId="14" applyNumberFormat="1" applyFont="1" applyBorder="1" applyAlignment="1">
      <alignment horizontal="right" vertical="top" wrapText="1"/>
    </xf>
    <xf numFmtId="0" fontId="33" fillId="0" borderId="57" xfId="16" applyFont="1" applyBorder="1" applyAlignment="1">
      <alignment horizontal="center" vertical="top" wrapText="1"/>
    </xf>
    <xf numFmtId="0" fontId="33" fillId="0" borderId="58" xfId="16" applyFont="1" applyBorder="1" applyAlignment="1">
      <alignment horizontal="left" vertical="top" wrapText="1"/>
    </xf>
    <xf numFmtId="167" fontId="33" fillId="0" borderId="58" xfId="14" applyNumberFormat="1" applyFont="1" applyBorder="1" applyAlignment="1">
      <alignment horizontal="right" vertical="top" wrapText="1"/>
    </xf>
    <xf numFmtId="0" fontId="34" fillId="0" borderId="60" xfId="16" applyFont="1" applyBorder="1" applyAlignment="1">
      <alignment horizontal="center" vertical="top" wrapText="1"/>
    </xf>
    <xf numFmtId="0" fontId="34" fillId="0" borderId="61" xfId="16" applyFont="1" applyBorder="1" applyAlignment="1">
      <alignment horizontal="left" vertical="top" wrapText="1"/>
    </xf>
    <xf numFmtId="167" fontId="34" fillId="0" borderId="62" xfId="14" applyNumberFormat="1" applyFont="1" applyBorder="1" applyAlignment="1">
      <alignment horizontal="right" vertical="top" wrapText="1"/>
    </xf>
    <xf numFmtId="167" fontId="33" fillId="0" borderId="59" xfId="14" applyNumberFormat="1" applyFont="1" applyBorder="1" applyAlignment="1">
      <alignment horizontal="right" vertical="top" wrapText="1"/>
    </xf>
    <xf numFmtId="0" fontId="33" fillId="0" borderId="55" xfId="16" applyFont="1" applyBorder="1" applyAlignment="1">
      <alignment horizontal="center" vertical="top" wrapText="1"/>
    </xf>
    <xf numFmtId="0" fontId="34" fillId="0" borderId="63" xfId="16" applyFont="1" applyBorder="1" applyAlignment="1">
      <alignment horizontal="center" vertical="top" wrapText="1"/>
    </xf>
    <xf numFmtId="0" fontId="34" fillId="0" borderId="64" xfId="16" applyFont="1" applyBorder="1" applyAlignment="1">
      <alignment horizontal="left" vertical="top" wrapText="1"/>
    </xf>
    <xf numFmtId="167" fontId="40" fillId="0" borderId="62" xfId="14" applyNumberFormat="1" applyFont="1" applyBorder="1" applyAlignment="1">
      <alignment horizontal="right" vertical="top" wrapText="1"/>
    </xf>
    <xf numFmtId="167" fontId="34" fillId="0" borderId="66" xfId="14" applyNumberFormat="1" applyFont="1" applyBorder="1" applyAlignment="1">
      <alignment horizontal="right" vertical="top" wrapText="1"/>
    </xf>
    <xf numFmtId="167" fontId="33" fillId="0" borderId="67" xfId="14" applyNumberFormat="1" applyFont="1" applyBorder="1" applyAlignment="1">
      <alignment horizontal="right" vertical="top" wrapText="1"/>
    </xf>
    <xf numFmtId="167" fontId="33" fillId="0" borderId="68" xfId="14" applyNumberFormat="1" applyFont="1" applyBorder="1" applyAlignment="1">
      <alignment horizontal="right" vertical="top" wrapText="1"/>
    </xf>
    <xf numFmtId="167" fontId="39" fillId="0" borderId="67" xfId="14" applyNumberFormat="1" applyFont="1" applyBorder="1" applyAlignment="1">
      <alignment horizontal="right" vertical="top" wrapText="1"/>
    </xf>
    <xf numFmtId="167" fontId="33" fillId="0" borderId="69" xfId="14" applyNumberFormat="1" applyFont="1" applyBorder="1" applyAlignment="1">
      <alignment horizontal="right" vertical="top" wrapText="1"/>
    </xf>
    <xf numFmtId="0" fontId="41" fillId="0" borderId="0" xfId="17" applyFont="1"/>
    <xf numFmtId="0" fontId="25" fillId="0" borderId="0" xfId="15"/>
    <xf numFmtId="0" fontId="42" fillId="0" borderId="0" xfId="15" applyFont="1" applyAlignment="1">
      <alignment horizontal="right"/>
    </xf>
    <xf numFmtId="0" fontId="43" fillId="0" borderId="0" xfId="15" applyFont="1" applyAlignment="1">
      <alignment horizontal="center"/>
    </xf>
    <xf numFmtId="0" fontId="44" fillId="0" borderId="0" xfId="15" applyFont="1" applyAlignment="1">
      <alignment horizontal="right"/>
    </xf>
    <xf numFmtId="0" fontId="19" fillId="0" borderId="42" xfId="15" applyFont="1" applyBorder="1" applyAlignment="1">
      <alignment horizontal="center" vertical="center" wrapText="1"/>
    </xf>
    <xf numFmtId="0" fontId="43" fillId="0" borderId="42" xfId="15" applyFont="1" applyBorder="1" applyAlignment="1">
      <alignment horizontal="center" vertical="center"/>
    </xf>
    <xf numFmtId="14" fontId="43" fillId="0" borderId="42" xfId="15" applyNumberFormat="1" applyFont="1" applyBorder="1" applyAlignment="1">
      <alignment horizontal="center" vertical="center"/>
    </xf>
    <xf numFmtId="14" fontId="43" fillId="0" borderId="42" xfId="15" applyNumberFormat="1" applyFont="1" applyBorder="1" applyAlignment="1">
      <alignment horizontal="center" vertical="center" wrapText="1"/>
    </xf>
    <xf numFmtId="0" fontId="25" fillId="0" borderId="0" xfId="15" applyAlignment="1">
      <alignment horizontal="center"/>
    </xf>
    <xf numFmtId="0" fontId="25" fillId="0" borderId="42" xfId="15" applyBorder="1" applyAlignment="1">
      <alignment horizontal="center" vertical="center"/>
    </xf>
    <xf numFmtId="0" fontId="25" fillId="0" borderId="42" xfId="15" applyBorder="1" applyAlignment="1" applyProtection="1">
      <alignment horizontal="left" vertical="center" wrapText="1" indent="1"/>
      <protection locked="0"/>
    </xf>
    <xf numFmtId="0" fontId="47" fillId="0" borderId="42" xfId="15" applyFont="1" applyBorder="1" applyAlignment="1">
      <alignment horizontal="left" vertical="center" indent="5"/>
    </xf>
    <xf numFmtId="168" fontId="48" fillId="0" borderId="42" xfId="15" applyNumberFormat="1" applyFont="1" applyBorder="1" applyAlignment="1" applyProtection="1">
      <alignment horizontal="right" vertical="center"/>
      <protection locked="0"/>
    </xf>
    <xf numFmtId="0" fontId="25" fillId="0" borderId="42" xfId="15" applyBorder="1" applyAlignment="1">
      <alignment horizontal="right"/>
    </xf>
    <xf numFmtId="165" fontId="25" fillId="0" borderId="0" xfId="4" applyNumberFormat="1" applyAlignment="1" applyProtection="1">
      <alignment horizontal="center" vertical="center" wrapText="1"/>
      <protection locked="0"/>
    </xf>
    <xf numFmtId="165" fontId="25" fillId="0" borderId="0" xfId="4" applyNumberFormat="1" applyAlignment="1" applyProtection="1">
      <alignment vertical="center" wrapText="1"/>
      <protection locked="0"/>
    </xf>
    <xf numFmtId="165" fontId="12" fillId="0" borderId="0" xfId="4" applyNumberFormat="1" applyFont="1" applyAlignment="1" applyProtection="1">
      <alignment horizontal="right" vertical="center"/>
      <protection locked="0"/>
    </xf>
    <xf numFmtId="165" fontId="25" fillId="0" borderId="0" xfId="4" applyNumberFormat="1" applyAlignment="1">
      <alignment vertical="center" wrapText="1"/>
    </xf>
    <xf numFmtId="165" fontId="13" fillId="0" borderId="45" xfId="4" applyNumberFormat="1" applyFont="1" applyBorder="1" applyAlignment="1">
      <alignment horizontal="centerContinuous" vertical="center"/>
    </xf>
    <xf numFmtId="165" fontId="13" fillId="0" borderId="70" xfId="4" applyNumberFormat="1" applyFont="1" applyBorder="1" applyAlignment="1">
      <alignment horizontal="centerContinuous" vertical="center"/>
    </xf>
    <xf numFmtId="165" fontId="13" fillId="0" borderId="46" xfId="4" applyNumberFormat="1" applyFont="1" applyBorder="1" applyAlignment="1">
      <alignment horizontal="centerContinuous" vertical="center"/>
    </xf>
    <xf numFmtId="165" fontId="43" fillId="0" borderId="0" xfId="4" applyNumberFormat="1" applyFont="1" applyAlignment="1">
      <alignment vertical="center"/>
    </xf>
    <xf numFmtId="165" fontId="13" fillId="0" borderId="72" xfId="4" applyNumberFormat="1" applyFont="1" applyBorder="1" applyAlignment="1">
      <alignment horizontal="center" vertical="center"/>
    </xf>
    <xf numFmtId="165" fontId="13" fillId="0" borderId="73" xfId="4" applyNumberFormat="1" applyFont="1" applyBorder="1" applyAlignment="1">
      <alignment horizontal="center" vertical="center" wrapText="1"/>
    </xf>
    <xf numFmtId="165" fontId="43" fillId="0" borderId="0" xfId="4" applyNumberFormat="1" applyFont="1" applyAlignment="1">
      <alignment horizontal="center" vertical="center"/>
    </xf>
    <xf numFmtId="165" fontId="14" fillId="0" borderId="43" xfId="4" applyNumberFormat="1" applyFont="1" applyBorder="1" applyAlignment="1">
      <alignment horizontal="center" vertical="center" wrapText="1"/>
    </xf>
    <xf numFmtId="165" fontId="14" fillId="0" borderId="61" xfId="4" applyNumberFormat="1" applyFont="1" applyBorder="1" applyAlignment="1">
      <alignment horizontal="center" vertical="center" wrapText="1"/>
    </xf>
    <xf numFmtId="165" fontId="14" fillId="0" borderId="66" xfId="4" applyNumberFormat="1" applyFont="1" applyBorder="1" applyAlignment="1">
      <alignment horizontal="center" vertical="center" wrapText="1"/>
    </xf>
    <xf numFmtId="165" fontId="14" fillId="0" borderId="75" xfId="4" applyNumberFormat="1" applyFont="1" applyBorder="1" applyAlignment="1">
      <alignment horizontal="center" vertical="center" wrapText="1"/>
    </xf>
    <xf numFmtId="165" fontId="14" fillId="0" borderId="0" xfId="4" applyNumberFormat="1" applyFont="1" applyAlignment="1">
      <alignment horizontal="center" vertical="center" wrapText="1"/>
    </xf>
    <xf numFmtId="165" fontId="14" fillId="0" borderId="76" xfId="4" applyNumberFormat="1" applyFont="1" applyBorder="1" applyAlignment="1">
      <alignment horizontal="right" vertical="center" wrapText="1" indent="1"/>
    </xf>
    <xf numFmtId="165" fontId="37" fillId="0" borderId="77" xfId="4" applyNumberFormat="1" applyFont="1" applyBorder="1" applyAlignment="1">
      <alignment horizontal="left" vertical="center" wrapText="1" indent="1"/>
    </xf>
    <xf numFmtId="1" fontId="26" fillId="2" borderId="77" xfId="4" applyNumberFormat="1" applyFont="1" applyFill="1" applyBorder="1" applyAlignment="1">
      <alignment horizontal="center" vertical="center" wrapText="1"/>
    </xf>
    <xf numFmtId="165" fontId="37" fillId="0" borderId="77" xfId="4" applyNumberFormat="1" applyFont="1" applyBorder="1" applyAlignment="1">
      <alignment vertical="center" wrapText="1"/>
    </xf>
    <xf numFmtId="165" fontId="37" fillId="0" borderId="45" xfId="4" applyNumberFormat="1" applyFont="1" applyBorder="1" applyAlignment="1">
      <alignment vertical="center" wrapText="1"/>
    </xf>
    <xf numFmtId="165" fontId="37" fillId="0" borderId="78" xfId="4" applyNumberFormat="1" applyFont="1" applyBorder="1" applyAlignment="1">
      <alignment vertical="center" wrapText="1"/>
    </xf>
    <xf numFmtId="165" fontId="14" fillId="0" borderId="54" xfId="4" applyNumberFormat="1" applyFont="1" applyBorder="1" applyAlignment="1">
      <alignment horizontal="right" vertical="center" wrapText="1" indent="1"/>
    </xf>
    <xf numFmtId="165" fontId="15" fillId="0" borderId="42" xfId="4" applyNumberFormat="1" applyFont="1" applyBorder="1" applyAlignment="1" applyProtection="1">
      <alignment horizontal="left" vertical="center" wrapText="1" indent="1"/>
      <protection locked="0"/>
    </xf>
    <xf numFmtId="1" fontId="24" fillId="0" borderId="42" xfId="4" applyNumberFormat="1" applyFont="1" applyBorder="1" applyAlignment="1" applyProtection="1">
      <alignment horizontal="center" vertical="center" wrapText="1"/>
      <protection locked="0"/>
    </xf>
    <xf numFmtId="165" fontId="15" fillId="0" borderId="42" xfId="4" applyNumberFormat="1" applyFont="1" applyBorder="1" applyAlignment="1" applyProtection="1">
      <alignment vertical="center" wrapText="1"/>
      <protection locked="0"/>
    </xf>
    <xf numFmtId="165" fontId="15" fillId="0" borderId="79" xfId="4" applyNumberFormat="1" applyFont="1" applyBorder="1" applyAlignment="1" applyProtection="1">
      <alignment vertical="center" wrapText="1"/>
      <protection locked="0"/>
    </xf>
    <xf numFmtId="165" fontId="15" fillId="0" borderId="80" xfId="4" applyNumberFormat="1" applyFont="1" applyBorder="1" applyAlignment="1">
      <alignment vertical="center" wrapText="1"/>
    </xf>
    <xf numFmtId="165" fontId="37" fillId="0" borderId="42" xfId="4" applyNumberFormat="1" applyFont="1" applyBorder="1" applyAlignment="1">
      <alignment horizontal="left" vertical="center" wrapText="1" indent="1"/>
    </xf>
    <xf numFmtId="1" fontId="26" fillId="2" borderId="42" xfId="4" applyNumberFormat="1" applyFont="1" applyFill="1" applyBorder="1" applyAlignment="1">
      <alignment horizontal="center" vertical="center" wrapText="1"/>
    </xf>
    <xf numFmtId="165" fontId="37" fillId="0" borderId="42" xfId="4" applyNumberFormat="1" applyFont="1" applyBorder="1" applyAlignment="1">
      <alignment vertical="center" wrapText="1"/>
    </xf>
    <xf numFmtId="165" fontId="37" fillId="0" borderId="79" xfId="4" applyNumberFormat="1" applyFont="1" applyBorder="1" applyAlignment="1">
      <alignment vertical="center" wrapText="1"/>
    </xf>
    <xf numFmtId="165" fontId="37" fillId="0" borderId="80" xfId="4" applyNumberFormat="1" applyFont="1" applyBorder="1" applyAlignment="1">
      <alignment vertical="center" wrapText="1"/>
    </xf>
    <xf numFmtId="165" fontId="14" fillId="0" borderId="42" xfId="4" applyNumberFormat="1" applyFont="1" applyBorder="1" applyAlignment="1">
      <alignment horizontal="left" vertical="center" wrapText="1" indent="1"/>
    </xf>
    <xf numFmtId="165" fontId="14" fillId="0" borderId="81" xfId="4" applyNumberFormat="1" applyFont="1" applyBorder="1" applyAlignment="1">
      <alignment horizontal="right" vertical="center" wrapText="1" indent="1"/>
    </xf>
    <xf numFmtId="165" fontId="37" fillId="0" borderId="59" xfId="4" applyNumberFormat="1" applyFont="1" applyBorder="1" applyAlignment="1">
      <alignment horizontal="left" vertical="center" wrapText="1" indent="1"/>
    </xf>
    <xf numFmtId="1" fontId="26" fillId="2" borderId="82" xfId="4" applyNumberFormat="1" applyFont="1" applyFill="1" applyBorder="1" applyAlignment="1">
      <alignment horizontal="center" vertical="center" wrapText="1"/>
    </xf>
    <xf numFmtId="165" fontId="37" fillId="0" borderId="59" xfId="4" applyNumberFormat="1" applyFont="1" applyBorder="1" applyAlignment="1">
      <alignment vertical="center" wrapText="1"/>
    </xf>
    <xf numFmtId="165" fontId="37" fillId="0" borderId="83" xfId="4" applyNumberFormat="1" applyFont="1" applyBorder="1" applyAlignment="1">
      <alignment vertical="center" wrapText="1"/>
    </xf>
    <xf numFmtId="1" fontId="24" fillId="0" borderId="83" xfId="4" applyNumberFormat="1" applyFont="1" applyBorder="1" applyAlignment="1" applyProtection="1">
      <alignment horizontal="center" vertical="center" wrapText="1"/>
      <protection locked="0"/>
    </xf>
    <xf numFmtId="165" fontId="15" fillId="0" borderId="59" xfId="4" applyNumberFormat="1" applyFont="1" applyBorder="1" applyAlignment="1" applyProtection="1">
      <alignment vertical="center" wrapText="1"/>
      <protection locked="0"/>
    </xf>
    <xf numFmtId="165" fontId="15" fillId="0" borderId="83" xfId="4" applyNumberFormat="1" applyFont="1" applyBorder="1" applyAlignment="1" applyProtection="1">
      <alignment vertical="center" wrapText="1"/>
      <protection locked="0"/>
    </xf>
    <xf numFmtId="165" fontId="14" fillId="0" borderId="60" xfId="4" applyNumberFormat="1" applyFont="1" applyBorder="1" applyAlignment="1">
      <alignment horizontal="right" vertical="center" wrapText="1" indent="1"/>
    </xf>
    <xf numFmtId="165" fontId="14" fillId="0" borderId="61" xfId="4" applyNumberFormat="1" applyFont="1" applyBorder="1" applyAlignment="1">
      <alignment horizontal="left" vertical="center" wrapText="1" indent="1"/>
    </xf>
    <xf numFmtId="1" fontId="15" fillId="2" borderId="66" xfId="4" applyNumberFormat="1" applyFont="1" applyFill="1" applyBorder="1" applyAlignment="1">
      <alignment vertical="center" wrapText="1"/>
    </xf>
    <xf numFmtId="165" fontId="37" fillId="0" borderId="61" xfId="4" applyNumberFormat="1" applyFont="1" applyBorder="1" applyAlignment="1">
      <alignment vertical="center" wrapText="1"/>
    </xf>
    <xf numFmtId="165" fontId="37" fillId="0" borderId="67" xfId="4" applyNumberFormat="1" applyFont="1" applyBorder="1" applyAlignment="1">
      <alignment vertical="center" wrapText="1"/>
    </xf>
    <xf numFmtId="165" fontId="25" fillId="0" borderId="0" xfId="4" applyNumberFormat="1" applyAlignment="1">
      <alignment horizontal="center" vertical="center" wrapText="1"/>
    </xf>
    <xf numFmtId="0" fontId="25" fillId="0" borderId="0" xfId="4" applyAlignment="1">
      <alignment horizontal="center" vertical="center" wrapText="1"/>
    </xf>
    <xf numFmtId="0" fontId="25" fillId="0" borderId="0" xfId="4" applyAlignment="1">
      <alignment vertical="center" wrapText="1"/>
    </xf>
    <xf numFmtId="165" fontId="50" fillId="0" borderId="0" xfId="4" applyNumberFormat="1" applyFont="1" applyAlignment="1">
      <alignment horizontal="center" vertical="center" wrapText="1"/>
    </xf>
    <xf numFmtId="0" fontId="49" fillId="0" borderId="0" xfId="4" applyFont="1" applyAlignment="1">
      <alignment horizontal="center" wrapText="1"/>
    </xf>
    <xf numFmtId="165" fontId="12" fillId="0" borderId="0" xfId="4" applyNumberFormat="1" applyFont="1" applyAlignment="1">
      <alignment horizontal="right" vertical="center"/>
    </xf>
    <xf numFmtId="165" fontId="50" fillId="0" borderId="0" xfId="4" applyNumberFormat="1" applyFont="1" applyAlignment="1">
      <alignment vertical="center" wrapText="1"/>
    </xf>
    <xf numFmtId="0" fontId="13" fillId="0" borderId="60" xfId="4" applyFont="1" applyBorder="1" applyAlignment="1">
      <alignment horizontal="center" vertical="center" wrapText="1"/>
    </xf>
    <xf numFmtId="0" fontId="13" fillId="0" borderId="61" xfId="4" applyFont="1" applyBorder="1" applyAlignment="1">
      <alignment horizontal="center" vertical="center" wrapText="1"/>
    </xf>
    <xf numFmtId="0" fontId="13" fillId="0" borderId="62" xfId="4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14" fillId="0" borderId="60" xfId="4" applyFont="1" applyBorder="1" applyAlignment="1">
      <alignment horizontal="center" vertical="center" wrapText="1"/>
    </xf>
    <xf numFmtId="0" fontId="14" fillId="0" borderId="61" xfId="4" applyFont="1" applyBorder="1" applyAlignment="1">
      <alignment horizontal="center" vertical="center" wrapText="1"/>
    </xf>
    <xf numFmtId="0" fontId="14" fillId="0" borderId="62" xfId="4" applyFont="1" applyBorder="1" applyAlignment="1">
      <alignment horizontal="center" vertical="center" wrapText="1"/>
    </xf>
    <xf numFmtId="0" fontId="51" fillId="0" borderId="76" xfId="4" applyFont="1" applyBorder="1" applyAlignment="1">
      <alignment horizontal="center" vertical="center" wrapText="1"/>
    </xf>
    <xf numFmtId="0" fontId="16" fillId="0" borderId="84" xfId="4" applyFont="1" applyBorder="1" applyAlignment="1">
      <alignment horizontal="left" vertical="center" wrapText="1" indent="1"/>
    </xf>
    <xf numFmtId="165" fontId="51" fillId="0" borderId="53" xfId="4" applyNumberFormat="1" applyFont="1" applyBorder="1" applyAlignment="1" applyProtection="1">
      <alignment horizontal="right" vertical="center" wrapText="1" indent="1"/>
      <protection locked="0"/>
    </xf>
    <xf numFmtId="0" fontId="51" fillId="0" borderId="54" xfId="4" applyFont="1" applyBorder="1" applyAlignment="1">
      <alignment horizontal="center" vertical="center" wrapText="1"/>
    </xf>
    <xf numFmtId="0" fontId="16" fillId="0" borderId="85" xfId="4" applyFont="1" applyBorder="1" applyAlignment="1">
      <alignment horizontal="left" vertical="center" wrapText="1" indent="1"/>
    </xf>
    <xf numFmtId="165" fontId="51" fillId="0" borderId="56" xfId="4" applyNumberFormat="1" applyFont="1" applyBorder="1" applyAlignment="1" applyProtection="1">
      <alignment horizontal="right" vertical="center" wrapText="1" indent="1"/>
      <protection locked="0"/>
    </xf>
    <xf numFmtId="165" fontId="51" fillId="0" borderId="85" xfId="4" applyNumberFormat="1" applyFont="1" applyBorder="1" applyAlignment="1" applyProtection="1">
      <alignment horizontal="right" vertical="center" wrapText="1" indent="1"/>
      <protection locked="0"/>
    </xf>
    <xf numFmtId="0" fontId="16" fillId="0" borderId="85" xfId="4" applyFont="1" applyBorder="1" applyAlignment="1">
      <alignment horizontal="left" vertical="center" wrapText="1" indent="8"/>
    </xf>
    <xf numFmtId="0" fontId="51" fillId="0" borderId="55" xfId="4" applyFont="1" applyBorder="1" applyAlignment="1" applyProtection="1">
      <alignment vertical="center" wrapText="1"/>
      <protection locked="0"/>
    </xf>
    <xf numFmtId="0" fontId="51" fillId="0" borderId="86" xfId="4" applyFont="1" applyBorder="1" applyAlignment="1">
      <alignment horizontal="center" vertical="center" wrapText="1"/>
    </xf>
    <xf numFmtId="0" fontId="51" fillId="0" borderId="87" xfId="4" applyFont="1" applyBorder="1" applyAlignment="1" applyProtection="1">
      <alignment vertical="center" wrapText="1"/>
      <protection locked="0"/>
    </xf>
    <xf numFmtId="165" fontId="51" fillId="0" borderId="73" xfId="4" applyNumberFormat="1" applyFont="1" applyBorder="1" applyAlignment="1" applyProtection="1">
      <alignment horizontal="right" vertical="center" wrapText="1" indent="1"/>
      <protection locked="0"/>
    </xf>
    <xf numFmtId="0" fontId="37" fillId="0" borderId="60" xfId="4" applyFont="1" applyBorder="1" applyAlignment="1">
      <alignment horizontal="center" vertical="center" wrapText="1"/>
    </xf>
    <xf numFmtId="0" fontId="46" fillId="0" borderId="64" xfId="4" applyFont="1" applyBorder="1" applyAlignment="1">
      <alignment vertical="center" wrapText="1"/>
    </xf>
    <xf numFmtId="165" fontId="37" fillId="0" borderId="65" xfId="4" applyNumberFormat="1" applyFont="1" applyBorder="1" applyAlignment="1">
      <alignment vertical="center" wrapText="1"/>
    </xf>
    <xf numFmtId="0" fontId="25" fillId="0" borderId="0" xfId="4" applyAlignment="1">
      <alignment horizontal="right" vertical="center" wrapText="1"/>
    </xf>
    <xf numFmtId="0" fontId="25" fillId="0" borderId="0" xfId="4"/>
    <xf numFmtId="0" fontId="13" fillId="0" borderId="66" xfId="4" applyFont="1" applyBorder="1" applyAlignment="1">
      <alignment horizontal="center" vertical="center" wrapText="1"/>
    </xf>
    <xf numFmtId="0" fontId="51" fillId="0" borderId="54" xfId="4" applyFont="1" applyBorder="1" applyAlignment="1">
      <alignment horizontal="center" vertical="center"/>
    </xf>
    <xf numFmtId="0" fontId="51" fillId="0" borderId="55" xfId="4" applyFont="1" applyBorder="1" applyAlignment="1">
      <alignment vertical="center" wrapText="1"/>
    </xf>
    <xf numFmtId="165" fontId="51" fillId="0" borderId="55" xfId="4" applyNumberFormat="1" applyFont="1" applyBorder="1" applyAlignment="1" applyProtection="1">
      <alignment vertical="center"/>
      <protection locked="0"/>
    </xf>
    <xf numFmtId="165" fontId="51" fillId="0" borderId="79" xfId="4" applyNumberFormat="1" applyFont="1" applyBorder="1" applyAlignment="1" applyProtection="1">
      <alignment vertical="center"/>
      <protection locked="0"/>
    </xf>
    <xf numFmtId="165" fontId="37" fillId="0" borderId="79" xfId="4" applyNumberFormat="1" applyFont="1" applyBorder="1" applyAlignment="1">
      <alignment vertical="center"/>
    </xf>
    <xf numFmtId="165" fontId="37" fillId="0" borderId="56" xfId="4" applyNumberFormat="1" applyFont="1" applyBorder="1" applyAlignment="1">
      <alignment vertical="center"/>
    </xf>
    <xf numFmtId="0" fontId="51" fillId="0" borderId="86" xfId="4" applyFont="1" applyBorder="1" applyAlignment="1">
      <alignment horizontal="center" vertical="center"/>
    </xf>
    <xf numFmtId="0" fontId="51" fillId="0" borderId="82" xfId="4" applyFont="1" applyBorder="1" applyAlignment="1">
      <alignment vertical="center" wrapText="1"/>
    </xf>
    <xf numFmtId="0" fontId="51" fillId="0" borderId="82" xfId="4" applyFont="1" applyBorder="1" applyAlignment="1" applyProtection="1">
      <alignment vertical="center" wrapText="1"/>
      <protection locked="0"/>
    </xf>
    <xf numFmtId="165" fontId="51" fillId="0" borderId="82" xfId="4" applyNumberFormat="1" applyFont="1" applyBorder="1" applyAlignment="1" applyProtection="1">
      <alignment vertical="center"/>
      <protection locked="0"/>
    </xf>
    <xf numFmtId="165" fontId="51" fillId="0" borderId="93" xfId="4" applyNumberFormat="1" applyFont="1" applyBorder="1" applyAlignment="1" applyProtection="1">
      <alignment vertical="center"/>
      <protection locked="0"/>
    </xf>
    <xf numFmtId="0" fontId="51" fillId="0" borderId="94" xfId="4" applyFont="1" applyBorder="1" applyAlignment="1">
      <alignment horizontal="center" vertical="center"/>
    </xf>
    <xf numFmtId="0" fontId="51" fillId="0" borderId="87" xfId="4" applyFont="1" applyBorder="1" applyAlignment="1">
      <alignment vertical="center" wrapText="1"/>
    </xf>
    <xf numFmtId="165" fontId="51" fillId="0" borderId="87" xfId="4" applyNumberFormat="1" applyFont="1" applyBorder="1" applyAlignment="1" applyProtection="1">
      <alignment vertical="center"/>
      <protection locked="0"/>
    </xf>
    <xf numFmtId="165" fontId="51" fillId="0" borderId="72" xfId="4" applyNumberFormat="1" applyFont="1" applyBorder="1" applyAlignment="1" applyProtection="1">
      <alignment vertical="center"/>
      <protection locked="0"/>
    </xf>
    <xf numFmtId="165" fontId="37" fillId="0" borderId="61" xfId="4" applyNumberFormat="1" applyFont="1" applyBorder="1" applyAlignment="1">
      <alignment vertical="center"/>
    </xf>
    <xf numFmtId="165" fontId="37" fillId="0" borderId="66" xfId="4" applyNumberFormat="1" applyFont="1" applyBorder="1" applyAlignment="1">
      <alignment vertical="center"/>
    </xf>
    <xf numFmtId="165" fontId="37" fillId="0" borderId="62" xfId="4" applyNumberFormat="1" applyFont="1" applyBorder="1" applyAlignment="1">
      <alignment vertical="center"/>
    </xf>
    <xf numFmtId="0" fontId="19" fillId="0" borderId="0" xfId="4" applyFont="1"/>
    <xf numFmtId="0" fontId="25" fillId="0" borderId="0" xfId="4" applyProtection="1">
      <protection locked="0"/>
    </xf>
    <xf numFmtId="165" fontId="37" fillId="0" borderId="73" xfId="4" applyNumberFormat="1" applyFont="1" applyBorder="1" applyAlignment="1">
      <alignment vertical="center"/>
    </xf>
    <xf numFmtId="165" fontId="46" fillId="0" borderId="61" xfId="4" applyNumberFormat="1" applyFont="1" applyBorder="1" applyAlignment="1">
      <alignment vertical="center"/>
    </xf>
    <xf numFmtId="165" fontId="13" fillId="0" borderId="87" xfId="4" applyNumberFormat="1" applyFont="1" applyBorder="1" applyAlignment="1">
      <alignment horizontal="center" vertical="center"/>
    </xf>
    <xf numFmtId="165" fontId="13" fillId="0" borderId="43" xfId="4" applyNumberFormat="1" applyFont="1" applyBorder="1" applyAlignment="1">
      <alignment horizontal="center" vertical="center" wrapText="1"/>
    </xf>
    <xf numFmtId="165" fontId="13" fillId="0" borderId="67" xfId="4" applyNumberFormat="1" applyFont="1" applyBorder="1" applyAlignment="1">
      <alignment horizontal="center" vertical="center" wrapText="1"/>
    </xf>
    <xf numFmtId="165" fontId="13" fillId="0" borderId="66" xfId="4" applyNumberFormat="1" applyFont="1" applyBorder="1" applyAlignment="1">
      <alignment horizontal="center" vertical="center" wrapText="1"/>
    </xf>
    <xf numFmtId="165" fontId="13" fillId="0" borderId="62" xfId="4" applyNumberFormat="1" applyFont="1" applyBorder="1" applyAlignment="1">
      <alignment horizontal="center" vertical="center" wrapText="1"/>
    </xf>
    <xf numFmtId="165" fontId="43" fillId="0" borderId="0" xfId="4" applyNumberFormat="1" applyFont="1" applyAlignment="1">
      <alignment horizontal="center" vertical="center" wrapText="1"/>
    </xf>
    <xf numFmtId="165" fontId="14" fillId="0" borderId="67" xfId="4" applyNumberFormat="1" applyFont="1" applyBorder="1" applyAlignment="1">
      <alignment horizontal="left" vertical="center" wrapText="1" indent="1"/>
    </xf>
    <xf numFmtId="165" fontId="24" fillId="2" borderId="67" xfId="4" applyNumberFormat="1" applyFont="1" applyFill="1" applyBorder="1" applyAlignment="1">
      <alignment horizontal="left" vertical="center" wrapText="1" indent="2"/>
    </xf>
    <xf numFmtId="165" fontId="24" fillId="2" borderId="95" xfId="4" applyNumberFormat="1" applyFont="1" applyFill="1" applyBorder="1" applyAlignment="1">
      <alignment horizontal="left" vertical="center" wrapText="1" indent="2"/>
    </xf>
    <xf numFmtId="165" fontId="14" fillId="0" borderId="60" xfId="4" applyNumberFormat="1" applyFont="1" applyBorder="1" applyAlignment="1">
      <alignment vertical="center" wrapText="1"/>
    </xf>
    <xf numFmtId="165" fontId="14" fillId="0" borderId="61" xfId="4" applyNumberFormat="1" applyFont="1" applyBorder="1" applyAlignment="1">
      <alignment vertical="center" wrapText="1"/>
    </xf>
    <xf numFmtId="165" fontId="14" fillId="0" borderId="62" xfId="4" applyNumberFormat="1" applyFont="1" applyBorder="1" applyAlignment="1">
      <alignment vertical="center" wrapText="1"/>
    </xf>
    <xf numFmtId="165" fontId="15" fillId="0" borderId="80" xfId="4" applyNumberFormat="1" applyFont="1" applyBorder="1" applyAlignment="1" applyProtection="1">
      <alignment horizontal="left" vertical="center" wrapText="1" indent="1"/>
      <protection locked="0"/>
    </xf>
    <xf numFmtId="169" fontId="24" fillId="0" borderId="80" xfId="4" applyNumberFormat="1" applyFont="1" applyBorder="1" applyAlignment="1" applyProtection="1">
      <alignment horizontal="right" vertical="center" wrapText="1" indent="2"/>
      <protection locked="0"/>
    </xf>
    <xf numFmtId="169" fontId="24" fillId="0" borderId="55" xfId="4" applyNumberFormat="1" applyFont="1" applyBorder="1" applyAlignment="1" applyProtection="1">
      <alignment horizontal="right" vertical="center" wrapText="1" indent="2"/>
      <protection locked="0"/>
    </xf>
    <xf numFmtId="165" fontId="15" fillId="0" borderId="54" xfId="4" applyNumberFormat="1" applyFont="1" applyBorder="1" applyAlignment="1" applyProtection="1">
      <alignment vertical="center" wrapText="1"/>
      <protection locked="0"/>
    </xf>
    <xf numFmtId="165" fontId="15" fillId="0" borderId="55" xfId="4" applyNumberFormat="1" applyFont="1" applyBorder="1" applyAlignment="1" applyProtection="1">
      <alignment vertical="center" wrapText="1"/>
      <protection locked="0"/>
    </xf>
    <xf numFmtId="165" fontId="15" fillId="0" borderId="56" xfId="4" applyNumberFormat="1" applyFont="1" applyBorder="1" applyAlignment="1" applyProtection="1">
      <alignment vertical="center" wrapText="1"/>
      <protection locked="0"/>
    </xf>
    <xf numFmtId="165" fontId="24" fillId="2" borderId="67" xfId="4" applyNumberFormat="1" applyFont="1" applyFill="1" applyBorder="1" applyAlignment="1">
      <alignment horizontal="right" vertical="center" wrapText="1" indent="2"/>
    </xf>
    <xf numFmtId="165" fontId="24" fillId="2" borderId="95" xfId="4" applyNumberFormat="1" applyFont="1" applyFill="1" applyBorder="1" applyAlignment="1">
      <alignment horizontal="right" vertical="center" wrapText="1" indent="2"/>
    </xf>
    <xf numFmtId="0" fontId="27" fillId="0" borderId="0" xfId="6"/>
    <xf numFmtId="0" fontId="28" fillId="0" borderId="98" xfId="9" applyBorder="1"/>
    <xf numFmtId="0" fontId="28" fillId="0" borderId="0" xfId="9"/>
    <xf numFmtId="0" fontId="3" fillId="0" borderId="0" xfId="19"/>
    <xf numFmtId="0" fontId="3" fillId="0" borderId="42" xfId="19" applyBorder="1"/>
    <xf numFmtId="0" fontId="58" fillId="0" borderId="0" xfId="9" applyFont="1"/>
    <xf numFmtId="0" fontId="58" fillId="0" borderId="98" xfId="9" applyFont="1" applyBorder="1"/>
    <xf numFmtId="0" fontId="59" fillId="0" borderId="98" xfId="9" applyFont="1" applyBorder="1"/>
    <xf numFmtId="0" fontId="61" fillId="0" borderId="98" xfId="9" applyFont="1" applyBorder="1" applyAlignment="1">
      <alignment horizontal="center" vertical="center" wrapText="1"/>
    </xf>
    <xf numFmtId="0" fontId="58" fillId="0" borderId="0" xfId="9" applyFont="1" applyAlignment="1">
      <alignment horizontal="center" vertical="center"/>
    </xf>
    <xf numFmtId="0" fontId="62" fillId="0" borderId="98" xfId="9" applyFont="1" applyBorder="1" applyAlignment="1">
      <alignment vertical="center" wrapText="1"/>
    </xf>
    <xf numFmtId="170" fontId="63" fillId="0" borderId="98" xfId="9" applyNumberFormat="1" applyFont="1" applyBorder="1" applyAlignment="1">
      <alignment horizontal="center" vertical="center"/>
    </xf>
    <xf numFmtId="171" fontId="62" fillId="0" borderId="98" xfId="9" applyNumberFormat="1" applyFont="1" applyBorder="1" applyAlignment="1" applyProtection="1">
      <alignment horizontal="right" vertical="center" wrapText="1"/>
      <protection locked="0"/>
    </xf>
    <xf numFmtId="0" fontId="58" fillId="0" borderId="0" xfId="9" applyFont="1" applyAlignment="1">
      <alignment vertical="center"/>
    </xf>
    <xf numFmtId="171" fontId="62" fillId="0" borderId="98" xfId="9" applyNumberFormat="1" applyFont="1" applyBorder="1" applyAlignment="1">
      <alignment horizontal="right" vertical="center" wrapText="1"/>
    </xf>
    <xf numFmtId="0" fontId="64" fillId="0" borderId="98" xfId="9" applyFont="1" applyBorder="1" applyAlignment="1">
      <alignment horizontal="left" vertical="center" wrapText="1" indent="1"/>
    </xf>
    <xf numFmtId="171" fontId="61" fillId="0" borderId="98" xfId="9" applyNumberFormat="1" applyFont="1" applyBorder="1" applyAlignment="1" applyProtection="1">
      <alignment horizontal="right" vertical="center" wrapText="1"/>
      <protection locked="0"/>
    </xf>
    <xf numFmtId="171" fontId="63" fillId="0" borderId="98" xfId="9" applyNumberFormat="1" applyFont="1" applyBorder="1" applyAlignment="1" applyProtection="1">
      <alignment horizontal="right" vertical="center" wrapText="1"/>
      <protection locked="0"/>
    </xf>
    <xf numFmtId="171" fontId="63" fillId="0" borderId="98" xfId="9" applyNumberFormat="1" applyFont="1" applyBorder="1" applyAlignment="1">
      <alignment horizontal="right" vertical="center" wrapText="1"/>
    </xf>
    <xf numFmtId="0" fontId="65" fillId="0" borderId="0" xfId="9" applyFont="1"/>
    <xf numFmtId="0" fontId="28" fillId="0" borderId="0" xfId="9" applyAlignment="1">
      <alignment vertical="center"/>
    </xf>
    <xf numFmtId="0" fontId="28" fillId="0" borderId="98" xfId="9" applyBorder="1" applyAlignment="1">
      <alignment vertical="center" wrapText="1"/>
    </xf>
    <xf numFmtId="0" fontId="28" fillId="0" borderId="98" xfId="9" applyBorder="1" applyAlignment="1">
      <alignment vertical="center"/>
    </xf>
    <xf numFmtId="0" fontId="28" fillId="0" borderId="98" xfId="9" applyBorder="1" applyAlignment="1">
      <alignment horizontal="center" vertical="center"/>
    </xf>
    <xf numFmtId="0" fontId="28" fillId="0" borderId="0" xfId="9" applyAlignment="1">
      <alignment horizontal="center" vertical="center"/>
    </xf>
    <xf numFmtId="49" fontId="62" fillId="0" borderId="98" xfId="9" applyNumberFormat="1" applyFont="1" applyBorder="1" applyAlignment="1">
      <alignment horizontal="center" vertical="center" wrapText="1"/>
    </xf>
    <xf numFmtId="49" fontId="62" fillId="0" borderId="98" xfId="9" applyNumberFormat="1" applyFont="1" applyBorder="1" applyAlignment="1">
      <alignment horizontal="center" vertical="center"/>
    </xf>
    <xf numFmtId="49" fontId="28" fillId="0" borderId="98" xfId="9" applyNumberFormat="1" applyBorder="1" applyAlignment="1">
      <alignment horizontal="center" vertical="center"/>
    </xf>
    <xf numFmtId="49" fontId="28" fillId="0" borderId="0" xfId="9" applyNumberFormat="1" applyAlignment="1">
      <alignment horizontal="center" vertical="center"/>
    </xf>
    <xf numFmtId="172" fontId="63" fillId="0" borderId="98" xfId="9" applyNumberFormat="1" applyFont="1" applyBorder="1" applyAlignment="1" applyProtection="1">
      <alignment vertical="center"/>
      <protection locked="0"/>
    </xf>
    <xf numFmtId="172" fontId="62" fillId="0" borderId="98" xfId="9" applyNumberFormat="1" applyFont="1" applyBorder="1" applyAlignment="1">
      <alignment vertical="center"/>
    </xf>
    <xf numFmtId="172" fontId="62" fillId="0" borderId="98" xfId="9" applyNumberFormat="1" applyFont="1" applyBorder="1" applyAlignment="1" applyProtection="1">
      <alignment vertical="center"/>
      <protection locked="0"/>
    </xf>
    <xf numFmtId="0" fontId="62" fillId="0" borderId="98" xfId="9" applyFont="1" applyBorder="1" applyAlignment="1">
      <alignment horizontal="left" vertical="center" wrapText="1"/>
    </xf>
    <xf numFmtId="0" fontId="67" fillId="0" borderId="98" xfId="9" applyFont="1" applyBorder="1" applyAlignment="1">
      <alignment horizontal="center" vertical="center"/>
    </xf>
    <xf numFmtId="0" fontId="28" fillId="0" borderId="0" xfId="9" applyAlignment="1">
      <alignment vertical="center" wrapText="1"/>
    </xf>
    <xf numFmtId="0" fontId="68" fillId="0" borderId="0" xfId="9" applyFont="1" applyAlignment="1">
      <alignment horizontal="center" vertical="center"/>
    </xf>
    <xf numFmtId="167" fontId="33" fillId="0" borderId="99" xfId="14" applyNumberFormat="1" applyFont="1" applyBorder="1" applyAlignment="1">
      <alignment horizontal="right" vertical="top" wrapText="1"/>
    </xf>
    <xf numFmtId="167" fontId="34" fillId="0" borderId="100" xfId="14" applyNumberFormat="1" applyFont="1" applyBorder="1" applyAlignment="1">
      <alignment horizontal="right" vertical="top" wrapText="1"/>
    </xf>
    <xf numFmtId="167" fontId="33" fillId="0" borderId="42" xfId="14" applyNumberFormat="1" applyFont="1" applyBorder="1" applyAlignment="1">
      <alignment horizontal="right" vertical="top" wrapText="1"/>
    </xf>
    <xf numFmtId="167" fontId="34" fillId="0" borderId="42" xfId="14" applyNumberFormat="1" applyFont="1" applyBorder="1" applyAlignment="1">
      <alignment horizontal="right" vertical="top" wrapText="1"/>
    </xf>
    <xf numFmtId="0" fontId="2" fillId="0" borderId="42" xfId="19" applyFont="1" applyBorder="1"/>
    <xf numFmtId="0" fontId="60" fillId="0" borderId="98" xfId="9" applyFont="1" applyBorder="1" applyAlignment="1">
      <alignment horizontal="right"/>
    </xf>
    <xf numFmtId="0" fontId="60" fillId="0" borderId="98" xfId="9" applyFont="1" applyBorder="1" applyAlignment="1">
      <alignment horizontal="center" wrapText="1"/>
    </xf>
    <xf numFmtId="165" fontId="69" fillId="0" borderId="42" xfId="4" applyNumberFormat="1" applyFont="1" applyBorder="1" applyAlignment="1" applyProtection="1">
      <alignment horizontal="left" vertical="center" wrapText="1" indent="1"/>
      <protection locked="0"/>
    </xf>
    <xf numFmtId="3" fontId="0" fillId="0" borderId="0" xfId="0" applyNumberFormat="1" applyAlignment="1">
      <alignment horizontal="right"/>
    </xf>
    <xf numFmtId="0" fontId="0" fillId="0" borderId="55" xfId="0" applyBorder="1"/>
    <xf numFmtId="0" fontId="28" fillId="0" borderId="55" xfId="9" applyBorder="1"/>
    <xf numFmtId="165" fontId="15" fillId="0" borderId="23" xfId="3" applyNumberFormat="1" applyFont="1" applyBorder="1" applyAlignment="1" applyProtection="1">
      <alignment horizontal="right" vertical="center" wrapText="1" indent="1"/>
      <protection locked="0"/>
    </xf>
    <xf numFmtId="165" fontId="15" fillId="0" borderId="24" xfId="3" applyNumberFormat="1" applyFont="1" applyBorder="1" applyAlignment="1" applyProtection="1">
      <alignment horizontal="right" vertical="center" wrapText="1" indent="1"/>
      <protection locked="0"/>
    </xf>
    <xf numFmtId="165" fontId="15" fillId="0" borderId="25" xfId="3" applyNumberFormat="1" applyFont="1" applyBorder="1" applyAlignment="1" applyProtection="1">
      <alignment horizontal="right" vertical="center" wrapText="1" indent="1"/>
      <protection locked="0"/>
    </xf>
    <xf numFmtId="165" fontId="15" fillId="0" borderId="23" xfId="3" applyNumberFormat="1" applyFont="1" applyBorder="1" applyAlignment="1">
      <alignment horizontal="right" vertical="center" wrapText="1" indent="1"/>
    </xf>
    <xf numFmtId="165" fontId="14" fillId="0" borderId="4" xfId="3" applyNumberFormat="1" applyFont="1" applyBorder="1" applyAlignment="1" applyProtection="1">
      <alignment horizontal="right" vertical="center" wrapText="1" indent="1"/>
      <protection locked="0"/>
    </xf>
    <xf numFmtId="9" fontId="15" fillId="0" borderId="38" xfId="20" applyFont="1" applyFill="1" applyBorder="1" applyAlignment="1" applyProtection="1">
      <alignment horizontal="right" vertical="center" wrapText="1" indent="1"/>
    </xf>
    <xf numFmtId="9" fontId="14" fillId="0" borderId="37" xfId="20" applyFont="1" applyFill="1" applyBorder="1" applyAlignment="1" applyProtection="1">
      <alignment horizontal="right" vertical="center" wrapText="1" indent="1"/>
    </xf>
    <xf numFmtId="165" fontId="20" fillId="0" borderId="41" xfId="0" applyNumberFormat="1" applyFont="1" applyBorder="1" applyAlignment="1">
      <alignment horizontal="right" vertical="center" wrapText="1" indent="1"/>
    </xf>
    <xf numFmtId="9" fontId="20" fillId="0" borderId="41" xfId="20" applyFont="1" applyFill="1" applyBorder="1" applyAlignment="1" applyProtection="1">
      <alignment horizontal="right" vertical="center" wrapText="1" indent="1"/>
    </xf>
    <xf numFmtId="9" fontId="14" fillId="0" borderId="3" xfId="20" applyFont="1" applyFill="1" applyBorder="1" applyAlignment="1" applyProtection="1">
      <alignment horizontal="right" vertical="center" wrapText="1" indent="1"/>
    </xf>
    <xf numFmtId="9" fontId="19" fillId="0" borderId="31" xfId="20" applyFont="1" applyFill="1" applyBorder="1" applyAlignment="1" applyProtection="1">
      <alignment horizontal="right" vertical="center" wrapText="1" indent="1"/>
    </xf>
    <xf numFmtId="9" fontId="15" fillId="0" borderId="18" xfId="20" applyFont="1" applyFill="1" applyBorder="1" applyAlignment="1" applyProtection="1">
      <alignment horizontal="right" vertical="center" wrapText="1" indent="1"/>
    </xf>
    <xf numFmtId="9" fontId="14" fillId="0" borderId="4" xfId="20" applyFont="1" applyFill="1" applyBorder="1" applyAlignment="1" applyProtection="1">
      <alignment horizontal="right" vertical="center" wrapText="1" indent="1"/>
    </xf>
    <xf numFmtId="3" fontId="25" fillId="0" borderId="42" xfId="15" applyNumberFormat="1" applyBorder="1" applyAlignment="1">
      <alignment horizontal="right"/>
    </xf>
    <xf numFmtId="0" fontId="21" fillId="0" borderId="55" xfId="0" applyFont="1" applyBorder="1" applyAlignment="1">
      <alignment horizontal="left"/>
    </xf>
    <xf numFmtId="0" fontId="21" fillId="0" borderId="55" xfId="0" applyFont="1" applyBorder="1" applyAlignment="1">
      <alignment horizontal="center"/>
    </xf>
    <xf numFmtId="0" fontId="72" fillId="0" borderId="55" xfId="0" applyFont="1" applyBorder="1" applyAlignment="1">
      <alignment horizontal="left"/>
    </xf>
    <xf numFmtId="0" fontId="72" fillId="0" borderId="55" xfId="0" applyFont="1" applyBorder="1" applyAlignment="1">
      <alignment horizontal="right"/>
    </xf>
    <xf numFmtId="0" fontId="26" fillId="0" borderId="55" xfId="0" applyFont="1" applyBorder="1"/>
    <xf numFmtId="0" fontId="73" fillId="0" borderId="55" xfId="0" applyFont="1" applyBorder="1" applyAlignment="1">
      <alignment horizontal="right"/>
    </xf>
    <xf numFmtId="0" fontId="74" fillId="0" borderId="55" xfId="9" applyFont="1" applyBorder="1"/>
    <xf numFmtId="165" fontId="14" fillId="0" borderId="105" xfId="3" applyNumberFormat="1" applyFont="1" applyBorder="1" applyAlignment="1">
      <alignment horizontal="right" vertical="center" wrapText="1" indent="1"/>
    </xf>
    <xf numFmtId="10" fontId="15" fillId="0" borderId="25" xfId="3" applyNumberFormat="1" applyFont="1" applyBorder="1" applyAlignment="1">
      <alignment horizontal="right" vertical="center" wrapText="1" indent="1"/>
    </xf>
    <xf numFmtId="10" fontId="37" fillId="0" borderId="67" xfId="3" applyNumberFormat="1" applyFont="1" applyBorder="1" applyAlignment="1">
      <alignment horizontal="right" vertical="center" wrapText="1" indent="1"/>
    </xf>
    <xf numFmtId="3" fontId="15" fillId="0" borderId="24" xfId="3" applyNumberFormat="1" applyFont="1" applyBorder="1" applyAlignment="1">
      <alignment horizontal="right" vertical="center" wrapText="1" indent="1"/>
    </xf>
    <xf numFmtId="165" fontId="14" fillId="0" borderId="7" xfId="3" applyNumberFormat="1" applyFont="1" applyBorder="1" applyAlignment="1">
      <alignment horizontal="right" vertical="center" wrapText="1" indent="1"/>
    </xf>
    <xf numFmtId="165" fontId="15" fillId="0" borderId="106" xfId="3" applyNumberFormat="1" applyFont="1" applyBorder="1" applyAlignment="1" applyProtection="1">
      <alignment horizontal="right" vertical="center" wrapText="1" indent="1"/>
      <protection locked="0"/>
    </xf>
    <xf numFmtId="165" fontId="15" fillId="0" borderId="55" xfId="3" applyNumberFormat="1" applyFont="1" applyBorder="1" applyAlignment="1" applyProtection="1">
      <alignment horizontal="right" vertical="center" wrapText="1" indent="1"/>
      <protection locked="0"/>
    </xf>
    <xf numFmtId="3" fontId="15" fillId="0" borderId="55" xfId="3" applyNumberFormat="1" applyFont="1" applyBorder="1" applyAlignment="1" applyProtection="1">
      <alignment horizontal="right" vertical="center" wrapText="1" indent="1"/>
      <protection locked="0"/>
    </xf>
    <xf numFmtId="165" fontId="15" fillId="0" borderId="107" xfId="3" applyNumberFormat="1" applyFont="1" applyBorder="1" applyAlignment="1" applyProtection="1">
      <alignment horizontal="right" vertical="center" wrapText="1" indent="1"/>
      <protection locked="0"/>
    </xf>
    <xf numFmtId="165" fontId="17" fillId="0" borderId="4" xfId="0" applyNumberFormat="1" applyFont="1" applyBorder="1" applyAlignment="1">
      <alignment horizontal="right" vertical="center" wrapText="1" indent="1"/>
    </xf>
    <xf numFmtId="0" fontId="14" fillId="0" borderId="105" xfId="3" applyFont="1" applyBorder="1" applyAlignment="1">
      <alignment vertical="center" wrapText="1"/>
    </xf>
    <xf numFmtId="165" fontId="15" fillId="0" borderId="25" xfId="3" applyNumberFormat="1" applyFont="1" applyBorder="1" applyAlignment="1">
      <alignment horizontal="right" vertical="center" wrapText="1" indent="1"/>
    </xf>
    <xf numFmtId="165" fontId="15" fillId="0" borderId="52" xfId="3" applyNumberFormat="1" applyFont="1" applyBorder="1" applyAlignment="1" applyProtection="1">
      <alignment horizontal="right" vertical="center" wrapText="1" indent="1"/>
      <protection locked="0"/>
    </xf>
    <xf numFmtId="165" fontId="14" fillId="0" borderId="108" xfId="3" applyNumberFormat="1" applyFont="1" applyBorder="1" applyAlignment="1">
      <alignment horizontal="right" vertical="center" wrapText="1" indent="1"/>
    </xf>
    <xf numFmtId="165" fontId="14" fillId="0" borderId="109" xfId="3" applyNumberFormat="1" applyFont="1" applyBorder="1" applyAlignment="1">
      <alignment horizontal="right" vertical="center" wrapText="1" indent="1"/>
    </xf>
    <xf numFmtId="165" fontId="14" fillId="0" borderId="110" xfId="3" applyNumberFormat="1" applyFont="1" applyBorder="1" applyAlignment="1">
      <alignment horizontal="right" vertical="center" wrapText="1" indent="1"/>
    </xf>
    <xf numFmtId="10" fontId="14" fillId="0" borderId="111" xfId="3" applyNumberFormat="1" applyFont="1" applyBorder="1" applyAlignment="1">
      <alignment horizontal="right" vertical="center" wrapText="1" indent="1"/>
    </xf>
    <xf numFmtId="0" fontId="14" fillId="0" borderId="105" xfId="3" applyFont="1" applyBorder="1" applyAlignment="1">
      <alignment horizontal="left" vertical="center" wrapText="1" indent="1"/>
    </xf>
    <xf numFmtId="165" fontId="15" fillId="0" borderId="82" xfId="3" applyNumberFormat="1" applyFont="1" applyBorder="1" applyAlignment="1" applyProtection="1">
      <alignment horizontal="right" vertical="center" wrapText="1" indent="1"/>
      <protection locked="0"/>
    </xf>
    <xf numFmtId="165" fontId="14" fillId="0" borderId="43" xfId="3" applyNumberFormat="1" applyFont="1" applyBorder="1" applyAlignment="1">
      <alignment horizontal="right" vertical="center" wrapText="1" indent="1"/>
    </xf>
    <xf numFmtId="165" fontId="14" fillId="0" borderId="112" xfId="3" applyNumberFormat="1" applyFont="1" applyBorder="1" applyAlignment="1">
      <alignment horizontal="right" vertical="center" wrapText="1" indent="1"/>
    </xf>
    <xf numFmtId="3" fontId="33" fillId="0" borderId="55" xfId="0" applyNumberFormat="1" applyFont="1" applyBorder="1" applyAlignment="1">
      <alignment horizontal="right" vertical="top" wrapText="1"/>
    </xf>
    <xf numFmtId="3" fontId="34" fillId="0" borderId="55" xfId="0" applyNumberFormat="1" applyFont="1" applyBorder="1" applyAlignment="1">
      <alignment horizontal="right" vertical="top" wrapText="1"/>
    </xf>
    <xf numFmtId="173" fontId="15" fillId="0" borderId="42" xfId="17" applyNumberFormat="1" applyFont="1" applyBorder="1" applyProtection="1">
      <protection locked="0"/>
    </xf>
    <xf numFmtId="173" fontId="37" fillId="0" borderId="42" xfId="17" applyNumberFormat="1" applyFont="1" applyBorder="1" applyProtection="1">
      <protection locked="0"/>
    </xf>
    <xf numFmtId="0" fontId="14" fillId="0" borderId="50" xfId="17" applyFont="1" applyBorder="1" applyAlignment="1">
      <alignment horizontal="center" vertical="center" wrapText="1"/>
    </xf>
    <xf numFmtId="173" fontId="15" fillId="0" borderId="52" xfId="17" applyNumberFormat="1" applyFont="1" applyBorder="1"/>
    <xf numFmtId="166" fontId="14" fillId="0" borderId="67" xfId="17" applyNumberFormat="1" applyFont="1" applyBorder="1" applyAlignment="1">
      <alignment horizontal="right" vertical="center"/>
    </xf>
    <xf numFmtId="167" fontId="34" fillId="0" borderId="67" xfId="14" applyNumberFormat="1" applyFont="1" applyBorder="1" applyAlignment="1">
      <alignment horizontal="right" vertical="top" wrapText="1"/>
    </xf>
    <xf numFmtId="173" fontId="33" fillId="0" borderId="52" xfId="14" applyNumberFormat="1" applyFont="1" applyBorder="1" applyAlignment="1">
      <alignment horizontal="right" vertical="top" wrapText="1"/>
    </xf>
    <xf numFmtId="173" fontId="34" fillId="0" borderId="62" xfId="14" applyNumberFormat="1" applyFont="1" applyBorder="1" applyAlignment="1">
      <alignment horizontal="right" vertical="top" wrapText="1"/>
    </xf>
    <xf numFmtId="3" fontId="48" fillId="0" borderId="42" xfId="15" applyNumberFormat="1" applyFont="1" applyBorder="1" applyAlignment="1" applyProtection="1">
      <alignment horizontal="right" vertical="center"/>
      <protection locked="0"/>
    </xf>
    <xf numFmtId="168" fontId="26" fillId="0" borderId="42" xfId="15" applyNumberFormat="1" applyFont="1" applyBorder="1" applyAlignment="1" applyProtection="1">
      <alignment horizontal="right" vertical="center" wrapText="1" indent="1"/>
      <protection locked="0"/>
    </xf>
    <xf numFmtId="3" fontId="15" fillId="0" borderId="42" xfId="4" applyNumberFormat="1" applyFont="1" applyBorder="1" applyAlignment="1" applyProtection="1">
      <alignment vertical="center" wrapText="1"/>
      <protection locked="0"/>
    </xf>
    <xf numFmtId="3" fontId="37" fillId="0" borderId="42" xfId="4" applyNumberFormat="1" applyFont="1" applyBorder="1" applyAlignment="1">
      <alignment vertical="center" wrapText="1"/>
    </xf>
    <xf numFmtId="3" fontId="15" fillId="0" borderId="79" xfId="4" applyNumberFormat="1" applyFont="1" applyBorder="1" applyAlignment="1" applyProtection="1">
      <alignment vertical="center" wrapText="1"/>
      <protection locked="0"/>
    </xf>
    <xf numFmtId="3" fontId="37" fillId="0" borderId="61" xfId="4" applyNumberFormat="1" applyFont="1" applyBorder="1" applyAlignment="1">
      <alignment vertical="center" wrapText="1"/>
    </xf>
    <xf numFmtId="3" fontId="37" fillId="0" borderId="66" xfId="4" applyNumberFormat="1" applyFont="1" applyBorder="1" applyAlignment="1">
      <alignment vertical="center" wrapText="1"/>
    </xf>
    <xf numFmtId="0" fontId="0" fillId="0" borderId="113" xfId="0" applyBorder="1" applyAlignment="1">
      <alignment horizontal="center"/>
    </xf>
    <xf numFmtId="0" fontId="0" fillId="0" borderId="42" xfId="0" applyBorder="1" applyAlignment="1">
      <alignment horizontal="center" vertical="center" wrapText="1"/>
    </xf>
    <xf numFmtId="0" fontId="0" fillId="0" borderId="42" xfId="0" applyBorder="1" applyAlignment="1">
      <alignment wrapText="1"/>
    </xf>
    <xf numFmtId="174" fontId="0" fillId="0" borderId="42" xfId="0" applyNumberFormat="1" applyBorder="1"/>
    <xf numFmtId="0" fontId="26" fillId="0" borderId="42" xfId="0" applyFont="1" applyBorder="1"/>
    <xf numFmtId="174" fontId="26" fillId="0" borderId="42" xfId="0" applyNumberFormat="1" applyFont="1" applyBorder="1"/>
    <xf numFmtId="0" fontId="0" fillId="0" borderId="113" xfId="0" applyBorder="1"/>
    <xf numFmtId="0" fontId="0" fillId="0" borderId="0" xfId="0" applyAlignment="1">
      <alignment horizontal="right"/>
    </xf>
    <xf numFmtId="0" fontId="0" fillId="0" borderId="0" xfId="0" applyBorder="1"/>
    <xf numFmtId="0" fontId="0" fillId="0" borderId="113" xfId="0" applyBorder="1" applyAlignment="1">
      <alignment horizontal="center" vertical="center" wrapText="1"/>
    </xf>
    <xf numFmtId="174" fontId="0" fillId="0" borderId="113" xfId="0" applyNumberFormat="1" applyBorder="1"/>
    <xf numFmtId="174" fontId="26" fillId="0" borderId="113" xfId="0" applyNumberFormat="1" applyFont="1" applyBorder="1"/>
    <xf numFmtId="3" fontId="0" fillId="0" borderId="0" xfId="0" applyNumberFormat="1" applyBorder="1"/>
    <xf numFmtId="165" fontId="11" fillId="0" borderId="1" xfId="3" applyNumberFormat="1" applyFont="1" applyBorder="1" applyAlignment="1">
      <alignment horizontal="left" vertical="center"/>
    </xf>
    <xf numFmtId="165" fontId="10" fillId="0" borderId="0" xfId="3" applyNumberFormat="1" applyFont="1" applyAlignment="1">
      <alignment horizontal="center" vertical="center"/>
    </xf>
    <xf numFmtId="165" fontId="11" fillId="0" borderId="1" xfId="3" applyNumberFormat="1" applyFont="1" applyBorder="1" applyAlignment="1">
      <alignment horizontal="left"/>
    </xf>
    <xf numFmtId="0" fontId="10" fillId="0" borderId="0" xfId="3" applyFont="1" applyAlignment="1">
      <alignment horizontal="center"/>
    </xf>
    <xf numFmtId="165" fontId="13" fillId="0" borderId="26" xfId="0" applyNumberFormat="1" applyFont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35" fillId="0" borderId="0" xfId="17" applyFont="1" applyAlignment="1" applyProtection="1">
      <alignment horizontal="center"/>
      <protection locked="0"/>
    </xf>
    <xf numFmtId="0" fontId="10" fillId="0" borderId="0" xfId="17" applyFont="1" applyAlignment="1">
      <alignment horizontal="center" wrapText="1"/>
    </xf>
    <xf numFmtId="0" fontId="10" fillId="0" borderId="0" xfId="17" applyFont="1" applyAlignment="1">
      <alignment horizontal="center"/>
    </xf>
    <xf numFmtId="0" fontId="10" fillId="0" borderId="43" xfId="17" applyFont="1" applyBorder="1" applyAlignment="1">
      <alignment horizontal="center" vertical="center"/>
    </xf>
    <xf numFmtId="0" fontId="10" fillId="0" borderId="44" xfId="17" applyFont="1" applyBorder="1" applyAlignment="1">
      <alignment horizontal="center" vertical="center"/>
    </xf>
    <xf numFmtId="0" fontId="10" fillId="0" borderId="42" xfId="17" applyFont="1" applyBorder="1" applyAlignment="1">
      <alignment horizontal="center" vertical="center"/>
    </xf>
    <xf numFmtId="0" fontId="38" fillId="0" borderId="42" xfId="16" applyFont="1" applyBorder="1" applyAlignment="1">
      <alignment horizontal="center" vertical="center" wrapText="1"/>
    </xf>
    <xf numFmtId="0" fontId="4" fillId="0" borderId="42" xfId="18" applyBorder="1" applyAlignment="1">
      <alignment horizontal="center" vertical="center" wrapText="1"/>
    </xf>
    <xf numFmtId="0" fontId="43" fillId="0" borderId="0" xfId="15" applyFont="1" applyAlignment="1" applyProtection="1">
      <alignment horizontal="center" vertical="top" wrapText="1"/>
      <protection locked="0"/>
    </xf>
    <xf numFmtId="0" fontId="55" fillId="0" borderId="0" xfId="9" applyFont="1" applyAlignment="1">
      <alignment horizontal="center" vertical="center" wrapText="1"/>
    </xf>
    <xf numFmtId="0" fontId="56" fillId="0" borderId="98" xfId="9" applyFont="1" applyBorder="1" applyAlignment="1">
      <alignment horizontal="center" vertical="center" wrapText="1"/>
    </xf>
    <xf numFmtId="0" fontId="60" fillId="0" borderId="98" xfId="9" applyFont="1" applyBorder="1" applyAlignment="1">
      <alignment horizontal="center" vertical="center" textRotation="90"/>
    </xf>
    <xf numFmtId="0" fontId="60" fillId="0" borderId="98" xfId="9" applyFont="1" applyBorder="1" applyAlignment="1">
      <alignment horizontal="center" vertical="center" wrapText="1"/>
    </xf>
    <xf numFmtId="0" fontId="57" fillId="0" borderId="0" xfId="9" applyFont="1" applyAlignment="1">
      <alignment horizontal="center" vertical="center" wrapText="1"/>
    </xf>
    <xf numFmtId="0" fontId="60" fillId="0" borderId="98" xfId="9" applyFont="1" applyBorder="1" applyAlignment="1">
      <alignment horizontal="right" vertical="center"/>
    </xf>
    <xf numFmtId="0" fontId="55" fillId="0" borderId="98" xfId="9" applyFont="1" applyBorder="1" applyAlignment="1">
      <alignment horizontal="center" vertical="center" wrapText="1"/>
    </xf>
    <xf numFmtId="0" fontId="66" fillId="0" borderId="98" xfId="9" applyFont="1" applyBorder="1" applyAlignment="1">
      <alignment horizontal="center" vertical="center" wrapText="1"/>
    </xf>
    <xf numFmtId="165" fontId="13" fillId="0" borderId="71" xfId="4" applyNumberFormat="1" applyFont="1" applyBorder="1" applyAlignment="1">
      <alignment horizontal="center" vertical="center" wrapText="1"/>
    </xf>
    <xf numFmtId="165" fontId="13" fillId="0" borderId="74" xfId="4" applyNumberFormat="1" applyFont="1" applyBorder="1" applyAlignment="1">
      <alignment horizontal="center" vertical="center" wrapText="1"/>
    </xf>
    <xf numFmtId="165" fontId="13" fillId="0" borderId="47" xfId="4" applyNumberFormat="1" applyFont="1" applyBorder="1" applyAlignment="1">
      <alignment horizontal="center" vertical="center" wrapText="1"/>
    </xf>
    <xf numFmtId="165" fontId="13" fillId="0" borderId="63" xfId="4" applyNumberFormat="1" applyFont="1" applyBorder="1" applyAlignment="1">
      <alignment horizontal="center" vertical="center" wrapText="1"/>
    </xf>
    <xf numFmtId="165" fontId="13" fillId="0" borderId="48" xfId="4" applyNumberFormat="1" applyFont="1" applyBorder="1" applyAlignment="1">
      <alignment horizontal="center" vertical="center" wrapText="1"/>
    </xf>
    <xf numFmtId="165" fontId="13" fillId="0" borderId="64" xfId="4" applyNumberFormat="1" applyFont="1" applyBorder="1" applyAlignment="1">
      <alignment horizontal="center" vertical="center"/>
    </xf>
    <xf numFmtId="165" fontId="13" fillId="0" borderId="64" xfId="4" applyNumberFormat="1" applyFont="1" applyBorder="1" applyAlignment="1">
      <alignment horizontal="center" vertical="center" wrapText="1"/>
    </xf>
    <xf numFmtId="0" fontId="49" fillId="0" borderId="0" xfId="4" applyFont="1" applyAlignment="1">
      <alignment horizontal="center" wrapText="1"/>
    </xf>
    <xf numFmtId="0" fontId="51" fillId="0" borderId="88" xfId="4" applyFont="1" applyBorder="1" applyAlignment="1">
      <alignment horizontal="justify" vertical="center" wrapText="1"/>
    </xf>
    <xf numFmtId="0" fontId="52" fillId="0" borderId="0" xfId="4" applyFont="1" applyAlignment="1">
      <alignment horizontal="center" wrapText="1"/>
    </xf>
    <xf numFmtId="0" fontId="52" fillId="0" borderId="0" xfId="4" applyFont="1" applyAlignment="1">
      <alignment horizontal="center"/>
    </xf>
    <xf numFmtId="0" fontId="53" fillId="0" borderId="89" xfId="4" applyFont="1" applyBorder="1" applyAlignment="1">
      <alignment horizontal="right"/>
    </xf>
    <xf numFmtId="0" fontId="13" fillId="0" borderId="49" xfId="4" applyFont="1" applyBorder="1" applyAlignment="1">
      <alignment horizontal="center" vertical="center" wrapText="1"/>
    </xf>
    <xf numFmtId="0" fontId="13" fillId="0" borderId="92" xfId="4" applyFont="1" applyBorder="1" applyAlignment="1">
      <alignment horizontal="center" vertical="center" wrapText="1"/>
    </xf>
    <xf numFmtId="0" fontId="13" fillId="0" borderId="48" xfId="4" applyFont="1" applyBorder="1" applyAlignment="1">
      <alignment horizontal="center" vertical="center" wrapText="1"/>
    </xf>
    <xf numFmtId="0" fontId="13" fillId="0" borderId="64" xfId="4" applyFont="1" applyBorder="1" applyAlignment="1">
      <alignment horizontal="center" vertical="center" wrapText="1"/>
    </xf>
    <xf numFmtId="0" fontId="13" fillId="0" borderId="88" xfId="4" applyFont="1" applyBorder="1" applyAlignment="1">
      <alignment horizontal="center" vertical="center" wrapText="1"/>
    </xf>
    <xf numFmtId="0" fontId="13" fillId="0" borderId="89" xfId="4" applyFont="1" applyBorder="1" applyAlignment="1">
      <alignment horizontal="center" vertical="center" wrapText="1"/>
    </xf>
    <xf numFmtId="0" fontId="46" fillId="0" borderId="66" xfId="4" applyFont="1" applyBorder="1" applyAlignment="1">
      <alignment horizontal="center"/>
    </xf>
    <xf numFmtId="0" fontId="46" fillId="0" borderId="90" xfId="4" applyFont="1" applyBorder="1" applyAlignment="1">
      <alignment horizontal="center"/>
    </xf>
    <xf numFmtId="0" fontId="13" fillId="0" borderId="91" xfId="4" applyFont="1" applyBorder="1" applyAlignment="1">
      <alignment horizontal="center" vertical="center" wrapText="1"/>
    </xf>
    <xf numFmtId="0" fontId="13" fillId="0" borderId="65" xfId="4" applyFont="1" applyBorder="1" applyAlignment="1">
      <alignment horizontal="center" vertical="center" wrapText="1"/>
    </xf>
    <xf numFmtId="0" fontId="13" fillId="0" borderId="49" xfId="4" applyFont="1" applyBorder="1" applyAlignment="1">
      <alignment horizontal="left" vertical="center" wrapText="1"/>
    </xf>
    <xf numFmtId="0" fontId="13" fillId="0" borderId="88" xfId="4" applyFont="1" applyBorder="1" applyAlignment="1">
      <alignment horizontal="left" vertical="center" wrapText="1"/>
    </xf>
    <xf numFmtId="0" fontId="13" fillId="0" borderId="50" xfId="4" applyFont="1" applyBorder="1" applyAlignment="1">
      <alignment horizontal="left" vertical="center" wrapText="1"/>
    </xf>
    <xf numFmtId="0" fontId="37" fillId="0" borderId="43" xfId="4" applyFont="1" applyBorder="1" applyAlignment="1">
      <alignment horizontal="left" vertical="center"/>
    </xf>
    <xf numFmtId="0" fontId="37" fillId="0" borderId="95" xfId="4" applyFont="1" applyBorder="1" applyAlignment="1">
      <alignment horizontal="left" vertical="center"/>
    </xf>
    <xf numFmtId="0" fontId="26" fillId="0" borderId="43" xfId="4" applyFont="1" applyBorder="1" applyAlignment="1">
      <alignment horizontal="left" vertical="center"/>
    </xf>
    <xf numFmtId="0" fontId="26" fillId="0" borderId="95" xfId="4" applyFont="1" applyBorder="1" applyAlignment="1">
      <alignment horizontal="left" vertical="center"/>
    </xf>
    <xf numFmtId="165" fontId="13" fillId="0" borderId="50" xfId="4" applyNumberFormat="1" applyFont="1" applyBorder="1" applyAlignment="1">
      <alignment horizontal="center" vertical="center" wrapText="1"/>
    </xf>
    <xf numFmtId="165" fontId="13" fillId="0" borderId="97" xfId="4" applyNumberFormat="1" applyFont="1" applyBorder="1" applyAlignment="1">
      <alignment horizontal="center" vertical="center" wrapText="1"/>
    </xf>
    <xf numFmtId="165" fontId="13" fillId="0" borderId="71" xfId="4" applyNumberFormat="1" applyFont="1" applyBorder="1" applyAlignment="1">
      <alignment horizontal="center" vertical="center"/>
    </xf>
    <xf numFmtId="165" fontId="13" fillId="0" borderId="74" xfId="4" applyNumberFormat="1" applyFont="1" applyBorder="1" applyAlignment="1">
      <alignment horizontal="center" vertical="center"/>
    </xf>
    <xf numFmtId="165" fontId="13" fillId="0" borderId="49" xfId="4" applyNumberFormat="1" applyFont="1" applyBorder="1" applyAlignment="1">
      <alignment horizontal="center" vertical="center" wrapText="1"/>
    </xf>
    <xf numFmtId="165" fontId="13" fillId="0" borderId="92" xfId="4" applyNumberFormat="1" applyFont="1" applyBorder="1" applyAlignment="1">
      <alignment horizontal="center" vertical="center" wrapText="1"/>
    </xf>
    <xf numFmtId="165" fontId="13" fillId="0" borderId="45" xfId="4" applyNumberFormat="1" applyFont="1" applyBorder="1" applyAlignment="1">
      <alignment horizontal="center" vertical="center" wrapText="1"/>
    </xf>
    <xf numFmtId="165" fontId="13" fillId="0" borderId="96" xfId="4" applyNumberFormat="1" applyFont="1" applyBorder="1" applyAlignment="1">
      <alignment horizontal="center" vertical="center" wrapText="1"/>
    </xf>
    <xf numFmtId="0" fontId="0" fillId="0" borderId="113" xfId="0" applyBorder="1"/>
    <xf numFmtId="0" fontId="0" fillId="0" borderId="114" xfId="0" applyBorder="1"/>
    <xf numFmtId="0" fontId="0" fillId="0" borderId="113" xfId="0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15" xfId="0" applyBorder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54" fillId="0" borderId="101" xfId="9" applyFont="1" applyBorder="1" applyAlignment="1">
      <alignment horizontal="center" wrapText="1"/>
    </xf>
    <xf numFmtId="0" fontId="54" fillId="0" borderId="102" xfId="9" applyFont="1" applyBorder="1" applyAlignment="1">
      <alignment horizontal="center" wrapText="1"/>
    </xf>
    <xf numFmtId="0" fontId="54" fillId="0" borderId="103" xfId="9" applyFont="1" applyBorder="1" applyAlignment="1">
      <alignment horizontal="center" wrapText="1"/>
    </xf>
    <xf numFmtId="0" fontId="54" fillId="0" borderId="104" xfId="9" applyFont="1" applyBorder="1" applyAlignment="1">
      <alignment horizontal="center" wrapText="1"/>
    </xf>
    <xf numFmtId="0" fontId="2" fillId="0" borderId="0" xfId="19" applyFont="1" applyAlignment="1">
      <alignment horizontal="center"/>
    </xf>
    <xf numFmtId="0" fontId="3" fillId="0" borderId="0" xfId="19" applyAlignment="1">
      <alignment horizontal="center"/>
    </xf>
    <xf numFmtId="0" fontId="1" fillId="0" borderId="0" xfId="19" applyFont="1" applyAlignment="1">
      <alignment horizontal="center"/>
    </xf>
  </cellXfs>
  <cellStyles count="24">
    <cellStyle name="Ezres 2" xfId="14" xr:uid="{00000000-0005-0000-0000-000000000000}"/>
    <cellStyle name="Ezres 2 2" xfId="12" xr:uid="{00000000-0005-0000-0000-000001000000}"/>
    <cellStyle name="Hiperhivatkozás" xfId="1" xr:uid="{00000000-0005-0000-0000-000002000000}"/>
    <cellStyle name="Már látott hiperhivatkozás" xfId="2" xr:uid="{00000000-0005-0000-0000-000003000000}"/>
    <cellStyle name="Normál" xfId="0" builtinId="0"/>
    <cellStyle name="Normál 2" xfId="4" xr:uid="{00000000-0005-0000-0000-000005000000}"/>
    <cellStyle name="Normál 2 2" xfId="10" xr:uid="{00000000-0005-0000-0000-000006000000}"/>
    <cellStyle name="Normál 2 2 2" xfId="15" xr:uid="{00000000-0005-0000-0000-000007000000}"/>
    <cellStyle name="Normál 2 3" xfId="13" xr:uid="{00000000-0005-0000-0000-000008000000}"/>
    <cellStyle name="Normál 2 3 2" xfId="18" xr:uid="{00000000-0005-0000-0000-000009000000}"/>
    <cellStyle name="Normál 2 4" xfId="22" xr:uid="{57E95C2B-8855-4004-9B2C-A002F6EFCC3F}"/>
    <cellStyle name="Normál 3" xfId="8" xr:uid="{00000000-0005-0000-0000-00000A000000}"/>
    <cellStyle name="Normál 3 2" xfId="19" xr:uid="{00000000-0005-0000-0000-00000B000000}"/>
    <cellStyle name="Normál 3_SZÖT Zárszámadás 2014." xfId="16" xr:uid="{00000000-0005-0000-0000-00000C000000}"/>
    <cellStyle name="Normál 4" xfId="11" xr:uid="{00000000-0005-0000-0000-00000D000000}"/>
    <cellStyle name="Normál 5" xfId="6" xr:uid="{00000000-0005-0000-0000-00000E000000}"/>
    <cellStyle name="Normál 6" xfId="7" xr:uid="{00000000-0005-0000-0000-00000F000000}"/>
    <cellStyle name="Normál 7" xfId="21" xr:uid="{CBDF6250-5408-4930-9FCE-1A7EA07E42D4}"/>
    <cellStyle name="Normál 8" xfId="23" xr:uid="{7B8068B7-8049-47D9-9C08-8787AEBE2129}"/>
    <cellStyle name="Normál_KVRENMUNKA" xfId="3" xr:uid="{00000000-0005-0000-0000-000010000000}"/>
    <cellStyle name="Normál_minta" xfId="17" xr:uid="{00000000-0005-0000-0000-000011000000}"/>
    <cellStyle name="Százalék" xfId="20" builtinId="5"/>
    <cellStyle name="TableStyleLight1" xfId="5" xr:uid="{00000000-0005-0000-0000-000012000000}"/>
    <cellStyle name="TableStyleLight1 2" xfId="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lagia/AppData/Local/Microsoft/Windows/INetCache/Content.Outlook/GOJNJKFX/V&#225;rbalog%20K&#246;lts&#233;gvet&#233;si%20rendelet%202019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árbalog"/>
      <sheetName val="2.sz. működési és felhalm.mérle"/>
      <sheetName val="3. mell.Felhalmozási."/>
      <sheetName val="4. mell.támogatások"/>
      <sheetName val="5. mell.létszámadatok"/>
      <sheetName val="6.sz.mell.kötelező feladatok"/>
      <sheetName val="7.sz.mell.önként vállalt felada"/>
      <sheetName val="8.sz.mell.állami feladatok"/>
      <sheetName val="9. mell. címrend"/>
      <sheetName val="10. mell. közvetett támogatások"/>
      <sheetName val="11. mell. több éves döntések"/>
      <sheetName val="12. mell. előirányzat felhs.üte"/>
      <sheetName val="13. mell.gördülő"/>
    </sheetNames>
    <sheetDataSet>
      <sheetData sheetId="0">
        <row r="5">
          <cell r="F5">
            <v>1</v>
          </cell>
        </row>
        <row r="6">
          <cell r="F6">
            <v>1</v>
          </cell>
        </row>
        <row r="8">
          <cell r="F8">
            <v>1</v>
          </cell>
        </row>
        <row r="9">
          <cell r="F9">
            <v>1</v>
          </cell>
        </row>
        <row r="92">
          <cell r="F9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0"/>
  </sheetPr>
  <dimension ref="A1:I150"/>
  <sheetViews>
    <sheetView tabSelected="1" zoomScale="120" zoomScaleNormal="120" zoomScaleSheetLayoutView="100" workbookViewId="0">
      <selection sqref="A1:C1"/>
    </sheetView>
  </sheetViews>
  <sheetFormatPr defaultRowHeight="7.5" customHeight="1" x14ac:dyDescent="0.25"/>
  <cols>
    <col min="1" max="1" width="9.5" style="1" customWidth="1"/>
    <col min="2" max="2" width="91.6640625" style="1" customWidth="1"/>
    <col min="3" max="6" width="21.6640625" style="2" customWidth="1"/>
    <col min="7" max="16384" width="9.33203125" style="1"/>
  </cols>
  <sheetData>
    <row r="1" spans="1:6" ht="15.95" customHeight="1" x14ac:dyDescent="0.25">
      <c r="A1" s="456" t="s">
        <v>674</v>
      </c>
      <c r="B1" s="456"/>
      <c r="C1" s="456"/>
      <c r="D1" s="1"/>
      <c r="E1" s="1"/>
      <c r="F1" s="1"/>
    </row>
    <row r="2" spans="1:6" ht="15.95" customHeight="1" thickBot="1" x14ac:dyDescent="0.3">
      <c r="A2" s="455" t="s">
        <v>0</v>
      </c>
      <c r="B2" s="455"/>
      <c r="C2" s="3" t="s">
        <v>1</v>
      </c>
      <c r="D2" s="3"/>
      <c r="E2" s="3"/>
      <c r="F2" s="3"/>
    </row>
    <row r="3" spans="1:6" ht="38.1" customHeight="1" thickBot="1" x14ac:dyDescent="0.3">
      <c r="A3" s="4" t="s">
        <v>2</v>
      </c>
      <c r="B3" s="5" t="s">
        <v>3</v>
      </c>
      <c r="C3" s="6" t="s">
        <v>692</v>
      </c>
      <c r="D3" s="6" t="s">
        <v>326</v>
      </c>
      <c r="E3" s="6" t="s">
        <v>330</v>
      </c>
      <c r="F3" s="6" t="s">
        <v>331</v>
      </c>
    </row>
    <row r="4" spans="1:6" s="10" customFormat="1" ht="12" customHeight="1" thickBot="1" x14ac:dyDescent="0.25">
      <c r="A4" s="7">
        <v>1</v>
      </c>
      <c r="B4" s="8">
        <v>2</v>
      </c>
      <c r="C4" s="9">
        <v>3</v>
      </c>
      <c r="D4" s="9">
        <v>4</v>
      </c>
      <c r="E4" s="9">
        <v>5</v>
      </c>
      <c r="F4" s="9">
        <v>6</v>
      </c>
    </row>
    <row r="5" spans="1:6" s="14" customFormat="1" ht="12" customHeight="1" thickBot="1" x14ac:dyDescent="0.25">
      <c r="A5" s="11" t="s">
        <v>4</v>
      </c>
      <c r="B5" s="12" t="s">
        <v>5</v>
      </c>
      <c r="C5" s="13">
        <f>+C6+C7+C8+C9+C10+C11</f>
        <v>21168</v>
      </c>
      <c r="D5" s="13">
        <f t="shared" ref="D5" si="0">+D6+D7+D8+D9+D10+D11</f>
        <v>21368</v>
      </c>
      <c r="E5" s="13">
        <v>21368</v>
      </c>
      <c r="F5" s="106">
        <f>E5/D5</f>
        <v>1</v>
      </c>
    </row>
    <row r="6" spans="1:6" s="14" customFormat="1" ht="12" customHeight="1" x14ac:dyDescent="0.2">
      <c r="A6" s="15" t="s">
        <v>6</v>
      </c>
      <c r="B6" s="16" t="s">
        <v>7</v>
      </c>
      <c r="C6" s="383">
        <v>15898</v>
      </c>
      <c r="D6" s="383">
        <v>15898</v>
      </c>
      <c r="E6" s="93">
        <v>15898</v>
      </c>
      <c r="F6" s="107">
        <f>E6/D6</f>
        <v>1</v>
      </c>
    </row>
    <row r="7" spans="1:6" s="14" customFormat="1" ht="12" customHeight="1" x14ac:dyDescent="0.2">
      <c r="A7" s="17" t="s">
        <v>8</v>
      </c>
      <c r="B7" s="18" t="s">
        <v>9</v>
      </c>
      <c r="C7" s="384"/>
      <c r="D7" s="384"/>
      <c r="E7" s="93"/>
      <c r="F7" s="108"/>
    </row>
    <row r="8" spans="1:6" s="14" customFormat="1" ht="12" customHeight="1" x14ac:dyDescent="0.2">
      <c r="A8" s="17" t="s">
        <v>10</v>
      </c>
      <c r="B8" s="18" t="s">
        <v>11</v>
      </c>
      <c r="C8" s="384">
        <v>3470</v>
      </c>
      <c r="D8" s="384">
        <v>3470</v>
      </c>
      <c r="E8" s="93">
        <v>3470</v>
      </c>
      <c r="F8" s="108">
        <f>E8/D8</f>
        <v>1</v>
      </c>
    </row>
    <row r="9" spans="1:6" s="14" customFormat="1" ht="12" customHeight="1" x14ac:dyDescent="0.2">
      <c r="A9" s="17" t="s">
        <v>12</v>
      </c>
      <c r="B9" s="18" t="s">
        <v>13</v>
      </c>
      <c r="C9" s="384">
        <v>1800</v>
      </c>
      <c r="D9" s="384">
        <v>2000</v>
      </c>
      <c r="E9" s="93">
        <v>2000</v>
      </c>
      <c r="F9" s="108">
        <f>E9/D9</f>
        <v>1</v>
      </c>
    </row>
    <row r="10" spans="1:6" s="14" customFormat="1" ht="12" customHeight="1" x14ac:dyDescent="0.2">
      <c r="A10" s="17" t="s">
        <v>14</v>
      </c>
      <c r="B10" s="18" t="s">
        <v>15</v>
      </c>
      <c r="C10" s="384"/>
      <c r="D10" s="384"/>
      <c r="E10" s="93"/>
      <c r="F10" s="108"/>
    </row>
    <row r="11" spans="1:6" s="14" customFormat="1" ht="12" customHeight="1" thickBot="1" x14ac:dyDescent="0.25">
      <c r="A11" s="19" t="s">
        <v>16</v>
      </c>
      <c r="B11" s="20" t="s">
        <v>17</v>
      </c>
      <c r="C11" s="384"/>
      <c r="D11" s="384"/>
      <c r="E11" s="93"/>
      <c r="F11" s="108"/>
    </row>
    <row r="12" spans="1:6" s="14" customFormat="1" ht="12" customHeight="1" thickBot="1" x14ac:dyDescent="0.25">
      <c r="A12" s="11" t="s">
        <v>18</v>
      </c>
      <c r="B12" s="21" t="s">
        <v>19</v>
      </c>
      <c r="C12" s="13">
        <f>C13+C14+C15+C16+C17+C18</f>
        <v>2149</v>
      </c>
      <c r="D12" s="13">
        <f>D13+D14+D15+D16+D17+D18</f>
        <v>2537</v>
      </c>
      <c r="E12" s="13">
        <v>2537</v>
      </c>
      <c r="F12" s="106">
        <f t="shared" ref="F12:F60" si="1">E12/D12</f>
        <v>1</v>
      </c>
    </row>
    <row r="13" spans="1:6" s="14" customFormat="1" ht="12" customHeight="1" x14ac:dyDescent="0.2">
      <c r="A13" s="15" t="s">
        <v>20</v>
      </c>
      <c r="B13" s="16" t="s">
        <v>21</v>
      </c>
      <c r="C13" s="383"/>
      <c r="D13" s="383"/>
      <c r="E13" s="93"/>
      <c r="F13" s="107"/>
    </row>
    <row r="14" spans="1:6" s="14" customFormat="1" ht="12" customHeight="1" x14ac:dyDescent="0.2">
      <c r="A14" s="17" t="s">
        <v>22</v>
      </c>
      <c r="B14" s="18" t="s">
        <v>23</v>
      </c>
      <c r="C14" s="384"/>
      <c r="D14" s="384"/>
      <c r="E14" s="93"/>
      <c r="F14" s="108"/>
    </row>
    <row r="15" spans="1:6" s="14" customFormat="1" ht="12" customHeight="1" x14ac:dyDescent="0.2">
      <c r="A15" s="17" t="s">
        <v>24</v>
      </c>
      <c r="B15" s="18" t="s">
        <v>25</v>
      </c>
      <c r="C15" s="384"/>
      <c r="D15" s="384"/>
      <c r="E15" s="93"/>
      <c r="F15" s="108"/>
    </row>
    <row r="16" spans="1:6" s="14" customFormat="1" ht="12" customHeight="1" x14ac:dyDescent="0.2">
      <c r="A16" s="17" t="s">
        <v>26</v>
      </c>
      <c r="B16" s="18" t="s">
        <v>27</v>
      </c>
      <c r="C16" s="384"/>
      <c r="D16" s="384"/>
      <c r="E16" s="93"/>
      <c r="F16" s="108"/>
    </row>
    <row r="17" spans="1:6" s="14" customFormat="1" ht="12" customHeight="1" x14ac:dyDescent="0.2">
      <c r="A17" s="17" t="s">
        <v>28</v>
      </c>
      <c r="B17" s="18" t="s">
        <v>29</v>
      </c>
      <c r="C17" s="384">
        <v>2149</v>
      </c>
      <c r="D17" s="384">
        <v>2537</v>
      </c>
      <c r="E17" s="93">
        <v>2537</v>
      </c>
      <c r="F17" s="108">
        <f t="shared" si="1"/>
        <v>1</v>
      </c>
    </row>
    <row r="18" spans="1:6" s="14" customFormat="1" ht="12" customHeight="1" thickBot="1" x14ac:dyDescent="0.25">
      <c r="A18" s="19" t="s">
        <v>30</v>
      </c>
      <c r="B18" s="20" t="s">
        <v>31</v>
      </c>
      <c r="C18" s="385"/>
      <c r="D18" s="385"/>
      <c r="E18" s="93"/>
      <c r="F18" s="405"/>
    </row>
    <row r="19" spans="1:6" s="14" customFormat="1" ht="12" customHeight="1" thickBot="1" x14ac:dyDescent="0.25">
      <c r="A19" s="11" t="s">
        <v>32</v>
      </c>
      <c r="B19" s="12" t="s">
        <v>33</v>
      </c>
      <c r="C19" s="13"/>
      <c r="D19" s="13">
        <f>SUM(D20:D25)</f>
        <v>16887</v>
      </c>
      <c r="E19" s="404">
        <v>16887</v>
      </c>
      <c r="F19" s="406">
        <f t="shared" si="1"/>
        <v>1</v>
      </c>
    </row>
    <row r="20" spans="1:6" s="14" customFormat="1" ht="12" customHeight="1" x14ac:dyDescent="0.2">
      <c r="A20" s="15" t="s">
        <v>34</v>
      </c>
      <c r="B20" s="16" t="s">
        <v>35</v>
      </c>
      <c r="C20" s="383">
        <v>0</v>
      </c>
      <c r="D20" s="383"/>
      <c r="E20" s="93">
        <v>0</v>
      </c>
      <c r="F20" s="107"/>
    </row>
    <row r="21" spans="1:6" s="14" customFormat="1" ht="12" customHeight="1" x14ac:dyDescent="0.2">
      <c r="A21" s="17" t="s">
        <v>36</v>
      </c>
      <c r="B21" s="18" t="s">
        <v>37</v>
      </c>
      <c r="C21" s="384"/>
      <c r="D21" s="384"/>
      <c r="E21" s="93"/>
      <c r="F21" s="108"/>
    </row>
    <row r="22" spans="1:6" s="14" customFormat="1" ht="12" customHeight="1" x14ac:dyDescent="0.2">
      <c r="A22" s="17" t="s">
        <v>38</v>
      </c>
      <c r="B22" s="18" t="s">
        <v>39</v>
      </c>
      <c r="C22" s="384"/>
      <c r="D22" s="384"/>
      <c r="E22" s="93"/>
      <c r="F22" s="108"/>
    </row>
    <row r="23" spans="1:6" s="14" customFormat="1" ht="12" customHeight="1" x14ac:dyDescent="0.2">
      <c r="A23" s="17" t="s">
        <v>40</v>
      </c>
      <c r="B23" s="18" t="s">
        <v>41</v>
      </c>
      <c r="C23" s="384"/>
      <c r="D23" s="384"/>
      <c r="E23" s="93"/>
      <c r="F23" s="108"/>
    </row>
    <row r="24" spans="1:6" s="14" customFormat="1" ht="12" customHeight="1" x14ac:dyDescent="0.2">
      <c r="A24" s="17" t="s">
        <v>42</v>
      </c>
      <c r="B24" s="18" t="s">
        <v>43</v>
      </c>
      <c r="C24" s="384"/>
      <c r="D24" s="384">
        <v>16887</v>
      </c>
      <c r="E24" s="93">
        <v>16887</v>
      </c>
      <c r="F24" s="108">
        <f t="shared" si="1"/>
        <v>1</v>
      </c>
    </row>
    <row r="25" spans="1:6" s="14" customFormat="1" ht="12" customHeight="1" thickBot="1" x14ac:dyDescent="0.25">
      <c r="A25" s="19" t="s">
        <v>44</v>
      </c>
      <c r="B25" s="20" t="s">
        <v>45</v>
      </c>
      <c r="C25" s="385"/>
      <c r="D25" s="385"/>
      <c r="E25" s="93"/>
      <c r="F25" s="108"/>
    </row>
    <row r="26" spans="1:6" s="14" customFormat="1" ht="12" customHeight="1" thickBot="1" x14ac:dyDescent="0.25">
      <c r="A26" s="11" t="s">
        <v>46</v>
      </c>
      <c r="B26" s="12" t="s">
        <v>47</v>
      </c>
      <c r="C26" s="13">
        <f>SUM(C28:C32)</f>
        <v>15960</v>
      </c>
      <c r="D26" s="13">
        <f t="shared" ref="D26" si="2">SUM(D28:D32)</f>
        <v>18729</v>
      </c>
      <c r="E26" s="13">
        <v>18026</v>
      </c>
      <c r="F26" s="106">
        <f t="shared" si="1"/>
        <v>0.96246462704896152</v>
      </c>
    </row>
    <row r="27" spans="1:6" s="14" customFormat="1" ht="12" customHeight="1" x14ac:dyDescent="0.2">
      <c r="A27" s="15" t="s">
        <v>48</v>
      </c>
      <c r="B27" s="16" t="s">
        <v>49</v>
      </c>
      <c r="C27" s="386"/>
      <c r="D27" s="386"/>
      <c r="E27" s="93"/>
      <c r="F27" s="108"/>
    </row>
    <row r="28" spans="1:6" s="14" customFormat="1" ht="12" customHeight="1" x14ac:dyDescent="0.2">
      <c r="A28" s="17" t="s">
        <v>50</v>
      </c>
      <c r="B28" s="18" t="s">
        <v>51</v>
      </c>
      <c r="C28" s="384">
        <v>6500</v>
      </c>
      <c r="D28" s="384">
        <v>6667</v>
      </c>
      <c r="E28" s="93">
        <v>6359</v>
      </c>
      <c r="F28" s="108">
        <f t="shared" si="1"/>
        <v>0.95380230988450576</v>
      </c>
    </row>
    <row r="29" spans="1:6" s="14" customFormat="1" ht="12" customHeight="1" x14ac:dyDescent="0.2">
      <c r="A29" s="17" t="s">
        <v>52</v>
      </c>
      <c r="B29" s="18" t="s">
        <v>53</v>
      </c>
      <c r="C29" s="384">
        <v>8000</v>
      </c>
      <c r="D29" s="384">
        <v>11751</v>
      </c>
      <c r="E29" s="93">
        <v>11413</v>
      </c>
      <c r="F29" s="108">
        <f t="shared" si="1"/>
        <v>0.97123649051144578</v>
      </c>
    </row>
    <row r="30" spans="1:6" s="14" customFormat="1" ht="12" customHeight="1" x14ac:dyDescent="0.2">
      <c r="A30" s="17" t="s">
        <v>54</v>
      </c>
      <c r="B30" s="18" t="s">
        <v>55</v>
      </c>
      <c r="C30" s="384">
        <v>1400</v>
      </c>
      <c r="D30" s="407"/>
      <c r="E30" s="407"/>
      <c r="F30" s="108"/>
    </row>
    <row r="31" spans="1:6" s="14" customFormat="1" ht="12" customHeight="1" x14ac:dyDescent="0.2">
      <c r="A31" s="17" t="s">
        <v>56</v>
      </c>
      <c r="B31" s="18" t="s">
        <v>57</v>
      </c>
      <c r="C31" s="384">
        <v>40</v>
      </c>
      <c r="D31" s="407"/>
      <c r="E31" s="407"/>
      <c r="F31" s="108"/>
    </row>
    <row r="32" spans="1:6" s="14" customFormat="1" ht="12" customHeight="1" thickBot="1" x14ac:dyDescent="0.25">
      <c r="A32" s="19" t="s">
        <v>58</v>
      </c>
      <c r="B32" s="20" t="s">
        <v>59</v>
      </c>
      <c r="C32" s="385">
        <v>20</v>
      </c>
      <c r="D32" s="385">
        <v>311</v>
      </c>
      <c r="E32" s="93">
        <v>254</v>
      </c>
      <c r="F32" s="108">
        <f>E32/D32</f>
        <v>0.81672025723472674</v>
      </c>
    </row>
    <row r="33" spans="1:6" s="14" customFormat="1" ht="12" customHeight="1" thickBot="1" x14ac:dyDescent="0.25">
      <c r="A33" s="11" t="s">
        <v>60</v>
      </c>
      <c r="B33" s="12" t="s">
        <v>61</v>
      </c>
      <c r="C33" s="13">
        <f>SUM(C34:C39)</f>
        <v>304</v>
      </c>
      <c r="D33" s="13">
        <f>SUM(D34:D43)</f>
        <v>2310</v>
      </c>
      <c r="E33" s="13">
        <v>2310</v>
      </c>
      <c r="F33" s="106">
        <f t="shared" si="1"/>
        <v>1</v>
      </c>
    </row>
    <row r="34" spans="1:6" s="14" customFormat="1" ht="12" customHeight="1" x14ac:dyDescent="0.2">
      <c r="A34" s="15" t="s">
        <v>62</v>
      </c>
      <c r="B34" s="16" t="s">
        <v>63</v>
      </c>
      <c r="C34" s="383"/>
      <c r="D34" s="383"/>
      <c r="E34" s="93"/>
      <c r="F34" s="108"/>
    </row>
    <row r="35" spans="1:6" s="14" customFormat="1" ht="12" customHeight="1" x14ac:dyDescent="0.2">
      <c r="A35" s="17" t="s">
        <v>64</v>
      </c>
      <c r="B35" s="18" t="s">
        <v>65</v>
      </c>
      <c r="C35" s="384">
        <v>50</v>
      </c>
      <c r="D35" s="384">
        <v>1746</v>
      </c>
      <c r="E35" s="93">
        <v>1746</v>
      </c>
      <c r="F35" s="108">
        <f>E35/D35</f>
        <v>1</v>
      </c>
    </row>
    <row r="36" spans="1:6" s="14" customFormat="1" ht="12" customHeight="1" x14ac:dyDescent="0.2">
      <c r="A36" s="17" t="s">
        <v>66</v>
      </c>
      <c r="B36" s="18" t="s">
        <v>67</v>
      </c>
      <c r="C36" s="384"/>
      <c r="D36" s="384"/>
      <c r="E36" s="93"/>
      <c r="F36" s="108"/>
    </row>
    <row r="37" spans="1:6" s="14" customFormat="1" ht="12" customHeight="1" x14ac:dyDescent="0.2">
      <c r="A37" s="17" t="s">
        <v>68</v>
      </c>
      <c r="B37" s="18" t="s">
        <v>69</v>
      </c>
      <c r="C37" s="384">
        <v>240</v>
      </c>
      <c r="D37" s="384">
        <v>2</v>
      </c>
      <c r="E37" s="93">
        <v>2</v>
      </c>
      <c r="F37" s="108">
        <f t="shared" si="1"/>
        <v>1</v>
      </c>
    </row>
    <row r="38" spans="1:6" s="14" customFormat="1" ht="12" customHeight="1" x14ac:dyDescent="0.2">
      <c r="A38" s="17" t="s">
        <v>70</v>
      </c>
      <c r="B38" s="18" t="s">
        <v>71</v>
      </c>
      <c r="C38" s="384"/>
      <c r="D38" s="384"/>
      <c r="E38" s="93"/>
      <c r="F38" s="108"/>
    </row>
    <row r="39" spans="1:6" s="14" customFormat="1" ht="12" customHeight="1" x14ac:dyDescent="0.2">
      <c r="A39" s="17" t="s">
        <v>72</v>
      </c>
      <c r="B39" s="18" t="s">
        <v>73</v>
      </c>
      <c r="C39" s="384">
        <v>14</v>
      </c>
      <c r="D39" s="384">
        <v>20</v>
      </c>
      <c r="E39" s="93">
        <v>20</v>
      </c>
      <c r="F39" s="108">
        <f t="shared" si="1"/>
        <v>1</v>
      </c>
    </row>
    <row r="40" spans="1:6" s="14" customFormat="1" ht="12" customHeight="1" x14ac:dyDescent="0.2">
      <c r="A40" s="17" t="s">
        <v>74</v>
      </c>
      <c r="B40" s="18" t="s">
        <v>75</v>
      </c>
      <c r="C40" s="384"/>
      <c r="D40" s="384">
        <v>201</v>
      </c>
      <c r="E40" s="93">
        <v>201</v>
      </c>
      <c r="F40" s="108">
        <f t="shared" si="1"/>
        <v>1</v>
      </c>
    </row>
    <row r="41" spans="1:6" s="14" customFormat="1" ht="12" customHeight="1" x14ac:dyDescent="0.2">
      <c r="A41" s="17" t="s">
        <v>76</v>
      </c>
      <c r="B41" s="18" t="s">
        <v>77</v>
      </c>
      <c r="C41" s="384"/>
      <c r="D41" s="384">
        <v>0</v>
      </c>
      <c r="E41" s="93"/>
      <c r="F41" s="108"/>
    </row>
    <row r="42" spans="1:6" s="14" customFormat="1" ht="12" customHeight="1" x14ac:dyDescent="0.2">
      <c r="A42" s="17" t="s">
        <v>78</v>
      </c>
      <c r="B42" s="18" t="s">
        <v>79</v>
      </c>
      <c r="C42" s="384"/>
      <c r="D42" s="384">
        <v>341</v>
      </c>
      <c r="E42" s="93">
        <v>341</v>
      </c>
      <c r="F42" s="108">
        <f t="shared" si="1"/>
        <v>1</v>
      </c>
    </row>
    <row r="43" spans="1:6" s="14" customFormat="1" ht="12" customHeight="1" thickBot="1" x14ac:dyDescent="0.25">
      <c r="A43" s="19" t="s">
        <v>80</v>
      </c>
      <c r="B43" s="20" t="s">
        <v>81</v>
      </c>
      <c r="C43" s="385"/>
      <c r="D43" s="385"/>
      <c r="E43" s="93"/>
      <c r="F43" s="108"/>
    </row>
    <row r="44" spans="1:6" s="14" customFormat="1" ht="12" customHeight="1" thickBot="1" x14ac:dyDescent="0.25">
      <c r="A44" s="11" t="s">
        <v>82</v>
      </c>
      <c r="B44" s="12" t="s">
        <v>83</v>
      </c>
      <c r="C44" s="13"/>
      <c r="D44" s="13"/>
      <c r="E44" s="13"/>
      <c r="F44" s="106"/>
    </row>
    <row r="45" spans="1:6" s="14" customFormat="1" ht="12" customHeight="1" x14ac:dyDescent="0.2">
      <c r="A45" s="15" t="s">
        <v>84</v>
      </c>
      <c r="B45" s="16" t="s">
        <v>85</v>
      </c>
      <c r="C45" s="383">
        <v>0</v>
      </c>
      <c r="D45" s="93"/>
      <c r="E45" s="93"/>
      <c r="F45" s="108"/>
    </row>
    <row r="46" spans="1:6" s="14" customFormat="1" ht="12" customHeight="1" x14ac:dyDescent="0.2">
      <c r="A46" s="17" t="s">
        <v>86</v>
      </c>
      <c r="B46" s="18" t="s">
        <v>87</v>
      </c>
      <c r="C46" s="384"/>
      <c r="D46" s="93"/>
      <c r="E46" s="93"/>
      <c r="F46" s="108"/>
    </row>
    <row r="47" spans="1:6" s="14" customFormat="1" ht="12" customHeight="1" x14ac:dyDescent="0.2">
      <c r="A47" s="17" t="s">
        <v>88</v>
      </c>
      <c r="B47" s="18" t="s">
        <v>89</v>
      </c>
      <c r="C47" s="384"/>
      <c r="D47" s="93"/>
      <c r="E47" s="93"/>
      <c r="F47" s="108"/>
    </row>
    <row r="48" spans="1:6" s="14" customFormat="1" ht="12" customHeight="1" x14ac:dyDescent="0.2">
      <c r="A48" s="17" t="s">
        <v>90</v>
      </c>
      <c r="B48" s="18" t="s">
        <v>91</v>
      </c>
      <c r="C48" s="384"/>
      <c r="D48" s="93"/>
      <c r="E48" s="93"/>
      <c r="F48" s="108"/>
    </row>
    <row r="49" spans="1:6" s="14" customFormat="1" ht="12" customHeight="1" thickBot="1" x14ac:dyDescent="0.25">
      <c r="A49" s="19" t="s">
        <v>92</v>
      </c>
      <c r="B49" s="20" t="s">
        <v>93</v>
      </c>
      <c r="C49" s="385"/>
      <c r="D49" s="93"/>
      <c r="E49" s="93"/>
      <c r="F49" s="108"/>
    </row>
    <row r="50" spans="1:6" s="14" customFormat="1" ht="12" customHeight="1" thickBot="1" x14ac:dyDescent="0.25">
      <c r="A50" s="11" t="s">
        <v>94</v>
      </c>
      <c r="B50" s="12" t="s">
        <v>95</v>
      </c>
      <c r="C50" s="13"/>
      <c r="D50" s="13"/>
      <c r="E50" s="13"/>
      <c r="F50" s="106"/>
    </row>
    <row r="51" spans="1:6" s="14" customFormat="1" ht="12" customHeight="1" x14ac:dyDescent="0.2">
      <c r="A51" s="15" t="s">
        <v>96</v>
      </c>
      <c r="B51" s="16" t="s">
        <v>97</v>
      </c>
      <c r="C51" s="383">
        <v>0</v>
      </c>
      <c r="D51" s="93"/>
      <c r="E51" s="93"/>
      <c r="F51" s="108"/>
    </row>
    <row r="52" spans="1:6" s="14" customFormat="1" ht="12" customHeight="1" x14ac:dyDescent="0.2">
      <c r="A52" s="17" t="s">
        <v>98</v>
      </c>
      <c r="B52" s="18" t="s">
        <v>99</v>
      </c>
      <c r="C52" s="384"/>
      <c r="D52" s="93"/>
      <c r="E52" s="93"/>
      <c r="F52" s="108"/>
    </row>
    <row r="53" spans="1:6" s="14" customFormat="1" ht="12" customHeight="1" x14ac:dyDescent="0.2">
      <c r="A53" s="17" t="s">
        <v>100</v>
      </c>
      <c r="B53" s="18" t="s">
        <v>101</v>
      </c>
      <c r="C53" s="384"/>
      <c r="D53" s="93"/>
      <c r="E53" s="93"/>
      <c r="F53" s="108"/>
    </row>
    <row r="54" spans="1:6" s="14" customFormat="1" ht="12" customHeight="1" thickBot="1" x14ac:dyDescent="0.25">
      <c r="A54" s="19" t="s">
        <v>102</v>
      </c>
      <c r="B54" s="20" t="s">
        <v>103</v>
      </c>
      <c r="C54" s="385"/>
      <c r="D54" s="93"/>
      <c r="E54" s="93"/>
      <c r="F54" s="108"/>
    </row>
    <row r="55" spans="1:6" s="14" customFormat="1" ht="12" customHeight="1" thickBot="1" x14ac:dyDescent="0.25">
      <c r="A55" s="11" t="s">
        <v>104</v>
      </c>
      <c r="B55" s="21" t="s">
        <v>105</v>
      </c>
      <c r="C55" s="13"/>
      <c r="D55" s="13">
        <f>SUM(D56:D59)</f>
        <v>268</v>
      </c>
      <c r="E55" s="13">
        <v>150</v>
      </c>
      <c r="F55" s="106">
        <f>E55/D55</f>
        <v>0.55970149253731338</v>
      </c>
    </row>
    <row r="56" spans="1:6" s="14" customFormat="1" ht="12" customHeight="1" x14ac:dyDescent="0.2">
      <c r="A56" s="15" t="s">
        <v>106</v>
      </c>
      <c r="B56" s="16" t="s">
        <v>107</v>
      </c>
      <c r="C56" s="384">
        <v>0</v>
      </c>
      <c r="D56" s="384"/>
      <c r="E56" s="93"/>
      <c r="F56" s="108"/>
    </row>
    <row r="57" spans="1:6" s="14" customFormat="1" ht="12" customHeight="1" x14ac:dyDescent="0.2">
      <c r="A57" s="17" t="s">
        <v>108</v>
      </c>
      <c r="B57" s="18" t="s">
        <v>109</v>
      </c>
      <c r="C57" s="384"/>
      <c r="D57" s="384">
        <v>268</v>
      </c>
      <c r="E57" s="93">
        <v>150</v>
      </c>
      <c r="F57" s="108">
        <f t="shared" si="1"/>
        <v>0.55970149253731338</v>
      </c>
    </row>
    <row r="58" spans="1:6" s="14" customFormat="1" ht="12" customHeight="1" x14ac:dyDescent="0.2">
      <c r="A58" s="17" t="s">
        <v>110</v>
      </c>
      <c r="B58" s="18" t="s">
        <v>111</v>
      </c>
      <c r="C58" s="384"/>
      <c r="D58" s="384"/>
      <c r="E58" s="93"/>
      <c r="F58" s="108"/>
    </row>
    <row r="59" spans="1:6" s="14" customFormat="1" ht="12" customHeight="1" thickBot="1" x14ac:dyDescent="0.25">
      <c r="A59" s="19" t="s">
        <v>112</v>
      </c>
      <c r="B59" s="20" t="s">
        <v>113</v>
      </c>
      <c r="C59" s="384"/>
      <c r="D59" s="384"/>
      <c r="E59" s="93"/>
      <c r="F59" s="108"/>
    </row>
    <row r="60" spans="1:6" s="14" customFormat="1" ht="12" customHeight="1" thickBot="1" x14ac:dyDescent="0.25">
      <c r="A60" s="11" t="s">
        <v>114</v>
      </c>
      <c r="B60" s="12" t="s">
        <v>115</v>
      </c>
      <c r="C60" s="13">
        <f>C5+C12+C19+C26+C33+C44+C50+C55</f>
        <v>39581</v>
      </c>
      <c r="D60" s="13">
        <f>+D5+D12+D19+D26+D33+D44+D50+D55</f>
        <v>62099</v>
      </c>
      <c r="E60" s="13">
        <f>+E5+E12+E19+E26+E33+E44+E50+E55</f>
        <v>61278</v>
      </c>
      <c r="F60" s="106">
        <f t="shared" si="1"/>
        <v>0.98677917518800629</v>
      </c>
    </row>
    <row r="61" spans="1:6" s="14" customFormat="1" ht="12" customHeight="1" thickBot="1" x14ac:dyDescent="0.25">
      <c r="A61" s="22" t="s">
        <v>116</v>
      </c>
      <c r="B61" s="21" t="s">
        <v>117</v>
      </c>
      <c r="C61" s="13"/>
      <c r="D61" s="13">
        <f>SUM(D62:D64)</f>
        <v>0</v>
      </c>
      <c r="E61" s="13">
        <f>SUM(E62:E64)</f>
        <v>0</v>
      </c>
      <c r="F61" s="106"/>
    </row>
    <row r="62" spans="1:6" s="14" customFormat="1" ht="12" customHeight="1" x14ac:dyDescent="0.2">
      <c r="A62" s="15" t="s">
        <v>118</v>
      </c>
      <c r="B62" s="16" t="s">
        <v>119</v>
      </c>
      <c r="C62" s="384">
        <v>0</v>
      </c>
      <c r="D62" s="93"/>
      <c r="E62" s="93"/>
      <c r="F62" s="108"/>
    </row>
    <row r="63" spans="1:6" s="14" customFormat="1" ht="12" customHeight="1" x14ac:dyDescent="0.2">
      <c r="A63" s="17" t="s">
        <v>120</v>
      </c>
      <c r="B63" s="18" t="s">
        <v>121</v>
      </c>
      <c r="C63" s="384"/>
      <c r="D63" s="93"/>
      <c r="E63" s="93"/>
      <c r="F63" s="108"/>
    </row>
    <row r="64" spans="1:6" s="14" customFormat="1" ht="12" customHeight="1" thickBot="1" x14ac:dyDescent="0.25">
      <c r="A64" s="19" t="s">
        <v>122</v>
      </c>
      <c r="B64" s="23" t="s">
        <v>123</v>
      </c>
      <c r="C64" s="384"/>
      <c r="D64" s="93"/>
      <c r="E64" s="93"/>
      <c r="F64" s="108"/>
    </row>
    <row r="65" spans="1:6" s="14" customFormat="1" ht="12" customHeight="1" thickBot="1" x14ac:dyDescent="0.25">
      <c r="A65" s="22" t="s">
        <v>124</v>
      </c>
      <c r="B65" s="21" t="s">
        <v>125</v>
      </c>
      <c r="C65" s="13"/>
      <c r="D65" s="13">
        <f>SUM(D66:D69)</f>
        <v>0</v>
      </c>
      <c r="E65" s="13">
        <f>SUM(E66:E69)</f>
        <v>0</v>
      </c>
      <c r="F65" s="106"/>
    </row>
    <row r="66" spans="1:6" s="14" customFormat="1" ht="12" customHeight="1" x14ac:dyDescent="0.2">
      <c r="A66" s="15" t="s">
        <v>126</v>
      </c>
      <c r="B66" s="16" t="s">
        <v>127</v>
      </c>
      <c r="C66" s="384">
        <v>0</v>
      </c>
      <c r="D66" s="93"/>
      <c r="E66" s="93"/>
      <c r="F66" s="108"/>
    </row>
    <row r="67" spans="1:6" s="14" customFormat="1" ht="12" customHeight="1" x14ac:dyDescent="0.2">
      <c r="A67" s="17" t="s">
        <v>128</v>
      </c>
      <c r="B67" s="18" t="s">
        <v>129</v>
      </c>
      <c r="C67" s="384"/>
      <c r="D67" s="93"/>
      <c r="E67" s="93"/>
      <c r="F67" s="108"/>
    </row>
    <row r="68" spans="1:6" s="14" customFormat="1" ht="12" customHeight="1" x14ac:dyDescent="0.2">
      <c r="A68" s="17" t="s">
        <v>130</v>
      </c>
      <c r="B68" s="18" t="s">
        <v>131</v>
      </c>
      <c r="C68" s="384"/>
      <c r="D68" s="93"/>
      <c r="E68" s="93"/>
      <c r="F68" s="108"/>
    </row>
    <row r="69" spans="1:6" s="14" customFormat="1" ht="12" customHeight="1" thickBot="1" x14ac:dyDescent="0.25">
      <c r="A69" s="19" t="s">
        <v>132</v>
      </c>
      <c r="B69" s="20" t="s">
        <v>133</v>
      </c>
      <c r="C69" s="384"/>
      <c r="D69" s="93"/>
      <c r="E69" s="93"/>
      <c r="F69" s="108"/>
    </row>
    <row r="70" spans="1:6" s="14" customFormat="1" ht="12" customHeight="1" thickBot="1" x14ac:dyDescent="0.25">
      <c r="A70" s="22" t="s">
        <v>134</v>
      </c>
      <c r="B70" s="21" t="s">
        <v>135</v>
      </c>
      <c r="C70" s="13">
        <f>C71</f>
        <v>15242</v>
      </c>
      <c r="D70" s="13">
        <f t="shared" ref="D70" si="3">D71</f>
        <v>30459</v>
      </c>
      <c r="E70" s="13">
        <v>30459</v>
      </c>
      <c r="F70" s="106">
        <f t="shared" ref="F70:F71" si="4">E70/D70</f>
        <v>1</v>
      </c>
    </row>
    <row r="71" spans="1:6" s="14" customFormat="1" ht="12" customHeight="1" x14ac:dyDescent="0.2">
      <c r="A71" s="15" t="s">
        <v>136</v>
      </c>
      <c r="B71" s="16" t="s">
        <v>137</v>
      </c>
      <c r="C71" s="384">
        <v>15242</v>
      </c>
      <c r="D71" s="384">
        <v>30459</v>
      </c>
      <c r="E71" s="93">
        <v>30459</v>
      </c>
      <c r="F71" s="108">
        <f t="shared" si="4"/>
        <v>1</v>
      </c>
    </row>
    <row r="72" spans="1:6" s="14" customFormat="1" ht="12" customHeight="1" thickBot="1" x14ac:dyDescent="0.25">
      <c r="A72" s="19" t="s">
        <v>138</v>
      </c>
      <c r="B72" s="20" t="s">
        <v>139</v>
      </c>
      <c r="C72" s="384"/>
      <c r="D72" s="384"/>
      <c r="E72" s="93"/>
      <c r="F72" s="108"/>
    </row>
    <row r="73" spans="1:6" s="14" customFormat="1" ht="12" customHeight="1" thickBot="1" x14ac:dyDescent="0.25">
      <c r="A73" s="22" t="s">
        <v>140</v>
      </c>
      <c r="B73" s="21" t="s">
        <v>141</v>
      </c>
      <c r="C73" s="13"/>
      <c r="D73" s="13">
        <f>SUM(D74:D76)</f>
        <v>761</v>
      </c>
      <c r="E73" s="13">
        <v>761</v>
      </c>
      <c r="F73" s="106">
        <f>E73/D73</f>
        <v>1</v>
      </c>
    </row>
    <row r="74" spans="1:6" s="14" customFormat="1" ht="12" customHeight="1" x14ac:dyDescent="0.2">
      <c r="A74" s="15" t="s">
        <v>142</v>
      </c>
      <c r="B74" s="16" t="s">
        <v>143</v>
      </c>
      <c r="C74" s="384">
        <v>0</v>
      </c>
      <c r="D74" s="384">
        <v>761</v>
      </c>
      <c r="E74" s="93">
        <v>761</v>
      </c>
      <c r="F74" s="108">
        <f t="shared" ref="F74" si="5">E74/D74</f>
        <v>1</v>
      </c>
    </row>
    <row r="75" spans="1:6" s="14" customFormat="1" ht="12" customHeight="1" x14ac:dyDescent="0.2">
      <c r="A75" s="17" t="s">
        <v>144</v>
      </c>
      <c r="B75" s="18" t="s">
        <v>145</v>
      </c>
      <c r="C75" s="384"/>
      <c r="D75" s="384"/>
      <c r="E75" s="93"/>
      <c r="F75" s="108"/>
    </row>
    <row r="76" spans="1:6" s="14" customFormat="1" ht="12" customHeight="1" thickBot="1" x14ac:dyDescent="0.25">
      <c r="A76" s="19" t="s">
        <v>146</v>
      </c>
      <c r="B76" s="20" t="s">
        <v>332</v>
      </c>
      <c r="C76" s="384"/>
      <c r="D76" s="384"/>
      <c r="E76" s="93"/>
      <c r="F76" s="108"/>
    </row>
    <row r="77" spans="1:6" s="14" customFormat="1" ht="12" customHeight="1" thickBot="1" x14ac:dyDescent="0.25">
      <c r="A77" s="22" t="s">
        <v>147</v>
      </c>
      <c r="B77" s="21" t="s">
        <v>148</v>
      </c>
      <c r="C77" s="13"/>
      <c r="D77" s="13">
        <f>SUM(D78:D81)</f>
        <v>0</v>
      </c>
      <c r="E77" s="13">
        <f>SUM(E78:E81)</f>
        <v>0</v>
      </c>
      <c r="F77" s="106"/>
    </row>
    <row r="78" spans="1:6" s="14" customFormat="1" ht="12" customHeight="1" x14ac:dyDescent="0.2">
      <c r="A78" s="24" t="s">
        <v>149</v>
      </c>
      <c r="B78" s="16" t="s">
        <v>150</v>
      </c>
      <c r="C78" s="384">
        <v>0</v>
      </c>
      <c r="D78" s="93"/>
      <c r="E78" s="93"/>
      <c r="F78" s="108"/>
    </row>
    <row r="79" spans="1:6" s="14" customFormat="1" ht="12" customHeight="1" x14ac:dyDescent="0.2">
      <c r="A79" s="25" t="s">
        <v>151</v>
      </c>
      <c r="B79" s="18" t="s">
        <v>152</v>
      </c>
      <c r="C79" s="384"/>
      <c r="D79" s="93"/>
      <c r="E79" s="93"/>
      <c r="F79" s="108"/>
    </row>
    <row r="80" spans="1:6" s="14" customFormat="1" ht="12" customHeight="1" x14ac:dyDescent="0.2">
      <c r="A80" s="25" t="s">
        <v>153</v>
      </c>
      <c r="B80" s="18" t="s">
        <v>154</v>
      </c>
      <c r="C80" s="384"/>
      <c r="D80" s="93"/>
      <c r="E80" s="93"/>
      <c r="F80" s="108"/>
    </row>
    <row r="81" spans="1:6" s="14" customFormat="1" ht="12" customHeight="1" thickBot="1" x14ac:dyDescent="0.25">
      <c r="A81" s="26" t="s">
        <v>155</v>
      </c>
      <c r="B81" s="20" t="s">
        <v>156</v>
      </c>
      <c r="C81" s="384"/>
      <c r="D81" s="93"/>
      <c r="E81" s="93"/>
      <c r="F81" s="108"/>
    </row>
    <row r="82" spans="1:6" s="14" customFormat="1" ht="13.5" customHeight="1" thickBot="1" x14ac:dyDescent="0.25">
      <c r="A82" s="22" t="s">
        <v>157</v>
      </c>
      <c r="B82" s="21" t="s">
        <v>158</v>
      </c>
      <c r="C82" s="387"/>
      <c r="D82" s="13"/>
      <c r="E82" s="13"/>
      <c r="F82" s="106"/>
    </row>
    <row r="83" spans="1:6" s="14" customFormat="1" ht="15.75" customHeight="1" thickBot="1" x14ac:dyDescent="0.25">
      <c r="A83" s="22" t="s">
        <v>159</v>
      </c>
      <c r="B83" s="27" t="s">
        <v>160</v>
      </c>
      <c r="C83" s="13">
        <f>C61+C65+C70+C73+C77+C82</f>
        <v>15242</v>
      </c>
      <c r="D83" s="13">
        <f>+D61+D65+D70+D73+D77+D82</f>
        <v>31220</v>
      </c>
      <c r="E83" s="13">
        <f>+E61+E65+E70+E73+E77+E82</f>
        <v>31220</v>
      </c>
      <c r="F83" s="106">
        <f t="shared" ref="F83:F84" si="6">E83/D83</f>
        <v>1</v>
      </c>
    </row>
    <row r="84" spans="1:6" s="14" customFormat="1" ht="16.5" customHeight="1" thickBot="1" x14ac:dyDescent="0.25">
      <c r="A84" s="28" t="s">
        <v>161</v>
      </c>
      <c r="B84" s="29" t="s">
        <v>162</v>
      </c>
      <c r="C84" s="13">
        <f>C60+C83</f>
        <v>54823</v>
      </c>
      <c r="D84" s="13">
        <f>+D60+D83</f>
        <v>93319</v>
      </c>
      <c r="E84" s="13">
        <f>+E60+E83</f>
        <v>92498</v>
      </c>
      <c r="F84" s="106">
        <f t="shared" si="6"/>
        <v>0.99120222034098093</v>
      </c>
    </row>
    <row r="85" spans="1:6" s="14" customFormat="1" ht="15.75" customHeight="1" x14ac:dyDescent="0.2">
      <c r="A85" s="30"/>
      <c r="B85" s="31"/>
      <c r="C85" s="32"/>
      <c r="D85" s="32"/>
      <c r="E85" s="32"/>
      <c r="F85" s="32"/>
    </row>
    <row r="86" spans="1:6" ht="16.5" customHeight="1" x14ac:dyDescent="0.25">
      <c r="A86" s="456" t="s">
        <v>684</v>
      </c>
      <c r="B86" s="456"/>
      <c r="C86" s="456"/>
      <c r="D86" s="1"/>
      <c r="E86" s="1"/>
      <c r="F86" s="1"/>
    </row>
    <row r="87" spans="1:6" ht="16.5" customHeight="1" thickBot="1" x14ac:dyDescent="0.3">
      <c r="A87" s="457" t="s">
        <v>163</v>
      </c>
      <c r="B87" s="457"/>
      <c r="C87" s="33" t="s">
        <v>1</v>
      </c>
      <c r="D87" s="1"/>
      <c r="E87" s="1"/>
      <c r="F87" s="1"/>
    </row>
    <row r="88" spans="1:6" ht="38.1" customHeight="1" thickBot="1" x14ac:dyDescent="0.3">
      <c r="A88" s="4" t="s">
        <v>2</v>
      </c>
      <c r="B88" s="5" t="s">
        <v>164</v>
      </c>
      <c r="C88" s="6" t="s">
        <v>692</v>
      </c>
      <c r="D88" s="6" t="s">
        <v>326</v>
      </c>
      <c r="E88" s="6" t="s">
        <v>330</v>
      </c>
      <c r="F88" s="6" t="s">
        <v>331</v>
      </c>
    </row>
    <row r="89" spans="1:6" s="10" customFormat="1" ht="12" customHeight="1" thickBot="1" x14ac:dyDescent="0.25">
      <c r="A89" s="34">
        <v>1</v>
      </c>
      <c r="B89" s="35">
        <v>2</v>
      </c>
      <c r="C89" s="36">
        <v>3</v>
      </c>
      <c r="D89" s="36">
        <v>4</v>
      </c>
      <c r="E89" s="36">
        <v>5</v>
      </c>
      <c r="F89" s="36">
        <v>6</v>
      </c>
    </row>
    <row r="90" spans="1:6" ht="12" customHeight="1" thickBot="1" x14ac:dyDescent="0.3">
      <c r="A90" s="37" t="s">
        <v>4</v>
      </c>
      <c r="B90" s="38" t="s">
        <v>165</v>
      </c>
      <c r="C90" s="408">
        <f>SUM(C91:C95)</f>
        <v>48979</v>
      </c>
      <c r="D90" s="408">
        <f t="shared" ref="D90" si="7">SUM(D91:D95)</f>
        <v>28773</v>
      </c>
      <c r="E90" s="13">
        <f>SUM(E91:E95)</f>
        <v>28267</v>
      </c>
      <c r="F90" s="106">
        <f>E90/D90</f>
        <v>0.98241406874500403</v>
      </c>
    </row>
    <row r="91" spans="1:6" ht="12" customHeight="1" x14ac:dyDescent="0.25">
      <c r="A91" s="39" t="s">
        <v>6</v>
      </c>
      <c r="B91" s="40" t="s">
        <v>166</v>
      </c>
      <c r="C91" s="409">
        <v>10612</v>
      </c>
      <c r="D91" s="409">
        <v>9662</v>
      </c>
      <c r="E91" s="93">
        <v>9662</v>
      </c>
      <c r="F91" s="108">
        <f>E91/D91</f>
        <v>1</v>
      </c>
    </row>
    <row r="92" spans="1:6" ht="12" customHeight="1" x14ac:dyDescent="0.25">
      <c r="A92" s="17" t="s">
        <v>8</v>
      </c>
      <c r="B92" s="41" t="s">
        <v>167</v>
      </c>
      <c r="C92" s="384">
        <v>1997</v>
      </c>
      <c r="D92" s="384">
        <v>1541</v>
      </c>
      <c r="E92" s="93">
        <v>1541</v>
      </c>
      <c r="F92" s="108">
        <f t="shared" ref="F92:F95" si="8">E92/D92</f>
        <v>1</v>
      </c>
    </row>
    <row r="93" spans="1:6" ht="12" customHeight="1" x14ac:dyDescent="0.25">
      <c r="A93" s="17" t="s">
        <v>10</v>
      </c>
      <c r="B93" s="41" t="s">
        <v>168</v>
      </c>
      <c r="C93" s="385">
        <v>22572</v>
      </c>
      <c r="D93" s="385">
        <v>11361</v>
      </c>
      <c r="E93" s="93">
        <v>10861</v>
      </c>
      <c r="F93" s="108">
        <f t="shared" si="8"/>
        <v>0.95598978963119441</v>
      </c>
    </row>
    <row r="94" spans="1:6" ht="12" customHeight="1" x14ac:dyDescent="0.25">
      <c r="A94" s="17" t="s">
        <v>12</v>
      </c>
      <c r="B94" s="42" t="s">
        <v>169</v>
      </c>
      <c r="C94" s="385">
        <v>3470</v>
      </c>
      <c r="D94" s="385">
        <v>3484</v>
      </c>
      <c r="E94" s="93">
        <v>3478</v>
      </c>
      <c r="F94" s="108">
        <f t="shared" si="8"/>
        <v>0.99827784156142363</v>
      </c>
    </row>
    <row r="95" spans="1:6" ht="12" customHeight="1" x14ac:dyDescent="0.25">
      <c r="A95" s="17" t="s">
        <v>170</v>
      </c>
      <c r="B95" s="43" t="s">
        <v>171</v>
      </c>
      <c r="C95" s="385">
        <f>C100+C105</f>
        <v>10328</v>
      </c>
      <c r="D95" s="385">
        <f>D100+D105+D96+D102</f>
        <v>2725</v>
      </c>
      <c r="E95" s="93">
        <v>2725</v>
      </c>
      <c r="F95" s="108">
        <f t="shared" si="8"/>
        <v>1</v>
      </c>
    </row>
    <row r="96" spans="1:6" ht="12" customHeight="1" x14ac:dyDescent="0.25">
      <c r="A96" s="17" t="s">
        <v>16</v>
      </c>
      <c r="B96" s="41" t="s">
        <v>172</v>
      </c>
      <c r="C96" s="385"/>
      <c r="D96" s="385">
        <v>72</v>
      </c>
      <c r="E96" s="93">
        <v>72</v>
      </c>
      <c r="F96" s="108"/>
    </row>
    <row r="97" spans="1:6" ht="12" customHeight="1" x14ac:dyDescent="0.25">
      <c r="A97" s="17" t="s">
        <v>173</v>
      </c>
      <c r="B97" s="44" t="s">
        <v>174</v>
      </c>
      <c r="C97" s="385"/>
      <c r="D97" s="385"/>
      <c r="E97" s="93"/>
      <c r="F97" s="108"/>
    </row>
    <row r="98" spans="1:6" ht="12" customHeight="1" x14ac:dyDescent="0.25">
      <c r="A98" s="17" t="s">
        <v>175</v>
      </c>
      <c r="B98" s="45" t="s">
        <v>176</v>
      </c>
      <c r="C98" s="385"/>
      <c r="D98" s="385"/>
      <c r="E98" s="93"/>
      <c r="F98" s="108"/>
    </row>
    <row r="99" spans="1:6" ht="12" customHeight="1" x14ac:dyDescent="0.25">
      <c r="A99" s="17" t="s">
        <v>177</v>
      </c>
      <c r="B99" s="45" t="s">
        <v>178</v>
      </c>
      <c r="C99" s="385"/>
      <c r="D99" s="385"/>
      <c r="E99" s="93"/>
      <c r="F99" s="108"/>
    </row>
    <row r="100" spans="1:6" ht="12" customHeight="1" x14ac:dyDescent="0.25">
      <c r="A100" s="17" t="s">
        <v>179</v>
      </c>
      <c r="B100" s="44" t="s">
        <v>180</v>
      </c>
      <c r="C100" s="385">
        <v>9248</v>
      </c>
      <c r="D100" s="385">
        <v>2153</v>
      </c>
      <c r="E100" s="93">
        <v>2153</v>
      </c>
      <c r="F100" s="108">
        <f t="shared" ref="F100:F102" si="9">E100/D100</f>
        <v>1</v>
      </c>
    </row>
    <row r="101" spans="1:6" ht="12" customHeight="1" x14ac:dyDescent="0.25">
      <c r="A101" s="17" t="s">
        <v>181</v>
      </c>
      <c r="B101" s="44" t="s">
        <v>182</v>
      </c>
      <c r="C101" s="385"/>
      <c r="D101" s="385"/>
      <c r="E101" s="93"/>
      <c r="F101" s="108"/>
    </row>
    <row r="102" spans="1:6" ht="12" customHeight="1" x14ac:dyDescent="0.25">
      <c r="A102" s="17" t="s">
        <v>183</v>
      </c>
      <c r="B102" s="45" t="s">
        <v>184</v>
      </c>
      <c r="C102" s="385"/>
      <c r="D102" s="385">
        <v>150</v>
      </c>
      <c r="E102" s="93">
        <v>150</v>
      </c>
      <c r="F102" s="108">
        <f t="shared" si="9"/>
        <v>1</v>
      </c>
    </row>
    <row r="103" spans="1:6" ht="12" customHeight="1" x14ac:dyDescent="0.25">
      <c r="A103" s="46" t="s">
        <v>185</v>
      </c>
      <c r="B103" s="47" t="s">
        <v>186</v>
      </c>
      <c r="C103" s="385"/>
      <c r="D103" s="385"/>
      <c r="E103" s="93"/>
      <c r="F103" s="108"/>
    </row>
    <row r="104" spans="1:6" ht="12" customHeight="1" x14ac:dyDescent="0.25">
      <c r="A104" s="17" t="s">
        <v>187</v>
      </c>
      <c r="B104" s="47" t="s">
        <v>188</v>
      </c>
      <c r="C104" s="385"/>
      <c r="D104" s="385"/>
      <c r="E104" s="93"/>
      <c r="F104" s="108"/>
    </row>
    <row r="105" spans="1:6" ht="12" customHeight="1" thickBot="1" x14ac:dyDescent="0.3">
      <c r="A105" s="48" t="s">
        <v>189</v>
      </c>
      <c r="B105" s="49" t="s">
        <v>685</v>
      </c>
      <c r="C105" s="385">
        <v>1080</v>
      </c>
      <c r="D105" s="385">
        <v>350</v>
      </c>
      <c r="E105" s="415">
        <v>350</v>
      </c>
      <c r="F105" s="405">
        <f>E105/D105</f>
        <v>1</v>
      </c>
    </row>
    <row r="106" spans="1:6" ht="12" customHeight="1" thickBot="1" x14ac:dyDescent="0.3">
      <c r="A106" s="11" t="s">
        <v>18</v>
      </c>
      <c r="B106" s="414" t="s">
        <v>190</v>
      </c>
      <c r="C106" s="417">
        <f>+C107+C109+C111</f>
        <v>2783</v>
      </c>
      <c r="D106" s="418">
        <f t="shared" ref="D106" si="10">+D107+D109+D111</f>
        <v>10</v>
      </c>
      <c r="E106" s="419">
        <f>+E107+E109+E111</f>
        <v>10</v>
      </c>
      <c r="F106" s="420">
        <f>E106/D106</f>
        <v>1</v>
      </c>
    </row>
    <row r="107" spans="1:6" ht="12" customHeight="1" x14ac:dyDescent="0.25">
      <c r="A107" s="15" t="s">
        <v>20</v>
      </c>
      <c r="B107" s="41" t="s">
        <v>191</v>
      </c>
      <c r="C107" s="416">
        <v>983</v>
      </c>
      <c r="D107" s="416">
        <v>10</v>
      </c>
      <c r="E107" s="386">
        <v>10</v>
      </c>
      <c r="F107" s="107">
        <f>E107/D107</f>
        <v>1</v>
      </c>
    </row>
    <row r="108" spans="1:6" ht="12" customHeight="1" x14ac:dyDescent="0.25">
      <c r="A108" s="15" t="s">
        <v>22</v>
      </c>
      <c r="B108" s="51" t="s">
        <v>192</v>
      </c>
      <c r="C108" s="410"/>
      <c r="D108" s="410"/>
      <c r="E108" s="93"/>
      <c r="F108" s="108"/>
    </row>
    <row r="109" spans="1:6" ht="12" customHeight="1" x14ac:dyDescent="0.25">
      <c r="A109" s="15" t="s">
        <v>24</v>
      </c>
      <c r="B109" s="51" t="s">
        <v>193</v>
      </c>
      <c r="C109" s="410">
        <v>1800</v>
      </c>
      <c r="D109" s="411"/>
      <c r="E109" s="93">
        <v>0</v>
      </c>
      <c r="F109" s="108"/>
    </row>
    <row r="110" spans="1:6" ht="12" customHeight="1" x14ac:dyDescent="0.25">
      <c r="A110" s="15" t="s">
        <v>26</v>
      </c>
      <c r="B110" s="51" t="s">
        <v>194</v>
      </c>
      <c r="C110" s="410"/>
      <c r="D110" s="410"/>
      <c r="E110" s="93"/>
      <c r="F110" s="108"/>
    </row>
    <row r="111" spans="1:6" ht="12" customHeight="1" x14ac:dyDescent="0.25">
      <c r="A111" s="15" t="s">
        <v>28</v>
      </c>
      <c r="B111" s="52" t="s">
        <v>195</v>
      </c>
      <c r="C111" s="410"/>
      <c r="D111" s="410"/>
      <c r="E111" s="93"/>
      <c r="F111" s="108"/>
    </row>
    <row r="112" spans="1:6" ht="12" customHeight="1" x14ac:dyDescent="0.25">
      <c r="A112" s="15" t="s">
        <v>30</v>
      </c>
      <c r="B112" s="53" t="s">
        <v>196</v>
      </c>
      <c r="C112" s="410"/>
      <c r="D112" s="410"/>
      <c r="E112" s="93"/>
      <c r="F112" s="108"/>
    </row>
    <row r="113" spans="1:6" ht="12" customHeight="1" x14ac:dyDescent="0.25">
      <c r="A113" s="15" t="s">
        <v>197</v>
      </c>
      <c r="B113" s="54" t="s">
        <v>198</v>
      </c>
      <c r="C113" s="410"/>
      <c r="D113" s="410"/>
      <c r="E113" s="93"/>
      <c r="F113" s="108"/>
    </row>
    <row r="114" spans="1:6" ht="16.5" customHeight="1" x14ac:dyDescent="0.25">
      <c r="A114" s="15" t="s">
        <v>199</v>
      </c>
      <c r="B114" s="45" t="s">
        <v>178</v>
      </c>
      <c r="C114" s="410"/>
      <c r="D114" s="410"/>
      <c r="E114" s="93"/>
      <c r="F114" s="108"/>
    </row>
    <row r="115" spans="1:6" ht="12" customHeight="1" x14ac:dyDescent="0.25">
      <c r="A115" s="15" t="s">
        <v>200</v>
      </c>
      <c r="B115" s="45" t="s">
        <v>201</v>
      </c>
      <c r="C115" s="410"/>
      <c r="D115" s="410"/>
      <c r="E115" s="93"/>
      <c r="F115" s="108"/>
    </row>
    <row r="116" spans="1:6" ht="12" customHeight="1" x14ac:dyDescent="0.25">
      <c r="A116" s="15" t="s">
        <v>202</v>
      </c>
      <c r="B116" s="45" t="s">
        <v>203</v>
      </c>
      <c r="C116" s="410"/>
      <c r="D116" s="410"/>
      <c r="E116" s="93"/>
      <c r="F116" s="108"/>
    </row>
    <row r="117" spans="1:6" ht="12" customHeight="1" x14ac:dyDescent="0.25">
      <c r="A117" s="15" t="s">
        <v>204</v>
      </c>
      <c r="B117" s="45" t="s">
        <v>184</v>
      </c>
      <c r="C117" s="410"/>
      <c r="D117" s="410"/>
      <c r="E117" s="93"/>
      <c r="F117" s="108"/>
    </row>
    <row r="118" spans="1:6" ht="12" customHeight="1" x14ac:dyDescent="0.25">
      <c r="A118" s="15" t="s">
        <v>205</v>
      </c>
      <c r="B118" s="45" t="s">
        <v>206</v>
      </c>
      <c r="C118" s="410"/>
      <c r="D118" s="410"/>
      <c r="E118" s="93"/>
      <c r="F118" s="108"/>
    </row>
    <row r="119" spans="1:6" ht="16.5" customHeight="1" thickBot="1" x14ac:dyDescent="0.3">
      <c r="A119" s="46" t="s">
        <v>207</v>
      </c>
      <c r="B119" s="45" t="s">
        <v>208</v>
      </c>
      <c r="C119" s="422"/>
      <c r="D119" s="422"/>
      <c r="E119" s="415"/>
      <c r="F119" s="405"/>
    </row>
    <row r="120" spans="1:6" ht="12" customHeight="1" thickBot="1" x14ac:dyDescent="0.3">
      <c r="A120" s="11" t="s">
        <v>32</v>
      </c>
      <c r="B120" s="421" t="s">
        <v>209</v>
      </c>
      <c r="C120" s="423">
        <f>+C121+C122</f>
        <v>2214</v>
      </c>
      <c r="D120" s="424">
        <f>+D121+D122</f>
        <v>63689</v>
      </c>
      <c r="E120" s="419">
        <v>0</v>
      </c>
      <c r="F120" s="420"/>
    </row>
    <row r="121" spans="1:6" ht="12" customHeight="1" x14ac:dyDescent="0.25">
      <c r="A121" s="15" t="s">
        <v>34</v>
      </c>
      <c r="B121" s="55" t="s">
        <v>210</v>
      </c>
      <c r="C121" s="383">
        <v>2214</v>
      </c>
      <c r="D121" s="383">
        <v>63689</v>
      </c>
      <c r="E121" s="386">
        <v>0</v>
      </c>
      <c r="F121" s="107"/>
    </row>
    <row r="122" spans="1:6" ht="12" customHeight="1" thickBot="1" x14ac:dyDescent="0.3">
      <c r="A122" s="19" t="s">
        <v>36</v>
      </c>
      <c r="B122" s="51" t="s">
        <v>686</v>
      </c>
      <c r="C122" s="385"/>
      <c r="D122" s="385"/>
      <c r="E122" s="93"/>
      <c r="F122" s="108"/>
    </row>
    <row r="123" spans="1:6" ht="12" customHeight="1" thickBot="1" x14ac:dyDescent="0.3">
      <c r="A123" s="11" t="s">
        <v>211</v>
      </c>
      <c r="B123" s="12" t="s">
        <v>212</v>
      </c>
      <c r="C123" s="13">
        <f>+C90+C106+C120</f>
        <v>53976</v>
      </c>
      <c r="D123" s="13">
        <f>+D90+D106+D120</f>
        <v>92472</v>
      </c>
      <c r="E123" s="13">
        <f>+E90+E106+E120</f>
        <v>28277</v>
      </c>
      <c r="F123" s="109">
        <f>E123/D123</f>
        <v>0.30578986071459469</v>
      </c>
    </row>
    <row r="124" spans="1:6" ht="12" customHeight="1" thickBot="1" x14ac:dyDescent="0.3">
      <c r="A124" s="11" t="s">
        <v>60</v>
      </c>
      <c r="B124" s="12" t="s">
        <v>213</v>
      </c>
      <c r="C124" s="13">
        <f>+C125+C126+C127</f>
        <v>0</v>
      </c>
      <c r="D124" s="13">
        <f>+D125+D126+D127</f>
        <v>0</v>
      </c>
      <c r="E124" s="13">
        <f>+E125+E126+E127</f>
        <v>0</v>
      </c>
      <c r="F124" s="106"/>
    </row>
    <row r="125" spans="1:6" ht="12" customHeight="1" x14ac:dyDescent="0.25">
      <c r="A125" s="15" t="s">
        <v>62</v>
      </c>
      <c r="B125" s="55" t="s">
        <v>214</v>
      </c>
      <c r="C125" s="93"/>
      <c r="D125" s="93"/>
      <c r="E125" s="93"/>
      <c r="F125" s="108"/>
    </row>
    <row r="126" spans="1:6" ht="12" customHeight="1" x14ac:dyDescent="0.25">
      <c r="A126" s="15" t="s">
        <v>64</v>
      </c>
      <c r="B126" s="55" t="s">
        <v>215</v>
      </c>
      <c r="C126" s="93"/>
      <c r="D126" s="93"/>
      <c r="E126" s="93"/>
      <c r="F126" s="108"/>
    </row>
    <row r="127" spans="1:6" ht="12" customHeight="1" thickBot="1" x14ac:dyDescent="0.3">
      <c r="A127" s="46" t="s">
        <v>66</v>
      </c>
      <c r="B127" s="56" t="s">
        <v>216</v>
      </c>
      <c r="C127" s="93"/>
      <c r="D127" s="93"/>
      <c r="E127" s="93"/>
      <c r="F127" s="108"/>
    </row>
    <row r="128" spans="1:6" ht="12" customHeight="1" thickBot="1" x14ac:dyDescent="0.3">
      <c r="A128" s="11" t="s">
        <v>82</v>
      </c>
      <c r="B128" s="12" t="s">
        <v>217</v>
      </c>
      <c r="C128" s="13">
        <f>+C129+C130+C131+C132</f>
        <v>0</v>
      </c>
      <c r="D128" s="13">
        <f>+D129+D130+D131+D132</f>
        <v>0</v>
      </c>
      <c r="E128" s="13">
        <f>+E129+E130+E131+E132</f>
        <v>0</v>
      </c>
      <c r="F128" s="106"/>
    </row>
    <row r="129" spans="1:9" ht="12" customHeight="1" x14ac:dyDescent="0.25">
      <c r="A129" s="15" t="s">
        <v>84</v>
      </c>
      <c r="B129" s="55" t="s">
        <v>218</v>
      </c>
      <c r="C129" s="93"/>
      <c r="D129" s="93"/>
      <c r="E129" s="93"/>
      <c r="F129" s="108"/>
    </row>
    <row r="130" spans="1:9" ht="12" customHeight="1" x14ac:dyDescent="0.25">
      <c r="A130" s="15" t="s">
        <v>86</v>
      </c>
      <c r="B130" s="55" t="s">
        <v>219</v>
      </c>
      <c r="C130" s="93"/>
      <c r="D130" s="93"/>
      <c r="E130" s="93"/>
      <c r="F130" s="108"/>
    </row>
    <row r="131" spans="1:9" ht="12" customHeight="1" x14ac:dyDescent="0.25">
      <c r="A131" s="15" t="s">
        <v>88</v>
      </c>
      <c r="B131" s="55" t="s">
        <v>220</v>
      </c>
      <c r="C131" s="93"/>
      <c r="D131" s="93"/>
      <c r="E131" s="93"/>
      <c r="F131" s="108"/>
    </row>
    <row r="132" spans="1:9" ht="12" customHeight="1" thickBot="1" x14ac:dyDescent="0.3">
      <c r="A132" s="46" t="s">
        <v>90</v>
      </c>
      <c r="B132" s="56" t="s">
        <v>221</v>
      </c>
      <c r="C132" s="93"/>
      <c r="D132" s="93"/>
      <c r="E132" s="93"/>
      <c r="F132" s="108"/>
    </row>
    <row r="133" spans="1:9" ht="12" customHeight="1" thickBot="1" x14ac:dyDescent="0.3">
      <c r="A133" s="11" t="s">
        <v>222</v>
      </c>
      <c r="B133" s="12" t="s">
        <v>223</v>
      </c>
      <c r="C133" s="13">
        <f>+C134+C135+C136+C137</f>
        <v>847</v>
      </c>
      <c r="D133" s="13">
        <f t="shared" ref="D133" si="11">+D134+D135+D136+D137</f>
        <v>847</v>
      </c>
      <c r="E133" s="13">
        <f>+E134+E135+E136+E137</f>
        <v>847</v>
      </c>
      <c r="F133" s="106">
        <f>E133/D133</f>
        <v>1</v>
      </c>
    </row>
    <row r="134" spans="1:9" ht="12" customHeight="1" x14ac:dyDescent="0.25">
      <c r="A134" s="15" t="s">
        <v>96</v>
      </c>
      <c r="B134" s="55" t="s">
        <v>224</v>
      </c>
      <c r="C134" s="412"/>
      <c r="D134" s="412"/>
      <c r="E134" s="93"/>
      <c r="F134" s="108"/>
    </row>
    <row r="135" spans="1:9" ht="12" customHeight="1" x14ac:dyDescent="0.25">
      <c r="A135" s="15" t="s">
        <v>98</v>
      </c>
      <c r="B135" s="55" t="s">
        <v>225</v>
      </c>
      <c r="C135" s="412">
        <v>847</v>
      </c>
      <c r="D135" s="412">
        <v>847</v>
      </c>
      <c r="E135" s="93">
        <v>847</v>
      </c>
      <c r="F135" s="108">
        <f>E135/D135</f>
        <v>1</v>
      </c>
    </row>
    <row r="136" spans="1:9" ht="12" customHeight="1" x14ac:dyDescent="0.25">
      <c r="A136" s="15" t="s">
        <v>100</v>
      </c>
      <c r="B136" s="55" t="s">
        <v>687</v>
      </c>
      <c r="C136" s="412"/>
      <c r="D136" s="412"/>
      <c r="E136" s="93"/>
      <c r="F136" s="108"/>
    </row>
    <row r="137" spans="1:9" ht="12" customHeight="1" thickBot="1" x14ac:dyDescent="0.3">
      <c r="A137" s="46" t="s">
        <v>102</v>
      </c>
      <c r="B137" s="56" t="s">
        <v>226</v>
      </c>
      <c r="C137" s="412"/>
      <c r="D137" s="412"/>
      <c r="E137" s="93"/>
      <c r="F137" s="108"/>
    </row>
    <row r="138" spans="1:9" ht="12" customHeight="1" thickBot="1" x14ac:dyDescent="0.3">
      <c r="A138" s="11" t="s">
        <v>104</v>
      </c>
      <c r="B138" s="12" t="s">
        <v>227</v>
      </c>
      <c r="C138" s="413">
        <f>+C139+C140+C141+C142</f>
        <v>0</v>
      </c>
      <c r="D138" s="413"/>
      <c r="E138" s="13">
        <f>+E139+E140+E141+E142</f>
        <v>0</v>
      </c>
      <c r="F138" s="106"/>
    </row>
    <row r="139" spans="1:9" ht="12" customHeight="1" x14ac:dyDescent="0.25">
      <c r="A139" s="15" t="s">
        <v>106</v>
      </c>
      <c r="B139" s="55" t="s">
        <v>228</v>
      </c>
      <c r="C139" s="412"/>
      <c r="D139" s="412"/>
      <c r="E139" s="93"/>
      <c r="F139" s="108"/>
    </row>
    <row r="140" spans="1:9" ht="12" customHeight="1" x14ac:dyDescent="0.25">
      <c r="A140" s="15" t="s">
        <v>108</v>
      </c>
      <c r="B140" s="55" t="s">
        <v>229</v>
      </c>
      <c r="C140" s="412"/>
      <c r="D140" s="412"/>
      <c r="E140" s="93"/>
      <c r="F140" s="108"/>
    </row>
    <row r="141" spans="1:9" ht="12" customHeight="1" x14ac:dyDescent="0.25">
      <c r="A141" s="15" t="s">
        <v>110</v>
      </c>
      <c r="B141" s="55" t="s">
        <v>230</v>
      </c>
      <c r="C141" s="412"/>
      <c r="D141" s="412"/>
      <c r="E141" s="93"/>
      <c r="F141" s="108"/>
    </row>
    <row r="142" spans="1:9" ht="12" customHeight="1" thickBot="1" x14ac:dyDescent="0.3">
      <c r="A142" s="15" t="s">
        <v>112</v>
      </c>
      <c r="B142" s="55" t="s">
        <v>231</v>
      </c>
      <c r="C142" s="412"/>
      <c r="D142" s="412"/>
      <c r="E142" s="93"/>
      <c r="F142" s="108"/>
    </row>
    <row r="143" spans="1:9" ht="15" customHeight="1" thickBot="1" x14ac:dyDescent="0.3">
      <c r="A143" s="11" t="s">
        <v>114</v>
      </c>
      <c r="B143" s="12" t="s">
        <v>232</v>
      </c>
      <c r="C143" s="13">
        <f>+C124+C128+C133+C138</f>
        <v>847</v>
      </c>
      <c r="D143" s="13">
        <f>+D124+D128+D133+D138</f>
        <v>847</v>
      </c>
      <c r="E143" s="13">
        <f>+E124+E128+E133+E138</f>
        <v>847</v>
      </c>
      <c r="F143" s="109">
        <f>E143/D143</f>
        <v>1</v>
      </c>
      <c r="G143" s="57"/>
      <c r="H143" s="57"/>
      <c r="I143" s="57"/>
    </row>
    <row r="144" spans="1:9" s="14" customFormat="1" ht="12.95" customHeight="1" thickBot="1" x14ac:dyDescent="0.25">
      <c r="A144" s="58" t="s">
        <v>233</v>
      </c>
      <c r="B144" s="59" t="s">
        <v>234</v>
      </c>
      <c r="C144" s="13">
        <f>+C123+C143</f>
        <v>54823</v>
      </c>
      <c r="D144" s="13">
        <f>+D123+D143</f>
        <v>93319</v>
      </c>
      <c r="E144" s="13">
        <f>+E123+E143</f>
        <v>29124</v>
      </c>
      <c r="F144" s="106">
        <f>E144/D144</f>
        <v>0.31209078537061047</v>
      </c>
    </row>
    <row r="145" spans="1:6" ht="7.5" customHeight="1" x14ac:dyDescent="0.25">
      <c r="D145" s="1"/>
      <c r="E145" s="1"/>
      <c r="F145" s="1"/>
    </row>
    <row r="146" spans="1:6" ht="15.75" customHeight="1" x14ac:dyDescent="0.25">
      <c r="A146" s="458" t="s">
        <v>235</v>
      </c>
      <c r="B146" s="458"/>
      <c r="C146" s="458"/>
      <c r="D146" s="1"/>
      <c r="E146" s="1"/>
      <c r="F146" s="1"/>
    </row>
    <row r="147" spans="1:6" ht="15" customHeight="1" thickBot="1" x14ac:dyDescent="0.3">
      <c r="A147" s="455" t="s">
        <v>236</v>
      </c>
      <c r="B147" s="455"/>
      <c r="C147" s="3" t="s">
        <v>1</v>
      </c>
      <c r="D147" s="1"/>
      <c r="E147" s="1"/>
      <c r="F147" s="1"/>
    </row>
    <row r="148" spans="1:6" ht="13.5" customHeight="1" thickBot="1" x14ac:dyDescent="0.3">
      <c r="A148" s="11">
        <v>1</v>
      </c>
      <c r="B148" s="50" t="s">
        <v>237</v>
      </c>
      <c r="C148" s="13">
        <f>+C60-C123</f>
        <v>-14395</v>
      </c>
      <c r="D148" s="1"/>
      <c r="E148" s="1"/>
      <c r="F148" s="1"/>
    </row>
    <row r="149" spans="1:6" ht="27.75" customHeight="1" thickBot="1" x14ac:dyDescent="0.3">
      <c r="A149" s="11" t="s">
        <v>18</v>
      </c>
      <c r="B149" s="50" t="s">
        <v>238</v>
      </c>
      <c r="C149" s="13">
        <f>+C83-C143</f>
        <v>14395</v>
      </c>
      <c r="D149" s="1"/>
      <c r="E149" s="1"/>
      <c r="F149" s="1"/>
    </row>
    <row r="150" spans="1:6" ht="7.5" customHeight="1" x14ac:dyDescent="0.25">
      <c r="D150" s="1"/>
      <c r="E150" s="1"/>
      <c r="F150" s="1"/>
    </row>
  </sheetData>
  <sheetProtection selectLockedCells="1" selectUnlockedCells="1"/>
  <mergeCells count="6">
    <mergeCell ref="A147:B147"/>
    <mergeCell ref="A1:C1"/>
    <mergeCell ref="A2:B2"/>
    <mergeCell ref="A86:C86"/>
    <mergeCell ref="A87:B87"/>
    <mergeCell ref="A146:C146"/>
  </mergeCells>
  <printOptions horizontalCentered="1"/>
  <pageMargins left="0.78749999999999998" right="0.78749999999999998" top="1.1236111111111111" bottom="0.86597222222222225" header="0.78749999999999998" footer="0.51180555555555551"/>
  <pageSetup paperSize="8" scale="76" firstPageNumber="0" orientation="portrait" horizontalDpi="300" verticalDpi="300" r:id="rId1"/>
  <headerFooter alignWithMargins="0">
    <oddHeader xml:space="preserve">&amp;R&amp;"Times New Roman CE,Félkövér dőlt"&amp;11 1. melléklet </oddHeader>
  </headerFooter>
  <rowBreaks count="1" manualBreakCount="1">
    <brk id="8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C31"/>
  <sheetViews>
    <sheetView workbookViewId="0"/>
  </sheetViews>
  <sheetFormatPr defaultRowHeight="12.75" x14ac:dyDescent="0.2"/>
  <cols>
    <col min="1" max="1" width="5.83203125" style="263" customWidth="1"/>
    <col min="2" max="2" width="54.83203125" style="264" customWidth="1"/>
    <col min="3" max="3" width="17.6640625" style="264" customWidth="1"/>
    <col min="4" max="16384" width="9.33203125" style="264"/>
  </cols>
  <sheetData>
    <row r="1" spans="1:3" ht="31.5" customHeight="1" x14ac:dyDescent="0.25">
      <c r="B1" s="486" t="s">
        <v>699</v>
      </c>
      <c r="C1" s="486"/>
    </row>
    <row r="2" spans="1:3" s="268" customFormat="1" ht="16.5" thickBot="1" x14ac:dyDescent="0.3">
      <c r="A2" s="265"/>
      <c r="B2" s="266"/>
      <c r="C2" s="267" t="s">
        <v>240</v>
      </c>
    </row>
    <row r="3" spans="1:3" s="272" customFormat="1" ht="48" customHeight="1" thickBot="1" x14ac:dyDescent="0.25">
      <c r="A3" s="269" t="s">
        <v>477</v>
      </c>
      <c r="B3" s="270" t="s">
        <v>3</v>
      </c>
      <c r="C3" s="271" t="s">
        <v>494</v>
      </c>
    </row>
    <row r="4" spans="1:3" s="272" customFormat="1" ht="14.1" customHeight="1" thickBot="1" x14ac:dyDescent="0.25">
      <c r="A4" s="273">
        <v>1</v>
      </c>
      <c r="B4" s="274">
        <v>2</v>
      </c>
      <c r="C4" s="275">
        <v>4</v>
      </c>
    </row>
    <row r="5" spans="1:3" ht="18" customHeight="1" x14ac:dyDescent="0.2">
      <c r="A5" s="276" t="s">
        <v>4</v>
      </c>
      <c r="B5" s="277" t="s">
        <v>495</v>
      </c>
      <c r="C5" s="278"/>
    </row>
    <row r="6" spans="1:3" ht="18" customHeight="1" x14ac:dyDescent="0.2">
      <c r="A6" s="279" t="s">
        <v>18</v>
      </c>
      <c r="B6" s="280" t="s">
        <v>496</v>
      </c>
      <c r="C6" s="281"/>
    </row>
    <row r="7" spans="1:3" ht="18" customHeight="1" x14ac:dyDescent="0.2">
      <c r="A7" s="279" t="s">
        <v>32</v>
      </c>
      <c r="B7" s="280" t="s">
        <v>497</v>
      </c>
      <c r="C7" s="281"/>
    </row>
    <row r="8" spans="1:3" ht="18" customHeight="1" x14ac:dyDescent="0.2">
      <c r="A8" s="279" t="s">
        <v>211</v>
      </c>
      <c r="B8" s="280" t="s">
        <v>498</v>
      </c>
      <c r="C8" s="281"/>
    </row>
    <row r="9" spans="1:3" ht="18" customHeight="1" x14ac:dyDescent="0.2">
      <c r="A9" s="279" t="s">
        <v>60</v>
      </c>
      <c r="B9" s="280" t="s">
        <v>499</v>
      </c>
      <c r="C9" s="282">
        <f>SUM(C10:C15)</f>
        <v>0</v>
      </c>
    </row>
    <row r="10" spans="1:3" ht="18" customHeight="1" x14ac:dyDescent="0.2">
      <c r="A10" s="279" t="s">
        <v>82</v>
      </c>
      <c r="B10" s="280" t="s">
        <v>500</v>
      </c>
      <c r="C10" s="281"/>
    </row>
    <row r="11" spans="1:3" ht="18" customHeight="1" x14ac:dyDescent="0.2">
      <c r="A11" s="279" t="s">
        <v>222</v>
      </c>
      <c r="B11" s="283" t="s">
        <v>501</v>
      </c>
      <c r="C11" s="281"/>
    </row>
    <row r="12" spans="1:3" ht="18" customHeight="1" x14ac:dyDescent="0.2">
      <c r="A12" s="279" t="s">
        <v>114</v>
      </c>
      <c r="B12" s="283" t="s">
        <v>502</v>
      </c>
      <c r="C12" s="281"/>
    </row>
    <row r="13" spans="1:3" ht="18" customHeight="1" x14ac:dyDescent="0.2">
      <c r="A13" s="279" t="s">
        <v>233</v>
      </c>
      <c r="B13" s="283" t="s">
        <v>503</v>
      </c>
      <c r="C13" s="281"/>
    </row>
    <row r="14" spans="1:3" ht="18" customHeight="1" x14ac:dyDescent="0.2">
      <c r="A14" s="279" t="s">
        <v>253</v>
      </c>
      <c r="B14" s="283" t="s">
        <v>504</v>
      </c>
      <c r="C14" s="281"/>
    </row>
    <row r="15" spans="1:3" ht="22.5" customHeight="1" x14ac:dyDescent="0.2">
      <c r="A15" s="279" t="s">
        <v>254</v>
      </c>
      <c r="B15" s="283" t="s">
        <v>505</v>
      </c>
      <c r="C15" s="281"/>
    </row>
    <row r="16" spans="1:3" ht="18" customHeight="1" x14ac:dyDescent="0.2">
      <c r="A16" s="279" t="s">
        <v>255</v>
      </c>
      <c r="B16" s="280" t="s">
        <v>506</v>
      </c>
      <c r="C16" s="281">
        <v>0</v>
      </c>
    </row>
    <row r="17" spans="1:3" ht="18" customHeight="1" x14ac:dyDescent="0.2">
      <c r="A17" s="279" t="s">
        <v>258</v>
      </c>
      <c r="B17" s="280" t="s">
        <v>507</v>
      </c>
      <c r="C17" s="281"/>
    </row>
    <row r="18" spans="1:3" ht="18" customHeight="1" x14ac:dyDescent="0.2">
      <c r="A18" s="279" t="s">
        <v>261</v>
      </c>
      <c r="B18" s="280" t="s">
        <v>508</v>
      </c>
      <c r="C18" s="281"/>
    </row>
    <row r="19" spans="1:3" ht="18" customHeight="1" x14ac:dyDescent="0.2">
      <c r="A19" s="279" t="s">
        <v>264</v>
      </c>
      <c r="B19" s="280" t="s">
        <v>509</v>
      </c>
      <c r="C19" s="281"/>
    </row>
    <row r="20" spans="1:3" ht="18" customHeight="1" x14ac:dyDescent="0.2">
      <c r="A20" s="279" t="s">
        <v>267</v>
      </c>
      <c r="B20" s="280" t="s">
        <v>510</v>
      </c>
      <c r="C20" s="281"/>
    </row>
    <row r="21" spans="1:3" ht="18" customHeight="1" x14ac:dyDescent="0.2">
      <c r="A21" s="279" t="s">
        <v>270</v>
      </c>
      <c r="B21" s="280" t="s">
        <v>511</v>
      </c>
      <c r="C21" s="281">
        <v>0</v>
      </c>
    </row>
    <row r="22" spans="1:3" ht="18" customHeight="1" x14ac:dyDescent="0.2">
      <c r="A22" s="279" t="s">
        <v>273</v>
      </c>
      <c r="B22" s="280" t="s">
        <v>512</v>
      </c>
      <c r="C22" s="281"/>
    </row>
    <row r="23" spans="1:3" ht="18" customHeight="1" x14ac:dyDescent="0.2">
      <c r="A23" s="279" t="s">
        <v>276</v>
      </c>
      <c r="B23" s="284"/>
      <c r="C23" s="281"/>
    </row>
    <row r="24" spans="1:3" ht="18" customHeight="1" x14ac:dyDescent="0.2">
      <c r="A24" s="279" t="s">
        <v>279</v>
      </c>
      <c r="B24" s="284"/>
      <c r="C24" s="281"/>
    </row>
    <row r="25" spans="1:3" ht="18" customHeight="1" x14ac:dyDescent="0.2">
      <c r="A25" s="279" t="s">
        <v>281</v>
      </c>
      <c r="B25" s="284"/>
      <c r="C25" s="281"/>
    </row>
    <row r="26" spans="1:3" ht="18" customHeight="1" x14ac:dyDescent="0.2">
      <c r="A26" s="279" t="s">
        <v>284</v>
      </c>
      <c r="B26" s="284"/>
      <c r="C26" s="281"/>
    </row>
    <row r="27" spans="1:3" ht="18" customHeight="1" x14ac:dyDescent="0.2">
      <c r="A27" s="279" t="s">
        <v>287</v>
      </c>
      <c r="B27" s="284"/>
      <c r="C27" s="281"/>
    </row>
    <row r="28" spans="1:3" ht="18" customHeight="1" x14ac:dyDescent="0.2">
      <c r="A28" s="279" t="s">
        <v>290</v>
      </c>
      <c r="B28" s="284"/>
      <c r="C28" s="281"/>
    </row>
    <row r="29" spans="1:3" ht="18" customHeight="1" thickBot="1" x14ac:dyDescent="0.25">
      <c r="A29" s="285" t="s">
        <v>321</v>
      </c>
      <c r="B29" s="286"/>
      <c r="C29" s="287"/>
    </row>
    <row r="30" spans="1:3" ht="18" customHeight="1" thickBot="1" x14ac:dyDescent="0.25">
      <c r="A30" s="288" t="s">
        <v>324</v>
      </c>
      <c r="B30" s="289" t="s">
        <v>333</v>
      </c>
      <c r="C30" s="290">
        <f>+C5+C6+C7+C8+C9+C16+C17+C18+C19+C20+C21+C22+C23+C24+C25+C26+C27+C28+C29</f>
        <v>0</v>
      </c>
    </row>
    <row r="31" spans="1:3" ht="8.25" customHeight="1" x14ac:dyDescent="0.2">
      <c r="A31" s="291"/>
      <c r="B31" s="487"/>
      <c r="C31" s="487"/>
    </row>
  </sheetData>
  <mergeCells count="2">
    <mergeCell ref="B1:C1"/>
    <mergeCell ref="B31:C31"/>
  </mergeCells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horizontalDpi="300" verticalDpi="300" r:id="rId1"/>
  <headerFooter alignWithMargins="0">
    <oddHeader>&amp;R&amp;"Times New Roman CE,Dőlt" 9&amp;"Times New Roman CE,Félkövér dőlt". számú melléklet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9"/>
  <sheetViews>
    <sheetView zoomScaleNormal="100" workbookViewId="0">
      <selection sqref="A1:I1"/>
    </sheetView>
  </sheetViews>
  <sheetFormatPr defaultRowHeight="12.75" x14ac:dyDescent="0.2"/>
  <cols>
    <col min="1" max="1" width="5.5" style="292" customWidth="1"/>
    <col min="2" max="2" width="39.33203125" style="292" customWidth="1"/>
    <col min="3" max="8" width="13.83203125" style="292" customWidth="1"/>
    <col min="9" max="9" width="15.1640625" style="292" customWidth="1"/>
    <col min="10" max="16384" width="9.33203125" style="292"/>
  </cols>
  <sheetData>
    <row r="1" spans="1:9" ht="34.5" customHeight="1" x14ac:dyDescent="0.25">
      <c r="A1" s="488" t="s">
        <v>700</v>
      </c>
      <c r="B1" s="489"/>
      <c r="C1" s="489"/>
      <c r="D1" s="489"/>
      <c r="E1" s="489"/>
      <c r="F1" s="489"/>
      <c r="G1" s="489"/>
      <c r="H1" s="489"/>
      <c r="I1" s="489"/>
    </row>
    <row r="2" spans="1:9" ht="14.25" thickBot="1" x14ac:dyDescent="0.3">
      <c r="H2" s="490" t="s">
        <v>513</v>
      </c>
      <c r="I2" s="490"/>
    </row>
    <row r="3" spans="1:9" ht="13.5" thickBot="1" x14ac:dyDescent="0.25">
      <c r="A3" s="491" t="s">
        <v>477</v>
      </c>
      <c r="B3" s="493" t="s">
        <v>514</v>
      </c>
      <c r="C3" s="495" t="s">
        <v>515</v>
      </c>
      <c r="D3" s="497" t="s">
        <v>516</v>
      </c>
      <c r="E3" s="498"/>
      <c r="F3" s="498"/>
      <c r="G3" s="498"/>
      <c r="H3" s="498"/>
      <c r="I3" s="499" t="s">
        <v>517</v>
      </c>
    </row>
    <row r="4" spans="1:9" s="272" customFormat="1" ht="42" customHeight="1" thickBot="1" x14ac:dyDescent="0.25">
      <c r="A4" s="492"/>
      <c r="B4" s="494"/>
      <c r="C4" s="496"/>
      <c r="D4" s="270" t="s">
        <v>518</v>
      </c>
      <c r="E4" s="270" t="s">
        <v>519</v>
      </c>
      <c r="F4" s="270" t="s">
        <v>520</v>
      </c>
      <c r="G4" s="293" t="s">
        <v>521</v>
      </c>
      <c r="H4" s="293" t="s">
        <v>522</v>
      </c>
      <c r="I4" s="500"/>
    </row>
    <row r="5" spans="1:9" s="272" customFormat="1" ht="12" customHeight="1" thickBot="1" x14ac:dyDescent="0.25">
      <c r="A5" s="273">
        <v>1</v>
      </c>
      <c r="B5" s="274">
        <v>2</v>
      </c>
      <c r="C5" s="274">
        <v>3</v>
      </c>
      <c r="D5" s="274">
        <v>4</v>
      </c>
      <c r="E5" s="274">
        <v>5</v>
      </c>
      <c r="F5" s="274">
        <v>6</v>
      </c>
      <c r="G5" s="274">
        <v>7</v>
      </c>
      <c r="H5" s="274" t="s">
        <v>523</v>
      </c>
      <c r="I5" s="275" t="s">
        <v>524</v>
      </c>
    </row>
    <row r="6" spans="1:9" s="272" customFormat="1" ht="18" customHeight="1" x14ac:dyDescent="0.2">
      <c r="A6" s="501" t="s">
        <v>525</v>
      </c>
      <c r="B6" s="502"/>
      <c r="C6" s="502"/>
      <c r="D6" s="502"/>
      <c r="E6" s="502"/>
      <c r="F6" s="502"/>
      <c r="G6" s="502"/>
      <c r="H6" s="502"/>
      <c r="I6" s="503"/>
    </row>
    <row r="7" spans="1:9" ht="23.25" customHeight="1" x14ac:dyDescent="0.2">
      <c r="A7" s="294" t="s">
        <v>4</v>
      </c>
      <c r="B7" s="295" t="s">
        <v>526</v>
      </c>
      <c r="C7" s="284"/>
      <c r="D7" s="296"/>
      <c r="E7" s="296"/>
      <c r="F7" s="296"/>
      <c r="G7" s="297"/>
      <c r="H7" s="298">
        <f t="shared" ref="H7:H13" si="0">SUM(D7:G7)</f>
        <v>0</v>
      </c>
      <c r="I7" s="299">
        <f t="shared" ref="I7:I13" si="1">C7+H7</f>
        <v>0</v>
      </c>
    </row>
    <row r="8" spans="1:9" ht="23.25" customHeight="1" x14ac:dyDescent="0.2">
      <c r="A8" s="294" t="s">
        <v>18</v>
      </c>
      <c r="B8" s="295" t="s">
        <v>527</v>
      </c>
      <c r="C8" s="284"/>
      <c r="D8" s="296"/>
      <c r="E8" s="296"/>
      <c r="F8" s="296"/>
      <c r="G8" s="297"/>
      <c r="H8" s="298">
        <f t="shared" si="0"/>
        <v>0</v>
      </c>
      <c r="I8" s="299">
        <f t="shared" si="1"/>
        <v>0</v>
      </c>
    </row>
    <row r="9" spans="1:9" ht="23.25" customHeight="1" x14ac:dyDescent="0.2">
      <c r="A9" s="294" t="s">
        <v>32</v>
      </c>
      <c r="B9" s="295" t="s">
        <v>528</v>
      </c>
      <c r="C9" s="284"/>
      <c r="D9" s="296"/>
      <c r="E9" s="296"/>
      <c r="F9" s="296"/>
      <c r="G9" s="297"/>
      <c r="H9" s="298">
        <f t="shared" si="0"/>
        <v>0</v>
      </c>
      <c r="I9" s="299">
        <f t="shared" si="1"/>
        <v>0</v>
      </c>
    </row>
    <row r="10" spans="1:9" ht="23.25" customHeight="1" x14ac:dyDescent="0.2">
      <c r="A10" s="294" t="s">
        <v>211</v>
      </c>
      <c r="B10" s="295" t="s">
        <v>529</v>
      </c>
      <c r="C10" s="284"/>
      <c r="D10" s="296"/>
      <c r="E10" s="296"/>
      <c r="F10" s="296"/>
      <c r="G10" s="297"/>
      <c r="H10" s="298">
        <f t="shared" si="0"/>
        <v>0</v>
      </c>
      <c r="I10" s="299">
        <f t="shared" si="1"/>
        <v>0</v>
      </c>
    </row>
    <row r="11" spans="1:9" ht="23.25" customHeight="1" x14ac:dyDescent="0.2">
      <c r="A11" s="294" t="s">
        <v>60</v>
      </c>
      <c r="B11" s="295" t="s">
        <v>530</v>
      </c>
      <c r="C11" s="284"/>
      <c r="D11" s="296"/>
      <c r="E11" s="296"/>
      <c r="F11" s="296"/>
      <c r="G11" s="297"/>
      <c r="H11" s="298">
        <f t="shared" si="0"/>
        <v>0</v>
      </c>
      <c r="I11" s="299">
        <f t="shared" si="1"/>
        <v>0</v>
      </c>
    </row>
    <row r="12" spans="1:9" ht="23.25" customHeight="1" x14ac:dyDescent="0.2">
      <c r="A12" s="300" t="s">
        <v>82</v>
      </c>
      <c r="B12" s="301" t="s">
        <v>531</v>
      </c>
      <c r="C12" s="302"/>
      <c r="D12" s="303"/>
      <c r="E12" s="303"/>
      <c r="F12" s="303"/>
      <c r="G12" s="304"/>
      <c r="H12" s="298">
        <f t="shared" si="0"/>
        <v>0</v>
      </c>
      <c r="I12" s="299">
        <f t="shared" si="1"/>
        <v>0</v>
      </c>
    </row>
    <row r="13" spans="1:9" ht="23.25" customHeight="1" thickBot="1" x14ac:dyDescent="0.25">
      <c r="A13" s="305" t="s">
        <v>222</v>
      </c>
      <c r="B13" s="306" t="s">
        <v>532</v>
      </c>
      <c r="C13" s="286"/>
      <c r="D13" s="307"/>
      <c r="E13" s="307"/>
      <c r="F13" s="307"/>
      <c r="G13" s="308"/>
      <c r="H13" s="298">
        <f t="shared" si="0"/>
        <v>0</v>
      </c>
      <c r="I13" s="299">
        <f t="shared" si="1"/>
        <v>0</v>
      </c>
    </row>
    <row r="14" spans="1:9" s="312" customFormat="1" ht="23.25" customHeight="1" thickBot="1" x14ac:dyDescent="0.25">
      <c r="A14" s="504" t="s">
        <v>533</v>
      </c>
      <c r="B14" s="505"/>
      <c r="C14" s="309">
        <f t="shared" ref="C14:I14" si="2">SUM(C7:C13)</f>
        <v>0</v>
      </c>
      <c r="D14" s="309">
        <f t="shared" si="2"/>
        <v>0</v>
      </c>
      <c r="E14" s="309">
        <f t="shared" si="2"/>
        <v>0</v>
      </c>
      <c r="F14" s="309">
        <f t="shared" si="2"/>
        <v>0</v>
      </c>
      <c r="G14" s="310">
        <f t="shared" si="2"/>
        <v>0</v>
      </c>
      <c r="H14" s="310">
        <f t="shared" si="2"/>
        <v>0</v>
      </c>
      <c r="I14" s="311">
        <f t="shared" si="2"/>
        <v>0</v>
      </c>
    </row>
    <row r="15" spans="1:9" s="313" customFormat="1" ht="22.5" customHeight="1" x14ac:dyDescent="0.2">
      <c r="A15" s="501" t="s">
        <v>534</v>
      </c>
      <c r="B15" s="502"/>
      <c r="C15" s="502"/>
      <c r="D15" s="502"/>
      <c r="E15" s="502"/>
      <c r="F15" s="502"/>
      <c r="G15" s="502"/>
      <c r="H15" s="502"/>
      <c r="I15" s="503"/>
    </row>
    <row r="16" spans="1:9" s="313" customFormat="1" ht="22.5" customHeight="1" x14ac:dyDescent="0.2">
      <c r="A16" s="294" t="s">
        <v>4</v>
      </c>
      <c r="B16" s="295" t="s">
        <v>535</v>
      </c>
      <c r="C16" s="284"/>
      <c r="D16" s="296"/>
      <c r="E16" s="296"/>
      <c r="F16" s="296"/>
      <c r="G16" s="297"/>
      <c r="H16" s="298">
        <f>SUM(D16:G16)</f>
        <v>0</v>
      </c>
      <c r="I16" s="299">
        <f>C16+H16</f>
        <v>0</v>
      </c>
    </row>
    <row r="17" spans="1:9" ht="22.5" customHeight="1" thickBot="1" x14ac:dyDescent="0.25">
      <c r="A17" s="305" t="s">
        <v>18</v>
      </c>
      <c r="B17" s="306" t="s">
        <v>532</v>
      </c>
      <c r="C17" s="286"/>
      <c r="D17" s="307"/>
      <c r="E17" s="307"/>
      <c r="F17" s="307"/>
      <c r="G17" s="308"/>
      <c r="H17" s="298">
        <f>SUM(D17:G17)</f>
        <v>0</v>
      </c>
      <c r="I17" s="314">
        <f>C17+H17</f>
        <v>0</v>
      </c>
    </row>
    <row r="18" spans="1:9" ht="22.5" customHeight="1" thickBot="1" x14ac:dyDescent="0.25">
      <c r="A18" s="504" t="s">
        <v>536</v>
      </c>
      <c r="B18" s="505"/>
      <c r="C18" s="309">
        <f t="shared" ref="C18:I18" si="3">SUM(C16:C17)</f>
        <v>0</v>
      </c>
      <c r="D18" s="309">
        <f t="shared" si="3"/>
        <v>0</v>
      </c>
      <c r="E18" s="309">
        <f t="shared" si="3"/>
        <v>0</v>
      </c>
      <c r="F18" s="309">
        <f t="shared" si="3"/>
        <v>0</v>
      </c>
      <c r="G18" s="310">
        <f t="shared" si="3"/>
        <v>0</v>
      </c>
      <c r="H18" s="310">
        <f t="shared" si="3"/>
        <v>0</v>
      </c>
      <c r="I18" s="311">
        <f t="shared" si="3"/>
        <v>0</v>
      </c>
    </row>
    <row r="19" spans="1:9" ht="22.5" customHeight="1" thickBot="1" x14ac:dyDescent="0.25">
      <c r="A19" s="506" t="s">
        <v>537</v>
      </c>
      <c r="B19" s="507"/>
      <c r="C19" s="315">
        <f t="shared" ref="C19:I19" si="4">C14+C18</f>
        <v>0</v>
      </c>
      <c r="D19" s="315">
        <f t="shared" si="4"/>
        <v>0</v>
      </c>
      <c r="E19" s="315">
        <f t="shared" si="4"/>
        <v>0</v>
      </c>
      <c r="F19" s="315">
        <f t="shared" si="4"/>
        <v>0</v>
      </c>
      <c r="G19" s="315">
        <f t="shared" si="4"/>
        <v>0</v>
      </c>
      <c r="H19" s="315">
        <f t="shared" si="4"/>
        <v>0</v>
      </c>
      <c r="I19" s="311">
        <f t="shared" si="4"/>
        <v>0</v>
      </c>
    </row>
  </sheetData>
  <mergeCells count="12">
    <mergeCell ref="A6:I6"/>
    <mergeCell ref="A14:B14"/>
    <mergeCell ref="A15:I15"/>
    <mergeCell ref="A18:B18"/>
    <mergeCell ref="A19:B19"/>
    <mergeCell ref="A1:I1"/>
    <mergeCell ref="H2:I2"/>
    <mergeCell ref="A3:A4"/>
    <mergeCell ref="B3:B4"/>
    <mergeCell ref="C3:C4"/>
    <mergeCell ref="D3:H3"/>
    <mergeCell ref="I3:I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>&amp;C&amp;"Times New Roman CE,Félkövér dőlt"&amp;12
&amp;R&amp;"Times New Roman CE,Félkövér dőlt"10. sz. melléklet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H16"/>
  <sheetViews>
    <sheetView zoomScaleNormal="100" workbookViewId="0"/>
  </sheetViews>
  <sheetFormatPr defaultRowHeight="12.75" x14ac:dyDescent="0.2"/>
  <cols>
    <col min="1" max="1" width="6.83203125" style="262" customWidth="1"/>
    <col min="2" max="2" width="50.33203125" style="218" customWidth="1"/>
    <col min="3" max="4" width="14.1640625" style="218" customWidth="1"/>
    <col min="5" max="5" width="12.83203125" style="218" customWidth="1"/>
    <col min="6" max="6" width="13.83203125" style="218" customWidth="1"/>
    <col min="7" max="7" width="15.5" style="218" customWidth="1"/>
    <col min="8" max="8" width="16.83203125" style="218" customWidth="1"/>
    <col min="9" max="16384" width="9.33203125" style="218"/>
  </cols>
  <sheetData>
    <row r="1" spans="1:8" s="268" customFormat="1" ht="15.75" thickBot="1" x14ac:dyDescent="0.25">
      <c r="A1" s="265"/>
      <c r="H1" s="267" t="s">
        <v>240</v>
      </c>
    </row>
    <row r="2" spans="1:8" s="222" customFormat="1" ht="26.25" customHeight="1" x14ac:dyDescent="0.2">
      <c r="A2" s="479" t="s">
        <v>2</v>
      </c>
      <c r="B2" s="510" t="s">
        <v>538</v>
      </c>
      <c r="C2" s="479" t="s">
        <v>539</v>
      </c>
      <c r="D2" s="479" t="s">
        <v>540</v>
      </c>
      <c r="E2" s="512" t="s">
        <v>724</v>
      </c>
      <c r="F2" s="514" t="s">
        <v>541</v>
      </c>
      <c r="G2" s="515"/>
      <c r="H2" s="508" t="s">
        <v>725</v>
      </c>
    </row>
    <row r="3" spans="1:8" s="225" customFormat="1" ht="40.5" customHeight="1" thickBot="1" x14ac:dyDescent="0.25">
      <c r="A3" s="480"/>
      <c r="B3" s="511"/>
      <c r="C3" s="511"/>
      <c r="D3" s="480"/>
      <c r="E3" s="513"/>
      <c r="F3" s="223" t="s">
        <v>681</v>
      </c>
      <c r="G3" s="316" t="s">
        <v>688</v>
      </c>
      <c r="H3" s="509"/>
    </row>
    <row r="4" spans="1:8" s="321" customFormat="1" ht="12.95" customHeight="1" thickBot="1" x14ac:dyDescent="0.25">
      <c r="A4" s="317">
        <v>1</v>
      </c>
      <c r="B4" s="318">
        <v>2</v>
      </c>
      <c r="C4" s="318">
        <v>3</v>
      </c>
      <c r="D4" s="319">
        <v>4</v>
      </c>
      <c r="E4" s="317">
        <v>5</v>
      </c>
      <c r="F4" s="319">
        <v>6</v>
      </c>
      <c r="G4" s="319">
        <v>7</v>
      </c>
      <c r="H4" s="320">
        <v>8</v>
      </c>
    </row>
    <row r="5" spans="1:8" ht="20.100000000000001" customHeight="1" thickBot="1" x14ac:dyDescent="0.25">
      <c r="A5" s="257" t="s">
        <v>4</v>
      </c>
      <c r="B5" s="322" t="s">
        <v>542</v>
      </c>
      <c r="C5" s="323"/>
      <c r="D5" s="324"/>
      <c r="E5" s="325">
        <f>SUM(E6:E9)</f>
        <v>0</v>
      </c>
      <c r="F5" s="326">
        <f>SUM(F6:F9)</f>
        <v>0</v>
      </c>
      <c r="G5" s="326">
        <f>SUM(G6:G9)</f>
        <v>0</v>
      </c>
      <c r="H5" s="327">
        <f>SUM(H6:H9)</f>
        <v>0</v>
      </c>
    </row>
    <row r="6" spans="1:8" ht="20.100000000000001" customHeight="1" x14ac:dyDescent="0.2">
      <c r="A6" s="237" t="s">
        <v>18</v>
      </c>
      <c r="B6" s="328"/>
      <c r="C6" s="329"/>
      <c r="D6" s="330"/>
      <c r="E6" s="331">
        <v>0</v>
      </c>
      <c r="F6" s="332"/>
      <c r="G6" s="332"/>
      <c r="H6" s="333"/>
    </row>
    <row r="7" spans="1:8" ht="20.100000000000001" customHeight="1" x14ac:dyDescent="0.2">
      <c r="A7" s="237" t="s">
        <v>32</v>
      </c>
      <c r="B7" s="328"/>
      <c r="C7" s="329"/>
      <c r="D7" s="330"/>
      <c r="E7" s="331"/>
      <c r="F7" s="332"/>
      <c r="G7" s="332"/>
      <c r="H7" s="333"/>
    </row>
    <row r="8" spans="1:8" ht="20.100000000000001" customHeight="1" x14ac:dyDescent="0.2">
      <c r="A8" s="237" t="s">
        <v>211</v>
      </c>
      <c r="B8" s="328" t="s">
        <v>488</v>
      </c>
      <c r="C8" s="329"/>
      <c r="D8" s="330"/>
      <c r="E8" s="331"/>
      <c r="F8" s="332"/>
      <c r="G8" s="332"/>
      <c r="H8" s="333"/>
    </row>
    <row r="9" spans="1:8" ht="20.100000000000001" customHeight="1" thickBot="1" x14ac:dyDescent="0.25">
      <c r="A9" s="237" t="s">
        <v>60</v>
      </c>
      <c r="B9" s="328" t="s">
        <v>488</v>
      </c>
      <c r="C9" s="329"/>
      <c r="D9" s="330"/>
      <c r="E9" s="331"/>
      <c r="F9" s="332"/>
      <c r="G9" s="332"/>
      <c r="H9" s="333"/>
    </row>
    <row r="10" spans="1:8" ht="20.100000000000001" customHeight="1" thickBot="1" x14ac:dyDescent="0.25">
      <c r="A10" s="257" t="s">
        <v>82</v>
      </c>
      <c r="B10" s="322" t="s">
        <v>543</v>
      </c>
      <c r="C10" s="334"/>
      <c r="D10" s="335"/>
      <c r="E10" s="325">
        <f>SUM(E11:E14)</f>
        <v>0</v>
      </c>
      <c r="F10" s="326">
        <f>SUM(F11:F14)</f>
        <v>0</v>
      </c>
      <c r="G10" s="326">
        <f>SUM(G11:G14)</f>
        <v>0</v>
      </c>
      <c r="H10" s="327">
        <f>SUM(H11:H14)</f>
        <v>0</v>
      </c>
    </row>
    <row r="11" spans="1:8" ht="20.100000000000001" customHeight="1" x14ac:dyDescent="0.2">
      <c r="A11" s="237" t="s">
        <v>222</v>
      </c>
      <c r="B11" s="328"/>
      <c r="C11" s="329"/>
      <c r="D11" s="330"/>
      <c r="E11" s="331"/>
      <c r="F11" s="332"/>
      <c r="G11" s="332"/>
      <c r="H11" s="333"/>
    </row>
    <row r="12" spans="1:8" ht="20.100000000000001" customHeight="1" x14ac:dyDescent="0.2">
      <c r="A12" s="237" t="s">
        <v>104</v>
      </c>
      <c r="B12" s="328" t="s">
        <v>488</v>
      </c>
      <c r="C12" s="329"/>
      <c r="D12" s="330"/>
      <c r="E12" s="331"/>
      <c r="F12" s="332"/>
      <c r="G12" s="332"/>
      <c r="H12" s="333"/>
    </row>
    <row r="13" spans="1:8" ht="20.100000000000001" customHeight="1" x14ac:dyDescent="0.2">
      <c r="A13" s="237" t="s">
        <v>114</v>
      </c>
      <c r="B13" s="328" t="s">
        <v>488</v>
      </c>
      <c r="C13" s="329"/>
      <c r="D13" s="330"/>
      <c r="E13" s="331"/>
      <c r="F13" s="332"/>
      <c r="G13" s="332"/>
      <c r="H13" s="333"/>
    </row>
    <row r="14" spans="1:8" ht="20.100000000000001" customHeight="1" thickBot="1" x14ac:dyDescent="0.25">
      <c r="A14" s="237" t="s">
        <v>233</v>
      </c>
      <c r="B14" s="328" t="s">
        <v>488</v>
      </c>
      <c r="C14" s="329"/>
      <c r="D14" s="330"/>
      <c r="E14" s="331"/>
      <c r="F14" s="332"/>
      <c r="G14" s="332"/>
      <c r="H14" s="333"/>
    </row>
    <row r="15" spans="1:8" ht="20.100000000000001" customHeight="1" thickBot="1" x14ac:dyDescent="0.25">
      <c r="A15" s="257" t="s">
        <v>253</v>
      </c>
      <c r="B15" s="322" t="s">
        <v>544</v>
      </c>
      <c r="C15" s="323"/>
      <c r="D15" s="324"/>
      <c r="E15" s="325">
        <f>E5+E10</f>
        <v>0</v>
      </c>
      <c r="F15" s="326">
        <f>F5+F10</f>
        <v>0</v>
      </c>
      <c r="G15" s="326">
        <f>G5+G10</f>
        <v>0</v>
      </c>
      <c r="H15" s="327">
        <f>H5+H10</f>
        <v>0</v>
      </c>
    </row>
    <row r="16" spans="1:8" ht="20.100000000000001" customHeight="1" x14ac:dyDescent="0.2"/>
  </sheetData>
  <mergeCells count="7"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 xml:space="preserve">&amp;R&amp;"Times New Roman CE,Félkövér dőlt"11. sz. melléklet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0"/>
  </sheetPr>
  <dimension ref="A1:P39"/>
  <sheetViews>
    <sheetView showWhiteSpace="0" zoomScale="120" zoomScaleNormal="120" zoomScaleSheetLayoutView="100" workbookViewId="0">
      <selection sqref="A1:N1"/>
    </sheetView>
  </sheetViews>
  <sheetFormatPr defaultRowHeight="12.75" x14ac:dyDescent="0.2"/>
  <cols>
    <col min="2" max="2" width="34" customWidth="1"/>
    <col min="3" max="5" width="15.83203125" customWidth="1"/>
    <col min="12" max="12" width="15.6640625" customWidth="1"/>
    <col min="14" max="14" width="12.6640625" customWidth="1"/>
    <col min="15" max="16" width="15" customWidth="1"/>
  </cols>
  <sheetData>
    <row r="1" spans="1:16" ht="15.75" customHeight="1" x14ac:dyDescent="0.25">
      <c r="A1" s="521" t="s">
        <v>701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</row>
    <row r="2" spans="1:16" ht="15.75" x14ac:dyDescent="0.25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6" ht="15.75" customHeight="1" x14ac:dyDescent="0.25">
      <c r="A3" s="521"/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137"/>
      <c r="P3" s="137"/>
    </row>
    <row r="4" spans="1:16" ht="15.75" x14ac:dyDescent="0.25">
      <c r="A4" s="131"/>
      <c r="D4" s="449"/>
      <c r="E4" s="449" t="s">
        <v>545</v>
      </c>
      <c r="F4" s="131"/>
      <c r="G4" s="131"/>
      <c r="H4" s="131"/>
      <c r="I4" s="131"/>
      <c r="J4" s="131"/>
      <c r="K4" s="131"/>
      <c r="L4" s="131"/>
      <c r="M4" s="133"/>
      <c r="N4" s="133"/>
      <c r="O4" s="131"/>
      <c r="P4" s="131"/>
    </row>
    <row r="5" spans="1:16" x14ac:dyDescent="0.2">
      <c r="B5" s="518" t="s">
        <v>717</v>
      </c>
      <c r="C5" s="519"/>
      <c r="D5" s="519"/>
      <c r="E5" s="520"/>
      <c r="F5" s="380"/>
      <c r="G5" s="134"/>
    </row>
    <row r="6" spans="1:16" ht="25.5" x14ac:dyDescent="0.2">
      <c r="B6" s="442"/>
      <c r="C6" s="443" t="s">
        <v>718</v>
      </c>
      <c r="D6" s="451" t="s">
        <v>326</v>
      </c>
      <c r="E6" s="443" t="s">
        <v>330</v>
      </c>
      <c r="F6" s="454"/>
      <c r="G6" s="134"/>
    </row>
    <row r="7" spans="1:16" ht="32.25" customHeight="1" x14ac:dyDescent="0.2">
      <c r="B7" s="444" t="s">
        <v>719</v>
      </c>
      <c r="C7" s="445">
        <v>8498</v>
      </c>
      <c r="D7" s="452">
        <v>1334</v>
      </c>
      <c r="E7" s="445">
        <v>1134</v>
      </c>
      <c r="F7" s="450"/>
    </row>
    <row r="8" spans="1:16" ht="16.5" customHeight="1" x14ac:dyDescent="0.2">
      <c r="B8" s="132" t="s">
        <v>679</v>
      </c>
      <c r="C8" s="445">
        <v>750</v>
      </c>
      <c r="D8" s="452">
        <v>819</v>
      </c>
      <c r="E8" s="445">
        <v>8192153</v>
      </c>
      <c r="F8" s="450"/>
    </row>
    <row r="9" spans="1:16" x14ac:dyDescent="0.2">
      <c r="B9" s="132" t="s">
        <v>333</v>
      </c>
      <c r="C9" s="445">
        <f>C7+C8</f>
        <v>9248</v>
      </c>
      <c r="D9" s="452">
        <f t="shared" ref="D9:E9" si="0">D7+D8</f>
        <v>2153</v>
      </c>
      <c r="E9" s="452">
        <f t="shared" si="0"/>
        <v>8193287</v>
      </c>
      <c r="F9" s="450"/>
    </row>
    <row r="10" spans="1:16" x14ac:dyDescent="0.2">
      <c r="B10" s="516"/>
      <c r="C10" s="517"/>
      <c r="D10" s="517"/>
      <c r="E10" s="132"/>
      <c r="F10" s="450"/>
    </row>
    <row r="11" spans="1:16" x14ac:dyDescent="0.2">
      <c r="B11" s="518" t="s">
        <v>720</v>
      </c>
      <c r="C11" s="519"/>
      <c r="D11" s="519"/>
      <c r="E11" s="520"/>
    </row>
    <row r="12" spans="1:16" x14ac:dyDescent="0.2">
      <c r="B12" s="132" t="s">
        <v>721</v>
      </c>
      <c r="C12" s="132">
        <v>1080</v>
      </c>
      <c r="D12" s="448">
        <v>350</v>
      </c>
      <c r="E12" s="132">
        <v>350</v>
      </c>
      <c r="F12" s="134"/>
      <c r="G12" s="134"/>
    </row>
    <row r="13" spans="1:16" x14ac:dyDescent="0.2">
      <c r="B13" s="132" t="s">
        <v>722</v>
      </c>
      <c r="C13" s="132"/>
      <c r="D13" s="448">
        <v>150</v>
      </c>
      <c r="E13" s="132">
        <v>150</v>
      </c>
      <c r="F13" s="134"/>
      <c r="G13" s="134"/>
    </row>
    <row r="14" spans="1:16" x14ac:dyDescent="0.2">
      <c r="B14" s="132" t="s">
        <v>333</v>
      </c>
      <c r="C14" s="132">
        <f>C12+C13</f>
        <v>1080</v>
      </c>
      <c r="D14" s="448">
        <f t="shared" ref="D14:E14" si="1">D12+D13</f>
        <v>500</v>
      </c>
      <c r="E14" s="132">
        <f t="shared" si="1"/>
        <v>500</v>
      </c>
      <c r="F14" s="134"/>
      <c r="G14" s="134"/>
    </row>
    <row r="15" spans="1:16" x14ac:dyDescent="0.2">
      <c r="B15" s="132"/>
      <c r="C15" s="132"/>
      <c r="D15" s="448"/>
      <c r="E15" s="132"/>
      <c r="F15" s="134"/>
      <c r="G15" s="134"/>
    </row>
    <row r="16" spans="1:16" x14ac:dyDescent="0.2">
      <c r="B16" s="446" t="s">
        <v>723</v>
      </c>
      <c r="C16" s="447">
        <f>C9+C14</f>
        <v>10328</v>
      </c>
      <c r="D16" s="453">
        <f t="shared" ref="D16:E16" si="2">D9+D14</f>
        <v>2653</v>
      </c>
      <c r="E16" s="447">
        <f t="shared" si="2"/>
        <v>8193787</v>
      </c>
      <c r="F16" s="134"/>
      <c r="G16" s="134"/>
    </row>
    <row r="17" spans="2:16" x14ac:dyDescent="0.2">
      <c r="F17" s="134"/>
      <c r="G17" s="134"/>
    </row>
    <row r="18" spans="2:16" ht="16.5" customHeight="1" x14ac:dyDescent="0.25">
      <c r="B18" s="135"/>
      <c r="C18" s="135"/>
      <c r="D18" s="135"/>
      <c r="E18" s="135"/>
      <c r="F18" s="136"/>
      <c r="G18" s="136"/>
    </row>
    <row r="19" spans="2:16" ht="16.5" customHeight="1" x14ac:dyDescent="0.25">
      <c r="B19" s="135"/>
      <c r="C19" s="135"/>
      <c r="D19" s="135"/>
      <c r="E19" s="135"/>
      <c r="F19" s="136"/>
      <c r="G19" s="136"/>
    </row>
    <row r="20" spans="2:16" ht="16.5" customHeight="1" x14ac:dyDescent="0.25">
      <c r="B20" s="135"/>
      <c r="C20" s="135"/>
      <c r="D20" s="135"/>
      <c r="E20" s="135"/>
      <c r="F20" s="136"/>
      <c r="G20" s="136"/>
    </row>
    <row r="21" spans="2:16" ht="16.5" customHeight="1" x14ac:dyDescent="0.25">
      <c r="B21" s="135"/>
      <c r="C21" s="135"/>
      <c r="D21" s="135"/>
      <c r="E21" s="135"/>
      <c r="F21" s="136"/>
      <c r="G21" s="136"/>
    </row>
    <row r="22" spans="2:16" ht="16.5" customHeight="1" x14ac:dyDescent="0.25">
      <c r="B22" s="135"/>
      <c r="C22" s="135"/>
      <c r="D22" s="135"/>
      <c r="E22" s="135"/>
      <c r="F22" s="136"/>
      <c r="G22" s="136"/>
    </row>
    <row r="23" spans="2:16" ht="16.5" customHeight="1" x14ac:dyDescent="0.25">
      <c r="B23" s="135"/>
      <c r="C23" s="135"/>
      <c r="D23" s="135"/>
      <c r="E23" s="135"/>
      <c r="F23" s="136"/>
      <c r="G23" s="136"/>
    </row>
    <row r="24" spans="2:16" ht="16.5" customHeight="1" x14ac:dyDescent="0.25">
      <c r="B24" s="135"/>
      <c r="C24" s="135"/>
      <c r="D24" s="135"/>
      <c r="E24" s="135"/>
      <c r="F24" s="136"/>
      <c r="G24" s="136"/>
    </row>
    <row r="25" spans="2:16" ht="16.5" customHeight="1" x14ac:dyDescent="0.25">
      <c r="B25" s="135"/>
      <c r="C25" s="135"/>
      <c r="D25" s="135"/>
      <c r="E25" s="135"/>
      <c r="F25" s="136"/>
      <c r="G25" s="136"/>
    </row>
    <row r="26" spans="2:16" ht="16.5" customHeight="1" x14ac:dyDescent="0.25">
      <c r="B26" s="135"/>
      <c r="C26" s="135"/>
      <c r="D26" s="135"/>
      <c r="E26" s="135"/>
      <c r="F26" s="136"/>
      <c r="G26" s="136"/>
    </row>
    <row r="27" spans="2:16" ht="16.5" customHeight="1" x14ac:dyDescent="0.25">
      <c r="B27" s="135"/>
      <c r="C27" s="135"/>
      <c r="D27" s="135"/>
      <c r="E27" s="135"/>
      <c r="F27" s="136"/>
      <c r="G27" s="136"/>
    </row>
    <row r="28" spans="2:16" ht="16.5" customHeight="1" x14ac:dyDescent="0.25">
      <c r="M28" s="135"/>
      <c r="N28" s="135"/>
      <c r="O28" s="136"/>
      <c r="P28" s="136"/>
    </row>
    <row r="29" spans="2:16" ht="16.5" customHeight="1" x14ac:dyDescent="0.25">
      <c r="M29" s="135"/>
      <c r="N29" s="135"/>
      <c r="O29" s="136"/>
      <c r="P29" s="136"/>
    </row>
    <row r="30" spans="2:16" ht="16.5" customHeight="1" x14ac:dyDescent="0.25">
      <c r="M30" s="135"/>
      <c r="N30" s="135"/>
      <c r="O30" s="136"/>
      <c r="P30" s="136"/>
    </row>
    <row r="31" spans="2:16" ht="16.5" customHeight="1" x14ac:dyDescent="0.25">
      <c r="M31" s="135"/>
      <c r="N31" s="135"/>
      <c r="O31" s="136"/>
      <c r="P31" s="136"/>
    </row>
    <row r="32" spans="2:16" ht="16.5" customHeight="1" x14ac:dyDescent="0.25">
      <c r="M32" s="135"/>
      <c r="N32" s="135"/>
      <c r="O32" s="136"/>
      <c r="P32" s="136"/>
    </row>
    <row r="33" spans="13:16" ht="16.5" customHeight="1" x14ac:dyDescent="0.25">
      <c r="M33" s="135"/>
      <c r="N33" s="135"/>
      <c r="O33" s="136"/>
      <c r="P33" s="136"/>
    </row>
    <row r="34" spans="13:16" ht="16.5" customHeight="1" x14ac:dyDescent="0.25">
      <c r="M34" s="135"/>
      <c r="N34" s="135"/>
      <c r="O34" s="136"/>
      <c r="P34" s="136"/>
    </row>
    <row r="38" spans="13:16" ht="15.75" customHeight="1" x14ac:dyDescent="0.2"/>
    <row r="39" spans="13:16" ht="16.5" customHeight="1" x14ac:dyDescent="0.2"/>
  </sheetData>
  <sheetProtection selectLockedCells="1" selectUnlockedCells="1"/>
  <mergeCells count="7">
    <mergeCell ref="B10:D10"/>
    <mergeCell ref="B11:E11"/>
    <mergeCell ref="B5:E5"/>
    <mergeCell ref="A1:N1"/>
    <mergeCell ref="A2:N2"/>
    <mergeCell ref="A3:J3"/>
    <mergeCell ref="K3:N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80" firstPageNumber="0" orientation="landscape" r:id="rId1"/>
  <headerFooter alignWithMargins="0">
    <oddHeader>&amp;R12.sz.melléklet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F87"/>
  <sheetViews>
    <sheetView zoomScaleNormal="100" zoomScalePageLayoutView="91" workbookViewId="0"/>
  </sheetViews>
  <sheetFormatPr defaultRowHeight="15" x14ac:dyDescent="0.25"/>
  <cols>
    <col min="1" max="1" width="48.83203125" style="338" customWidth="1"/>
    <col min="2" max="2" width="15.33203125" style="338" customWidth="1"/>
    <col min="3" max="3" width="11.83203125" style="338" customWidth="1"/>
    <col min="4" max="4" width="15" style="338" customWidth="1"/>
    <col min="5" max="1020" width="9.33203125" style="338"/>
    <col min="1021" max="16384" width="9.33203125" style="336"/>
  </cols>
  <sheetData>
    <row r="1" spans="1:1020" ht="12.75" customHeight="1" x14ac:dyDescent="0.25">
      <c r="A1" s="337"/>
      <c r="B1" s="337"/>
    </row>
    <row r="2" spans="1:1020" ht="18" customHeight="1" x14ac:dyDescent="0.25">
      <c r="A2" s="523" t="s">
        <v>702</v>
      </c>
      <c r="B2" s="524"/>
    </row>
    <row r="3" spans="1:1020" ht="15.75" customHeight="1" x14ac:dyDescent="0.25">
      <c r="A3" s="525"/>
      <c r="B3" s="526"/>
    </row>
    <row r="4" spans="1:1020" ht="12.75" customHeight="1" x14ac:dyDescent="0.25">
      <c r="A4" s="382"/>
      <c r="B4" s="382" t="s">
        <v>682</v>
      </c>
      <c r="C4" s="382" t="s">
        <v>683</v>
      </c>
      <c r="D4" s="382" t="s">
        <v>334</v>
      </c>
      <c r="AME4" s="336"/>
      <c r="AMF4" s="336"/>
    </row>
    <row r="5" spans="1:1020" ht="21" customHeight="1" x14ac:dyDescent="0.25">
      <c r="A5" s="397" t="s">
        <v>336</v>
      </c>
      <c r="B5" s="398"/>
      <c r="C5" s="382"/>
      <c r="D5" s="382"/>
      <c r="AME5" s="336"/>
      <c r="AMF5" s="336"/>
    </row>
    <row r="6" spans="1:1020" ht="12.75" customHeight="1" x14ac:dyDescent="0.25">
      <c r="A6" s="399" t="s">
        <v>690</v>
      </c>
      <c r="B6" s="402">
        <f>B7+B8+B9+B10+B11</f>
        <v>984</v>
      </c>
      <c r="C6" s="402">
        <f t="shared" ref="C6:D6" si="0">C7+C8+C9+C10+C11</f>
        <v>10</v>
      </c>
      <c r="D6" s="402">
        <f t="shared" si="0"/>
        <v>10</v>
      </c>
      <c r="AME6" s="336"/>
      <c r="AMF6" s="336"/>
    </row>
    <row r="7" spans="1:1020" ht="12.75" customHeight="1" x14ac:dyDescent="0.25">
      <c r="A7" s="399" t="s">
        <v>703</v>
      </c>
      <c r="B7" s="400">
        <v>64</v>
      </c>
      <c r="C7" s="400">
        <v>0</v>
      </c>
      <c r="D7" s="382">
        <v>0</v>
      </c>
      <c r="AME7" s="336"/>
      <c r="AMF7" s="336"/>
    </row>
    <row r="8" spans="1:1020" ht="12.75" customHeight="1" x14ac:dyDescent="0.25">
      <c r="A8" s="399" t="s">
        <v>704</v>
      </c>
      <c r="B8" s="400">
        <v>250</v>
      </c>
      <c r="C8" s="400">
        <v>0</v>
      </c>
      <c r="D8" s="382">
        <v>0</v>
      </c>
      <c r="AME8" s="336"/>
      <c r="AMF8" s="336"/>
    </row>
    <row r="9" spans="1:1020" ht="12.75" customHeight="1" x14ac:dyDescent="0.25">
      <c r="A9" s="399" t="s">
        <v>705</v>
      </c>
      <c r="B9" s="400">
        <v>320</v>
      </c>
      <c r="C9" s="400">
        <v>0</v>
      </c>
      <c r="D9" s="382">
        <v>0</v>
      </c>
      <c r="AME9" s="336"/>
      <c r="AMF9" s="336"/>
    </row>
    <row r="10" spans="1:1020" ht="12.75" customHeight="1" x14ac:dyDescent="0.25">
      <c r="A10" s="381" t="s">
        <v>706</v>
      </c>
      <c r="B10" s="381">
        <v>350</v>
      </c>
      <c r="C10" s="381">
        <v>0</v>
      </c>
      <c r="D10" s="382">
        <v>0</v>
      </c>
      <c r="AME10" s="336"/>
      <c r="AMF10" s="336"/>
    </row>
    <row r="11" spans="1:1020" ht="12.75" customHeight="1" x14ac:dyDescent="0.25">
      <c r="A11" s="381" t="s">
        <v>710</v>
      </c>
      <c r="B11" s="381">
        <v>0</v>
      </c>
      <c r="C11" s="381">
        <v>10</v>
      </c>
      <c r="D11" s="382">
        <v>10</v>
      </c>
      <c r="AME11" s="336"/>
      <c r="AMF11" s="336"/>
    </row>
    <row r="12" spans="1:1020" ht="12.75" customHeight="1" x14ac:dyDescent="0.25">
      <c r="A12" s="381" t="s">
        <v>691</v>
      </c>
      <c r="B12" s="401">
        <f>B13+B14+B15</f>
        <v>1800</v>
      </c>
      <c r="C12" s="381">
        <v>0</v>
      </c>
      <c r="D12" s="382">
        <v>0</v>
      </c>
      <c r="AME12" s="336"/>
      <c r="AMF12" s="336"/>
    </row>
    <row r="13" spans="1:1020" ht="12.75" customHeight="1" x14ac:dyDescent="0.25">
      <c r="A13" s="381" t="s">
        <v>707</v>
      </c>
      <c r="B13" s="381">
        <v>350</v>
      </c>
      <c r="C13" s="381">
        <v>0</v>
      </c>
      <c r="D13" s="382">
        <v>0</v>
      </c>
      <c r="AME13" s="336"/>
      <c r="AMF13" s="336"/>
    </row>
    <row r="14" spans="1:1020" ht="12.75" customHeight="1" x14ac:dyDescent="0.25">
      <c r="A14" s="381" t="s">
        <v>708</v>
      </c>
      <c r="B14" s="381">
        <v>450</v>
      </c>
      <c r="C14" s="381">
        <v>0</v>
      </c>
      <c r="D14" s="401">
        <v>0</v>
      </c>
    </row>
    <row r="15" spans="1:1020" ht="12.75" customHeight="1" x14ac:dyDescent="0.25">
      <c r="A15" s="381" t="s">
        <v>709</v>
      </c>
      <c r="B15" s="381">
        <v>1000</v>
      </c>
      <c r="C15" s="381">
        <v>0</v>
      </c>
      <c r="D15" s="382">
        <v>0</v>
      </c>
    </row>
    <row r="16" spans="1:1020" ht="12.75" customHeight="1" x14ac:dyDescent="0.25">
      <c r="A16" s="381"/>
      <c r="B16" s="381"/>
      <c r="C16" s="381"/>
      <c r="D16" s="382"/>
    </row>
    <row r="17" spans="1:4" ht="12.75" customHeight="1" x14ac:dyDescent="0.25">
      <c r="A17" s="381"/>
      <c r="B17" s="381"/>
      <c r="C17" s="382"/>
      <c r="D17" s="382"/>
    </row>
    <row r="18" spans="1:4" ht="12.75" customHeight="1" x14ac:dyDescent="0.25">
      <c r="A18" s="381"/>
      <c r="B18" s="381"/>
      <c r="C18" s="382"/>
      <c r="D18" s="382"/>
    </row>
    <row r="19" spans="1:4" ht="12.75" customHeight="1" x14ac:dyDescent="0.25">
      <c r="A19" s="401" t="s">
        <v>333</v>
      </c>
      <c r="B19" s="401">
        <f>B6+B12</f>
        <v>2784</v>
      </c>
      <c r="C19" s="403">
        <f>C6+C14</f>
        <v>10</v>
      </c>
      <c r="D19" s="403">
        <f>D6+D14</f>
        <v>10</v>
      </c>
    </row>
    <row r="20" spans="1:4" ht="12.75" customHeight="1" x14ac:dyDescent="0.25"/>
    <row r="21" spans="1:4" ht="12.75" customHeight="1" x14ac:dyDescent="0.25"/>
    <row r="22" spans="1:4" ht="12.75" customHeight="1" x14ac:dyDescent="0.25"/>
    <row r="23" spans="1:4" ht="12.75" customHeight="1" x14ac:dyDescent="0.25"/>
    <row r="24" spans="1:4" ht="12.75" customHeight="1" x14ac:dyDescent="0.25"/>
    <row r="25" spans="1:4" ht="12.75" customHeight="1" x14ac:dyDescent="0.25"/>
    <row r="26" spans="1:4" ht="12.75" customHeight="1" x14ac:dyDescent="0.25"/>
    <row r="27" spans="1:4" ht="12.75" customHeight="1" x14ac:dyDescent="0.25"/>
    <row r="28" spans="1:4" ht="12.75" customHeight="1" x14ac:dyDescent="0.25"/>
    <row r="29" spans="1:4" ht="12.75" customHeight="1" x14ac:dyDescent="0.25"/>
    <row r="30" spans="1:4" ht="12.75" customHeight="1" x14ac:dyDescent="0.25"/>
    <row r="31" spans="1:4" ht="12.75" customHeight="1" x14ac:dyDescent="0.25"/>
    <row r="32" spans="1:4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hidden="1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8.75" customHeight="1" x14ac:dyDescent="0.25"/>
    <row r="85" ht="12.75" customHeight="1" x14ac:dyDescent="0.25"/>
    <row r="86" ht="12.75" customHeight="1" x14ac:dyDescent="0.25"/>
    <row r="87" ht="12.75" customHeight="1" x14ac:dyDescent="0.25"/>
  </sheetData>
  <mergeCells count="1">
    <mergeCell ref="A2:B3"/>
  </mergeCells>
  <pageMargins left="0.70866141732283472" right="0.70866141732283472" top="0.74803149606299213" bottom="0.74803149606299213" header="0.31496062992125984" footer="0.51181102362204722"/>
  <pageSetup paperSize="8" scale="80" firstPageNumber="0" orientation="portrait" r:id="rId1"/>
  <headerFooter>
    <oddHeader>&amp;L13. sz. melléklet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6"/>
  <sheetViews>
    <sheetView zoomScaleNormal="100" workbookViewId="0"/>
  </sheetViews>
  <sheetFormatPr defaultRowHeight="15" x14ac:dyDescent="0.25"/>
  <cols>
    <col min="1" max="1" width="9.33203125" style="339"/>
    <col min="2" max="2" width="10.1640625" style="339" customWidth="1"/>
    <col min="3" max="3" width="0.1640625" style="339" hidden="1" customWidth="1"/>
    <col min="4" max="4" width="14.5" style="339" customWidth="1"/>
    <col min="5" max="16384" width="9.33203125" style="339"/>
  </cols>
  <sheetData>
    <row r="2" spans="1:5" x14ac:dyDescent="0.25">
      <c r="A2" s="527" t="s">
        <v>677</v>
      </c>
      <c r="B2" s="528"/>
      <c r="C2" s="528"/>
      <c r="D2" s="528"/>
      <c r="E2" s="528"/>
    </row>
    <row r="3" spans="1:5" x14ac:dyDescent="0.25">
      <c r="A3" s="529" t="s">
        <v>711</v>
      </c>
      <c r="B3" s="528"/>
      <c r="C3" s="528"/>
      <c r="D3" s="528"/>
      <c r="E3" s="528"/>
    </row>
    <row r="4" spans="1:5" x14ac:dyDescent="0.25">
      <c r="A4" s="528" t="s">
        <v>546</v>
      </c>
      <c r="B4" s="528"/>
      <c r="C4" s="528"/>
      <c r="D4" s="528"/>
      <c r="E4" s="528"/>
    </row>
    <row r="6" spans="1:5" x14ac:dyDescent="0.25">
      <c r="A6" s="340" t="s">
        <v>547</v>
      </c>
      <c r="B6" s="340"/>
      <c r="C6" s="340"/>
      <c r="D6" s="376" t="s">
        <v>678</v>
      </c>
    </row>
  </sheetData>
  <mergeCells count="3">
    <mergeCell ref="A2:E2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scale="175" orientation="portrait" r:id="rId1"/>
  <headerFooter>
    <oddHeader>&amp;R14. sz.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0"/>
  </sheetPr>
  <dimension ref="A1:K65"/>
  <sheetViews>
    <sheetView zoomScale="120" zoomScaleNormal="120" zoomScaleSheetLayoutView="100" workbookViewId="0"/>
  </sheetViews>
  <sheetFormatPr defaultRowHeight="12.75" x14ac:dyDescent="0.2"/>
  <cols>
    <col min="1" max="1" width="7" customWidth="1"/>
    <col min="2" max="2" width="55.1640625" customWidth="1"/>
    <col min="3" max="6" width="16.6640625" customWidth="1"/>
    <col min="7" max="7" width="55.1640625" customWidth="1"/>
    <col min="8" max="11" width="16.6640625" customWidth="1"/>
    <col min="12" max="12" width="20.6640625" customWidth="1"/>
  </cols>
  <sheetData>
    <row r="1" spans="1:11" ht="31.5" customHeight="1" x14ac:dyDescent="0.2">
      <c r="A1" s="60"/>
      <c r="B1" s="461" t="s">
        <v>239</v>
      </c>
      <c r="C1" s="461"/>
      <c r="D1" s="461"/>
      <c r="E1" s="461"/>
      <c r="F1" s="461"/>
      <c r="G1" s="461"/>
      <c r="H1" s="461"/>
    </row>
    <row r="2" spans="1:11" ht="14.25" thickBot="1" x14ac:dyDescent="0.25">
      <c r="A2" s="60"/>
      <c r="B2" s="61"/>
      <c r="C2" s="60"/>
      <c r="D2" s="60"/>
      <c r="E2" s="60"/>
      <c r="F2" s="60"/>
      <c r="G2" s="60"/>
      <c r="H2" s="62"/>
      <c r="I2" s="62"/>
      <c r="J2" s="62"/>
      <c r="K2" s="62" t="s">
        <v>240</v>
      </c>
    </row>
    <row r="3" spans="1:11" ht="13.5" customHeight="1" thickBot="1" x14ac:dyDescent="0.25">
      <c r="A3" s="459" t="s">
        <v>2</v>
      </c>
      <c r="B3" s="460" t="s">
        <v>241</v>
      </c>
      <c r="C3" s="460"/>
      <c r="D3" s="92"/>
      <c r="E3" s="92"/>
      <c r="F3" s="92"/>
      <c r="G3" s="459" t="s">
        <v>242</v>
      </c>
      <c r="H3" s="459"/>
      <c r="I3" s="69"/>
      <c r="J3" s="69"/>
      <c r="K3" s="69"/>
    </row>
    <row r="4" spans="1:11" ht="36.75" thickBot="1" x14ac:dyDescent="0.25">
      <c r="A4" s="459"/>
      <c r="B4" s="63" t="s">
        <v>243</v>
      </c>
      <c r="C4" s="64" t="s">
        <v>692</v>
      </c>
      <c r="D4" s="6" t="s">
        <v>693</v>
      </c>
      <c r="E4" s="6" t="s">
        <v>330</v>
      </c>
      <c r="F4" s="110" t="s">
        <v>331</v>
      </c>
      <c r="G4" s="63" t="s">
        <v>243</v>
      </c>
      <c r="H4" s="65" t="s">
        <v>692</v>
      </c>
      <c r="I4" s="6" t="s">
        <v>693</v>
      </c>
      <c r="J4" s="6" t="s">
        <v>330</v>
      </c>
      <c r="K4" s="110" t="s">
        <v>331</v>
      </c>
    </row>
    <row r="5" spans="1:11" ht="13.5" thickBot="1" x14ac:dyDescent="0.25">
      <c r="A5" s="66">
        <v>1</v>
      </c>
      <c r="B5" s="67">
        <v>2</v>
      </c>
      <c r="C5" s="68" t="s">
        <v>32</v>
      </c>
      <c r="D5" s="68">
        <v>4</v>
      </c>
      <c r="E5" s="68">
        <v>5</v>
      </c>
      <c r="F5" s="111">
        <v>6</v>
      </c>
      <c r="G5" s="67">
        <v>7</v>
      </c>
      <c r="H5" s="69">
        <v>8</v>
      </c>
      <c r="I5" s="69">
        <v>9</v>
      </c>
      <c r="J5" s="69">
        <v>10</v>
      </c>
      <c r="K5" s="69">
        <v>10</v>
      </c>
    </row>
    <row r="6" spans="1:11" x14ac:dyDescent="0.2">
      <c r="A6" s="70" t="s">
        <v>4</v>
      </c>
      <c r="B6" s="71" t="s">
        <v>244</v>
      </c>
      <c r="C6" s="94">
        <f>Várbalog!C5</f>
        <v>21168</v>
      </c>
      <c r="D6" s="94">
        <f>Várbalog!D5</f>
        <v>21368</v>
      </c>
      <c r="E6" s="94">
        <f>Várbalog!E5</f>
        <v>21368</v>
      </c>
      <c r="F6" s="388">
        <f>[1]várbalog!F5</f>
        <v>1</v>
      </c>
      <c r="G6" s="71" t="s">
        <v>245</v>
      </c>
      <c r="H6" s="95">
        <f>Várbalog!C91</f>
        <v>10612</v>
      </c>
      <c r="I6" s="95">
        <f>Várbalog!D91</f>
        <v>9662</v>
      </c>
      <c r="J6" s="95">
        <f>Várbalog!E91</f>
        <v>9662</v>
      </c>
      <c r="K6" s="388">
        <f>J6/I6</f>
        <v>1</v>
      </c>
    </row>
    <row r="7" spans="1:11" x14ac:dyDescent="0.2">
      <c r="A7" s="72" t="s">
        <v>18</v>
      </c>
      <c r="B7" s="73" t="s">
        <v>246</v>
      </c>
      <c r="C7" s="96">
        <f>Várbalog!C17</f>
        <v>2149</v>
      </c>
      <c r="D7" s="113">
        <f>Várbalog!D17</f>
        <v>2537</v>
      </c>
      <c r="E7" s="113">
        <f>Várbalog!E17</f>
        <v>2537</v>
      </c>
      <c r="F7" s="388">
        <f>[1]várbalog!F6</f>
        <v>1</v>
      </c>
      <c r="G7" s="73" t="s">
        <v>167</v>
      </c>
      <c r="H7" s="95">
        <f>Várbalog!C92</f>
        <v>1997</v>
      </c>
      <c r="I7" s="95">
        <f>Várbalog!D92</f>
        <v>1541</v>
      </c>
      <c r="J7" s="95">
        <f>Várbalog!E92</f>
        <v>1541</v>
      </c>
      <c r="K7" s="394">
        <f>[1]várbalog!F92</f>
        <v>1</v>
      </c>
    </row>
    <row r="8" spans="1:11" x14ac:dyDescent="0.2">
      <c r="A8" s="72" t="s">
        <v>32</v>
      </c>
      <c r="B8" s="73" t="s">
        <v>247</v>
      </c>
      <c r="C8" s="96">
        <f>[1]várbalog!C18</f>
        <v>0</v>
      </c>
      <c r="D8" s="113"/>
      <c r="E8" s="113"/>
      <c r="F8" s="388"/>
      <c r="G8" s="73" t="s">
        <v>248</v>
      </c>
      <c r="H8" s="95">
        <f>Várbalog!C93</f>
        <v>22572</v>
      </c>
      <c r="I8" s="95">
        <f>Várbalog!D93</f>
        <v>11361</v>
      </c>
      <c r="J8" s="95">
        <f>Várbalog!E93</f>
        <v>10861</v>
      </c>
      <c r="K8" s="394">
        <f>J8/I8</f>
        <v>0.95598978963119441</v>
      </c>
    </row>
    <row r="9" spans="1:11" x14ac:dyDescent="0.2">
      <c r="A9" s="72" t="s">
        <v>211</v>
      </c>
      <c r="B9" s="73" t="s">
        <v>249</v>
      </c>
      <c r="C9" s="96">
        <f>Várbalog!C26</f>
        <v>15960</v>
      </c>
      <c r="D9" s="113">
        <f>Várbalog!D26</f>
        <v>18729</v>
      </c>
      <c r="E9" s="113">
        <f>Várbalog!E26</f>
        <v>18026</v>
      </c>
      <c r="F9" s="388">
        <f>[1]várbalog!F8</f>
        <v>1</v>
      </c>
      <c r="G9" s="73" t="s">
        <v>169</v>
      </c>
      <c r="H9" s="95">
        <f>Várbalog!C94</f>
        <v>3470</v>
      </c>
      <c r="I9" s="95">
        <f>Várbalog!D94</f>
        <v>3484</v>
      </c>
      <c r="J9" s="95">
        <f>Várbalog!E94</f>
        <v>3478</v>
      </c>
      <c r="K9" s="394">
        <f>J9/I9</f>
        <v>0.99827784156142363</v>
      </c>
    </row>
    <row r="10" spans="1:11" x14ac:dyDescent="0.2">
      <c r="A10" s="72" t="s">
        <v>60</v>
      </c>
      <c r="B10" s="74" t="s">
        <v>250</v>
      </c>
      <c r="C10" s="96"/>
      <c r="D10" s="113"/>
      <c r="E10" s="113"/>
      <c r="F10" s="388">
        <f>[1]várbalog!F9</f>
        <v>1</v>
      </c>
      <c r="G10" s="73" t="s">
        <v>171</v>
      </c>
      <c r="H10" s="95">
        <f>Várbalog!C95</f>
        <v>10328</v>
      </c>
      <c r="I10" s="95">
        <f>Várbalog!D95</f>
        <v>2725</v>
      </c>
      <c r="J10" s="95">
        <f>Várbalog!E95</f>
        <v>2725</v>
      </c>
      <c r="K10" s="394">
        <f>J10/I10</f>
        <v>1</v>
      </c>
    </row>
    <row r="11" spans="1:11" x14ac:dyDescent="0.2">
      <c r="A11" s="72" t="s">
        <v>82</v>
      </c>
      <c r="B11" s="73" t="s">
        <v>327</v>
      </c>
      <c r="C11" s="96"/>
      <c r="D11" s="113"/>
      <c r="E11" s="113"/>
      <c r="F11" s="388"/>
      <c r="G11" s="73" t="s">
        <v>251</v>
      </c>
      <c r="H11" s="95">
        <f>Várbalog!C120</f>
        <v>2214</v>
      </c>
      <c r="I11" s="95">
        <f>Várbalog!D120</f>
        <v>63689</v>
      </c>
      <c r="J11" s="113"/>
      <c r="K11" s="394"/>
    </row>
    <row r="12" spans="1:11" x14ac:dyDescent="0.2">
      <c r="A12" s="72" t="s">
        <v>222</v>
      </c>
      <c r="B12" s="73" t="s">
        <v>81</v>
      </c>
      <c r="C12" s="96">
        <f>Várbalog!C33</f>
        <v>304</v>
      </c>
      <c r="D12" s="113">
        <f>Várbalog!D33</f>
        <v>2310</v>
      </c>
      <c r="E12" s="113">
        <f>Várbalog!E33</f>
        <v>2310</v>
      </c>
      <c r="F12" s="388">
        <f>E12/D12</f>
        <v>1</v>
      </c>
      <c r="G12" s="73"/>
      <c r="H12" s="97"/>
      <c r="I12" s="113"/>
      <c r="J12" s="113"/>
      <c r="K12" s="113"/>
    </row>
    <row r="13" spans="1:11" x14ac:dyDescent="0.2">
      <c r="A13" s="72" t="s">
        <v>104</v>
      </c>
      <c r="B13" s="73" t="s">
        <v>252</v>
      </c>
      <c r="C13" s="96"/>
      <c r="D13" s="113"/>
      <c r="E13" s="113"/>
      <c r="F13" s="388"/>
      <c r="G13" s="73"/>
      <c r="H13" s="97"/>
      <c r="I13" s="113"/>
      <c r="J13" s="113"/>
      <c r="K13" s="113"/>
    </row>
    <row r="14" spans="1:11" x14ac:dyDescent="0.2">
      <c r="A14" s="72" t="s">
        <v>114</v>
      </c>
      <c r="B14" s="99"/>
      <c r="C14" s="98"/>
      <c r="D14" s="114"/>
      <c r="E14" s="114"/>
      <c r="F14" s="388"/>
      <c r="G14" s="73"/>
      <c r="H14" s="97"/>
      <c r="I14" s="114"/>
      <c r="J14" s="114"/>
      <c r="K14" s="114"/>
    </row>
    <row r="15" spans="1:11" x14ac:dyDescent="0.2">
      <c r="A15" s="72" t="s">
        <v>233</v>
      </c>
      <c r="B15" s="73"/>
      <c r="C15" s="96"/>
      <c r="D15" s="113"/>
      <c r="E15" s="113"/>
      <c r="F15" s="388"/>
      <c r="G15" s="73"/>
      <c r="H15" s="97"/>
      <c r="I15" s="113"/>
      <c r="J15" s="113"/>
      <c r="K15" s="113"/>
    </row>
    <row r="16" spans="1:11" x14ac:dyDescent="0.2">
      <c r="A16" s="72" t="s">
        <v>253</v>
      </c>
      <c r="B16" s="73"/>
      <c r="C16" s="96"/>
      <c r="D16" s="113"/>
      <c r="E16" s="113"/>
      <c r="F16" s="388"/>
      <c r="G16" s="73"/>
      <c r="H16" s="97"/>
      <c r="I16" s="113"/>
      <c r="J16" s="113"/>
      <c r="K16" s="113"/>
    </row>
    <row r="17" spans="1:11" ht="13.5" thickBot="1" x14ac:dyDescent="0.25">
      <c r="A17" s="72" t="s">
        <v>254</v>
      </c>
      <c r="B17" s="100"/>
      <c r="C17" s="101"/>
      <c r="D17" s="115"/>
      <c r="E17" s="115"/>
      <c r="F17" s="388"/>
      <c r="G17" s="73"/>
      <c r="H17" s="102"/>
      <c r="I17" s="115"/>
      <c r="J17" s="115"/>
      <c r="K17" s="115"/>
    </row>
    <row r="18" spans="1:11" ht="13.5" thickBot="1" x14ac:dyDescent="0.25">
      <c r="A18" s="75" t="s">
        <v>255</v>
      </c>
      <c r="B18" s="76" t="s">
        <v>256</v>
      </c>
      <c r="C18" s="77">
        <f>SUM(C6:C13)</f>
        <v>39581</v>
      </c>
      <c r="D18" s="116">
        <f>SUM(D6:D17)</f>
        <v>44944</v>
      </c>
      <c r="E18" s="116">
        <f t="shared" ref="E18" si="0">SUM(E6:E17)</f>
        <v>44241</v>
      </c>
      <c r="F18" s="389">
        <f>E18/D18</f>
        <v>0.98435831256674977</v>
      </c>
      <c r="G18" s="76" t="s">
        <v>257</v>
      </c>
      <c r="H18" s="78">
        <f>SUM(H6:H17)</f>
        <v>51193</v>
      </c>
      <c r="I18" s="78">
        <f t="shared" ref="I18:J18" si="1">SUM(I6:I17)</f>
        <v>92462</v>
      </c>
      <c r="J18" s="78">
        <f t="shared" si="1"/>
        <v>28267</v>
      </c>
      <c r="K18" s="395">
        <f>J18/I18</f>
        <v>0.30571478012588954</v>
      </c>
    </row>
    <row r="19" spans="1:11" x14ac:dyDescent="0.2">
      <c r="A19" s="79" t="s">
        <v>258</v>
      </c>
      <c r="B19" s="80" t="s">
        <v>259</v>
      </c>
      <c r="C19" s="81">
        <f>+C20+C21+C22+C23</f>
        <v>15242</v>
      </c>
      <c r="D19" s="81">
        <f t="shared" ref="D19:E19" si="2">+D20+D21+D22+D23</f>
        <v>31220</v>
      </c>
      <c r="E19" s="81">
        <f t="shared" si="2"/>
        <v>31220</v>
      </c>
      <c r="F19" s="391">
        <f>E19/D19</f>
        <v>1</v>
      </c>
      <c r="G19" s="73" t="s">
        <v>260</v>
      </c>
      <c r="H19" s="103"/>
      <c r="I19" s="390"/>
      <c r="J19" s="390"/>
      <c r="K19" s="390"/>
    </row>
    <row r="20" spans="1:11" x14ac:dyDescent="0.2">
      <c r="A20" s="72" t="s">
        <v>261</v>
      </c>
      <c r="B20" s="73" t="s">
        <v>262</v>
      </c>
      <c r="C20" s="96">
        <f>Várbalog!C71</f>
        <v>15242</v>
      </c>
      <c r="D20" s="113">
        <f>Várbalog!D71</f>
        <v>30459</v>
      </c>
      <c r="E20" s="113">
        <f>Várbalog!E71</f>
        <v>30459</v>
      </c>
      <c r="F20" s="391">
        <f>E20/D20</f>
        <v>1</v>
      </c>
      <c r="G20" s="73" t="s">
        <v>263</v>
      </c>
      <c r="H20" s="97"/>
      <c r="I20" s="113"/>
      <c r="J20" s="113"/>
      <c r="K20" s="113"/>
    </row>
    <row r="21" spans="1:11" x14ac:dyDescent="0.2">
      <c r="A21" s="72" t="s">
        <v>264</v>
      </c>
      <c r="B21" s="73" t="s">
        <v>265</v>
      </c>
      <c r="C21" s="96"/>
      <c r="D21" s="113"/>
      <c r="E21" s="113"/>
      <c r="F21" s="113"/>
      <c r="G21" s="73" t="s">
        <v>266</v>
      </c>
      <c r="H21" s="97"/>
      <c r="I21" s="113"/>
      <c r="J21" s="113"/>
      <c r="K21" s="113"/>
    </row>
    <row r="22" spans="1:11" x14ac:dyDescent="0.2">
      <c r="A22" s="72" t="s">
        <v>267</v>
      </c>
      <c r="B22" s="73" t="s">
        <v>268</v>
      </c>
      <c r="C22" s="96"/>
      <c r="D22" s="113"/>
      <c r="E22" s="113"/>
      <c r="F22" s="113"/>
      <c r="G22" s="73" t="s">
        <v>269</v>
      </c>
      <c r="H22" s="97"/>
      <c r="I22" s="113"/>
      <c r="J22" s="113"/>
      <c r="K22" s="113"/>
    </row>
    <row r="23" spans="1:11" x14ac:dyDescent="0.2">
      <c r="A23" s="72" t="s">
        <v>270</v>
      </c>
      <c r="B23" s="73" t="s">
        <v>271</v>
      </c>
      <c r="C23" s="96"/>
      <c r="D23" s="117">
        <f>Várbalog!D74</f>
        <v>761</v>
      </c>
      <c r="E23" s="117">
        <f>Várbalog!E74</f>
        <v>761</v>
      </c>
      <c r="F23" s="117"/>
      <c r="G23" s="80" t="s">
        <v>272</v>
      </c>
      <c r="H23" s="97"/>
      <c r="I23" s="117"/>
      <c r="J23" s="117"/>
      <c r="K23" s="117"/>
    </row>
    <row r="24" spans="1:11" x14ac:dyDescent="0.2">
      <c r="A24" s="72" t="s">
        <v>273</v>
      </c>
      <c r="B24" s="73" t="s">
        <v>274</v>
      </c>
      <c r="C24" s="82">
        <f>+C25+C26</f>
        <v>0</v>
      </c>
      <c r="D24" s="118"/>
      <c r="E24" s="118"/>
      <c r="F24" s="118"/>
      <c r="G24" s="73" t="s">
        <v>275</v>
      </c>
      <c r="H24" s="97"/>
      <c r="I24" s="118"/>
      <c r="J24" s="118"/>
      <c r="K24" s="118"/>
    </row>
    <row r="25" spans="1:11" x14ac:dyDescent="0.2">
      <c r="A25" s="79" t="s">
        <v>276</v>
      </c>
      <c r="B25" s="80" t="s">
        <v>277</v>
      </c>
      <c r="C25" s="104"/>
      <c r="D25" s="117"/>
      <c r="E25" s="117"/>
      <c r="F25" s="117"/>
      <c r="G25" s="71" t="s">
        <v>278</v>
      </c>
      <c r="H25" s="103"/>
      <c r="I25" s="117"/>
      <c r="J25" s="117"/>
      <c r="K25" s="117"/>
    </row>
    <row r="26" spans="1:11" ht="13.5" thickBot="1" x14ac:dyDescent="0.25">
      <c r="A26" s="72" t="s">
        <v>279</v>
      </c>
      <c r="B26" s="73" t="s">
        <v>280</v>
      </c>
      <c r="C26" s="96"/>
      <c r="D26" s="113"/>
      <c r="E26" s="113"/>
      <c r="F26" s="113"/>
      <c r="G26" s="73" t="s">
        <v>675</v>
      </c>
      <c r="H26" s="97"/>
      <c r="I26" s="113"/>
      <c r="J26" s="113"/>
      <c r="K26" s="113"/>
    </row>
    <row r="27" spans="1:11" ht="21.75" thickBot="1" x14ac:dyDescent="0.25">
      <c r="A27" s="75" t="s">
        <v>281</v>
      </c>
      <c r="B27" s="76" t="s">
        <v>282</v>
      </c>
      <c r="C27" s="77">
        <f>+C19+C24</f>
        <v>15242</v>
      </c>
      <c r="D27" s="77">
        <f t="shared" ref="D27:F27" si="3">+D19+D24</f>
        <v>31220</v>
      </c>
      <c r="E27" s="77">
        <f t="shared" si="3"/>
        <v>31220</v>
      </c>
      <c r="F27" s="392">
        <f t="shared" si="3"/>
        <v>1</v>
      </c>
      <c r="G27" s="76" t="s">
        <v>283</v>
      </c>
      <c r="H27" s="78">
        <f>SUM(H19:H26)</f>
        <v>0</v>
      </c>
      <c r="I27" s="116"/>
      <c r="J27" s="116"/>
      <c r="K27" s="116"/>
    </row>
    <row r="28" spans="1:11" ht="13.5" thickBot="1" x14ac:dyDescent="0.25">
      <c r="A28" s="75" t="s">
        <v>284</v>
      </c>
      <c r="B28" s="83" t="s">
        <v>285</v>
      </c>
      <c r="C28" s="84">
        <f>+C18+C27</f>
        <v>54823</v>
      </c>
      <c r="D28" s="84">
        <f t="shared" ref="D28:E28" si="4">+D18+D27</f>
        <v>76164</v>
      </c>
      <c r="E28" s="84">
        <f t="shared" si="4"/>
        <v>75461</v>
      </c>
      <c r="F28" s="393">
        <f>E28/D28</f>
        <v>0.99076991754634736</v>
      </c>
      <c r="G28" s="83" t="s">
        <v>286</v>
      </c>
      <c r="H28" s="84">
        <f>+H18+H27</f>
        <v>51193</v>
      </c>
      <c r="I28" s="84">
        <f t="shared" ref="I28:K28" si="5">+I18+I27</f>
        <v>92462</v>
      </c>
      <c r="J28" s="84">
        <f t="shared" si="5"/>
        <v>28267</v>
      </c>
      <c r="K28" s="393">
        <f t="shared" si="5"/>
        <v>0.30571478012588954</v>
      </c>
    </row>
    <row r="29" spans="1:11" ht="13.5" thickBot="1" x14ac:dyDescent="0.25">
      <c r="A29" s="75" t="s">
        <v>287</v>
      </c>
      <c r="B29" s="83" t="s">
        <v>288</v>
      </c>
      <c r="C29" s="84">
        <f>IF(C18-H18&lt;0,H18-C18,"-")</f>
        <v>11612</v>
      </c>
      <c r="D29" s="84">
        <f t="shared" ref="D29:F29" si="6">IF(D18-I18&lt;0,I18-D18,"-")</f>
        <v>47518</v>
      </c>
      <c r="E29" s="84" t="str">
        <f t="shared" si="6"/>
        <v>-</v>
      </c>
      <c r="F29" s="84" t="str">
        <f t="shared" si="6"/>
        <v>-</v>
      </c>
      <c r="G29" s="83" t="s">
        <v>289</v>
      </c>
      <c r="H29" s="84" t="str">
        <f>IF(C18-H18&gt;0,C18-H18,"-")</f>
        <v>-</v>
      </c>
      <c r="I29" s="84" t="str">
        <f t="shared" ref="I29:K29" si="7">IF(D18-I18&gt;0,D18-I18,"-")</f>
        <v>-</v>
      </c>
      <c r="J29" s="84">
        <f t="shared" si="7"/>
        <v>15974</v>
      </c>
      <c r="K29" s="84">
        <f t="shared" si="7"/>
        <v>0.67864353244086018</v>
      </c>
    </row>
    <row r="30" spans="1:11" ht="13.5" thickBot="1" x14ac:dyDescent="0.25">
      <c r="A30" s="75" t="s">
        <v>290</v>
      </c>
      <c r="B30" s="83" t="s">
        <v>291</v>
      </c>
      <c r="C30" s="84" t="str">
        <f>IF(C18+C19-H28&lt;0,H28-(C18+C19),"-")</f>
        <v>-</v>
      </c>
      <c r="D30" s="119"/>
      <c r="E30" s="119"/>
      <c r="F30" s="119"/>
      <c r="G30" s="83" t="s">
        <v>292</v>
      </c>
      <c r="H30" s="84">
        <f>IF(C18+C19-H28&gt;0,C18+C19-H28,"-")</f>
        <v>3630</v>
      </c>
      <c r="I30" s="84" t="str">
        <f t="shared" ref="I30:J30" si="8">IF(D18+D19-I28&gt;0,D18+D19-I28,"-")</f>
        <v>-</v>
      </c>
      <c r="J30" s="84">
        <f t="shared" si="8"/>
        <v>47194</v>
      </c>
      <c r="K30" s="393"/>
    </row>
    <row r="32" spans="1:11" ht="15.75" x14ac:dyDescent="0.2">
      <c r="A32" s="60"/>
      <c r="B32" s="461" t="s">
        <v>293</v>
      </c>
      <c r="C32" s="461"/>
      <c r="D32" s="461"/>
      <c r="E32" s="461"/>
      <c r="F32" s="461"/>
      <c r="G32" s="461"/>
      <c r="H32" s="461"/>
    </row>
    <row r="33" spans="1:11" ht="14.25" thickBot="1" x14ac:dyDescent="0.25">
      <c r="A33" s="60"/>
      <c r="B33" s="61"/>
      <c r="C33" s="60"/>
      <c r="D33" s="60"/>
      <c r="E33" s="60"/>
      <c r="F33" s="60"/>
      <c r="G33" s="60"/>
      <c r="H33" s="62"/>
      <c r="I33" s="62"/>
      <c r="J33" s="62"/>
      <c r="K33" s="62" t="s">
        <v>240</v>
      </c>
    </row>
    <row r="34" spans="1:11" ht="13.5" thickBot="1" x14ac:dyDescent="0.25">
      <c r="A34" s="459" t="s">
        <v>2</v>
      </c>
      <c r="B34" s="460" t="s">
        <v>241</v>
      </c>
      <c r="C34" s="460"/>
      <c r="D34" s="92"/>
      <c r="E34" s="92"/>
      <c r="F34" s="92"/>
      <c r="G34" s="459" t="s">
        <v>242</v>
      </c>
      <c r="H34" s="459"/>
      <c r="I34" s="6"/>
      <c r="J34" s="6"/>
      <c r="K34" s="6"/>
    </row>
    <row r="35" spans="1:11" ht="36.75" thickBot="1" x14ac:dyDescent="0.25">
      <c r="A35" s="459"/>
      <c r="B35" s="63" t="s">
        <v>243</v>
      </c>
      <c r="C35" s="64" t="s">
        <v>692</v>
      </c>
      <c r="D35" s="6" t="s">
        <v>693</v>
      </c>
      <c r="E35" s="6" t="s">
        <v>330</v>
      </c>
      <c r="F35" s="110" t="s">
        <v>331</v>
      </c>
      <c r="G35" s="63" t="s">
        <v>243</v>
      </c>
      <c r="H35" s="64" t="s">
        <v>692</v>
      </c>
      <c r="I35" s="6" t="s">
        <v>693</v>
      </c>
      <c r="J35" s="6" t="s">
        <v>330</v>
      </c>
      <c r="K35" s="110" t="s">
        <v>331</v>
      </c>
    </row>
    <row r="36" spans="1:11" ht="13.5" thickBot="1" x14ac:dyDescent="0.25">
      <c r="A36" s="66">
        <v>1</v>
      </c>
      <c r="B36" s="67">
        <v>2</v>
      </c>
      <c r="C36" s="68">
        <v>3</v>
      </c>
      <c r="D36" s="68">
        <v>4</v>
      </c>
      <c r="E36" s="68">
        <v>4</v>
      </c>
      <c r="F36" s="111">
        <v>5</v>
      </c>
      <c r="G36" s="67">
        <v>6</v>
      </c>
      <c r="H36" s="69">
        <v>7</v>
      </c>
      <c r="I36" s="69">
        <v>8</v>
      </c>
      <c r="J36" s="69">
        <v>9</v>
      </c>
      <c r="K36" s="69">
        <v>10</v>
      </c>
    </row>
    <row r="37" spans="1:11" x14ac:dyDescent="0.2">
      <c r="A37" s="70" t="s">
        <v>4</v>
      </c>
      <c r="B37" s="71" t="s">
        <v>294</v>
      </c>
      <c r="C37" s="94">
        <f>Várbalog!C19</f>
        <v>0</v>
      </c>
      <c r="D37" s="94">
        <f>Várbalog!D19</f>
        <v>16887</v>
      </c>
      <c r="E37" s="94">
        <f>Várbalog!E19</f>
        <v>16887</v>
      </c>
      <c r="F37" s="122"/>
      <c r="G37" s="71" t="s">
        <v>191</v>
      </c>
      <c r="H37" s="95">
        <f>Várbalog!C107</f>
        <v>983</v>
      </c>
      <c r="I37" s="95">
        <f>Várbalog!D107</f>
        <v>10</v>
      </c>
      <c r="J37" s="95">
        <f>Várbalog!E107</f>
        <v>10</v>
      </c>
      <c r="K37" s="130">
        <f>J37/I37</f>
        <v>1</v>
      </c>
    </row>
    <row r="38" spans="1:11" x14ac:dyDescent="0.2">
      <c r="A38" s="72" t="s">
        <v>18</v>
      </c>
      <c r="B38" s="73" t="s">
        <v>295</v>
      </c>
      <c r="C38" s="96">
        <f>Várbalog!C25</f>
        <v>0</v>
      </c>
      <c r="D38" s="96">
        <f>Várbalog!D25</f>
        <v>0</v>
      </c>
      <c r="E38" s="96">
        <f>Várbalog!E25</f>
        <v>0</v>
      </c>
      <c r="F38" s="123"/>
      <c r="G38" s="73" t="s">
        <v>296</v>
      </c>
      <c r="H38" s="97">
        <f>Várbalog!C108</f>
        <v>0</v>
      </c>
      <c r="I38" s="97">
        <f>Várbalog!D108</f>
        <v>0</v>
      </c>
      <c r="J38" s="97">
        <f>Várbalog!E108</f>
        <v>0</v>
      </c>
      <c r="K38" s="97">
        <f>Várbalog!F108</f>
        <v>0</v>
      </c>
    </row>
    <row r="39" spans="1:11" x14ac:dyDescent="0.2">
      <c r="A39" s="72" t="s">
        <v>32</v>
      </c>
      <c r="B39" s="73" t="s">
        <v>297</v>
      </c>
      <c r="C39" s="96">
        <f>Várbalog!C44</f>
        <v>0</v>
      </c>
      <c r="D39" s="96">
        <f>Várbalog!D44</f>
        <v>0</v>
      </c>
      <c r="E39" s="96">
        <f>Várbalog!E44</f>
        <v>0</v>
      </c>
      <c r="F39" s="113"/>
      <c r="G39" s="73" t="s">
        <v>193</v>
      </c>
      <c r="H39" s="97">
        <f>Várbalog!C109</f>
        <v>1800</v>
      </c>
      <c r="I39" s="97">
        <f>Várbalog!D109</f>
        <v>0</v>
      </c>
      <c r="J39" s="97">
        <f>Várbalog!E109</f>
        <v>0</v>
      </c>
      <c r="K39" s="126"/>
    </row>
    <row r="40" spans="1:11" x14ac:dyDescent="0.2">
      <c r="A40" s="72" t="s">
        <v>211</v>
      </c>
      <c r="B40" s="73" t="s">
        <v>298</v>
      </c>
      <c r="C40" s="96">
        <f>Várbalog!C55</f>
        <v>0</v>
      </c>
      <c r="D40" s="96">
        <f>Várbalog!D55</f>
        <v>268</v>
      </c>
      <c r="E40" s="96">
        <f>Várbalog!E55</f>
        <v>150</v>
      </c>
      <c r="F40" s="113"/>
      <c r="G40" s="73" t="s">
        <v>299</v>
      </c>
      <c r="H40" s="97">
        <f>Várbalog!C110</f>
        <v>0</v>
      </c>
      <c r="I40" s="97">
        <f>Várbalog!D110</f>
        <v>0</v>
      </c>
      <c r="J40" s="97">
        <f>Várbalog!E110</f>
        <v>0</v>
      </c>
      <c r="K40" s="97">
        <f>Várbalog!F110</f>
        <v>0</v>
      </c>
    </row>
    <row r="41" spans="1:11" x14ac:dyDescent="0.2">
      <c r="A41" s="72" t="s">
        <v>60</v>
      </c>
      <c r="B41" s="73" t="s">
        <v>300</v>
      </c>
      <c r="C41" s="96">
        <f>Várbalog!C59</f>
        <v>0</v>
      </c>
      <c r="D41" s="96">
        <f>Várbalog!D59</f>
        <v>0</v>
      </c>
      <c r="E41" s="96">
        <f>Várbalog!E59</f>
        <v>0</v>
      </c>
      <c r="F41" s="113"/>
      <c r="G41" s="73" t="s">
        <v>195</v>
      </c>
      <c r="H41" s="97">
        <f>Várbalog!C111</f>
        <v>0</v>
      </c>
      <c r="I41" s="97">
        <f>Várbalog!D111</f>
        <v>0</v>
      </c>
      <c r="J41" s="97">
        <f>Várbalog!E111</f>
        <v>0</v>
      </c>
      <c r="K41" s="126"/>
    </row>
    <row r="42" spans="1:11" x14ac:dyDescent="0.2">
      <c r="A42" s="72" t="s">
        <v>82</v>
      </c>
      <c r="B42" s="73" t="s">
        <v>301</v>
      </c>
      <c r="C42" s="98"/>
      <c r="D42" s="98"/>
      <c r="E42" s="98"/>
      <c r="F42" s="114"/>
      <c r="G42" s="73"/>
      <c r="H42" s="97"/>
      <c r="I42" s="97"/>
      <c r="J42" s="97"/>
      <c r="K42" s="97"/>
    </row>
    <row r="43" spans="1:11" x14ac:dyDescent="0.2">
      <c r="A43" s="72" t="s">
        <v>222</v>
      </c>
      <c r="B43" s="73"/>
      <c r="C43" s="96"/>
      <c r="D43" s="96"/>
      <c r="E43" s="96"/>
      <c r="F43" s="113"/>
      <c r="G43" s="73"/>
      <c r="H43" s="97"/>
      <c r="I43" s="97"/>
      <c r="J43" s="97"/>
      <c r="K43" s="97"/>
    </row>
    <row r="44" spans="1:11" x14ac:dyDescent="0.2">
      <c r="A44" s="72" t="s">
        <v>104</v>
      </c>
      <c r="B44" s="73"/>
      <c r="C44" s="96"/>
      <c r="D44" s="96"/>
      <c r="E44" s="96"/>
      <c r="F44" s="113"/>
      <c r="G44" s="73"/>
      <c r="H44" s="97"/>
      <c r="I44" s="97"/>
      <c r="J44" s="97"/>
      <c r="K44" s="97"/>
    </row>
    <row r="45" spans="1:11" x14ac:dyDescent="0.2">
      <c r="A45" s="72" t="s">
        <v>114</v>
      </c>
      <c r="B45" s="73"/>
      <c r="C45" s="98"/>
      <c r="D45" s="98"/>
      <c r="E45" s="98"/>
      <c r="F45" s="114"/>
      <c r="G45" s="73"/>
      <c r="H45" s="97"/>
      <c r="I45" s="97"/>
      <c r="J45" s="97"/>
      <c r="K45" s="97"/>
    </row>
    <row r="46" spans="1:11" x14ac:dyDescent="0.2">
      <c r="A46" s="72" t="s">
        <v>233</v>
      </c>
      <c r="B46" s="73"/>
      <c r="C46" s="98"/>
      <c r="D46" s="98"/>
      <c r="E46" s="98"/>
      <c r="F46" s="114"/>
      <c r="G46" s="73"/>
      <c r="H46" s="97"/>
      <c r="I46" s="97"/>
      <c r="J46" s="97"/>
      <c r="K46" s="97"/>
    </row>
    <row r="47" spans="1:11" ht="13.5" thickBot="1" x14ac:dyDescent="0.25">
      <c r="A47" s="79" t="s">
        <v>253</v>
      </c>
      <c r="B47" s="80"/>
      <c r="C47" s="105"/>
      <c r="D47" s="105"/>
      <c r="E47" s="105"/>
      <c r="F47" s="120"/>
      <c r="G47" s="80"/>
      <c r="H47" s="103"/>
      <c r="I47" s="103"/>
      <c r="J47" s="103"/>
      <c r="K47" s="103"/>
    </row>
    <row r="48" spans="1:11" ht="13.5" thickBot="1" x14ac:dyDescent="0.25">
      <c r="A48" s="75" t="s">
        <v>254</v>
      </c>
      <c r="B48" s="76" t="s">
        <v>302</v>
      </c>
      <c r="C48" s="77">
        <f>+C37+C39+C40+C42+C43+C44+C45+C46+C47</f>
        <v>0</v>
      </c>
      <c r="D48" s="77">
        <f>+D37+D39+D40+D42+D43+D44+D45+D46+D47</f>
        <v>17155</v>
      </c>
      <c r="E48" s="77">
        <f>+E37+E39+E40+E42+E43+E44+E45+E46+E47</f>
        <v>17037</v>
      </c>
      <c r="F48" s="124">
        <f>E48/D48</f>
        <v>0.99312153890993882</v>
      </c>
      <c r="G48" s="76" t="s">
        <v>303</v>
      </c>
      <c r="H48" s="78">
        <f>+H37+H39+H41+H42+H43+H44+H45+H46+H47</f>
        <v>2783</v>
      </c>
      <c r="I48" s="78">
        <f>+I37+I39+I41+I42+I43+I44+I45+I46+I47</f>
        <v>10</v>
      </c>
      <c r="J48" s="78">
        <f>+J37+J39+J41+J42+J43+J44+J45+J46+J47</f>
        <v>10</v>
      </c>
      <c r="K48" s="127">
        <f>J48/I48</f>
        <v>1</v>
      </c>
    </row>
    <row r="49" spans="1:11" x14ac:dyDescent="0.2">
      <c r="A49" s="70" t="s">
        <v>255</v>
      </c>
      <c r="B49" s="85" t="s">
        <v>304</v>
      </c>
      <c r="C49" s="86">
        <f>+C50+C51+C52+C53+C54</f>
        <v>0</v>
      </c>
      <c r="D49" s="86">
        <f>+D50+D51+D52+D53+D54</f>
        <v>0</v>
      </c>
      <c r="E49" s="86">
        <f>+E50+E51+E52+E53+E54</f>
        <v>0</v>
      </c>
      <c r="F49" s="129"/>
      <c r="G49" s="73" t="s">
        <v>260</v>
      </c>
      <c r="H49" s="95"/>
      <c r="I49" s="95"/>
      <c r="J49" s="95"/>
      <c r="K49" s="95"/>
    </row>
    <row r="50" spans="1:11" x14ac:dyDescent="0.2">
      <c r="A50" s="72" t="s">
        <v>258</v>
      </c>
      <c r="B50" s="87" t="s">
        <v>305</v>
      </c>
      <c r="G50" s="73" t="s">
        <v>306</v>
      </c>
      <c r="H50" s="97"/>
      <c r="I50" s="97"/>
      <c r="J50" s="97"/>
      <c r="K50" s="97"/>
    </row>
    <row r="51" spans="1:11" x14ac:dyDescent="0.2">
      <c r="A51" s="70" t="s">
        <v>261</v>
      </c>
      <c r="B51" s="87" t="s">
        <v>307</v>
      </c>
      <c r="C51" s="96"/>
      <c r="D51" s="96"/>
      <c r="E51" s="96"/>
      <c r="F51" s="113"/>
      <c r="G51" s="73" t="s">
        <v>266</v>
      </c>
      <c r="H51" s="97"/>
      <c r="I51" s="97"/>
      <c r="J51" s="97"/>
      <c r="K51" s="97"/>
    </row>
    <row r="52" spans="1:11" x14ac:dyDescent="0.2">
      <c r="A52" s="72" t="s">
        <v>264</v>
      </c>
      <c r="B52" s="87" t="s">
        <v>308</v>
      </c>
      <c r="C52" s="96"/>
      <c r="D52" s="96"/>
      <c r="E52" s="96"/>
      <c r="F52" s="113"/>
      <c r="G52" s="73" t="s">
        <v>269</v>
      </c>
      <c r="H52" s="97"/>
      <c r="I52" s="97"/>
      <c r="J52" s="97"/>
      <c r="K52" s="97"/>
    </row>
    <row r="53" spans="1:11" x14ac:dyDescent="0.2">
      <c r="A53" s="70" t="s">
        <v>267</v>
      </c>
      <c r="B53" s="87" t="s">
        <v>309</v>
      </c>
      <c r="C53" s="96"/>
      <c r="D53" s="96"/>
      <c r="E53" s="96"/>
      <c r="F53" s="117"/>
      <c r="G53" s="80" t="s">
        <v>272</v>
      </c>
      <c r="H53" s="97"/>
      <c r="I53" s="97"/>
      <c r="J53" s="97"/>
      <c r="K53" s="97"/>
    </row>
    <row r="54" spans="1:11" x14ac:dyDescent="0.2">
      <c r="A54" s="72" t="s">
        <v>270</v>
      </c>
      <c r="B54" s="88" t="s">
        <v>310</v>
      </c>
      <c r="C54" s="96"/>
      <c r="D54" s="96"/>
      <c r="E54" s="96"/>
      <c r="F54" s="113"/>
      <c r="G54" s="73" t="s">
        <v>311</v>
      </c>
      <c r="H54" s="97"/>
      <c r="I54" s="97"/>
      <c r="J54" s="97"/>
      <c r="K54" s="97"/>
    </row>
    <row r="55" spans="1:11" x14ac:dyDescent="0.2">
      <c r="A55" s="70" t="s">
        <v>273</v>
      </c>
      <c r="B55" s="89" t="s">
        <v>312</v>
      </c>
      <c r="C55" s="82">
        <f>+C56+C57+C58+C59+C60</f>
        <v>0</v>
      </c>
      <c r="D55" s="82">
        <f>+D56+D57+D58+D59+D60</f>
        <v>0</v>
      </c>
      <c r="E55" s="82">
        <f>+E56+E57+E58+E59+E60</f>
        <v>0</v>
      </c>
      <c r="F55" s="121"/>
      <c r="G55" s="71" t="s">
        <v>278</v>
      </c>
      <c r="H55" s="97"/>
      <c r="I55" s="97"/>
      <c r="J55" s="97"/>
      <c r="K55" s="97"/>
    </row>
    <row r="56" spans="1:11" x14ac:dyDescent="0.2">
      <c r="A56" s="72" t="s">
        <v>276</v>
      </c>
      <c r="B56" s="88" t="s">
        <v>313</v>
      </c>
      <c r="C56" s="96"/>
      <c r="D56" s="96"/>
      <c r="E56" s="96"/>
      <c r="F56" s="112"/>
      <c r="G56" s="71" t="s">
        <v>314</v>
      </c>
      <c r="H56" s="97"/>
      <c r="I56" s="97"/>
      <c r="J56" s="97"/>
      <c r="K56" s="97"/>
    </row>
    <row r="57" spans="1:11" x14ac:dyDescent="0.2">
      <c r="A57" s="70" t="s">
        <v>279</v>
      </c>
      <c r="B57" s="88" t="s">
        <v>315</v>
      </c>
      <c r="C57" s="96"/>
      <c r="D57" s="96"/>
      <c r="E57" s="96"/>
      <c r="F57" s="112"/>
      <c r="G57" s="71" t="s">
        <v>225</v>
      </c>
      <c r="H57" s="97">
        <f>Várbalog!C135</f>
        <v>847</v>
      </c>
      <c r="I57" s="97">
        <f>Várbalog!D135</f>
        <v>847</v>
      </c>
      <c r="J57" s="97">
        <f>Várbalog!E135</f>
        <v>847</v>
      </c>
      <c r="K57" s="126">
        <f>J57/I57</f>
        <v>1</v>
      </c>
    </row>
    <row r="58" spans="1:11" x14ac:dyDescent="0.2">
      <c r="A58" s="72" t="s">
        <v>281</v>
      </c>
      <c r="B58" s="87" t="s">
        <v>316</v>
      </c>
      <c r="C58" s="96"/>
      <c r="D58" s="96"/>
      <c r="E58" s="96"/>
      <c r="F58" s="112"/>
      <c r="G58" s="71"/>
      <c r="H58" s="97"/>
      <c r="I58" s="97"/>
      <c r="J58" s="97"/>
      <c r="K58" s="97"/>
    </row>
    <row r="59" spans="1:11" x14ac:dyDescent="0.2">
      <c r="A59" s="70" t="s">
        <v>284</v>
      </c>
      <c r="B59" s="90" t="s">
        <v>317</v>
      </c>
      <c r="C59" s="96"/>
      <c r="D59" s="96"/>
      <c r="E59" s="96"/>
      <c r="F59" s="113"/>
      <c r="G59" s="73"/>
      <c r="H59" s="97"/>
      <c r="I59" s="97"/>
      <c r="J59" s="97"/>
      <c r="K59" s="97"/>
    </row>
    <row r="60" spans="1:11" ht="13.5" thickBot="1" x14ac:dyDescent="0.25">
      <c r="A60" s="72" t="s">
        <v>287</v>
      </c>
      <c r="B60" s="91" t="s">
        <v>318</v>
      </c>
      <c r="C60" s="96"/>
      <c r="D60" s="96"/>
      <c r="E60" s="96"/>
      <c r="F60" s="112"/>
      <c r="G60" s="71"/>
      <c r="H60" s="97"/>
      <c r="I60" s="97"/>
      <c r="J60" s="97"/>
      <c r="K60" s="97"/>
    </row>
    <row r="61" spans="1:11" ht="21.75" thickBot="1" x14ac:dyDescent="0.25">
      <c r="A61" s="75" t="s">
        <v>290</v>
      </c>
      <c r="B61" s="76" t="s">
        <v>319</v>
      </c>
      <c r="C61" s="77">
        <f>+C49+C55</f>
        <v>0</v>
      </c>
      <c r="D61" s="77">
        <f>+D49+D55</f>
        <v>0</v>
      </c>
      <c r="E61" s="77">
        <f>+E49+E55</f>
        <v>0</v>
      </c>
      <c r="F61" s="124"/>
      <c r="G61" s="76" t="s">
        <v>320</v>
      </c>
      <c r="H61" s="78">
        <f>SUM(H49:H60)</f>
        <v>847</v>
      </c>
      <c r="I61" s="78">
        <f>SUM(I49:I60)</f>
        <v>847</v>
      </c>
      <c r="J61" s="78">
        <f>SUM(J49:J60)</f>
        <v>847</v>
      </c>
      <c r="K61" s="127"/>
    </row>
    <row r="62" spans="1:11" ht="13.5" thickBot="1" x14ac:dyDescent="0.25">
      <c r="A62" s="75" t="s">
        <v>321</v>
      </c>
      <c r="B62" s="83" t="s">
        <v>322</v>
      </c>
      <c r="C62" s="84">
        <f>+C48+C61</f>
        <v>0</v>
      </c>
      <c r="D62" s="84">
        <f>D48+D61</f>
        <v>17155</v>
      </c>
      <c r="E62" s="84">
        <f>E48+E61</f>
        <v>17037</v>
      </c>
      <c r="F62" s="125">
        <f>E62/D62</f>
        <v>0.99312153890993882</v>
      </c>
      <c r="G62" s="83" t="s">
        <v>323</v>
      </c>
      <c r="H62" s="84">
        <f>H48+H61</f>
        <v>3630</v>
      </c>
      <c r="I62" s="84">
        <f t="shared" ref="I62:J62" si="9">I48+I61</f>
        <v>857</v>
      </c>
      <c r="J62" s="84">
        <f t="shared" si="9"/>
        <v>857</v>
      </c>
      <c r="K62" s="128">
        <f>J62/I62</f>
        <v>1</v>
      </c>
    </row>
    <row r="63" spans="1:11" ht="13.5" thickBot="1" x14ac:dyDescent="0.25">
      <c r="A63" s="75" t="s">
        <v>324</v>
      </c>
      <c r="B63" s="83" t="s">
        <v>288</v>
      </c>
      <c r="C63" s="84">
        <f>IF(C48-H48&lt;0,H48-C48,"-")</f>
        <v>2783</v>
      </c>
      <c r="D63" s="84" t="str">
        <f>IF(D48-I48&lt;0,I48-D48,"-")</f>
        <v>-</v>
      </c>
      <c r="E63" s="84" t="str">
        <f>IF(E48-J48&lt;0,J48-E48,"-")</f>
        <v>-</v>
      </c>
      <c r="F63" s="125"/>
      <c r="G63" s="83" t="s">
        <v>289</v>
      </c>
      <c r="H63" s="84" t="str">
        <f>IF(C48-H48&gt;0,C48-H48,"-")</f>
        <v>-</v>
      </c>
      <c r="I63" s="84">
        <f>IF(D48-I48&gt;0,D48-I48,"-")</f>
        <v>17145</v>
      </c>
      <c r="J63" s="84">
        <f>IF(E48-J48&gt;0,E48-J48,"-")</f>
        <v>17027</v>
      </c>
      <c r="K63" s="128"/>
    </row>
    <row r="64" spans="1:11" ht="13.5" thickBot="1" x14ac:dyDescent="0.25">
      <c r="A64" s="75" t="s">
        <v>325</v>
      </c>
      <c r="B64" s="83" t="s">
        <v>291</v>
      </c>
      <c r="C64" s="84">
        <f>IF(C48+C49-H62&lt;0,H62-(C48+C49),"-")</f>
        <v>3630</v>
      </c>
      <c r="D64" s="84" t="str">
        <f>IF(D48+D49-I62&lt;0,I62-(D48+D49),"-")</f>
        <v>-</v>
      </c>
      <c r="E64" s="84" t="str">
        <f>IF(E48+E49-J62&lt;0,J62-(E48+E49),"-")</f>
        <v>-</v>
      </c>
      <c r="F64" s="119"/>
      <c r="G64" s="83" t="s">
        <v>292</v>
      </c>
      <c r="H64" s="84" t="str">
        <f>IF(C48+C49-H62&gt;0,C48+C49-H62,"-")</f>
        <v>-</v>
      </c>
      <c r="I64" s="84">
        <f>IF(D48+D49-I62&gt;0,D48+D49-I62,"-")</f>
        <v>16298</v>
      </c>
      <c r="J64" s="84">
        <f>IF(E48+E49-J62&gt;0,E48+E49-J62,"-")</f>
        <v>16180</v>
      </c>
      <c r="K64" s="128"/>
    </row>
    <row r="65" spans="1:11" ht="13.5" thickBot="1" x14ac:dyDescent="0.25">
      <c r="A65" s="75">
        <v>29</v>
      </c>
      <c r="B65" s="83" t="s">
        <v>328</v>
      </c>
      <c r="C65" s="84">
        <f>C28+C62</f>
        <v>54823</v>
      </c>
      <c r="D65" s="84">
        <f t="shared" ref="D65:E65" si="10">D28+D62</f>
        <v>93319</v>
      </c>
      <c r="E65" s="84">
        <f t="shared" si="10"/>
        <v>92498</v>
      </c>
      <c r="F65" s="125">
        <f>E65/D65</f>
        <v>0.99120222034098093</v>
      </c>
      <c r="G65" s="83" t="s">
        <v>329</v>
      </c>
      <c r="H65" s="84">
        <f>H28+H62</f>
        <v>54823</v>
      </c>
      <c r="I65" s="84">
        <f t="shared" ref="I65:J65" si="11">I28+I62</f>
        <v>93319</v>
      </c>
      <c r="J65" s="84">
        <f t="shared" si="11"/>
        <v>29124</v>
      </c>
      <c r="K65" s="128">
        <f>J65/I65</f>
        <v>0.31209078537061047</v>
      </c>
    </row>
  </sheetData>
  <sheetProtection selectLockedCells="1" selectUnlockedCells="1"/>
  <mergeCells count="8">
    <mergeCell ref="A34:A35"/>
    <mergeCell ref="B34:C34"/>
    <mergeCell ref="G34:H34"/>
    <mergeCell ref="B1:H1"/>
    <mergeCell ref="A3:A4"/>
    <mergeCell ref="B3:C3"/>
    <mergeCell ref="G3:H3"/>
    <mergeCell ref="B32:H32"/>
  </mergeCells>
  <pageMargins left="0.70866141732283472" right="0.70866141732283472" top="0.74803149606299213" bottom="0.74803149606299213" header="0.31496062992125984" footer="0.51181102362204722"/>
  <pageSetup paperSize="8" scale="70" firstPageNumber="0" orientation="landscape" horizontalDpi="300" verticalDpi="300" r:id="rId1"/>
  <headerFooter alignWithMargins="0">
    <oddHeader>&amp;C2. sz. melléklet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topLeftCell="B1" zoomScaleNormal="100" workbookViewId="0">
      <selection activeCell="C1" sqref="C1"/>
    </sheetView>
  </sheetViews>
  <sheetFormatPr defaultRowHeight="12.75" x14ac:dyDescent="0.2"/>
  <cols>
    <col min="1" max="1" width="11.33203125" style="143" customWidth="1"/>
    <col min="2" max="2" width="81.83203125" style="143" customWidth="1"/>
    <col min="3" max="3" width="17.6640625" style="143" customWidth="1"/>
    <col min="4" max="6" width="16.6640625" style="143" customWidth="1"/>
    <col min="7" max="7" width="14.83203125" style="143" customWidth="1"/>
    <col min="8" max="8" width="11.83203125" style="143" customWidth="1"/>
    <col min="9" max="16384" width="9.33203125" style="143"/>
  </cols>
  <sheetData>
    <row r="1" spans="1:3" s="140" customFormat="1" ht="31.5" x14ac:dyDescent="0.2">
      <c r="A1" s="138" t="s">
        <v>335</v>
      </c>
      <c r="B1" s="138" t="s">
        <v>243</v>
      </c>
      <c r="C1" s="139" t="s">
        <v>336</v>
      </c>
    </row>
    <row r="2" spans="1:3" ht="15" customHeight="1" x14ac:dyDescent="0.2">
      <c r="A2" s="141" t="s">
        <v>337</v>
      </c>
      <c r="B2" s="142" t="s">
        <v>338</v>
      </c>
      <c r="C2" s="425">
        <v>61277922</v>
      </c>
    </row>
    <row r="3" spans="1:3" ht="15" customHeight="1" x14ac:dyDescent="0.2">
      <c r="A3" s="141" t="s">
        <v>339</v>
      </c>
      <c r="B3" s="142" t="s">
        <v>340</v>
      </c>
      <c r="C3" s="425">
        <v>28277448</v>
      </c>
    </row>
    <row r="4" spans="1:3" ht="15" customHeight="1" x14ac:dyDescent="0.2">
      <c r="A4" s="144" t="s">
        <v>341</v>
      </c>
      <c r="B4" s="145" t="s">
        <v>342</v>
      </c>
      <c r="C4" s="426">
        <v>33000474</v>
      </c>
    </row>
    <row r="5" spans="1:3" ht="15" customHeight="1" x14ac:dyDescent="0.2">
      <c r="A5" s="141" t="s">
        <v>343</v>
      </c>
      <c r="B5" s="142" t="s">
        <v>344</v>
      </c>
      <c r="C5" s="425">
        <v>31219745</v>
      </c>
    </row>
    <row r="6" spans="1:3" ht="15" customHeight="1" x14ac:dyDescent="0.2">
      <c r="A6" s="141" t="s">
        <v>345</v>
      </c>
      <c r="B6" s="142" t="s">
        <v>346</v>
      </c>
      <c r="C6" s="425">
        <v>846716</v>
      </c>
    </row>
    <row r="7" spans="1:3" ht="15" customHeight="1" x14ac:dyDescent="0.2">
      <c r="A7" s="144" t="s">
        <v>347</v>
      </c>
      <c r="B7" s="145" t="s">
        <v>348</v>
      </c>
      <c r="C7" s="426">
        <v>30373029</v>
      </c>
    </row>
    <row r="8" spans="1:3" ht="15" customHeight="1" x14ac:dyDescent="0.2">
      <c r="A8" s="144" t="s">
        <v>349</v>
      </c>
      <c r="B8" s="145" t="s">
        <v>350</v>
      </c>
      <c r="C8" s="426">
        <v>63373503</v>
      </c>
    </row>
    <row r="9" spans="1:3" ht="15" customHeight="1" x14ac:dyDescent="0.2">
      <c r="A9" s="141" t="s">
        <v>351</v>
      </c>
      <c r="B9" s="142" t="s">
        <v>352</v>
      </c>
      <c r="C9" s="425">
        <v>0</v>
      </c>
    </row>
    <row r="10" spans="1:3" ht="15" customHeight="1" x14ac:dyDescent="0.2">
      <c r="A10" s="141" t="s">
        <v>353</v>
      </c>
      <c r="B10" s="142" t="s">
        <v>354</v>
      </c>
      <c r="C10" s="425">
        <v>0</v>
      </c>
    </row>
    <row r="11" spans="1:3" ht="15" customHeight="1" x14ac:dyDescent="0.2">
      <c r="A11" s="144" t="s">
        <v>355</v>
      </c>
      <c r="B11" s="145" t="s">
        <v>356</v>
      </c>
      <c r="C11" s="426">
        <v>0</v>
      </c>
    </row>
    <row r="12" spans="1:3" ht="15" customHeight="1" x14ac:dyDescent="0.2">
      <c r="A12" s="141" t="s">
        <v>357</v>
      </c>
      <c r="B12" s="142" t="s">
        <v>358</v>
      </c>
      <c r="C12" s="425">
        <v>0</v>
      </c>
    </row>
    <row r="13" spans="1:3" ht="15" customHeight="1" x14ac:dyDescent="0.2">
      <c r="A13" s="141" t="s">
        <v>359</v>
      </c>
      <c r="B13" s="142" t="s">
        <v>360</v>
      </c>
      <c r="C13" s="425">
        <v>0</v>
      </c>
    </row>
    <row r="14" spans="1:3" ht="15" customHeight="1" x14ac:dyDescent="0.2">
      <c r="A14" s="144" t="s">
        <v>361</v>
      </c>
      <c r="B14" s="145" t="s">
        <v>362</v>
      </c>
      <c r="C14" s="426">
        <v>0</v>
      </c>
    </row>
    <row r="15" spans="1:3" ht="15" customHeight="1" x14ac:dyDescent="0.2">
      <c r="A15" s="144" t="s">
        <v>363</v>
      </c>
      <c r="B15" s="145" t="s">
        <v>364</v>
      </c>
      <c r="C15" s="426">
        <v>0</v>
      </c>
    </row>
    <row r="16" spans="1:3" ht="15" customHeight="1" x14ac:dyDescent="0.2">
      <c r="A16" s="144" t="s">
        <v>365</v>
      </c>
      <c r="B16" s="145" t="s">
        <v>366</v>
      </c>
      <c r="C16" s="426">
        <v>63373503</v>
      </c>
    </row>
    <row r="17" spans="1:3" ht="15" customHeight="1" x14ac:dyDescent="0.2">
      <c r="A17" s="144" t="s">
        <v>367</v>
      </c>
      <c r="B17" s="145" t="s">
        <v>368</v>
      </c>
      <c r="C17" s="426">
        <v>0</v>
      </c>
    </row>
    <row r="18" spans="1:3" ht="15" customHeight="1" x14ac:dyDescent="0.2">
      <c r="A18" s="144" t="s">
        <v>369</v>
      </c>
      <c r="B18" s="145" t="s">
        <v>370</v>
      </c>
      <c r="C18" s="426">
        <v>63373503</v>
      </c>
    </row>
    <row r="19" spans="1:3" ht="15" customHeight="1" x14ac:dyDescent="0.2">
      <c r="A19" s="144" t="s">
        <v>371</v>
      </c>
      <c r="B19" s="145" t="s">
        <v>372</v>
      </c>
      <c r="C19" s="426">
        <v>0</v>
      </c>
    </row>
    <row r="20" spans="1:3" ht="15" customHeight="1" x14ac:dyDescent="0.2">
      <c r="A20" s="144" t="s">
        <v>373</v>
      </c>
      <c r="B20" s="145" t="s">
        <v>374</v>
      </c>
      <c r="C20" s="426">
        <v>0</v>
      </c>
    </row>
  </sheetData>
  <pageMargins left="0.2" right="0.2" top="1.2598425196850394" bottom="0.98425196850393704" header="0.51181102362204722" footer="0.51181102362204722"/>
  <pageSetup paperSize="9" scale="70" orientation="landscape" horizontalDpi="300" verticalDpi="300" r:id="rId1"/>
  <headerFooter alignWithMargins="0">
    <oddHeader>&amp;C&amp;"-,Félkövér"&amp;14VÁRBALOG KÖZSÉG ÖNKORMÁNYZATA  
 MARADVÁNY LEVEZETÉS
2020.&amp;R&amp;"Times New Roman,Félkövér dőlt"&amp;14 3. sz. melléklet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zoomScaleNormal="100" workbookViewId="0">
      <selection sqref="A1:D1"/>
    </sheetView>
  </sheetViews>
  <sheetFormatPr defaultColWidth="13.83203125" defaultRowHeight="12.75" x14ac:dyDescent="0.2"/>
  <cols>
    <col min="1" max="1" width="7.33203125" style="176" customWidth="1"/>
    <col min="2" max="2" width="68.83203125" style="177" customWidth="1"/>
    <col min="3" max="4" width="13.83203125" style="151" customWidth="1"/>
    <col min="5" max="5" width="12.1640625" style="151" customWidth="1"/>
    <col min="6" max="252" width="10.6640625" style="151" customWidth="1"/>
    <col min="253" max="253" width="7.33203125" style="151" customWidth="1"/>
    <col min="254" max="254" width="44" style="151" customWidth="1"/>
    <col min="255" max="16384" width="13.83203125" style="151"/>
  </cols>
  <sheetData>
    <row r="1" spans="1:5" s="146" customFormat="1" ht="11.25" customHeight="1" x14ac:dyDescent="0.25">
      <c r="A1" s="462"/>
      <c r="B1" s="462"/>
      <c r="C1" s="462"/>
      <c r="D1" s="462"/>
    </row>
    <row r="2" spans="1:5" s="146" customFormat="1" ht="39" customHeight="1" x14ac:dyDescent="0.25">
      <c r="A2" s="463" t="s">
        <v>694</v>
      </c>
      <c r="B2" s="464"/>
      <c r="C2" s="464"/>
      <c r="D2" s="464"/>
      <c r="E2" s="200"/>
    </row>
    <row r="3" spans="1:5" s="146" customFormat="1" ht="34.5" customHeight="1" thickBot="1" x14ac:dyDescent="0.3">
      <c r="A3" s="147"/>
      <c r="B3" s="148"/>
      <c r="C3" s="147"/>
      <c r="D3" s="149" t="s">
        <v>716</v>
      </c>
    </row>
    <row r="4" spans="1:5" ht="52.5" customHeight="1" thickBot="1" x14ac:dyDescent="0.25">
      <c r="A4" s="465" t="s">
        <v>375</v>
      </c>
      <c r="B4" s="466"/>
      <c r="C4" s="150" t="s">
        <v>376</v>
      </c>
      <c r="D4" s="429" t="s">
        <v>377</v>
      </c>
    </row>
    <row r="5" spans="1:5" s="155" customFormat="1" ht="15.95" customHeight="1" thickBot="1" x14ac:dyDescent="0.25">
      <c r="A5" s="152" t="s">
        <v>4</v>
      </c>
      <c r="B5" s="153" t="s">
        <v>378</v>
      </c>
      <c r="C5" s="154">
        <f>SUM(C6:C9)</f>
        <v>463300</v>
      </c>
      <c r="D5" s="431">
        <f>SUM(D6:D9)</f>
        <v>749992</v>
      </c>
    </row>
    <row r="6" spans="1:5" x14ac:dyDescent="0.2">
      <c r="A6" s="156" t="s">
        <v>18</v>
      </c>
      <c r="B6" s="157" t="s">
        <v>379</v>
      </c>
      <c r="C6" s="158">
        <v>291</v>
      </c>
      <c r="D6" s="430">
        <v>0</v>
      </c>
    </row>
    <row r="7" spans="1:5" x14ac:dyDescent="0.2">
      <c r="A7" s="156" t="s">
        <v>32</v>
      </c>
      <c r="B7" s="157" t="s">
        <v>380</v>
      </c>
      <c r="C7" s="160">
        <v>443662</v>
      </c>
      <c r="D7" s="159">
        <v>435609</v>
      </c>
    </row>
    <row r="8" spans="1:5" x14ac:dyDescent="0.2">
      <c r="A8" s="156" t="s">
        <v>211</v>
      </c>
      <c r="B8" s="157" t="s">
        <v>381</v>
      </c>
      <c r="C8" s="161">
        <v>100</v>
      </c>
      <c r="D8" s="159">
        <v>100</v>
      </c>
    </row>
    <row r="9" spans="1:5" x14ac:dyDescent="0.2">
      <c r="A9" s="156" t="s">
        <v>60</v>
      </c>
      <c r="B9" s="157" t="s">
        <v>382</v>
      </c>
      <c r="C9" s="161">
        <v>19247</v>
      </c>
      <c r="D9" s="159">
        <v>314283</v>
      </c>
    </row>
    <row r="10" spans="1:5" x14ac:dyDescent="0.2">
      <c r="A10" s="156" t="s">
        <v>82</v>
      </c>
      <c r="B10" s="162" t="s">
        <v>383</v>
      </c>
      <c r="C10" s="428">
        <f>SUM(C11:C12)</f>
        <v>0</v>
      </c>
      <c r="D10" s="163">
        <f>SUM(D11:D12)</f>
        <v>159</v>
      </c>
    </row>
    <row r="11" spans="1:5" x14ac:dyDescent="0.2">
      <c r="A11" s="156" t="s">
        <v>222</v>
      </c>
      <c r="B11" s="157" t="s">
        <v>384</v>
      </c>
      <c r="C11" s="427">
        <v>0</v>
      </c>
      <c r="D11" s="159">
        <v>159</v>
      </c>
    </row>
    <row r="12" spans="1:5" x14ac:dyDescent="0.2">
      <c r="A12" s="156" t="s">
        <v>104</v>
      </c>
      <c r="B12" s="157" t="s">
        <v>385</v>
      </c>
      <c r="C12" s="427">
        <v>0</v>
      </c>
      <c r="D12" s="427">
        <v>0</v>
      </c>
    </row>
    <row r="13" spans="1:5" x14ac:dyDescent="0.2">
      <c r="A13" s="156" t="s">
        <v>114</v>
      </c>
      <c r="B13" s="162" t="s">
        <v>386</v>
      </c>
      <c r="C13" s="163">
        <v>33990</v>
      </c>
      <c r="D13" s="164">
        <v>65389</v>
      </c>
    </row>
    <row r="14" spans="1:5" s="155" customFormat="1" ht="15.95" customHeight="1" x14ac:dyDescent="0.2">
      <c r="A14" s="165" t="s">
        <v>233</v>
      </c>
      <c r="B14" s="162" t="s">
        <v>387</v>
      </c>
      <c r="C14" s="166">
        <f>C15+C16+C17</f>
        <v>11680</v>
      </c>
      <c r="D14" s="166">
        <f>D15+D16+D17</f>
        <v>11720</v>
      </c>
    </row>
    <row r="15" spans="1:5" x14ac:dyDescent="0.2">
      <c r="A15" s="156" t="s">
        <v>253</v>
      </c>
      <c r="B15" s="157" t="s">
        <v>388</v>
      </c>
      <c r="C15" s="161">
        <v>559</v>
      </c>
      <c r="D15" s="159">
        <v>821</v>
      </c>
    </row>
    <row r="16" spans="1:5" x14ac:dyDescent="0.2">
      <c r="A16" s="156" t="s">
        <v>254</v>
      </c>
      <c r="B16" s="157" t="s">
        <v>389</v>
      </c>
      <c r="C16" s="161">
        <v>4434</v>
      </c>
      <c r="D16" s="159">
        <v>5665</v>
      </c>
    </row>
    <row r="17" spans="1:4" x14ac:dyDescent="0.2">
      <c r="A17" s="156" t="s">
        <v>255</v>
      </c>
      <c r="B17" s="157" t="s">
        <v>390</v>
      </c>
      <c r="C17" s="161">
        <v>6687</v>
      </c>
      <c r="D17" s="159">
        <v>5234</v>
      </c>
    </row>
    <row r="18" spans="1:4" x14ac:dyDescent="0.2">
      <c r="A18" s="167" t="s">
        <v>258</v>
      </c>
      <c r="B18" s="162" t="s">
        <v>391</v>
      </c>
      <c r="C18" s="163">
        <v>-39</v>
      </c>
      <c r="D18" s="164">
        <v>-20</v>
      </c>
    </row>
    <row r="19" spans="1:4" x14ac:dyDescent="0.2">
      <c r="A19" s="156" t="s">
        <v>261</v>
      </c>
      <c r="B19" s="162" t="s">
        <v>392</v>
      </c>
      <c r="C19" s="163">
        <v>0</v>
      </c>
      <c r="D19" s="164"/>
    </row>
    <row r="20" spans="1:4" s="169" customFormat="1" ht="27" customHeight="1" x14ac:dyDescent="0.2">
      <c r="A20" s="165" t="s">
        <v>264</v>
      </c>
      <c r="B20" s="168" t="s">
        <v>393</v>
      </c>
      <c r="C20" s="166">
        <f>C5+C10+C13+C14+C18+C19</f>
        <v>508931</v>
      </c>
      <c r="D20" s="166">
        <f>D5+D10+D13+D14+D18+D19</f>
        <v>827240</v>
      </c>
    </row>
    <row r="21" spans="1:4" ht="53.25" customHeight="1" x14ac:dyDescent="0.2">
      <c r="A21" s="467" t="s">
        <v>394</v>
      </c>
      <c r="B21" s="467"/>
      <c r="C21" s="170" t="s">
        <v>376</v>
      </c>
      <c r="D21" s="171" t="s">
        <v>377</v>
      </c>
    </row>
    <row r="22" spans="1:4" s="155" customFormat="1" ht="15.95" customHeight="1" x14ac:dyDescent="0.2">
      <c r="A22" s="162" t="s">
        <v>267</v>
      </c>
      <c r="B22" s="172" t="s">
        <v>395</v>
      </c>
      <c r="C22" s="166">
        <f>SUM(C23:C28)</f>
        <v>503643</v>
      </c>
      <c r="D22" s="166">
        <f>SUM(D23+D24+D25+D26+D27+D28)</f>
        <v>808656</v>
      </c>
    </row>
    <row r="23" spans="1:4" x14ac:dyDescent="0.2">
      <c r="A23" s="173" t="s">
        <v>270</v>
      </c>
      <c r="B23" s="157" t="s">
        <v>396</v>
      </c>
      <c r="C23" s="161">
        <v>437169</v>
      </c>
      <c r="D23" s="159">
        <v>437169</v>
      </c>
    </row>
    <row r="24" spans="1:4" x14ac:dyDescent="0.2">
      <c r="A24" s="173" t="s">
        <v>273</v>
      </c>
      <c r="B24" s="157" t="s">
        <v>397</v>
      </c>
      <c r="C24" s="161">
        <v>6686</v>
      </c>
      <c r="D24" s="159">
        <v>270432</v>
      </c>
    </row>
    <row r="25" spans="1:4" x14ac:dyDescent="0.2">
      <c r="A25" s="173" t="s">
        <v>276</v>
      </c>
      <c r="B25" s="157" t="s">
        <v>398</v>
      </c>
      <c r="C25" s="161">
        <v>2324</v>
      </c>
      <c r="D25" s="159">
        <v>2323</v>
      </c>
    </row>
    <row r="26" spans="1:4" x14ac:dyDescent="0.2">
      <c r="A26" s="173" t="s">
        <v>279</v>
      </c>
      <c r="B26" s="157" t="s">
        <v>399</v>
      </c>
      <c r="C26" s="161">
        <v>58576</v>
      </c>
      <c r="D26" s="159">
        <v>57464</v>
      </c>
    </row>
    <row r="27" spans="1:4" x14ac:dyDescent="0.2">
      <c r="A27" s="173" t="s">
        <v>281</v>
      </c>
      <c r="B27" s="157" t="s">
        <v>400</v>
      </c>
      <c r="C27" s="161">
        <v>0</v>
      </c>
      <c r="D27" s="159"/>
    </row>
    <row r="28" spans="1:4" x14ac:dyDescent="0.2">
      <c r="A28" s="173" t="s">
        <v>284</v>
      </c>
      <c r="B28" s="157" t="s">
        <v>401</v>
      </c>
      <c r="C28" s="161">
        <v>-1112</v>
      </c>
      <c r="D28" s="159">
        <v>41268</v>
      </c>
    </row>
    <row r="29" spans="1:4" s="155" customFormat="1" ht="15.95" customHeight="1" x14ac:dyDescent="0.2">
      <c r="A29" s="162" t="s">
        <v>287</v>
      </c>
      <c r="B29" s="172" t="s">
        <v>402</v>
      </c>
      <c r="C29" s="166">
        <f>SUM(C30:C32)</f>
        <v>4379</v>
      </c>
      <c r="D29" s="166">
        <f>SUM(D30:D32)</f>
        <v>3282</v>
      </c>
    </row>
    <row r="30" spans="1:4" x14ac:dyDescent="0.2">
      <c r="A30" s="173" t="s">
        <v>290</v>
      </c>
      <c r="B30" s="157" t="s">
        <v>403</v>
      </c>
      <c r="C30" s="427">
        <v>0</v>
      </c>
      <c r="D30" s="159">
        <v>506</v>
      </c>
    </row>
    <row r="31" spans="1:4" x14ac:dyDescent="0.2">
      <c r="A31" s="173" t="s">
        <v>321</v>
      </c>
      <c r="B31" s="157" t="s">
        <v>404</v>
      </c>
      <c r="C31" s="161">
        <v>847</v>
      </c>
      <c r="D31" s="159">
        <v>760</v>
      </c>
    </row>
    <row r="32" spans="1:4" x14ac:dyDescent="0.2">
      <c r="A32" s="173" t="s">
        <v>324</v>
      </c>
      <c r="B32" s="157" t="s">
        <v>405</v>
      </c>
      <c r="C32" s="161">
        <v>3532</v>
      </c>
      <c r="D32" s="159">
        <v>2016</v>
      </c>
    </row>
    <row r="33" spans="1:4" s="155" customFormat="1" ht="15.95" customHeight="1" x14ac:dyDescent="0.2">
      <c r="A33" s="162" t="s">
        <v>325</v>
      </c>
      <c r="B33" s="162" t="s">
        <v>406</v>
      </c>
      <c r="C33" s="174">
        <v>0</v>
      </c>
      <c r="D33" s="174"/>
    </row>
    <row r="34" spans="1:4" x14ac:dyDescent="0.2">
      <c r="A34" s="175" t="s">
        <v>407</v>
      </c>
      <c r="B34" s="162" t="s">
        <v>408</v>
      </c>
      <c r="C34" s="163"/>
      <c r="D34" s="164"/>
    </row>
    <row r="35" spans="1:4" x14ac:dyDescent="0.2">
      <c r="A35" s="175" t="s">
        <v>409</v>
      </c>
      <c r="B35" s="162" t="s">
        <v>410</v>
      </c>
      <c r="C35" s="163">
        <v>909</v>
      </c>
      <c r="D35" s="164">
        <v>15302</v>
      </c>
    </row>
    <row r="36" spans="1:4" s="169" customFormat="1" ht="15.75" x14ac:dyDescent="0.2">
      <c r="A36" s="162" t="s">
        <v>411</v>
      </c>
      <c r="B36" s="168" t="s">
        <v>412</v>
      </c>
      <c r="C36" s="166">
        <f>SUM(C35,C34,C33,C29,C22)</f>
        <v>508931</v>
      </c>
      <c r="D36" s="166">
        <f>SUM(D35,D34,D33,D29,D22)</f>
        <v>827240</v>
      </c>
    </row>
  </sheetData>
  <mergeCells count="4">
    <mergeCell ref="A1:D1"/>
    <mergeCell ref="A2:D2"/>
    <mergeCell ref="A4:B4"/>
    <mergeCell ref="A21:B21"/>
  </mergeCells>
  <printOptions horizontalCentered="1"/>
  <pageMargins left="0.35433070866141736" right="0.43307086614173229" top="0.78740157480314965" bottom="0.78740157480314965" header="0.78740157480314965" footer="0.78740157480314965"/>
  <pageSetup paperSize="9" scale="90" orientation="portrait" r:id="rId1"/>
  <headerFooter alignWithMargins="0">
    <oddHeader xml:space="preserve">&amp;R&amp;"Times New Roman CE,Félkövér dőlt"&amp;11 4. sz. melléklet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4"/>
  <sheetViews>
    <sheetView topLeftCell="B1" zoomScaleNormal="100" zoomScaleSheetLayoutView="85" workbookViewId="0">
      <selection activeCell="B1" sqref="B1:B2"/>
    </sheetView>
  </sheetViews>
  <sheetFormatPr defaultRowHeight="12.75" x14ac:dyDescent="0.2"/>
  <cols>
    <col min="1" max="1" width="12.83203125" style="143" customWidth="1"/>
    <col min="2" max="2" width="95.6640625" style="143" customWidth="1"/>
    <col min="3" max="3" width="17.6640625" style="143" customWidth="1"/>
    <col min="4" max="4" width="19.5" style="143" customWidth="1"/>
    <col min="5" max="5" width="14.33203125" style="143" customWidth="1"/>
    <col min="6" max="16384" width="9.33203125" style="143"/>
  </cols>
  <sheetData>
    <row r="1" spans="1:4" s="140" customFormat="1" ht="15" customHeight="1" x14ac:dyDescent="0.2">
      <c r="A1" s="468" t="s">
        <v>335</v>
      </c>
      <c r="B1" s="468" t="s">
        <v>243</v>
      </c>
      <c r="C1" s="468" t="s">
        <v>376</v>
      </c>
      <c r="D1" s="468" t="s">
        <v>676</v>
      </c>
    </row>
    <row r="2" spans="1:4" s="140" customFormat="1" x14ac:dyDescent="0.2">
      <c r="A2" s="469"/>
      <c r="B2" s="468"/>
      <c r="C2" s="469"/>
      <c r="D2" s="469"/>
    </row>
    <row r="3" spans="1:4" ht="21" customHeight="1" x14ac:dyDescent="0.2">
      <c r="A3" s="178" t="s">
        <v>337</v>
      </c>
      <c r="B3" s="179" t="s">
        <v>413</v>
      </c>
      <c r="C3" s="180">
        <v>23310147</v>
      </c>
      <c r="D3" s="180">
        <v>18901702</v>
      </c>
    </row>
    <row r="4" spans="1:4" x14ac:dyDescent="0.2">
      <c r="A4" s="181" t="s">
        <v>339</v>
      </c>
      <c r="B4" s="182" t="s">
        <v>414</v>
      </c>
      <c r="C4" s="183">
        <v>557870</v>
      </c>
      <c r="D4" s="180">
        <v>1745527</v>
      </c>
    </row>
    <row r="5" spans="1:4" ht="13.5" thickBot="1" x14ac:dyDescent="0.25">
      <c r="A5" s="184" t="s">
        <v>341</v>
      </c>
      <c r="B5" s="185" t="s">
        <v>415</v>
      </c>
      <c r="C5" s="186">
        <v>2305</v>
      </c>
      <c r="D5" s="190">
        <v>2160</v>
      </c>
    </row>
    <row r="6" spans="1:4" ht="13.5" thickBot="1" x14ac:dyDescent="0.25">
      <c r="A6" s="187" t="s">
        <v>343</v>
      </c>
      <c r="B6" s="188" t="s">
        <v>416</v>
      </c>
      <c r="C6" s="189">
        <f t="shared" ref="C6" si="0">C3+C4+C5</f>
        <v>23870322</v>
      </c>
      <c r="D6" s="189">
        <f t="shared" ref="D6" si="1">D3+D4+D5</f>
        <v>20649389</v>
      </c>
    </row>
    <row r="7" spans="1:4" x14ac:dyDescent="0.2">
      <c r="A7" s="178" t="s">
        <v>345</v>
      </c>
      <c r="B7" s="179" t="s">
        <v>417</v>
      </c>
      <c r="C7" s="180"/>
      <c r="D7" s="180"/>
    </row>
    <row r="8" spans="1:4" ht="13.5" thickBot="1" x14ac:dyDescent="0.25">
      <c r="A8" s="184" t="s">
        <v>347</v>
      </c>
      <c r="B8" s="185" t="s">
        <v>418</v>
      </c>
      <c r="C8" s="186"/>
      <c r="D8" s="190"/>
    </row>
    <row r="9" spans="1:4" ht="13.5" thickBot="1" x14ac:dyDescent="0.25">
      <c r="A9" s="187" t="s">
        <v>349</v>
      </c>
      <c r="B9" s="188" t="s">
        <v>419</v>
      </c>
      <c r="C9" s="189"/>
      <c r="D9" s="189"/>
    </row>
    <row r="10" spans="1:4" x14ac:dyDescent="0.2">
      <c r="A10" s="178" t="s">
        <v>351</v>
      </c>
      <c r="B10" s="179" t="s">
        <v>420</v>
      </c>
      <c r="C10" s="180">
        <v>20576128</v>
      </c>
      <c r="D10" s="180">
        <v>21367898</v>
      </c>
    </row>
    <row r="11" spans="1:4" x14ac:dyDescent="0.2">
      <c r="A11" s="181" t="s">
        <v>353</v>
      </c>
      <c r="B11" s="182" t="s">
        <v>421</v>
      </c>
      <c r="C11" s="183">
        <v>2735968</v>
      </c>
      <c r="D11" s="180">
        <v>2454038</v>
      </c>
    </row>
    <row r="12" spans="1:4" x14ac:dyDescent="0.2">
      <c r="A12" s="184" t="s">
        <v>355</v>
      </c>
      <c r="B12" s="185" t="s">
        <v>422</v>
      </c>
      <c r="C12" s="186">
        <v>5000</v>
      </c>
      <c r="D12" s="190">
        <v>2669719</v>
      </c>
    </row>
    <row r="13" spans="1:4" x14ac:dyDescent="0.2">
      <c r="A13" s="191"/>
      <c r="B13" s="185" t="s">
        <v>423</v>
      </c>
      <c r="C13" s="372">
        <v>837474</v>
      </c>
      <c r="D13" s="374">
        <v>1662497</v>
      </c>
    </row>
    <row r="14" spans="1:4" ht="13.5" thickBot="1" x14ac:dyDescent="0.25">
      <c r="A14" s="192" t="s">
        <v>357</v>
      </c>
      <c r="B14" s="193" t="s">
        <v>424</v>
      </c>
      <c r="C14" s="373">
        <f>C10+C11+C12+C13</f>
        <v>24154570</v>
      </c>
      <c r="D14" s="375">
        <f>D10+D11+D12+D13</f>
        <v>28154152</v>
      </c>
    </row>
    <row r="15" spans="1:4" x14ac:dyDescent="0.2">
      <c r="A15" s="178" t="s">
        <v>359</v>
      </c>
      <c r="B15" s="179" t="s">
        <v>425</v>
      </c>
      <c r="C15" s="180">
        <v>1888340</v>
      </c>
      <c r="D15" s="180">
        <v>1547518</v>
      </c>
    </row>
    <row r="16" spans="1:4" x14ac:dyDescent="0.2">
      <c r="A16" s="181" t="s">
        <v>361</v>
      </c>
      <c r="B16" s="182" t="s">
        <v>426</v>
      </c>
      <c r="C16" s="183">
        <v>7725845</v>
      </c>
      <c r="D16" s="180">
        <v>7952287</v>
      </c>
    </row>
    <row r="17" spans="1:4" x14ac:dyDescent="0.2">
      <c r="A17" s="181" t="s">
        <v>363</v>
      </c>
      <c r="B17" s="182" t="s">
        <v>427</v>
      </c>
      <c r="C17" s="183"/>
      <c r="D17" s="180"/>
    </row>
    <row r="18" spans="1:4" ht="13.5" thickBot="1" x14ac:dyDescent="0.25">
      <c r="A18" s="184" t="s">
        <v>365</v>
      </c>
      <c r="B18" s="185" t="s">
        <v>428</v>
      </c>
      <c r="C18" s="186"/>
      <c r="D18" s="190"/>
    </row>
    <row r="19" spans="1:4" ht="13.5" thickBot="1" x14ac:dyDescent="0.25">
      <c r="A19" s="187" t="s">
        <v>367</v>
      </c>
      <c r="B19" s="188" t="s">
        <v>429</v>
      </c>
      <c r="C19" s="189">
        <f t="shared" ref="C19" si="2">C15+C16+C17+C18</f>
        <v>9614185</v>
      </c>
      <c r="D19" s="189">
        <f t="shared" ref="D19" si="3">D15+D16+D17+D18</f>
        <v>9499805</v>
      </c>
    </row>
    <row r="20" spans="1:4" x14ac:dyDescent="0.2">
      <c r="A20" s="178" t="s">
        <v>369</v>
      </c>
      <c r="B20" s="179" t="s">
        <v>430</v>
      </c>
      <c r="C20" s="180">
        <v>5702051</v>
      </c>
      <c r="D20" s="180">
        <v>5356143</v>
      </c>
    </row>
    <row r="21" spans="1:4" x14ac:dyDescent="0.2">
      <c r="A21" s="181" t="s">
        <v>371</v>
      </c>
      <c r="B21" s="182" t="s">
        <v>431</v>
      </c>
      <c r="C21" s="183">
        <v>5355413</v>
      </c>
      <c r="D21" s="180">
        <v>4342902</v>
      </c>
    </row>
    <row r="22" spans="1:4" ht="13.5" thickBot="1" x14ac:dyDescent="0.25">
      <c r="A22" s="184" t="s">
        <v>373</v>
      </c>
      <c r="B22" s="185" t="s">
        <v>432</v>
      </c>
      <c r="C22" s="186">
        <v>1962207</v>
      </c>
      <c r="D22" s="190">
        <v>1518613</v>
      </c>
    </row>
    <row r="23" spans="1:4" ht="13.5" thickBot="1" x14ac:dyDescent="0.25">
      <c r="A23" s="187" t="s">
        <v>433</v>
      </c>
      <c r="B23" s="188" t="s">
        <v>434</v>
      </c>
      <c r="C23" s="189">
        <f t="shared" ref="C23" si="4">C20+C21+C22</f>
        <v>13019671</v>
      </c>
      <c r="D23" s="189">
        <f t="shared" ref="D23" si="5">D20+D21+D22</f>
        <v>11217658</v>
      </c>
    </row>
    <row r="24" spans="1:4" ht="13.5" thickBot="1" x14ac:dyDescent="0.25">
      <c r="A24" s="187" t="s">
        <v>435</v>
      </c>
      <c r="B24" s="188" t="s">
        <v>436</v>
      </c>
      <c r="C24" s="195">
        <v>7200456</v>
      </c>
      <c r="D24" s="432">
        <v>-23863252</v>
      </c>
    </row>
    <row r="25" spans="1:4" ht="13.5" thickBot="1" x14ac:dyDescent="0.25">
      <c r="A25" s="187" t="s">
        <v>437</v>
      </c>
      <c r="B25" s="188" t="s">
        <v>438</v>
      </c>
      <c r="C25" s="195">
        <v>19301715</v>
      </c>
      <c r="D25" s="432">
        <v>10680960</v>
      </c>
    </row>
    <row r="26" spans="1:4" ht="13.5" thickBot="1" x14ac:dyDescent="0.25">
      <c r="A26" s="187" t="s">
        <v>439</v>
      </c>
      <c r="B26" s="188" t="s">
        <v>440</v>
      </c>
      <c r="C26" s="189">
        <f>C6+C9+C14-C19-C23-C24-C25</f>
        <v>-1111135</v>
      </c>
      <c r="D26" s="189">
        <f>D6+D9+D14-D19-D23-D24-D25</f>
        <v>41268370</v>
      </c>
    </row>
    <row r="27" spans="1:4" x14ac:dyDescent="0.2">
      <c r="A27" s="178" t="s">
        <v>441</v>
      </c>
      <c r="B27" s="179" t="s">
        <v>442</v>
      </c>
      <c r="C27" s="180"/>
      <c r="D27" s="180"/>
    </row>
    <row r="28" spans="1:4" x14ac:dyDescent="0.2">
      <c r="A28" s="181" t="s">
        <v>443</v>
      </c>
      <c r="B28" s="182" t="s">
        <v>444</v>
      </c>
      <c r="C28" s="183">
        <v>47</v>
      </c>
      <c r="D28" s="180">
        <v>35</v>
      </c>
    </row>
    <row r="29" spans="1:4" x14ac:dyDescent="0.2">
      <c r="A29" s="181" t="s">
        <v>445</v>
      </c>
      <c r="B29" s="182" t="s">
        <v>446</v>
      </c>
      <c r="C29" s="183"/>
      <c r="D29" s="180"/>
    </row>
    <row r="30" spans="1:4" ht="13.5" thickBot="1" x14ac:dyDescent="0.25">
      <c r="A30" s="184" t="s">
        <v>447</v>
      </c>
      <c r="B30" s="185" t="s">
        <v>448</v>
      </c>
      <c r="C30" s="186"/>
      <c r="D30" s="190"/>
    </row>
    <row r="31" spans="1:4" ht="26.25" thickBot="1" x14ac:dyDescent="0.25">
      <c r="A31" s="187" t="s">
        <v>449</v>
      </c>
      <c r="B31" s="188" t="s">
        <v>450</v>
      </c>
      <c r="C31" s="189">
        <f t="shared" ref="C31" si="6">C27+C28+C29+C30</f>
        <v>47</v>
      </c>
      <c r="D31" s="189">
        <f t="shared" ref="D31" si="7">D27+D28+D29+D30</f>
        <v>35</v>
      </c>
    </row>
    <row r="32" spans="1:4" x14ac:dyDescent="0.2">
      <c r="A32" s="178" t="s">
        <v>451</v>
      </c>
      <c r="B32" s="179" t="s">
        <v>452</v>
      </c>
      <c r="C32" s="180">
        <v>1102</v>
      </c>
      <c r="D32" s="433">
        <v>0</v>
      </c>
    </row>
    <row r="33" spans="1:4" x14ac:dyDescent="0.2">
      <c r="A33" s="181" t="s">
        <v>453</v>
      </c>
      <c r="B33" s="182" t="s">
        <v>454</v>
      </c>
      <c r="C33" s="183"/>
      <c r="D33" s="180"/>
    </row>
    <row r="34" spans="1:4" x14ac:dyDescent="0.2">
      <c r="A34" s="181" t="s">
        <v>455</v>
      </c>
      <c r="B34" s="182" t="s">
        <v>456</v>
      </c>
      <c r="C34" s="183"/>
      <c r="D34" s="180"/>
    </row>
    <row r="35" spans="1:4" ht="13.5" thickBot="1" x14ac:dyDescent="0.25">
      <c r="A35" s="184" t="s">
        <v>457</v>
      </c>
      <c r="B35" s="185" t="s">
        <v>458</v>
      </c>
      <c r="C35" s="186"/>
      <c r="D35" s="190"/>
    </row>
    <row r="36" spans="1:4" ht="13.5" thickBot="1" x14ac:dyDescent="0.25">
      <c r="A36" s="187" t="s">
        <v>459</v>
      </c>
      <c r="B36" s="188" t="s">
        <v>460</v>
      </c>
      <c r="C36" s="434">
        <f>SUM(C32:C35)</f>
        <v>1102</v>
      </c>
      <c r="D36" s="434">
        <f>SUM(D32:D35)</f>
        <v>0</v>
      </c>
    </row>
    <row r="37" spans="1:4" ht="13.5" thickBot="1" x14ac:dyDescent="0.25">
      <c r="A37" s="187" t="s">
        <v>461</v>
      </c>
      <c r="B37" s="188" t="s">
        <v>462</v>
      </c>
      <c r="C37" s="189">
        <f>C31-C36</f>
        <v>-1055</v>
      </c>
      <c r="D37" s="189">
        <f>D31-D36</f>
        <v>35</v>
      </c>
    </row>
    <row r="38" spans="1:4" ht="13.5" thickBot="1" x14ac:dyDescent="0.25">
      <c r="A38" s="187" t="s">
        <v>463</v>
      </c>
      <c r="B38" s="188" t="s">
        <v>464</v>
      </c>
      <c r="C38" s="189">
        <f t="shared" ref="C38" si="8">C26+C37</f>
        <v>-1112190</v>
      </c>
      <c r="D38" s="189">
        <f t="shared" ref="D38" si="9">D26+D37</f>
        <v>41268405</v>
      </c>
    </row>
    <row r="39" spans="1:4" ht="13.5" thickBot="1" x14ac:dyDescent="0.25">
      <c r="A39" s="178" t="s">
        <v>465</v>
      </c>
      <c r="B39" s="179" t="s">
        <v>466</v>
      </c>
      <c r="C39" s="197"/>
      <c r="D39" s="198"/>
    </row>
    <row r="40" spans="1:4" ht="13.5" thickBot="1" x14ac:dyDescent="0.25">
      <c r="A40" s="184" t="s">
        <v>467</v>
      </c>
      <c r="B40" s="185" t="s">
        <v>468</v>
      </c>
      <c r="C40" s="199"/>
      <c r="D40" s="198"/>
    </row>
    <row r="41" spans="1:4" ht="13.5" thickBot="1" x14ac:dyDescent="0.25">
      <c r="A41" s="187" t="s">
        <v>469</v>
      </c>
      <c r="B41" s="188" t="s">
        <v>470</v>
      </c>
      <c r="C41" s="189"/>
      <c r="D41" s="194"/>
    </row>
    <row r="42" spans="1:4" ht="13.5" thickBot="1" x14ac:dyDescent="0.25">
      <c r="A42" s="187" t="s">
        <v>471</v>
      </c>
      <c r="B42" s="188" t="s">
        <v>472</v>
      </c>
      <c r="C42" s="195"/>
      <c r="D42" s="196"/>
    </row>
    <row r="43" spans="1:4" ht="13.5" thickBot="1" x14ac:dyDescent="0.25">
      <c r="A43" s="187" t="s">
        <v>473</v>
      </c>
      <c r="B43" s="188" t="s">
        <v>474</v>
      </c>
      <c r="C43" s="189"/>
      <c r="D43" s="194"/>
    </row>
    <row r="44" spans="1:4" ht="13.5" thickBot="1" x14ac:dyDescent="0.25">
      <c r="A44" s="187" t="s">
        <v>475</v>
      </c>
      <c r="B44" s="188" t="s">
        <v>476</v>
      </c>
      <c r="C44" s="189">
        <f t="shared" ref="C44" si="10">C38+C43</f>
        <v>-1112190</v>
      </c>
      <c r="D44" s="189">
        <f t="shared" ref="D44" si="11">D38+D43</f>
        <v>41268405</v>
      </c>
    </row>
  </sheetData>
  <mergeCells count="4">
    <mergeCell ref="A1:A2"/>
    <mergeCell ref="B1:B2"/>
    <mergeCell ref="C1:C2"/>
    <mergeCell ref="D1:D2"/>
  </mergeCells>
  <pageMargins left="0.23622047244094491" right="0.23622047244094491" top="1.1417322834645669" bottom="0.98425196850393704" header="0.51181102362204722" footer="0.51181102362204722"/>
  <pageSetup scale="65" orientation="landscape" horizontalDpi="300" verticalDpi="300" r:id="rId1"/>
  <headerFooter alignWithMargins="0">
    <oddHeader>&amp;C&amp;"-,Félkövér"&amp;14VÁRBALOG KÖZSÉG ÖNKORMÁNYZATA
EREDMÉNYKIMUTATÁS
2020.&amp;R&amp;"Times New Roman,Félkövér dőlt"&amp;14 5. sz. melléklet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"/>
  <sheetViews>
    <sheetView zoomScaleNormal="100" workbookViewId="0"/>
  </sheetViews>
  <sheetFormatPr defaultRowHeight="12.75" x14ac:dyDescent="0.2"/>
  <cols>
    <col min="1" max="1" width="7.6640625" style="201" customWidth="1"/>
    <col min="2" max="2" width="60.83203125" style="201" customWidth="1"/>
    <col min="3" max="3" width="30" style="201" customWidth="1"/>
    <col min="4" max="4" width="25.6640625" style="201" customWidth="1"/>
    <col min="5" max="16384" width="9.33203125" style="201"/>
  </cols>
  <sheetData>
    <row r="1" spans="1:5" ht="15" x14ac:dyDescent="0.25">
      <c r="D1" s="202"/>
    </row>
    <row r="2" spans="1:5" ht="14.25" x14ac:dyDescent="0.2">
      <c r="A2" s="203"/>
      <c r="B2" s="203"/>
      <c r="C2" s="203"/>
      <c r="E2" s="203"/>
    </row>
    <row r="3" spans="1:5" ht="33.75" customHeight="1" x14ac:dyDescent="0.2">
      <c r="A3" s="470" t="s">
        <v>695</v>
      </c>
      <c r="B3" s="470"/>
      <c r="C3" s="470"/>
      <c r="D3" s="470"/>
    </row>
    <row r="4" spans="1:5" x14ac:dyDescent="0.2">
      <c r="D4" s="204" t="s">
        <v>545</v>
      </c>
    </row>
    <row r="5" spans="1:5" s="209" customFormat="1" ht="43.5" customHeight="1" x14ac:dyDescent="0.2">
      <c r="A5" s="205" t="s">
        <v>477</v>
      </c>
      <c r="B5" s="206" t="s">
        <v>243</v>
      </c>
      <c r="C5" s="207">
        <v>43830</v>
      </c>
      <c r="D5" s="208">
        <v>44196</v>
      </c>
    </row>
    <row r="6" spans="1:5" ht="28.5" customHeight="1" x14ac:dyDescent="0.2">
      <c r="A6" s="210" t="s">
        <v>4</v>
      </c>
      <c r="B6" s="211" t="s">
        <v>478</v>
      </c>
      <c r="C6" s="436">
        <f>C7+C8</f>
        <v>33990</v>
      </c>
      <c r="D6" s="436">
        <f>D7+D8</f>
        <v>65389</v>
      </c>
    </row>
    <row r="7" spans="1:5" ht="18" customHeight="1" x14ac:dyDescent="0.2">
      <c r="A7" s="210" t="s">
        <v>18</v>
      </c>
      <c r="B7" s="212" t="s">
        <v>479</v>
      </c>
      <c r="C7" s="213">
        <v>33990</v>
      </c>
      <c r="D7" s="396">
        <v>65130</v>
      </c>
    </row>
    <row r="8" spans="1:5" ht="18" customHeight="1" x14ac:dyDescent="0.2">
      <c r="A8" s="210" t="s">
        <v>32</v>
      </c>
      <c r="B8" s="212" t="s">
        <v>480</v>
      </c>
      <c r="C8" s="435">
        <v>0</v>
      </c>
      <c r="D8" s="214">
        <v>259</v>
      </c>
    </row>
  </sheetData>
  <mergeCells count="1">
    <mergeCell ref="A3:D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66" orientation="landscape" r:id="rId1"/>
  <headerFooter alignWithMargins="0">
    <oddHeader>&amp;R&amp;"-,Félkövér dőlt"&amp;14 6. sz. melléklet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68"/>
  <sheetViews>
    <sheetView zoomScaleNormal="100" workbookViewId="0">
      <selection sqref="A1:C1"/>
    </sheetView>
  </sheetViews>
  <sheetFormatPr defaultRowHeight="15.75" x14ac:dyDescent="0.25"/>
  <cols>
    <col min="1" max="1" width="31" style="341" customWidth="1"/>
    <col min="2" max="2" width="9.33203125" style="355"/>
    <col min="3" max="3" width="14.83203125" style="341" customWidth="1"/>
    <col min="4" max="1024" width="9.33203125" style="341"/>
    <col min="1025" max="16384" width="9.33203125" style="336"/>
  </cols>
  <sheetData>
    <row r="1" spans="1:3" ht="62.25" customHeight="1" x14ac:dyDescent="0.25">
      <c r="A1" s="471" t="s">
        <v>696</v>
      </c>
      <c r="B1" s="471"/>
      <c r="C1" s="471"/>
    </row>
    <row r="2" spans="1:3" ht="16.5" customHeight="1" x14ac:dyDescent="0.25">
      <c r="A2" s="342"/>
      <c r="B2" s="343"/>
      <c r="C2" s="377" t="s">
        <v>715</v>
      </c>
    </row>
    <row r="3" spans="1:3" ht="15.75" customHeight="1" x14ac:dyDescent="0.25">
      <c r="A3" s="472" t="s">
        <v>548</v>
      </c>
      <c r="B3" s="473" t="s">
        <v>335</v>
      </c>
      <c r="C3" s="474" t="s">
        <v>549</v>
      </c>
    </row>
    <row r="4" spans="1:3" ht="11.25" customHeight="1" x14ac:dyDescent="0.25">
      <c r="A4" s="472"/>
      <c r="B4" s="473"/>
      <c r="C4" s="474"/>
    </row>
    <row r="5" spans="1:3" ht="15.75" customHeight="1" x14ac:dyDescent="0.25">
      <c r="A5" s="472"/>
      <c r="B5" s="473"/>
      <c r="C5" s="378"/>
    </row>
    <row r="6" spans="1:3" s="345" customFormat="1" ht="16.5" customHeight="1" x14ac:dyDescent="0.2">
      <c r="A6" s="344" t="s">
        <v>550</v>
      </c>
      <c r="B6" s="344" t="s">
        <v>551</v>
      </c>
      <c r="C6" s="344" t="s">
        <v>553</v>
      </c>
    </row>
    <row r="7" spans="1:3" s="349" customFormat="1" ht="24" customHeight="1" x14ac:dyDescent="0.2">
      <c r="A7" s="346" t="s">
        <v>554</v>
      </c>
      <c r="B7" s="347" t="s">
        <v>555</v>
      </c>
      <c r="C7" s="348"/>
    </row>
    <row r="8" spans="1:3" s="349" customFormat="1" ht="25.5" customHeight="1" x14ac:dyDescent="0.2">
      <c r="A8" s="346" t="s">
        <v>556</v>
      </c>
      <c r="B8" s="347" t="s">
        <v>557</v>
      </c>
      <c r="C8" s="350">
        <v>435609</v>
      </c>
    </row>
    <row r="9" spans="1:3" s="349" customFormat="1" ht="30.75" customHeight="1" x14ac:dyDescent="0.2">
      <c r="A9" s="346" t="s">
        <v>558</v>
      </c>
      <c r="B9" s="347" t="s">
        <v>559</v>
      </c>
      <c r="C9" s="350">
        <v>433821</v>
      </c>
    </row>
    <row r="10" spans="1:3" s="349" customFormat="1" ht="33" customHeight="1" x14ac:dyDescent="0.2">
      <c r="A10" s="351" t="s">
        <v>560</v>
      </c>
      <c r="B10" s="347" t="s">
        <v>561</v>
      </c>
      <c r="C10" s="352">
        <v>345651</v>
      </c>
    </row>
    <row r="11" spans="1:3" s="349" customFormat="1" ht="44.25" customHeight="1" x14ac:dyDescent="0.2">
      <c r="A11" s="351" t="s">
        <v>562</v>
      </c>
      <c r="B11" s="347" t="s">
        <v>563</v>
      </c>
      <c r="C11" s="353">
        <v>26413</v>
      </c>
    </row>
    <row r="12" spans="1:3" s="349" customFormat="1" ht="22.5" customHeight="1" x14ac:dyDescent="0.2">
      <c r="A12" s="351" t="s">
        <v>564</v>
      </c>
      <c r="B12" s="347" t="s">
        <v>565</v>
      </c>
      <c r="C12" s="353">
        <v>61757</v>
      </c>
    </row>
    <row r="13" spans="1:3" s="349" customFormat="1" ht="37.5" customHeight="1" x14ac:dyDescent="0.2">
      <c r="A13" s="351" t="s">
        <v>566</v>
      </c>
      <c r="B13" s="347" t="s">
        <v>567</v>
      </c>
      <c r="C13" s="353"/>
    </row>
    <row r="14" spans="1:3" s="349" customFormat="1" ht="33.75" customHeight="1" x14ac:dyDescent="0.2">
      <c r="A14" s="346" t="s">
        <v>568</v>
      </c>
      <c r="B14" s="347" t="s">
        <v>569</v>
      </c>
      <c r="C14" s="354">
        <v>1788</v>
      </c>
    </row>
    <row r="15" spans="1:3" s="349" customFormat="1" ht="36.75" customHeight="1" x14ac:dyDescent="0.2">
      <c r="A15" s="351" t="s">
        <v>570</v>
      </c>
      <c r="B15" s="347" t="s">
        <v>571</v>
      </c>
      <c r="C15" s="353"/>
    </row>
    <row r="16" spans="1:3" s="349" customFormat="1" ht="44.25" customHeight="1" x14ac:dyDescent="0.2">
      <c r="A16" s="351" t="s">
        <v>572</v>
      </c>
      <c r="B16" s="347" t="s">
        <v>233</v>
      </c>
      <c r="C16" s="353"/>
    </row>
    <row r="17" spans="1:3" s="349" customFormat="1" ht="30" customHeight="1" x14ac:dyDescent="0.2">
      <c r="A17" s="351" t="s">
        <v>573</v>
      </c>
      <c r="B17" s="347" t="s">
        <v>253</v>
      </c>
      <c r="C17" s="353"/>
    </row>
    <row r="18" spans="1:3" s="349" customFormat="1" ht="36" customHeight="1" x14ac:dyDescent="0.2">
      <c r="A18" s="351" t="s">
        <v>574</v>
      </c>
      <c r="B18" s="347" t="s">
        <v>254</v>
      </c>
      <c r="C18" s="353">
        <v>1788</v>
      </c>
    </row>
    <row r="19" spans="1:3" s="349" customFormat="1" ht="29.25" customHeight="1" x14ac:dyDescent="0.2">
      <c r="A19" s="346" t="s">
        <v>575</v>
      </c>
      <c r="B19" s="347" t="s">
        <v>255</v>
      </c>
      <c r="C19" s="354">
        <f>+C20+C21+C22+C23</f>
        <v>0</v>
      </c>
    </row>
    <row r="20" spans="1:3" s="349" customFormat="1" ht="35.25" customHeight="1" x14ac:dyDescent="0.2">
      <c r="A20" s="351" t="s">
        <v>576</v>
      </c>
      <c r="B20" s="347" t="s">
        <v>258</v>
      </c>
      <c r="C20" s="353"/>
    </row>
    <row r="21" spans="1:3" s="349" customFormat="1" ht="28.5" customHeight="1" x14ac:dyDescent="0.2">
      <c r="A21" s="351" t="s">
        <v>577</v>
      </c>
      <c r="B21" s="347" t="s">
        <v>261</v>
      </c>
      <c r="C21" s="353"/>
    </row>
    <row r="22" spans="1:3" s="349" customFormat="1" ht="51.75" customHeight="1" x14ac:dyDescent="0.2">
      <c r="A22" s="351" t="s">
        <v>578</v>
      </c>
      <c r="B22" s="347" t="s">
        <v>264</v>
      </c>
      <c r="C22" s="353"/>
    </row>
    <row r="23" spans="1:3" s="349" customFormat="1" ht="26.25" customHeight="1" x14ac:dyDescent="0.2">
      <c r="A23" s="351" t="s">
        <v>579</v>
      </c>
      <c r="B23" s="347" t="s">
        <v>267</v>
      </c>
      <c r="C23" s="353"/>
    </row>
    <row r="24" spans="1:3" s="349" customFormat="1" ht="22.5" customHeight="1" x14ac:dyDescent="0.2">
      <c r="A24" s="346" t="s">
        <v>580</v>
      </c>
      <c r="B24" s="347" t="s">
        <v>270</v>
      </c>
      <c r="C24" s="354"/>
    </row>
    <row r="25" spans="1:3" s="349" customFormat="1" ht="21.75" customHeight="1" x14ac:dyDescent="0.2">
      <c r="A25" s="351" t="s">
        <v>581</v>
      </c>
      <c r="B25" s="347" t="s">
        <v>273</v>
      </c>
      <c r="C25" s="353"/>
    </row>
    <row r="26" spans="1:3" s="349" customFormat="1" ht="28.5" customHeight="1" x14ac:dyDescent="0.2">
      <c r="A26" s="351" t="s">
        <v>582</v>
      </c>
      <c r="B26" s="347" t="s">
        <v>276</v>
      </c>
      <c r="C26" s="353"/>
    </row>
    <row r="27" spans="1:3" s="349" customFormat="1" ht="31.5" customHeight="1" x14ac:dyDescent="0.2">
      <c r="A27" s="351" t="s">
        <v>583</v>
      </c>
      <c r="B27" s="347" t="s">
        <v>279</v>
      </c>
      <c r="C27" s="353"/>
    </row>
    <row r="28" spans="1:3" s="349" customFormat="1" ht="33.75" customHeight="1" x14ac:dyDescent="0.2">
      <c r="A28" s="351" t="s">
        <v>584</v>
      </c>
      <c r="B28" s="347" t="s">
        <v>281</v>
      </c>
      <c r="C28" s="353"/>
    </row>
    <row r="29" spans="1:3" s="349" customFormat="1" ht="23.25" customHeight="1" x14ac:dyDescent="0.2">
      <c r="A29" s="346" t="s">
        <v>585</v>
      </c>
      <c r="B29" s="347" t="s">
        <v>284</v>
      </c>
      <c r="C29" s="354">
        <f>+C30+C31+C32+C33</f>
        <v>0</v>
      </c>
    </row>
    <row r="30" spans="1:3" s="349" customFormat="1" ht="21.75" customHeight="1" x14ac:dyDescent="0.2">
      <c r="A30" s="351" t="s">
        <v>586</v>
      </c>
      <c r="B30" s="347" t="s">
        <v>287</v>
      </c>
      <c r="C30" s="353"/>
    </row>
    <row r="31" spans="1:3" s="349" customFormat="1" ht="33" customHeight="1" x14ac:dyDescent="0.2">
      <c r="A31" s="351" t="s">
        <v>587</v>
      </c>
      <c r="B31" s="347" t="s">
        <v>290</v>
      </c>
      <c r="C31" s="353"/>
    </row>
    <row r="32" spans="1:3" s="349" customFormat="1" ht="22.5" customHeight="1" x14ac:dyDescent="0.2">
      <c r="A32" s="351" t="s">
        <v>588</v>
      </c>
      <c r="B32" s="347" t="s">
        <v>321</v>
      </c>
      <c r="C32" s="353"/>
    </row>
    <row r="33" spans="1:3" s="349" customFormat="1" ht="32.25" customHeight="1" x14ac:dyDescent="0.2">
      <c r="A33" s="351" t="s">
        <v>589</v>
      </c>
      <c r="B33" s="347" t="s">
        <v>324</v>
      </c>
      <c r="C33" s="353"/>
    </row>
    <row r="34" spans="1:3" s="349" customFormat="1" ht="35.25" customHeight="1" x14ac:dyDescent="0.2">
      <c r="A34" s="346" t="s">
        <v>590</v>
      </c>
      <c r="B34" s="347" t="s">
        <v>325</v>
      </c>
      <c r="C34" s="354">
        <v>100</v>
      </c>
    </row>
    <row r="35" spans="1:3" s="349" customFormat="1" ht="15.75" customHeight="1" x14ac:dyDescent="0.2">
      <c r="A35" s="346" t="s">
        <v>591</v>
      </c>
      <c r="B35" s="347" t="s">
        <v>407</v>
      </c>
      <c r="C35" s="354">
        <v>100</v>
      </c>
    </row>
    <row r="36" spans="1:3" s="349" customFormat="1" ht="23.25" customHeight="1" x14ac:dyDescent="0.2">
      <c r="A36" s="351" t="s">
        <v>592</v>
      </c>
      <c r="B36" s="347" t="s">
        <v>409</v>
      </c>
      <c r="C36" s="353"/>
    </row>
    <row r="37" spans="1:3" s="349" customFormat="1" ht="30" customHeight="1" x14ac:dyDescent="0.2">
      <c r="A37" s="351" t="s">
        <v>593</v>
      </c>
      <c r="B37" s="347" t="s">
        <v>411</v>
      </c>
      <c r="C37" s="353"/>
    </row>
    <row r="38" spans="1:3" s="349" customFormat="1" ht="29.25" customHeight="1" x14ac:dyDescent="0.2">
      <c r="A38" s="351" t="s">
        <v>594</v>
      </c>
      <c r="B38" s="347" t="s">
        <v>595</v>
      </c>
      <c r="C38" s="353">
        <v>100</v>
      </c>
    </row>
    <row r="39" spans="1:3" s="349" customFormat="1" ht="24.75" customHeight="1" x14ac:dyDescent="0.2">
      <c r="A39" s="351" t="s">
        <v>596</v>
      </c>
      <c r="B39" s="347" t="s">
        <v>597</v>
      </c>
      <c r="C39" s="353"/>
    </row>
    <row r="40" spans="1:3" s="349" customFormat="1" ht="27.75" customHeight="1" x14ac:dyDescent="0.2">
      <c r="A40" s="346" t="s">
        <v>598</v>
      </c>
      <c r="B40" s="347" t="s">
        <v>599</v>
      </c>
      <c r="C40" s="354">
        <f>+C41+C42+C43+C44</f>
        <v>0</v>
      </c>
    </row>
    <row r="41" spans="1:3" s="349" customFormat="1" ht="28.5" customHeight="1" x14ac:dyDescent="0.2">
      <c r="A41" s="351" t="s">
        <v>600</v>
      </c>
      <c r="B41" s="347" t="s">
        <v>601</v>
      </c>
      <c r="C41" s="353"/>
    </row>
    <row r="42" spans="1:3" s="349" customFormat="1" ht="29.25" customHeight="1" x14ac:dyDescent="0.2">
      <c r="A42" s="351" t="s">
        <v>602</v>
      </c>
      <c r="B42" s="347" t="s">
        <v>603</v>
      </c>
      <c r="C42" s="353"/>
    </row>
    <row r="43" spans="1:3" s="349" customFormat="1" ht="35.25" customHeight="1" x14ac:dyDescent="0.2">
      <c r="A43" s="351" t="s">
        <v>604</v>
      </c>
      <c r="B43" s="347" t="s">
        <v>605</v>
      </c>
      <c r="C43" s="353"/>
    </row>
    <row r="44" spans="1:3" s="349" customFormat="1" ht="26.25" customHeight="1" x14ac:dyDescent="0.2">
      <c r="A44" s="351" t="s">
        <v>606</v>
      </c>
      <c r="B44" s="347" t="s">
        <v>607</v>
      </c>
      <c r="C44" s="353"/>
    </row>
    <row r="45" spans="1:3" s="349" customFormat="1" ht="27" customHeight="1" x14ac:dyDescent="0.2">
      <c r="A45" s="346" t="s">
        <v>608</v>
      </c>
      <c r="B45" s="347" t="s">
        <v>609</v>
      </c>
      <c r="C45" s="354">
        <f>+C46+C47+C48+C49</f>
        <v>0</v>
      </c>
    </row>
    <row r="46" spans="1:3" s="349" customFormat="1" ht="42" customHeight="1" x14ac:dyDescent="0.2">
      <c r="A46" s="351" t="s">
        <v>610</v>
      </c>
      <c r="B46" s="347" t="s">
        <v>611</v>
      </c>
      <c r="C46" s="353"/>
    </row>
    <row r="47" spans="1:3" s="349" customFormat="1" ht="45.75" customHeight="1" x14ac:dyDescent="0.2">
      <c r="A47" s="351" t="s">
        <v>612</v>
      </c>
      <c r="B47" s="347" t="s">
        <v>613</v>
      </c>
      <c r="C47" s="353"/>
    </row>
    <row r="48" spans="1:3" s="349" customFormat="1" ht="36" customHeight="1" x14ac:dyDescent="0.2">
      <c r="A48" s="351" t="s">
        <v>614</v>
      </c>
      <c r="B48" s="347" t="s">
        <v>615</v>
      </c>
      <c r="C48" s="353"/>
    </row>
    <row r="49" spans="1:3" s="349" customFormat="1" ht="26.25" customHeight="1" x14ac:dyDescent="0.2">
      <c r="A49" s="351" t="s">
        <v>616</v>
      </c>
      <c r="B49" s="347" t="s">
        <v>617</v>
      </c>
      <c r="C49" s="353"/>
    </row>
    <row r="50" spans="1:3" s="349" customFormat="1" ht="27.75" customHeight="1" x14ac:dyDescent="0.2">
      <c r="A50" s="346" t="s">
        <v>618</v>
      </c>
      <c r="B50" s="347" t="s">
        <v>619</v>
      </c>
      <c r="C50" s="353">
        <v>314283</v>
      </c>
    </row>
    <row r="51" spans="1:3" s="349" customFormat="1" ht="32.25" customHeight="1" x14ac:dyDescent="0.2">
      <c r="A51" s="346" t="s">
        <v>620</v>
      </c>
      <c r="B51" s="347" t="s">
        <v>621</v>
      </c>
      <c r="C51" s="354">
        <f>C7+C8+C50+C34</f>
        <v>749992</v>
      </c>
    </row>
    <row r="52" spans="1:3" s="349" customFormat="1" ht="23.25" customHeight="1" x14ac:dyDescent="0.2">
      <c r="A52" s="346" t="s">
        <v>622</v>
      </c>
      <c r="B52" s="347" t="s">
        <v>623</v>
      </c>
      <c r="C52" s="353">
        <v>159</v>
      </c>
    </row>
    <row r="53" spans="1:3" s="349" customFormat="1" ht="15.75" customHeight="1" x14ac:dyDescent="0.2">
      <c r="A53" s="346" t="s">
        <v>624</v>
      </c>
      <c r="B53" s="347" t="s">
        <v>625</v>
      </c>
      <c r="C53" s="353">
        <v>0</v>
      </c>
    </row>
    <row r="54" spans="1:3" s="349" customFormat="1" ht="39" customHeight="1" x14ac:dyDescent="0.2">
      <c r="A54" s="346" t="s">
        <v>626</v>
      </c>
      <c r="B54" s="347" t="s">
        <v>627</v>
      </c>
      <c r="C54" s="354">
        <f>+C52+C53</f>
        <v>159</v>
      </c>
    </row>
    <row r="55" spans="1:3" s="349" customFormat="1" ht="32.25" customHeight="1" x14ac:dyDescent="0.2">
      <c r="A55" s="346" t="s">
        <v>628</v>
      </c>
      <c r="B55" s="347" t="s">
        <v>629</v>
      </c>
      <c r="C55" s="353"/>
    </row>
    <row r="56" spans="1:3" s="349" customFormat="1" ht="26.25" customHeight="1" x14ac:dyDescent="0.2">
      <c r="A56" s="346" t="s">
        <v>630</v>
      </c>
      <c r="B56" s="347" t="s">
        <v>631</v>
      </c>
      <c r="C56" s="353">
        <v>259</v>
      </c>
    </row>
    <row r="57" spans="1:3" s="349" customFormat="1" ht="30" customHeight="1" x14ac:dyDescent="0.2">
      <c r="A57" s="346" t="s">
        <v>632</v>
      </c>
      <c r="B57" s="347" t="s">
        <v>633</v>
      </c>
      <c r="C57" s="353">
        <v>65130</v>
      </c>
    </row>
    <row r="58" spans="1:3" s="349" customFormat="1" ht="15.75" customHeight="1" x14ac:dyDescent="0.2">
      <c r="A58" s="346" t="s">
        <v>634</v>
      </c>
      <c r="B58" s="347" t="s">
        <v>635</v>
      </c>
      <c r="C58" s="353"/>
    </row>
    <row r="59" spans="1:3" s="349" customFormat="1" ht="15.75" customHeight="1" x14ac:dyDescent="0.2">
      <c r="A59" s="346" t="s">
        <v>636</v>
      </c>
      <c r="B59" s="347" t="s">
        <v>637</v>
      </c>
      <c r="C59" s="354">
        <f>+C55+C56+C57+C58</f>
        <v>65389</v>
      </c>
    </row>
    <row r="60" spans="1:3" s="349" customFormat="1" ht="32.25" customHeight="1" x14ac:dyDescent="0.2">
      <c r="A60" s="346" t="s">
        <v>638</v>
      </c>
      <c r="B60" s="347" t="s">
        <v>639</v>
      </c>
      <c r="C60" s="353">
        <v>821</v>
      </c>
    </row>
    <row r="61" spans="1:3" s="349" customFormat="1" ht="30" customHeight="1" x14ac:dyDescent="0.2">
      <c r="A61" s="346" t="s">
        <v>640</v>
      </c>
      <c r="B61" s="347" t="s">
        <v>641</v>
      </c>
      <c r="C61" s="353">
        <v>5665</v>
      </c>
    </row>
    <row r="62" spans="1:3" s="349" customFormat="1" ht="21.75" customHeight="1" x14ac:dyDescent="0.2">
      <c r="A62" s="346" t="s">
        <v>642</v>
      </c>
      <c r="B62" s="347" t="s">
        <v>643</v>
      </c>
      <c r="C62" s="353">
        <v>5234</v>
      </c>
    </row>
    <row r="63" spans="1:3" s="349" customFormat="1" ht="22.5" customHeight="1" x14ac:dyDescent="0.2">
      <c r="A63" s="346" t="s">
        <v>644</v>
      </c>
      <c r="B63" s="347" t="s">
        <v>645</v>
      </c>
      <c r="C63" s="354">
        <f>C60+C61+C62</f>
        <v>11720</v>
      </c>
    </row>
    <row r="64" spans="1:3" s="349" customFormat="1" ht="20.25" customHeight="1" x14ac:dyDescent="0.2">
      <c r="A64" s="346" t="s">
        <v>646</v>
      </c>
      <c r="B64" s="347" t="s">
        <v>647</v>
      </c>
      <c r="C64" s="353"/>
    </row>
    <row r="65" spans="1:3" s="349" customFormat="1" ht="42.75" customHeight="1" x14ac:dyDescent="0.2">
      <c r="A65" s="346" t="s">
        <v>648</v>
      </c>
      <c r="B65" s="347" t="s">
        <v>649</v>
      </c>
      <c r="C65" s="353"/>
    </row>
    <row r="66" spans="1:3" s="349" customFormat="1" ht="30" customHeight="1" x14ac:dyDescent="0.2">
      <c r="A66" s="346" t="s">
        <v>650</v>
      </c>
      <c r="B66" s="347" t="s">
        <v>651</v>
      </c>
      <c r="C66" s="354">
        <v>-20</v>
      </c>
    </row>
    <row r="67" spans="1:3" s="349" customFormat="1" ht="24" customHeight="1" x14ac:dyDescent="0.2">
      <c r="A67" s="346" t="s">
        <v>652</v>
      </c>
      <c r="B67" s="347" t="s">
        <v>653</v>
      </c>
      <c r="C67" s="353"/>
    </row>
    <row r="68" spans="1:3" s="349" customFormat="1" ht="41.25" customHeight="1" x14ac:dyDescent="0.2">
      <c r="A68" s="346" t="s">
        <v>654</v>
      </c>
      <c r="B68" s="347" t="s">
        <v>655</v>
      </c>
      <c r="C68" s="350">
        <f>C51+C54+C59+C63+C66</f>
        <v>827240</v>
      </c>
    </row>
  </sheetData>
  <mergeCells count="4">
    <mergeCell ref="A1:C1"/>
    <mergeCell ref="A3:A5"/>
    <mergeCell ref="B3:B5"/>
    <mergeCell ref="C3:C4"/>
  </mergeCells>
  <pageMargins left="0.70866141732283472" right="0.70866141732283472" top="0.74803149606299213" bottom="0.74803149606299213" header="0.31496062992125984" footer="0.51181102362204722"/>
  <pageSetup paperSize="9" scale="60" firstPageNumber="0" orientation="portrait" r:id="rId1"/>
  <headerFooter>
    <oddHeader>&amp;R&amp;"Times New Roman,Normál"&amp;12 7.A. sz. melléklet</oddHeader>
  </headerFooter>
  <rowBreaks count="1" manualBreakCount="1"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24"/>
  <sheetViews>
    <sheetView zoomScaleNormal="100" workbookViewId="0">
      <selection sqref="A1:C1"/>
    </sheetView>
  </sheetViews>
  <sheetFormatPr defaultRowHeight="15" x14ac:dyDescent="0.25"/>
  <cols>
    <col min="1" max="1" width="34.1640625" style="370" customWidth="1"/>
    <col min="2" max="2" width="21.83203125" style="371" customWidth="1"/>
    <col min="3" max="3" width="26.33203125" style="356" customWidth="1"/>
    <col min="4" max="1025" width="9.33203125" style="356"/>
    <col min="1026" max="16384" width="9.33203125" style="336"/>
  </cols>
  <sheetData>
    <row r="1" spans="1:4" ht="32.25" customHeight="1" x14ac:dyDescent="0.25">
      <c r="A1" s="475" t="s">
        <v>656</v>
      </c>
      <c r="B1" s="475"/>
      <c r="C1" s="475"/>
    </row>
    <row r="2" spans="1:4" ht="15.75" customHeight="1" x14ac:dyDescent="0.25">
      <c r="A2" s="471" t="s">
        <v>713</v>
      </c>
      <c r="B2" s="471"/>
      <c r="C2" s="471"/>
    </row>
    <row r="4" spans="1:4" ht="13.5" customHeight="1" x14ac:dyDescent="0.25">
      <c r="A4" s="357"/>
      <c r="B4" s="476" t="s">
        <v>714</v>
      </c>
      <c r="C4" s="476"/>
      <c r="D4" s="358"/>
    </row>
    <row r="5" spans="1:4" s="360" customFormat="1" ht="31.5" customHeight="1" x14ac:dyDescent="0.2">
      <c r="A5" s="477" t="s">
        <v>657</v>
      </c>
      <c r="B5" s="473" t="s">
        <v>335</v>
      </c>
      <c r="C5" s="478" t="s">
        <v>658</v>
      </c>
      <c r="D5" s="359"/>
    </row>
    <row r="6" spans="1:4" s="360" customFormat="1" ht="12.75" customHeight="1" x14ac:dyDescent="0.2">
      <c r="A6" s="477"/>
      <c r="B6" s="473"/>
      <c r="C6" s="478"/>
      <c r="D6" s="359"/>
    </row>
    <row r="7" spans="1:4" s="364" customFormat="1" ht="13.5" customHeight="1" x14ac:dyDescent="0.2">
      <c r="A7" s="361" t="s">
        <v>550</v>
      </c>
      <c r="B7" s="362" t="s">
        <v>551</v>
      </c>
      <c r="C7" s="362" t="s">
        <v>552</v>
      </c>
      <c r="D7" s="363"/>
    </row>
    <row r="8" spans="1:4" ht="33" customHeight="1" x14ac:dyDescent="0.25">
      <c r="A8" s="346" t="s">
        <v>659</v>
      </c>
      <c r="B8" s="347" t="s">
        <v>555</v>
      </c>
      <c r="C8" s="365">
        <v>437169</v>
      </c>
      <c r="D8" s="358"/>
    </row>
    <row r="9" spans="1:4" ht="30" customHeight="1" x14ac:dyDescent="0.25">
      <c r="A9" s="346" t="s">
        <v>660</v>
      </c>
      <c r="B9" s="347" t="s">
        <v>557</v>
      </c>
      <c r="C9" s="365">
        <v>270432</v>
      </c>
      <c r="D9" s="358"/>
    </row>
    <row r="10" spans="1:4" ht="34.5" customHeight="1" x14ac:dyDescent="0.25">
      <c r="A10" s="346" t="s">
        <v>661</v>
      </c>
      <c r="B10" s="347" t="s">
        <v>559</v>
      </c>
      <c r="C10" s="365">
        <v>2323</v>
      </c>
      <c r="D10" s="358"/>
    </row>
    <row r="11" spans="1:4" ht="28.5" customHeight="1" x14ac:dyDescent="0.25">
      <c r="A11" s="346" t="s">
        <v>662</v>
      </c>
      <c r="B11" s="347" t="s">
        <v>561</v>
      </c>
      <c r="C11" s="365">
        <v>57464</v>
      </c>
      <c r="D11" s="358"/>
    </row>
    <row r="12" spans="1:4" ht="28.5" customHeight="1" x14ac:dyDescent="0.25">
      <c r="A12" s="346" t="s">
        <v>663</v>
      </c>
      <c r="B12" s="347" t="s">
        <v>563</v>
      </c>
      <c r="C12" s="365"/>
      <c r="D12" s="358"/>
    </row>
    <row r="13" spans="1:4" ht="46.5" customHeight="1" x14ac:dyDescent="0.25">
      <c r="A13" s="346" t="s">
        <v>664</v>
      </c>
      <c r="B13" s="347" t="s">
        <v>565</v>
      </c>
      <c r="C13" s="365">
        <v>41268</v>
      </c>
      <c r="D13" s="358"/>
    </row>
    <row r="14" spans="1:4" ht="36.75" customHeight="1" x14ac:dyDescent="0.25">
      <c r="A14" s="346" t="s">
        <v>665</v>
      </c>
      <c r="B14" s="347" t="s">
        <v>567</v>
      </c>
      <c r="C14" s="366">
        <f>C8+C9+C10+C11+C12+C13</f>
        <v>808656</v>
      </c>
      <c r="D14" s="358"/>
    </row>
    <row r="15" spans="1:4" ht="54.75" customHeight="1" x14ac:dyDescent="0.25">
      <c r="A15" s="346" t="s">
        <v>666</v>
      </c>
      <c r="B15" s="347" t="s">
        <v>569</v>
      </c>
      <c r="C15" s="365">
        <v>506</v>
      </c>
      <c r="D15" s="358"/>
    </row>
    <row r="16" spans="1:4" ht="37.5" customHeight="1" x14ac:dyDescent="0.25">
      <c r="A16" s="346" t="s">
        <v>667</v>
      </c>
      <c r="B16" s="347" t="s">
        <v>571</v>
      </c>
      <c r="C16" s="365">
        <v>760</v>
      </c>
      <c r="D16" s="358"/>
    </row>
    <row r="17" spans="1:4" ht="32.25" customHeight="1" x14ac:dyDescent="0.25">
      <c r="A17" s="346" t="s">
        <v>668</v>
      </c>
      <c r="B17" s="347" t="s">
        <v>233</v>
      </c>
      <c r="C17" s="365">
        <v>2016</v>
      </c>
      <c r="D17" s="358"/>
    </row>
    <row r="18" spans="1:4" ht="42" customHeight="1" x14ac:dyDescent="0.25">
      <c r="A18" s="346" t="s">
        <v>669</v>
      </c>
      <c r="B18" s="347" t="s">
        <v>253</v>
      </c>
      <c r="C18" s="366">
        <f>+C15+C16+C17</f>
        <v>3282</v>
      </c>
      <c r="D18" s="358"/>
    </row>
    <row r="19" spans="1:4" ht="31.5" customHeight="1" x14ac:dyDescent="0.25">
      <c r="A19" s="346" t="s">
        <v>670</v>
      </c>
      <c r="B19" s="347" t="s">
        <v>254</v>
      </c>
      <c r="C19" s="366"/>
      <c r="D19" s="358"/>
    </row>
    <row r="20" spans="1:4" s="356" customFormat="1" ht="39.75" customHeight="1" x14ac:dyDescent="0.2">
      <c r="A20" s="346" t="s">
        <v>671</v>
      </c>
      <c r="B20" s="347" t="s">
        <v>255</v>
      </c>
      <c r="C20" s="365"/>
      <c r="D20" s="358"/>
    </row>
    <row r="21" spans="1:4" ht="27.75" customHeight="1" x14ac:dyDescent="0.25">
      <c r="A21" s="346" t="s">
        <v>672</v>
      </c>
      <c r="B21" s="347" t="s">
        <v>258</v>
      </c>
      <c r="C21" s="367">
        <v>15302</v>
      </c>
      <c r="D21" s="358"/>
    </row>
    <row r="22" spans="1:4" ht="31.5" customHeight="1" x14ac:dyDescent="0.25">
      <c r="A22" s="368" t="s">
        <v>673</v>
      </c>
      <c r="B22" s="347" t="s">
        <v>261</v>
      </c>
      <c r="C22" s="366">
        <v>827240</v>
      </c>
      <c r="D22" s="358"/>
    </row>
    <row r="23" spans="1:4" ht="12.75" customHeight="1" x14ac:dyDescent="0.25">
      <c r="A23" s="357"/>
      <c r="B23" s="369"/>
      <c r="C23" s="358"/>
      <c r="D23" s="358"/>
    </row>
    <row r="24" spans="1:4" ht="12.75" customHeight="1" x14ac:dyDescent="0.25">
      <c r="A24" s="357"/>
      <c r="B24" s="369"/>
      <c r="C24" s="358"/>
      <c r="D24" s="358"/>
    </row>
  </sheetData>
  <mergeCells count="6"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598425196850394" bottom="0.98425196850393704" header="0.78740157480314965" footer="0.51181102362204722"/>
  <pageSetup paperSize="9" scale="95" firstPageNumber="0" orientation="portrait" r:id="rId1"/>
  <headerFooter>
    <oddHeader>&amp;R&amp;"Times New Roman CE,Általános"7.B. sz. melléklet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J18"/>
  <sheetViews>
    <sheetView zoomScaleNormal="100" workbookViewId="0"/>
  </sheetViews>
  <sheetFormatPr defaultRowHeight="12.75" x14ac:dyDescent="0.2"/>
  <cols>
    <col min="1" max="1" width="6.83203125" style="262" customWidth="1"/>
    <col min="2" max="2" width="36" style="218" customWidth="1"/>
    <col min="3" max="3" width="17" style="218" customWidth="1"/>
    <col min="4" max="9" width="12.83203125" style="218" customWidth="1"/>
    <col min="10" max="10" width="13.83203125" style="218" customWidth="1"/>
    <col min="11" max="16384" width="9.33203125" style="218"/>
  </cols>
  <sheetData>
    <row r="1" spans="1:10" ht="14.25" thickBot="1" x14ac:dyDescent="0.25">
      <c r="A1" s="215"/>
      <c r="B1" s="216"/>
      <c r="C1" s="216"/>
      <c r="D1" s="216"/>
      <c r="E1" s="216"/>
      <c r="F1" s="216"/>
      <c r="G1" s="216"/>
      <c r="H1" s="216"/>
      <c r="I1" s="216"/>
      <c r="J1" s="217" t="s">
        <v>240</v>
      </c>
    </row>
    <row r="2" spans="1:10" s="222" customFormat="1" ht="26.25" customHeight="1" x14ac:dyDescent="0.2">
      <c r="A2" s="481" t="s">
        <v>2</v>
      </c>
      <c r="B2" s="483" t="s">
        <v>481</v>
      </c>
      <c r="C2" s="483" t="s">
        <v>482</v>
      </c>
      <c r="D2" s="483" t="s">
        <v>483</v>
      </c>
      <c r="E2" s="483" t="s">
        <v>697</v>
      </c>
      <c r="F2" s="219" t="s">
        <v>484</v>
      </c>
      <c r="G2" s="220"/>
      <c r="H2" s="220"/>
      <c r="I2" s="221"/>
      <c r="J2" s="479" t="s">
        <v>485</v>
      </c>
    </row>
    <row r="3" spans="1:10" s="225" customFormat="1" ht="32.25" customHeight="1" thickBot="1" x14ac:dyDescent="0.25">
      <c r="A3" s="482"/>
      <c r="B3" s="484"/>
      <c r="C3" s="484"/>
      <c r="D3" s="485"/>
      <c r="E3" s="485"/>
      <c r="F3" s="223" t="s">
        <v>681</v>
      </c>
      <c r="G3" s="223" t="s">
        <v>688</v>
      </c>
      <c r="H3" s="223" t="s">
        <v>698</v>
      </c>
      <c r="I3" s="224" t="s">
        <v>689</v>
      </c>
      <c r="J3" s="480"/>
    </row>
    <row r="4" spans="1:10" s="230" customFormat="1" ht="14.1" customHeight="1" thickBot="1" x14ac:dyDescent="0.25">
      <c r="A4" s="226">
        <v>1</v>
      </c>
      <c r="B4" s="227">
        <v>2</v>
      </c>
      <c r="C4" s="228">
        <v>3</v>
      </c>
      <c r="D4" s="228">
        <v>4</v>
      </c>
      <c r="E4" s="228">
        <v>5</v>
      </c>
      <c r="F4" s="228">
        <v>6</v>
      </c>
      <c r="G4" s="228">
        <v>7</v>
      </c>
      <c r="H4" s="228">
        <v>8</v>
      </c>
      <c r="I4" s="228">
        <v>9</v>
      </c>
      <c r="J4" s="229" t="s">
        <v>486</v>
      </c>
    </row>
    <row r="5" spans="1:10" ht="33.75" customHeight="1" x14ac:dyDescent="0.2">
      <c r="A5" s="231" t="s">
        <v>4</v>
      </c>
      <c r="B5" s="232" t="s">
        <v>487</v>
      </c>
      <c r="C5" s="233"/>
      <c r="D5" s="234">
        <f t="shared" ref="D5:I5" si="0">SUM(D6:D7)</f>
        <v>0</v>
      </c>
      <c r="E5" s="234">
        <f t="shared" si="0"/>
        <v>0</v>
      </c>
      <c r="F5" s="234">
        <f t="shared" si="0"/>
        <v>0</v>
      </c>
      <c r="G5" s="234">
        <f t="shared" si="0"/>
        <v>0</v>
      </c>
      <c r="H5" s="234">
        <f t="shared" si="0"/>
        <v>0</v>
      </c>
      <c r="I5" s="235">
        <f t="shared" si="0"/>
        <v>0</v>
      </c>
      <c r="J5" s="236">
        <f t="shared" ref="J5:J17" si="1">SUM(F5:I5)</f>
        <v>0</v>
      </c>
    </row>
    <row r="6" spans="1:10" ht="21" customHeight="1" x14ac:dyDescent="0.2">
      <c r="A6" s="237" t="s">
        <v>18</v>
      </c>
      <c r="B6" s="238"/>
      <c r="C6" s="239"/>
      <c r="D6" s="240"/>
      <c r="E6" s="240"/>
      <c r="F6" s="240"/>
      <c r="G6" s="240"/>
      <c r="H6" s="240"/>
      <c r="I6" s="241"/>
      <c r="J6" s="242">
        <f t="shared" si="1"/>
        <v>0</v>
      </c>
    </row>
    <row r="7" spans="1:10" ht="21" customHeight="1" x14ac:dyDescent="0.2">
      <c r="A7" s="237" t="s">
        <v>32</v>
      </c>
      <c r="B7" s="238" t="s">
        <v>488</v>
      </c>
      <c r="C7" s="239"/>
      <c r="D7" s="240"/>
      <c r="E7" s="240"/>
      <c r="F7" s="240"/>
      <c r="G7" s="240"/>
      <c r="H7" s="240"/>
      <c r="I7" s="241"/>
      <c r="J7" s="242">
        <f t="shared" si="1"/>
        <v>0</v>
      </c>
    </row>
    <row r="8" spans="1:10" ht="36" customHeight="1" x14ac:dyDescent="0.2">
      <c r="A8" s="237" t="s">
        <v>211</v>
      </c>
      <c r="B8" s="243" t="s">
        <v>489</v>
      </c>
      <c r="C8" s="244"/>
      <c r="D8" s="245"/>
      <c r="E8" s="245"/>
      <c r="F8" s="245">
        <f t="shared" ref="F8:I8" si="2">SUM(F9:F10)</f>
        <v>0</v>
      </c>
      <c r="G8" s="245">
        <f t="shared" si="2"/>
        <v>0</v>
      </c>
      <c r="H8" s="245">
        <f t="shared" si="2"/>
        <v>0</v>
      </c>
      <c r="I8" s="246">
        <f t="shared" si="2"/>
        <v>0</v>
      </c>
      <c r="J8" s="247">
        <f t="shared" si="1"/>
        <v>0</v>
      </c>
    </row>
    <row r="9" spans="1:10" ht="21" customHeight="1" x14ac:dyDescent="0.2">
      <c r="A9" s="237" t="s">
        <v>60</v>
      </c>
      <c r="B9" s="238"/>
      <c r="C9" s="239"/>
      <c r="D9" s="240"/>
      <c r="E9" s="240"/>
      <c r="F9" s="240"/>
      <c r="G9" s="240"/>
      <c r="H9" s="240"/>
      <c r="I9" s="241"/>
      <c r="J9" s="242">
        <f t="shared" si="1"/>
        <v>0</v>
      </c>
    </row>
    <row r="10" spans="1:10" ht="18" customHeight="1" x14ac:dyDescent="0.2">
      <c r="A10" s="237" t="s">
        <v>82</v>
      </c>
      <c r="B10" s="238"/>
      <c r="C10" s="239"/>
      <c r="D10" s="240"/>
      <c r="E10" s="240"/>
      <c r="F10" s="240"/>
      <c r="G10" s="240"/>
      <c r="H10" s="240"/>
      <c r="I10" s="241"/>
      <c r="J10" s="242">
        <f t="shared" si="1"/>
        <v>0</v>
      </c>
    </row>
    <row r="11" spans="1:10" ht="21" customHeight="1" x14ac:dyDescent="0.2">
      <c r="A11" s="237" t="s">
        <v>222</v>
      </c>
      <c r="B11" s="248" t="s">
        <v>490</v>
      </c>
      <c r="C11" s="244"/>
      <c r="D11" s="245">
        <f t="shared" ref="D11:I11" si="3">SUM(D12:D12)</f>
        <v>0</v>
      </c>
      <c r="E11" s="245">
        <f t="shared" si="3"/>
        <v>0</v>
      </c>
      <c r="F11" s="245">
        <f t="shared" si="3"/>
        <v>0</v>
      </c>
      <c r="G11" s="245">
        <f t="shared" si="3"/>
        <v>0</v>
      </c>
      <c r="H11" s="245">
        <f t="shared" si="3"/>
        <v>0</v>
      </c>
      <c r="I11" s="246">
        <f t="shared" si="3"/>
        <v>0</v>
      </c>
      <c r="J11" s="247">
        <f t="shared" si="1"/>
        <v>0</v>
      </c>
    </row>
    <row r="12" spans="1:10" ht="21" customHeight="1" x14ac:dyDescent="0.2">
      <c r="A12" s="237" t="s">
        <v>104</v>
      </c>
      <c r="B12" s="238" t="s">
        <v>488</v>
      </c>
      <c r="C12" s="239"/>
      <c r="D12" s="240"/>
      <c r="E12" s="240"/>
      <c r="F12" s="240"/>
      <c r="G12" s="240"/>
      <c r="H12" s="240"/>
      <c r="I12" s="241"/>
      <c r="J12" s="242">
        <f t="shared" si="1"/>
        <v>0</v>
      </c>
    </row>
    <row r="13" spans="1:10" ht="21" customHeight="1" x14ac:dyDescent="0.2">
      <c r="A13" s="237" t="s">
        <v>114</v>
      </c>
      <c r="B13" s="248" t="s">
        <v>491</v>
      </c>
      <c r="C13" s="244"/>
      <c r="D13" s="245">
        <f t="shared" ref="D13:J13" si="4">SUM(D14:D14)</f>
        <v>14403</v>
      </c>
      <c r="E13" s="438">
        <f t="shared" si="4"/>
        <v>185</v>
      </c>
      <c r="F13" s="438">
        <f t="shared" si="4"/>
        <v>14218</v>
      </c>
      <c r="G13" s="438">
        <f t="shared" si="4"/>
        <v>0</v>
      </c>
      <c r="H13" s="438">
        <f t="shared" si="4"/>
        <v>0</v>
      </c>
      <c r="I13" s="438">
        <f t="shared" si="4"/>
        <v>0</v>
      </c>
      <c r="J13" s="438">
        <f t="shared" si="4"/>
        <v>14218</v>
      </c>
    </row>
    <row r="14" spans="1:10" ht="21" customHeight="1" x14ac:dyDescent="0.2">
      <c r="A14" s="237" t="s">
        <v>233</v>
      </c>
      <c r="B14" s="379" t="s">
        <v>712</v>
      </c>
      <c r="C14" s="239">
        <v>2020</v>
      </c>
      <c r="D14" s="240">
        <v>14403</v>
      </c>
      <c r="E14" s="437">
        <v>185</v>
      </c>
      <c r="F14" s="240">
        <v>14218</v>
      </c>
      <c r="G14" s="437">
        <v>0</v>
      </c>
      <c r="H14" s="437">
        <v>0</v>
      </c>
      <c r="I14" s="439">
        <v>0</v>
      </c>
      <c r="J14" s="242">
        <f t="shared" si="1"/>
        <v>14218</v>
      </c>
    </row>
    <row r="15" spans="1:10" ht="21" customHeight="1" x14ac:dyDescent="0.2">
      <c r="A15" s="249" t="s">
        <v>253</v>
      </c>
      <c r="B15" s="250" t="s">
        <v>492</v>
      </c>
      <c r="C15" s="251"/>
      <c r="D15" s="252">
        <f t="shared" ref="D15:I15" si="5">SUM(D16:D17)</f>
        <v>0</v>
      </c>
      <c r="E15" s="252">
        <f t="shared" si="5"/>
        <v>0</v>
      </c>
      <c r="F15" s="252">
        <f t="shared" si="5"/>
        <v>0</v>
      </c>
      <c r="G15" s="252">
        <f t="shared" si="5"/>
        <v>0</v>
      </c>
      <c r="H15" s="252">
        <f t="shared" si="5"/>
        <v>0</v>
      </c>
      <c r="I15" s="253">
        <f t="shared" si="5"/>
        <v>0</v>
      </c>
      <c r="J15" s="247">
        <f t="shared" si="1"/>
        <v>0</v>
      </c>
    </row>
    <row r="16" spans="1:10" ht="21" customHeight="1" x14ac:dyDescent="0.2">
      <c r="A16" s="249" t="s">
        <v>254</v>
      </c>
      <c r="B16" s="238" t="s">
        <v>680</v>
      </c>
      <c r="C16" s="239"/>
      <c r="D16" s="240"/>
      <c r="E16" s="240"/>
      <c r="F16" s="240"/>
      <c r="G16" s="240"/>
      <c r="H16" s="240"/>
      <c r="I16" s="241"/>
      <c r="J16" s="242">
        <f t="shared" si="1"/>
        <v>0</v>
      </c>
    </row>
    <row r="17" spans="1:10" ht="21" customHeight="1" thickBot="1" x14ac:dyDescent="0.25">
      <c r="A17" s="249" t="s">
        <v>255</v>
      </c>
      <c r="B17" s="238" t="s">
        <v>488</v>
      </c>
      <c r="C17" s="254"/>
      <c r="D17" s="255"/>
      <c r="E17" s="255"/>
      <c r="F17" s="255"/>
      <c r="G17" s="255"/>
      <c r="H17" s="255"/>
      <c r="I17" s="256"/>
      <c r="J17" s="242">
        <f t="shared" si="1"/>
        <v>0</v>
      </c>
    </row>
    <row r="18" spans="1:10" ht="21" customHeight="1" thickBot="1" x14ac:dyDescent="0.25">
      <c r="A18" s="257" t="s">
        <v>258</v>
      </c>
      <c r="B18" s="258" t="s">
        <v>493</v>
      </c>
      <c r="C18" s="259"/>
      <c r="D18" s="260">
        <f t="shared" ref="D18:J18" si="6">D5+D8+D11+D13+D15</f>
        <v>14403</v>
      </c>
      <c r="E18" s="440">
        <f t="shared" si="6"/>
        <v>185</v>
      </c>
      <c r="F18" s="260">
        <f t="shared" si="6"/>
        <v>14218</v>
      </c>
      <c r="G18" s="440">
        <f t="shared" si="6"/>
        <v>0</v>
      </c>
      <c r="H18" s="440">
        <f t="shared" si="6"/>
        <v>0</v>
      </c>
      <c r="I18" s="441">
        <f t="shared" si="6"/>
        <v>0</v>
      </c>
      <c r="J18" s="261">
        <f t="shared" si="6"/>
        <v>14218</v>
      </c>
    </row>
  </sheetData>
  <mergeCells count="6">
    <mergeCell ref="J2:J3"/>
    <mergeCell ref="A2:A3"/>
    <mergeCell ref="B2:B3"/>
    <mergeCell ref="C2:C3"/>
    <mergeCell ref="D2:D3"/>
    <mergeCell ref="E2:E3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bontásban&amp;R&amp;"Times New Roman CE,Félkövér dőlt"8. sz.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4</vt:i4>
      </vt:variant>
    </vt:vector>
  </HeadingPairs>
  <TitlesOfParts>
    <vt:vector size="19" baseType="lpstr">
      <vt:lpstr>Várbalog</vt:lpstr>
      <vt:lpstr>2.</vt:lpstr>
      <vt:lpstr>3</vt:lpstr>
      <vt:lpstr>4</vt:lpstr>
      <vt:lpstr>5</vt:lpstr>
      <vt:lpstr>6.</vt:lpstr>
      <vt:lpstr>7A</vt:lpstr>
      <vt:lpstr>7B</vt:lpstr>
      <vt:lpstr>8.</vt:lpstr>
      <vt:lpstr>9.</vt:lpstr>
      <vt:lpstr>10.</vt:lpstr>
      <vt:lpstr>11.</vt:lpstr>
      <vt:lpstr>12. </vt:lpstr>
      <vt:lpstr>13.</vt:lpstr>
      <vt:lpstr>14.</vt:lpstr>
      <vt:lpstr>'2.'!Nyomtatási_terület</vt:lpstr>
      <vt:lpstr>'6.'!Nyomtatási_terület</vt:lpstr>
      <vt:lpstr>'7A'!Nyomtatási_terület</vt:lpstr>
      <vt:lpstr>Várbalog!Nyomtatási_terület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Winkler András</dc:creator>
  <cp:lastModifiedBy>Világi Ariella</cp:lastModifiedBy>
  <cp:lastPrinted>2021-05-12T08:55:40Z</cp:lastPrinted>
  <dcterms:created xsi:type="dcterms:W3CDTF">2015-05-13T12:35:38Z</dcterms:created>
  <dcterms:modified xsi:type="dcterms:W3CDTF">2021-05-12T11:56:16Z</dcterms:modified>
</cp:coreProperties>
</file>