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H:\Honlapra\2018\07\Rendeletek\HATÁLYOS RENDELETEK_2018_07_15\Zárszámadások\2008_évi\"/>
    </mc:Choice>
  </mc:AlternateContent>
  <xr:revisionPtr revIDLastSave="0" documentId="8_{B7D4F79A-6597-4D1D-B033-0FFEC6948C6D}" xr6:coauthVersionLast="34" xr6:coauthVersionMax="34" xr10:uidLastSave="{00000000-0000-0000-0000-000000000000}"/>
  <bookViews>
    <workbookView xWindow="120" yWindow="132" windowWidth="9420" windowHeight="4500" firstSheet="6" activeTab="10"/>
  </bookViews>
  <sheets>
    <sheet name="1_melléklet" sheetId="1" r:id="rId1"/>
    <sheet name="2_melléklet" sheetId="3" r:id="rId2"/>
    <sheet name="3_melléklet" sheetId="13" r:id="rId3"/>
    <sheet name="4_melléklet" sheetId="7" r:id="rId4"/>
    <sheet name="5_melléklet" sheetId="6" r:id="rId5"/>
    <sheet name="6_melléklet" sheetId="14" r:id="rId6"/>
    <sheet name="7_melléklet" sheetId="9" r:id="rId7"/>
    <sheet name="8_mell_eszközök" sheetId="16" r:id="rId8"/>
    <sheet name="8_mell_források" sheetId="17" r:id="rId9"/>
    <sheet name="9_melléklet" sheetId="15" r:id="rId10"/>
    <sheet name="10_melléklet" sheetId="12" r:id="rId11"/>
  </sheets>
  <definedNames>
    <definedName name="_xlnm.Print_Area" localSheetId="2">'3_melléklet'!$A$1:$H$26</definedName>
    <definedName name="_xlnm.Print_Area" localSheetId="3">'4_melléklet'!$A$1:$F$741</definedName>
    <definedName name="_xlnm.Print_Area" localSheetId="7">'8_mell_eszközök'!$A$1:$E$63</definedName>
  </definedNames>
  <calcPr calcId="179017"/>
</workbook>
</file>

<file path=xl/calcChain.xml><?xml version="1.0" encoding="utf-8"?>
<calcChain xmlns="http://schemas.openxmlformats.org/spreadsheetml/2006/main">
  <c r="D25" i="13" l="1"/>
  <c r="D14" i="3"/>
  <c r="D25" i="3" s="1"/>
  <c r="H24" i="3"/>
  <c r="H21" i="3"/>
  <c r="H19" i="3"/>
  <c r="H15" i="3"/>
  <c r="H14" i="3"/>
  <c r="H13" i="3"/>
  <c r="F35" i="1"/>
  <c r="F79" i="1"/>
  <c r="H16" i="3"/>
  <c r="D27" i="9"/>
  <c r="G69" i="6"/>
  <c r="C30" i="9"/>
  <c r="B24" i="9"/>
  <c r="B30" i="9"/>
  <c r="H20" i="15"/>
  <c r="G20" i="15"/>
  <c r="F20" i="15"/>
  <c r="E20" i="15"/>
  <c r="H15" i="15"/>
  <c r="G15" i="15"/>
  <c r="F15" i="15"/>
  <c r="E15" i="15"/>
  <c r="C52" i="17"/>
  <c r="C45" i="17"/>
  <c r="C26" i="17"/>
  <c r="C53" i="17"/>
  <c r="C19" i="17"/>
  <c r="C14" i="17"/>
  <c r="C20" i="17"/>
  <c r="C8" i="17"/>
  <c r="C54" i="17" s="1"/>
  <c r="C61" i="16"/>
  <c r="C56" i="16"/>
  <c r="C51" i="16"/>
  <c r="E51" i="16" s="1"/>
  <c r="C48" i="16"/>
  <c r="C40" i="16"/>
  <c r="C33" i="16"/>
  <c r="C27" i="16"/>
  <c r="C34" i="16" s="1"/>
  <c r="C20" i="16"/>
  <c r="C11" i="16"/>
  <c r="G34" i="14"/>
  <c r="F34" i="14"/>
  <c r="E34" i="14"/>
  <c r="B34" i="14"/>
  <c r="G32" i="14"/>
  <c r="F32" i="14"/>
  <c r="E32" i="14"/>
  <c r="B32" i="14"/>
  <c r="G27" i="14"/>
  <c r="F27" i="14"/>
  <c r="E27" i="14"/>
  <c r="B27" i="14"/>
  <c r="G23" i="14"/>
  <c r="F23" i="14"/>
  <c r="E23" i="14"/>
  <c r="B23" i="14"/>
  <c r="G14" i="14"/>
  <c r="G37" i="14" s="1"/>
  <c r="F14" i="14"/>
  <c r="E14" i="14"/>
  <c r="E37" i="14"/>
  <c r="B14" i="14"/>
  <c r="B37" i="14" s="1"/>
  <c r="G12" i="14"/>
  <c r="F12" i="14"/>
  <c r="F37" i="14" s="1"/>
  <c r="G94" i="6"/>
  <c r="F94" i="6"/>
  <c r="G91" i="6"/>
  <c r="G96" i="6" s="1"/>
  <c r="F91" i="6"/>
  <c r="B87" i="6"/>
  <c r="G79" i="6"/>
  <c r="F79" i="6"/>
  <c r="E79" i="6"/>
  <c r="B79" i="6"/>
  <c r="G75" i="6"/>
  <c r="F75" i="6"/>
  <c r="F96" i="6" s="1"/>
  <c r="G71" i="6"/>
  <c r="F71" i="6"/>
  <c r="E71" i="6"/>
  <c r="B71" i="6"/>
  <c r="G62" i="6"/>
  <c r="F62" i="6"/>
  <c r="E62" i="6"/>
  <c r="B62" i="6"/>
  <c r="G59" i="6"/>
  <c r="F59" i="6"/>
  <c r="E59" i="6"/>
  <c r="B59" i="6"/>
  <c r="G51" i="6"/>
  <c r="F51" i="6"/>
  <c r="E51" i="6"/>
  <c r="B51" i="6"/>
  <c r="G47" i="6"/>
  <c r="F47" i="6"/>
  <c r="E47" i="6"/>
  <c r="B47" i="6"/>
  <c r="G34" i="6"/>
  <c r="F34" i="6"/>
  <c r="E34" i="6"/>
  <c r="B34" i="6"/>
  <c r="G31" i="6"/>
  <c r="F31" i="6"/>
  <c r="E31" i="6"/>
  <c r="B31" i="6"/>
  <c r="G26" i="6"/>
  <c r="F26" i="6"/>
  <c r="E26" i="6"/>
  <c r="B26" i="6"/>
  <c r="G20" i="6"/>
  <c r="F20" i="6"/>
  <c r="E20" i="6"/>
  <c r="B20" i="6"/>
  <c r="B96" i="6" s="1"/>
  <c r="G14" i="6"/>
  <c r="F14" i="6"/>
  <c r="E14" i="6"/>
  <c r="E96" i="6"/>
  <c r="B14" i="6"/>
  <c r="G12" i="6"/>
  <c r="F12" i="6"/>
  <c r="F736" i="7"/>
  <c r="E736" i="7"/>
  <c r="D736" i="7"/>
  <c r="F732" i="7"/>
  <c r="F78" i="1"/>
  <c r="F75" i="1" s="1"/>
  <c r="E732" i="7"/>
  <c r="D732" i="7"/>
  <c r="F728" i="7"/>
  <c r="F740" i="7"/>
  <c r="E728" i="7"/>
  <c r="E740" i="7" s="1"/>
  <c r="D728" i="7"/>
  <c r="D740" i="7"/>
  <c r="F721" i="7"/>
  <c r="E721" i="7"/>
  <c r="D721" i="7"/>
  <c r="F716" i="7"/>
  <c r="F726" i="7"/>
  <c r="E716" i="7"/>
  <c r="E726" i="7"/>
  <c r="D716" i="7"/>
  <c r="D726" i="7"/>
  <c r="F697" i="7"/>
  <c r="E697" i="7"/>
  <c r="D697" i="7"/>
  <c r="F693" i="7"/>
  <c r="F64" i="1" s="1"/>
  <c r="E693" i="7"/>
  <c r="D693" i="7"/>
  <c r="F689" i="7"/>
  <c r="F701" i="7" s="1"/>
  <c r="E689" i="7"/>
  <c r="E701" i="7"/>
  <c r="D689" i="7"/>
  <c r="D701" i="7" s="1"/>
  <c r="F682" i="7"/>
  <c r="E682" i="7"/>
  <c r="D682" i="7"/>
  <c r="D687" i="7" s="1"/>
  <c r="F677" i="7"/>
  <c r="F687" i="7"/>
  <c r="E677" i="7"/>
  <c r="E687" i="7"/>
  <c r="D677" i="7"/>
  <c r="F658" i="7"/>
  <c r="F662" i="7" s="1"/>
  <c r="E658" i="7"/>
  <c r="E662" i="7" s="1"/>
  <c r="D658" i="7"/>
  <c r="F654" i="7"/>
  <c r="E654" i="7"/>
  <c r="D654" i="7"/>
  <c r="F650" i="7"/>
  <c r="E650" i="7"/>
  <c r="D650" i="7"/>
  <c r="D662" i="7" s="1"/>
  <c r="F643" i="7"/>
  <c r="E643" i="7"/>
  <c r="D643" i="7"/>
  <c r="D648" i="7" s="1"/>
  <c r="F638" i="7"/>
  <c r="F648" i="7"/>
  <c r="E638" i="7"/>
  <c r="E648" i="7"/>
  <c r="D638" i="7"/>
  <c r="F619" i="7"/>
  <c r="E619" i="7"/>
  <c r="E623" i="7" s="1"/>
  <c r="D619" i="7"/>
  <c r="F615" i="7"/>
  <c r="E615" i="7"/>
  <c r="D615" i="7"/>
  <c r="F611" i="7"/>
  <c r="E611" i="7"/>
  <c r="D611" i="7"/>
  <c r="F604" i="7"/>
  <c r="E604" i="7"/>
  <c r="D604" i="7"/>
  <c r="D609" i="7" s="1"/>
  <c r="F599" i="7"/>
  <c r="F609" i="7"/>
  <c r="E599" i="7"/>
  <c r="E609" i="7"/>
  <c r="D599" i="7"/>
  <c r="F580" i="7"/>
  <c r="F584" i="7" s="1"/>
  <c r="E580" i="7"/>
  <c r="E584" i="7" s="1"/>
  <c r="D580" i="7"/>
  <c r="F576" i="7"/>
  <c r="E576" i="7"/>
  <c r="D576" i="7"/>
  <c r="D584" i="7" s="1"/>
  <c r="F572" i="7"/>
  <c r="E572" i="7"/>
  <c r="D572" i="7"/>
  <c r="F565" i="7"/>
  <c r="E565" i="7"/>
  <c r="D565" i="7"/>
  <c r="F560" i="7"/>
  <c r="F570" i="7"/>
  <c r="E560" i="7"/>
  <c r="E570" i="7" s="1"/>
  <c r="D560" i="7"/>
  <c r="D570" i="7"/>
  <c r="F541" i="7"/>
  <c r="E541" i="7"/>
  <c r="D541" i="7"/>
  <c r="F537" i="7"/>
  <c r="F545" i="7" s="1"/>
  <c r="E537" i="7"/>
  <c r="D537" i="7"/>
  <c r="F533" i="7"/>
  <c r="E533" i="7"/>
  <c r="E545" i="7"/>
  <c r="D533" i="7"/>
  <c r="D545" i="7"/>
  <c r="F526" i="7"/>
  <c r="E526" i="7"/>
  <c r="D526" i="7"/>
  <c r="F521" i="7"/>
  <c r="F531" i="7"/>
  <c r="E521" i="7"/>
  <c r="E531" i="7" s="1"/>
  <c r="D521" i="7"/>
  <c r="D531" i="7"/>
  <c r="F502" i="7"/>
  <c r="F506" i="7" s="1"/>
  <c r="E502" i="7"/>
  <c r="D502" i="7"/>
  <c r="F498" i="7"/>
  <c r="E498" i="7"/>
  <c r="D498" i="7"/>
  <c r="F494" i="7"/>
  <c r="E494" i="7"/>
  <c r="E506" i="7" s="1"/>
  <c r="D494" i="7"/>
  <c r="D506" i="7"/>
  <c r="F487" i="7"/>
  <c r="E487" i="7"/>
  <c r="D487" i="7"/>
  <c r="F482" i="7"/>
  <c r="F492" i="7"/>
  <c r="E482" i="7"/>
  <c r="E492" i="7"/>
  <c r="D482" i="7"/>
  <c r="D492" i="7"/>
  <c r="F463" i="7"/>
  <c r="E463" i="7"/>
  <c r="D463" i="7"/>
  <c r="F459" i="7"/>
  <c r="E459" i="7"/>
  <c r="D459" i="7"/>
  <c r="F455" i="7"/>
  <c r="D19" i="9"/>
  <c r="E455" i="7"/>
  <c r="E467" i="7"/>
  <c r="D455" i="7"/>
  <c r="D467" i="7" s="1"/>
  <c r="F448" i="7"/>
  <c r="E448" i="7"/>
  <c r="D448" i="7"/>
  <c r="D453" i="7" s="1"/>
  <c r="F443" i="7"/>
  <c r="F453" i="7"/>
  <c r="E443" i="7"/>
  <c r="E453" i="7"/>
  <c r="D443" i="7"/>
  <c r="F424" i="7"/>
  <c r="E424" i="7"/>
  <c r="D424" i="7"/>
  <c r="F420" i="7"/>
  <c r="E420" i="7"/>
  <c r="D420" i="7"/>
  <c r="D428" i="7" s="1"/>
  <c r="F416" i="7"/>
  <c r="D18" i="9"/>
  <c r="E416" i="7"/>
  <c r="E428" i="7"/>
  <c r="D416" i="7"/>
  <c r="F409" i="7"/>
  <c r="E409" i="7"/>
  <c r="D409" i="7"/>
  <c r="F404" i="7"/>
  <c r="F414" i="7"/>
  <c r="E404" i="7"/>
  <c r="E414" i="7" s="1"/>
  <c r="D404" i="7"/>
  <c r="D414" i="7"/>
  <c r="F385" i="7"/>
  <c r="E385" i="7"/>
  <c r="D385" i="7"/>
  <c r="F381" i="7"/>
  <c r="E381" i="7"/>
  <c r="D381" i="7"/>
  <c r="F377" i="7"/>
  <c r="F389" i="7"/>
  <c r="E377" i="7"/>
  <c r="E389" i="7" s="1"/>
  <c r="D377" i="7"/>
  <c r="D389" i="7"/>
  <c r="F365" i="7"/>
  <c r="F375" i="7" s="1"/>
  <c r="E365" i="7"/>
  <c r="E375" i="7"/>
  <c r="D365" i="7"/>
  <c r="D375" i="7" s="1"/>
  <c r="F346" i="7"/>
  <c r="E346" i="7"/>
  <c r="D346" i="7"/>
  <c r="F342" i="7"/>
  <c r="E342" i="7"/>
  <c r="D342" i="7"/>
  <c r="F338" i="7"/>
  <c r="E338" i="7"/>
  <c r="E350" i="7"/>
  <c r="D338" i="7"/>
  <c r="F326" i="7"/>
  <c r="F336" i="7"/>
  <c r="E326" i="7"/>
  <c r="E336" i="7" s="1"/>
  <c r="D326" i="7"/>
  <c r="D336" i="7"/>
  <c r="F307" i="7"/>
  <c r="F311" i="7" s="1"/>
  <c r="E307" i="7"/>
  <c r="D307" i="7"/>
  <c r="F303" i="7"/>
  <c r="E303" i="7"/>
  <c r="D303" i="7"/>
  <c r="F299" i="7"/>
  <c r="E299" i="7"/>
  <c r="E311" i="7" s="1"/>
  <c r="D299" i="7"/>
  <c r="D311" i="7"/>
  <c r="F292" i="7"/>
  <c r="E292" i="7"/>
  <c r="D292" i="7"/>
  <c r="F287" i="7"/>
  <c r="F297" i="7"/>
  <c r="E287" i="7"/>
  <c r="E297" i="7"/>
  <c r="D287" i="7"/>
  <c r="D297" i="7"/>
  <c r="F268" i="7"/>
  <c r="E268" i="7"/>
  <c r="D268" i="7"/>
  <c r="F264" i="7"/>
  <c r="E264" i="7"/>
  <c r="D264" i="7"/>
  <c r="F260" i="7"/>
  <c r="D14" i="9"/>
  <c r="E260" i="7"/>
  <c r="E272" i="7"/>
  <c r="D260" i="7"/>
  <c r="D272" i="7" s="1"/>
  <c r="F248" i="7"/>
  <c r="F258" i="7"/>
  <c r="E248" i="7"/>
  <c r="E258" i="7" s="1"/>
  <c r="D248" i="7"/>
  <c r="D258" i="7"/>
  <c r="F229" i="7"/>
  <c r="E229" i="7"/>
  <c r="D229" i="7"/>
  <c r="F225" i="7"/>
  <c r="E225" i="7"/>
  <c r="E233" i="7" s="1"/>
  <c r="D225" i="7"/>
  <c r="F221" i="7"/>
  <c r="D13" i="9"/>
  <c r="F233" i="7"/>
  <c r="E221" i="7"/>
  <c r="D221" i="7"/>
  <c r="D233" i="7"/>
  <c r="F209" i="7"/>
  <c r="F219" i="7"/>
  <c r="E209" i="7"/>
  <c r="E219" i="7"/>
  <c r="D209" i="7"/>
  <c r="D219" i="7"/>
  <c r="F190" i="7"/>
  <c r="E190" i="7"/>
  <c r="D190" i="7"/>
  <c r="F186" i="7"/>
  <c r="E186" i="7"/>
  <c r="D186" i="7"/>
  <c r="F182" i="7"/>
  <c r="D12" i="9"/>
  <c r="F194" i="7"/>
  <c r="E182" i="7"/>
  <c r="E194" i="7" s="1"/>
  <c r="D182" i="7"/>
  <c r="D194" i="7"/>
  <c r="F175" i="7"/>
  <c r="E175" i="7"/>
  <c r="D175" i="7"/>
  <c r="F170" i="7"/>
  <c r="F180" i="7" s="1"/>
  <c r="E170" i="7"/>
  <c r="E180" i="7"/>
  <c r="D170" i="7"/>
  <c r="D180" i="7" s="1"/>
  <c r="F151" i="7"/>
  <c r="E151" i="7"/>
  <c r="D151" i="7"/>
  <c r="F147" i="7"/>
  <c r="E147" i="7"/>
  <c r="D147" i="7"/>
  <c r="F143" i="7"/>
  <c r="D11" i="9" s="1"/>
  <c r="E143" i="7"/>
  <c r="E155" i="7"/>
  <c r="D143" i="7"/>
  <c r="D155" i="7" s="1"/>
  <c r="F136" i="7"/>
  <c r="E136" i="7"/>
  <c r="D136" i="7"/>
  <c r="F131" i="7"/>
  <c r="F141" i="7" s="1"/>
  <c r="E131" i="7"/>
  <c r="E141" i="7"/>
  <c r="D131" i="7"/>
  <c r="D141" i="7" s="1"/>
  <c r="F112" i="7"/>
  <c r="E112" i="7"/>
  <c r="D112" i="7"/>
  <c r="F108" i="7"/>
  <c r="E108" i="7"/>
  <c r="D108" i="7"/>
  <c r="F104" i="7"/>
  <c r="E104" i="7"/>
  <c r="E116" i="7" s="1"/>
  <c r="D104" i="7"/>
  <c r="F97" i="7"/>
  <c r="E97" i="7"/>
  <c r="D97" i="7"/>
  <c r="F92" i="7"/>
  <c r="F102" i="7"/>
  <c r="E92" i="7"/>
  <c r="E102" i="7" s="1"/>
  <c r="D92" i="7"/>
  <c r="D102" i="7"/>
  <c r="F73" i="7"/>
  <c r="F77" i="7" s="1"/>
  <c r="E73" i="7"/>
  <c r="D73" i="7"/>
  <c r="F69" i="7"/>
  <c r="E69" i="7"/>
  <c r="D69" i="7"/>
  <c r="F65" i="7"/>
  <c r="D9" i="9" s="1"/>
  <c r="E65" i="7"/>
  <c r="E77" i="7" s="1"/>
  <c r="D65" i="7"/>
  <c r="D77" i="7"/>
  <c r="F58" i="7"/>
  <c r="E58" i="7"/>
  <c r="D58" i="7"/>
  <c r="F53" i="7"/>
  <c r="F63" i="7"/>
  <c r="E53" i="7"/>
  <c r="E63" i="7"/>
  <c r="D53" i="7"/>
  <c r="D63" i="7"/>
  <c r="F34" i="7"/>
  <c r="E34" i="7"/>
  <c r="D34" i="7"/>
  <c r="F30" i="7"/>
  <c r="E30" i="7"/>
  <c r="D30" i="7"/>
  <c r="F26" i="7"/>
  <c r="E26" i="7"/>
  <c r="E38" i="7" s="1"/>
  <c r="D26" i="7"/>
  <c r="D38" i="7"/>
  <c r="D22" i="7"/>
  <c r="F19" i="7"/>
  <c r="E19" i="7"/>
  <c r="D19" i="7"/>
  <c r="F14" i="7"/>
  <c r="F24" i="7" s="1"/>
  <c r="E14" i="7"/>
  <c r="E24" i="7"/>
  <c r="D14" i="7"/>
  <c r="D24" i="7" s="1"/>
  <c r="H25" i="13"/>
  <c r="H26" i="13" s="1"/>
  <c r="F25" i="13"/>
  <c r="B25" i="13"/>
  <c r="F25" i="3"/>
  <c r="B25" i="3"/>
  <c r="C85" i="1"/>
  <c r="E81" i="1"/>
  <c r="F80" i="1"/>
  <c r="E80" i="1"/>
  <c r="D80" i="1"/>
  <c r="C80" i="1"/>
  <c r="E75" i="1"/>
  <c r="D75" i="1"/>
  <c r="C75" i="1"/>
  <c r="E69" i="1"/>
  <c r="E68" i="1" s="1"/>
  <c r="F68" i="1"/>
  <c r="D23" i="9"/>
  <c r="D68" i="1"/>
  <c r="C68" i="1"/>
  <c r="C88" i="1" s="1"/>
  <c r="C92" i="1" s="1"/>
  <c r="E62" i="1"/>
  <c r="E61" i="1"/>
  <c r="E60" i="1"/>
  <c r="E59" i="1"/>
  <c r="E88" i="1" s="1"/>
  <c r="E92" i="1" s="1"/>
  <c r="D59" i="1"/>
  <c r="C59" i="1"/>
  <c r="F46" i="1"/>
  <c r="E46" i="1"/>
  <c r="D46" i="1"/>
  <c r="D40" i="1"/>
  <c r="F42" i="1"/>
  <c r="F40" i="1" s="1"/>
  <c r="D16" i="3" s="1"/>
  <c r="E42" i="1"/>
  <c r="E40" i="1"/>
  <c r="C40" i="1"/>
  <c r="F34" i="1"/>
  <c r="D15" i="3"/>
  <c r="E34" i="1"/>
  <c r="D34" i="1"/>
  <c r="C34" i="1"/>
  <c r="F28" i="1"/>
  <c r="F27" i="1" s="1"/>
  <c r="E28" i="1"/>
  <c r="E27" i="1" s="1"/>
  <c r="D28" i="1"/>
  <c r="D27" i="1"/>
  <c r="D49" i="1" s="1"/>
  <c r="D54" i="1" s="1"/>
  <c r="C27" i="1"/>
  <c r="F22" i="1"/>
  <c r="E22" i="1"/>
  <c r="F17" i="1"/>
  <c r="E17" i="1"/>
  <c r="E11" i="1" s="1"/>
  <c r="D17" i="1"/>
  <c r="D11" i="1"/>
  <c r="C17" i="1"/>
  <c r="C11" i="1" s="1"/>
  <c r="C49" i="1" s="1"/>
  <c r="C54" i="1" s="1"/>
  <c r="F16" i="1"/>
  <c r="F11" i="1" s="1"/>
  <c r="F49" i="1" s="1"/>
  <c r="F54" i="1" s="1"/>
  <c r="E16" i="1"/>
  <c r="E49" i="1"/>
  <c r="E54" i="1"/>
  <c r="E19" i="17"/>
  <c r="D19" i="12"/>
  <c r="C19" i="12"/>
  <c r="E5" i="16"/>
  <c r="E6" i="16"/>
  <c r="E7" i="16"/>
  <c r="E8" i="16"/>
  <c r="E9" i="16"/>
  <c r="E10" i="16"/>
  <c r="D11" i="16"/>
  <c r="E11" i="16"/>
  <c r="E12" i="16"/>
  <c r="E13" i="16"/>
  <c r="E14" i="16"/>
  <c r="E15" i="16"/>
  <c r="E16" i="16"/>
  <c r="E17" i="16"/>
  <c r="E18" i="16"/>
  <c r="E19" i="16"/>
  <c r="D20" i="16"/>
  <c r="E20" i="16"/>
  <c r="E21" i="16"/>
  <c r="E22" i="16"/>
  <c r="E23" i="16"/>
  <c r="E24" i="16"/>
  <c r="E25" i="16"/>
  <c r="E26" i="16"/>
  <c r="D27" i="16"/>
  <c r="E28" i="16"/>
  <c r="E29" i="16"/>
  <c r="E30" i="16"/>
  <c r="E31" i="16"/>
  <c r="E32" i="16"/>
  <c r="D33" i="16"/>
  <c r="E33" i="16"/>
  <c r="E35" i="16"/>
  <c r="E36" i="16"/>
  <c r="E37" i="16"/>
  <c r="E38" i="16"/>
  <c r="E39" i="16"/>
  <c r="D40" i="16"/>
  <c r="E41" i="16"/>
  <c r="E42" i="16"/>
  <c r="E43" i="16"/>
  <c r="E44" i="16"/>
  <c r="E45" i="16"/>
  <c r="E46" i="16"/>
  <c r="E47" i="16"/>
  <c r="D48" i="16"/>
  <c r="E49" i="16"/>
  <c r="E50" i="16"/>
  <c r="D51" i="16"/>
  <c r="E52" i="16"/>
  <c r="E53" i="16"/>
  <c r="E54" i="16"/>
  <c r="E55" i="16"/>
  <c r="D56" i="16"/>
  <c r="E56" i="16"/>
  <c r="E57" i="16"/>
  <c r="E58" i="16"/>
  <c r="E59" i="16"/>
  <c r="E60" i="16"/>
  <c r="D61" i="16"/>
  <c r="E61" i="16"/>
  <c r="E5" i="17"/>
  <c r="E6" i="17"/>
  <c r="E7" i="17"/>
  <c r="D8" i="17"/>
  <c r="E8" i="17"/>
  <c r="E9" i="17"/>
  <c r="E10" i="17"/>
  <c r="E11" i="17"/>
  <c r="E12" i="17"/>
  <c r="E13" i="17"/>
  <c r="D14" i="17"/>
  <c r="E14" i="17"/>
  <c r="E15" i="17"/>
  <c r="E16" i="17"/>
  <c r="E17" i="17"/>
  <c r="E18" i="17"/>
  <c r="D19" i="17"/>
  <c r="D20" i="17"/>
  <c r="D54" i="17" s="1"/>
  <c r="E54" i="17" s="1"/>
  <c r="E21" i="17"/>
  <c r="E22" i="17"/>
  <c r="E24" i="17"/>
  <c r="E25" i="17"/>
  <c r="D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D45" i="17"/>
  <c r="E45" i="17"/>
  <c r="E46" i="17"/>
  <c r="E47" i="17"/>
  <c r="E48" i="17"/>
  <c r="E49" i="17"/>
  <c r="E50" i="17"/>
  <c r="E51" i="17"/>
  <c r="D52" i="17"/>
  <c r="E52" i="17"/>
  <c r="E26" i="17"/>
  <c r="E40" i="16"/>
  <c r="F623" i="7"/>
  <c r="D53" i="17"/>
  <c r="E53" i="17"/>
  <c r="D62" i="16"/>
  <c r="H18" i="3"/>
  <c r="D15" i="9"/>
  <c r="D17" i="9"/>
  <c r="D20" i="9"/>
  <c r="D24" i="9"/>
  <c r="E20" i="17" l="1"/>
  <c r="D10" i="9"/>
  <c r="F116" i="7"/>
  <c r="E27" i="16"/>
  <c r="D116" i="7"/>
  <c r="D16" i="9"/>
  <c r="F350" i="7"/>
  <c r="D34" i="16"/>
  <c r="D63" i="16" s="1"/>
  <c r="D88" i="1"/>
  <c r="D92" i="1" s="1"/>
  <c r="F38" i="7"/>
  <c r="D8" i="9"/>
  <c r="D30" i="9" s="1"/>
  <c r="F155" i="7"/>
  <c r="F272" i="7"/>
  <c r="D350" i="7"/>
  <c r="F428" i="7"/>
  <c r="F467" i="7"/>
  <c r="D623" i="7"/>
  <c r="D21" i="9"/>
  <c r="F59" i="1"/>
  <c r="F88" i="1" s="1"/>
  <c r="F92" i="1" s="1"/>
  <c r="C62" i="16"/>
  <c r="E62" i="16" s="1"/>
  <c r="E48" i="16"/>
  <c r="H17" i="3"/>
  <c r="H25" i="3" s="1"/>
  <c r="H26" i="3" s="1"/>
  <c r="E34" i="16" l="1"/>
  <c r="C63" i="16"/>
  <c r="E63" i="16" s="1"/>
</calcChain>
</file>

<file path=xl/sharedStrings.xml><?xml version="1.0" encoding="utf-8"?>
<sst xmlns="http://schemas.openxmlformats.org/spreadsheetml/2006/main" count="1487" uniqueCount="566">
  <si>
    <t>BEVÉTELEK</t>
  </si>
  <si>
    <t>Sor-</t>
  </si>
  <si>
    <t>szám</t>
  </si>
  <si>
    <t>Bevételi jogcím</t>
  </si>
  <si>
    <t>2001.évi</t>
  </si>
  <si>
    <t>tény</t>
  </si>
  <si>
    <t>előirányzat</t>
  </si>
  <si>
    <t>1.</t>
  </si>
  <si>
    <t>2.</t>
  </si>
  <si>
    <t>A/ Alaptevékenység bevételei</t>
  </si>
  <si>
    <t>3.</t>
  </si>
  <si>
    <t>B/ Alaptevékenység egyéb bevételei</t>
  </si>
  <si>
    <t>4.</t>
  </si>
  <si>
    <t>C/ Intézmények egyéb sajátos bevételei</t>
  </si>
  <si>
    <t>D/ Vállalkozási bevételek</t>
  </si>
  <si>
    <t>E/ Kamatbevételek</t>
  </si>
  <si>
    <t>F/ Helyi adók</t>
  </si>
  <si>
    <t xml:space="preserve">    Építményadó</t>
  </si>
  <si>
    <t xml:space="preserve">   Telekadó</t>
  </si>
  <si>
    <t xml:space="preserve">   Kommunális adó</t>
  </si>
  <si>
    <t xml:space="preserve">   Iparűzési adó</t>
  </si>
  <si>
    <t>II.Átengedett,megosztott bevételek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</si>
  <si>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</si>
  <si>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</si>
  <si>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</si>
  <si>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</si>
  <si>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</si>
  <si>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</si>
  <si>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</si>
  <si>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</si>
  <si>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</si>
  <si>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</si>
  <si>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</si>
  <si>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</si>
  <si>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</si>
  <si>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</si>
  <si>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</si>
  <si>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</si>
  <si>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</si>
  <si>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</si>
  <si>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</si>
  <si>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</si>
  <si>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</si>
  <si>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</si>
  <si>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</si>
  <si>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</si>
  <si>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</si>
  <si>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</si>
  <si>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</si>
  <si>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</si>
  <si>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</si>
  <si>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</si>
  <si>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</si>
  <si>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</si>
  <si>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</si>
  <si>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</si>
  <si>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</si>
  <si>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</si>
  <si>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</si>
  <si>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</si>
  <si>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A/ Személyi jövedelemadó</t>
  </si>
  <si>
    <t>B/ Termőföld bérbeadása utáni adó</t>
  </si>
  <si>
    <t>III. Átvett pénzeszközök</t>
  </si>
  <si>
    <t>C/ Gépjárműadó</t>
  </si>
  <si>
    <t xml:space="preserve">   Egészségbizosítási  Alaptól átvett pénzeszk.</t>
  </si>
  <si>
    <t xml:space="preserve">   Elkülönített állami pénzalapoktól átvett </t>
  </si>
  <si>
    <t xml:space="preserve">   Központi(fejezettől ) átvett pénze.</t>
  </si>
  <si>
    <t xml:space="preserve">   Költségvetési kiegészítések, visszatérítések</t>
  </si>
  <si>
    <t>IV. Állami hozzájárulások és támogatások</t>
  </si>
  <si>
    <t xml:space="preserve">   Normatív állami támogatás</t>
  </si>
  <si>
    <t xml:space="preserve">   Normatív kötött felhasználású tám.</t>
  </si>
  <si>
    <t xml:space="preserve">   Színházi támogatások</t>
  </si>
  <si>
    <t xml:space="preserve">   Címzett és céltámogatások</t>
  </si>
  <si>
    <t xml:space="preserve">   Területi kiegy. szolg.támogatások</t>
  </si>
  <si>
    <t xml:space="preserve">   Céljellegű és decentr. tám.</t>
  </si>
  <si>
    <t xml:space="preserve">   Működésképt. vált önkorm. támog.</t>
  </si>
  <si>
    <t>FOLYÓ BEVÉTELEK ÖSSZESEN</t>
  </si>
  <si>
    <t xml:space="preserve">   Előző évi várható pénzmaradvány</t>
  </si>
  <si>
    <t>BEVÉTELEK ÖSSZESEN</t>
  </si>
  <si>
    <t xml:space="preserve">                                  KIADÁSOK</t>
  </si>
  <si>
    <t xml:space="preserve"> Kiadási  jogcím</t>
  </si>
  <si>
    <t>I. Folyó ( működési ) kiadások</t>
  </si>
  <si>
    <t xml:space="preserve">   Személyi juttatások</t>
  </si>
  <si>
    <t xml:space="preserve">   Munkaadókat terhelő járulékok</t>
  </si>
  <si>
    <t xml:space="preserve">   Dologi kiadások</t>
  </si>
  <si>
    <t xml:space="preserve">   Egyéb folyó kiadások</t>
  </si>
  <si>
    <t xml:space="preserve">   Működési célú pénzeszközátadás, támogatás</t>
  </si>
  <si>
    <t xml:space="preserve">   Rövid lejáratú értékpapírok vásárlása</t>
  </si>
  <si>
    <t xml:space="preserve">   Rövid lejáratú kölcsönök nyújtása, törlesztése</t>
  </si>
  <si>
    <t>II.Felhalmozási és tőkejellegű kiadások</t>
  </si>
  <si>
    <t xml:space="preserve"> 13.</t>
  </si>
  <si>
    <t>III. Támogatások, elvonások</t>
  </si>
  <si>
    <t xml:space="preserve">   Műk. célú pénzeszk.átadás államh-on belülre</t>
  </si>
  <si>
    <t xml:space="preserve">   Műk. célú pénzeszk.átadás államh-on kívülre</t>
  </si>
  <si>
    <t xml:space="preserve">   Társadalom és szociálpolitikai juttatások</t>
  </si>
  <si>
    <t xml:space="preserve">   Ellátottak pénzbeli juttatása</t>
  </si>
  <si>
    <t>IV. Tartalékok</t>
  </si>
  <si>
    <t xml:space="preserve">   Általános tartalék</t>
  </si>
  <si>
    <t xml:space="preserve">   Céltartalék</t>
  </si>
  <si>
    <t xml:space="preserve">   Egyéb tartalékok</t>
  </si>
  <si>
    <t>V. Hitelek kamatai</t>
  </si>
  <si>
    <t>VI. Egyéb kiadások</t>
  </si>
  <si>
    <t>FOLYÓ KIADÁSOK ÖSSZESEN</t>
  </si>
  <si>
    <t xml:space="preserve">   Adósságszolgálat</t>
  </si>
  <si>
    <t>TÁRGYÉVI KIADÁSOK ÖSSZESEN</t>
  </si>
  <si>
    <t>Bevételek</t>
  </si>
  <si>
    <t xml:space="preserve"> </t>
  </si>
  <si>
    <t>Megnevezés</t>
  </si>
  <si>
    <t>Saját bevételek</t>
  </si>
  <si>
    <t>Átengedett bevételek</t>
  </si>
  <si>
    <t>Átvett pénzeszközök</t>
  </si>
  <si>
    <t>Állami hozzájárulás</t>
  </si>
  <si>
    <t>Előző évi vható pénzmar.</t>
  </si>
  <si>
    <t>EU előcsatlakozási tám.</t>
  </si>
  <si>
    <t>Egyéb</t>
  </si>
  <si>
    <t>ÖSSZESEN:</t>
  </si>
  <si>
    <t>Hiány</t>
  </si>
  <si>
    <t>Többlet</t>
  </si>
  <si>
    <t>Személyi juttatások</t>
  </si>
  <si>
    <t>Járulékok</t>
  </si>
  <si>
    <t>Dologi kiadások</t>
  </si>
  <si>
    <t>Ellátottak pénzbeli jutt.</t>
  </si>
  <si>
    <t>Pénzeszköz átadások</t>
  </si>
  <si>
    <t>Tartalék</t>
  </si>
  <si>
    <t>Társ.és szocpol.jutt.</t>
  </si>
  <si>
    <t>Tőkejellegű   bevételek és kiadások    mérlege</t>
  </si>
  <si>
    <t>Működési célú (folyó)bevételek, Működési célú ( folyó) kiadások mérlege</t>
  </si>
  <si>
    <t xml:space="preserve">Önkormányzat felhalm.és </t>
  </si>
  <si>
    <t>tőke jellegű bevételei</t>
  </si>
  <si>
    <t>Beruházási kiadások,felh.</t>
  </si>
  <si>
    <t>célú alapátadások</t>
  </si>
  <si>
    <t>Felhalmozási célú pénz-</t>
  </si>
  <si>
    <t>eszköz átadás</t>
  </si>
  <si>
    <t>Fejlelsztési célú támoga-</t>
  </si>
  <si>
    <t>tások ( cél, cimzett)</t>
  </si>
  <si>
    <t>Értékpapír eladás</t>
  </si>
  <si>
    <t>Felújítások</t>
  </si>
  <si>
    <t>Előző évi vható pénzm.</t>
  </si>
  <si>
    <t>Felhalm.célú hitel</t>
  </si>
  <si>
    <t>Felhalm.célú tartalék</t>
  </si>
  <si>
    <t>EU előcsatl.tám.</t>
  </si>
  <si>
    <t>Felhalm.célú hiteltörl.</t>
  </si>
  <si>
    <t>Sor</t>
  </si>
  <si>
    <t>………………………….</t>
  </si>
  <si>
    <t>Hitel jellege</t>
  </si>
  <si>
    <t>Felvétel</t>
  </si>
  <si>
    <t>Lejárat</t>
  </si>
  <si>
    <t>Hitel állomány január 1-jén</t>
  </si>
  <si>
    <t xml:space="preserve">                 éve</t>
  </si>
  <si>
    <t>Működési célú</t>
  </si>
  <si>
    <t>Összesen (1+6)</t>
  </si>
  <si>
    <t>Felhalmozási célú</t>
  </si>
  <si>
    <t>…………………………..</t>
  </si>
  <si>
    <t>Az önkományzat által felvett hitelállomány alakulása</t>
  </si>
  <si>
    <t xml:space="preserve">   Hitelek, értékpapírműveletek</t>
  </si>
  <si>
    <t>Japán hitel</t>
  </si>
  <si>
    <t>Beruházási kiadások</t>
  </si>
  <si>
    <t>Beruházás megnevezése</t>
  </si>
  <si>
    <t>Kivitelezés</t>
  </si>
  <si>
    <t xml:space="preserve">kezdési és </t>
  </si>
  <si>
    <t>befejezési éve</t>
  </si>
  <si>
    <t>Felújítási kiadások</t>
  </si>
  <si>
    <t>Felújítás megnevezése</t>
  </si>
  <si>
    <t>Polgármesteri Hivatal</t>
  </si>
  <si>
    <t>Előirányzat</t>
  </si>
  <si>
    <t>csoport</t>
  </si>
  <si>
    <t>Kiemelt</t>
  </si>
  <si>
    <t>Előirányzat-csoport, kiemelt előirányzat</t>
  </si>
  <si>
    <t>megnevezése</t>
  </si>
  <si>
    <t>Alaptevékenység bevételei</t>
  </si>
  <si>
    <t>Vállalkozási bevételek</t>
  </si>
  <si>
    <t>Előző évi várható pénzmaradvány</t>
  </si>
  <si>
    <t>Kiadások</t>
  </si>
  <si>
    <t>Működési kiadások</t>
  </si>
  <si>
    <t>Munkaadókat terhelő járulékok</t>
  </si>
  <si>
    <t>Speciális célú támogatások</t>
  </si>
  <si>
    <t>Társadalom és szociálpolitikai juttatások</t>
  </si>
  <si>
    <t>Működési célú pénzeszközátadás</t>
  </si>
  <si>
    <t>Ellátottak pénzbeli juttatása</t>
  </si>
  <si>
    <t>Felhalmozási célú kiadások</t>
  </si>
  <si>
    <t>Felújítások kiadásai</t>
  </si>
  <si>
    <t>Általános tartalék</t>
  </si>
  <si>
    <t>Céltartalék</t>
  </si>
  <si>
    <t>KIADÁSOK ÖSSZESEN</t>
  </si>
  <si>
    <t>Működési célra átvett pénzeszközök</t>
  </si>
  <si>
    <t>Felhalmozásicélra átvett pénzeszközök</t>
  </si>
  <si>
    <t>Önkormányzati támogatás</t>
  </si>
  <si>
    <t>Társadalom és szociálpolitikaijuttatások</t>
  </si>
  <si>
    <t>Működési célú pénzeszköz átadás</t>
  </si>
  <si>
    <t>Létszámkeret /átlagos állományi létszám / (fő)</t>
  </si>
  <si>
    <t>Horváth István Általános Iskola</t>
  </si>
  <si>
    <t>Önkormányzati Hivatásos Tűzoltóság</t>
  </si>
  <si>
    <t>Létszámkeret/átlagos álományi létszám / fő</t>
  </si>
  <si>
    <t>Közösségi Ház és Könyvtár</t>
  </si>
  <si>
    <t>Gondozási Központ</t>
  </si>
  <si>
    <t xml:space="preserve">   vagyonátvétel</t>
  </si>
  <si>
    <t xml:space="preserve">   egyéb sajátos bevétel</t>
  </si>
  <si>
    <t xml:space="preserve">   Aktív elszámolások</t>
  </si>
  <si>
    <t>Összesen:</t>
  </si>
  <si>
    <t>Igazgatási tevékenység</t>
  </si>
  <si>
    <t>Óvoda</t>
  </si>
  <si>
    <t>Iskola</t>
  </si>
  <si>
    <t>1994.</t>
  </si>
  <si>
    <t>2019.</t>
  </si>
  <si>
    <t>KIADÁSI JOGCÍMEK</t>
  </si>
  <si>
    <t>Polgármesteri Hivatal  igazgatási feladatok</t>
  </si>
  <si>
    <t>Állategészségügyi feladatok</t>
  </si>
  <si>
    <t>Közvilágítás</t>
  </si>
  <si>
    <t>Köztemető</t>
  </si>
  <si>
    <t>Köztisztasági tevékenység</t>
  </si>
  <si>
    <t>Parkfenntartás</t>
  </si>
  <si>
    <t>Községgazdálkodás</t>
  </si>
  <si>
    <t>Strand</t>
  </si>
  <si>
    <t>Utak, hidak</t>
  </si>
  <si>
    <t>Társadalom és szocpol. Juttatás</t>
  </si>
  <si>
    <t>Átadott pénzeszközök</t>
  </si>
  <si>
    <t>Intézményfinanszírozás</t>
  </si>
  <si>
    <t>Felújítás, felhalmozás</t>
  </si>
  <si>
    <t>Hiteltörlesztés</t>
  </si>
  <si>
    <t>Rendszeres pénzbeli ellátás</t>
  </si>
  <si>
    <t>Társadalom és szoc.pol.</t>
  </si>
  <si>
    <t>Strand szolgáltatás</t>
  </si>
  <si>
    <t>Utak, hidak üzemeltetése</t>
  </si>
  <si>
    <t>Állategészségügyi tevékenység</t>
  </si>
  <si>
    <t>Felhalmozási célra átvett pénzeszközök</t>
  </si>
  <si>
    <t>Pénzmaradvány</t>
  </si>
  <si>
    <t>Tűzoltóság</t>
  </si>
  <si>
    <t>4/1.melléklet</t>
  </si>
  <si>
    <t>4/11.melléklet</t>
  </si>
  <si>
    <t>4/13.melléklet</t>
  </si>
  <si>
    <t>4/12.melléklet</t>
  </si>
  <si>
    <t>4/16.melléklet</t>
  </si>
  <si>
    <t>4/14.melléklet</t>
  </si>
  <si>
    <t>4/15.melléklet</t>
  </si>
  <si>
    <t>4/6.melléklet</t>
  </si>
  <si>
    <t>4/8.melléklet</t>
  </si>
  <si>
    <t>4/7.melléklet</t>
  </si>
  <si>
    <t>4/10.melléklet</t>
  </si>
  <si>
    <t>4/9.melléklet</t>
  </si>
  <si>
    <t>4/17.melléklet</t>
  </si>
  <si>
    <t>Felhalmozási célú átadás</t>
  </si>
  <si>
    <t>4/2.melléklet</t>
  </si>
  <si>
    <t>4/5.melléklet</t>
  </si>
  <si>
    <t>4/4.melléklet</t>
  </si>
  <si>
    <t>4/3.melléklet</t>
  </si>
  <si>
    <t>eredeti előirányzat</t>
  </si>
  <si>
    <t>Az önkormányzat által adott közvetett támogatások</t>
  </si>
  <si>
    <t xml:space="preserve">(kedvezmények) </t>
  </si>
  <si>
    <t>Tényleges</t>
  </si>
  <si>
    <t>bevétel</t>
  </si>
  <si>
    <t>Adott kedvezmények</t>
  </si>
  <si>
    <t xml:space="preserve">összege </t>
  </si>
  <si>
    <t>ezer Ft-ban !</t>
  </si>
  <si>
    <t>Iparűzési adó</t>
  </si>
  <si>
    <t>Intézményi bevételek</t>
  </si>
  <si>
    <t>Felhasználás</t>
  </si>
  <si>
    <t>Egyéb folyó kiadás</t>
  </si>
  <si>
    <t>teljesítés</t>
  </si>
  <si>
    <t>Ezer forintban!</t>
  </si>
  <si>
    <t>ESZKÖZÖK</t>
  </si>
  <si>
    <t>Sorszám</t>
  </si>
  <si>
    <t>Tárgyév</t>
  </si>
  <si>
    <t>Változás</t>
  </si>
  <si>
    <t>%-a</t>
  </si>
  <si>
    <t>1</t>
  </si>
  <si>
    <t>2</t>
  </si>
  <si>
    <t>3</t>
  </si>
  <si>
    <t>4</t>
  </si>
  <si>
    <t>5</t>
  </si>
  <si>
    <t xml:space="preserve">   1. Alapítás-átszervezés aktivált értéke </t>
  </si>
  <si>
    <t>01</t>
  </si>
  <si>
    <t xml:space="preserve">   2. Kísérleti fejlesztés aktivált értéke </t>
  </si>
  <si>
    <t>02</t>
  </si>
  <si>
    <t xml:space="preserve">   3. Vagyoni értékű jogok </t>
  </si>
  <si>
    <t xml:space="preserve">   4. Szellemi termékek</t>
  </si>
  <si>
    <t xml:space="preserve">   5. Immateriális javakra adott előlegek</t>
  </si>
  <si>
    <t xml:space="preserve">   6. Immateriális javak értékhelyesbítése</t>
  </si>
  <si>
    <t xml:space="preserve"> I. Immateriális javak összesen (01+02+03+04+05+06) </t>
  </si>
  <si>
    <t xml:space="preserve">   1. Ingatlanok és kapcsolódó vagyoni értékű jogok</t>
  </si>
  <si>
    <t xml:space="preserve">   2. Gépek, berendezések és felszerelések </t>
  </si>
  <si>
    <t xml:space="preserve">   3. Járművek </t>
  </si>
  <si>
    <t xml:space="preserve">   4. Tenyészállatok </t>
  </si>
  <si>
    <t xml:space="preserve">   5. Beruházások, felújítások</t>
  </si>
  <si>
    <t xml:space="preserve">   6. Beruházásra adott előlegek </t>
  </si>
  <si>
    <t xml:space="preserve">   7. Állami készletek, tartalékok</t>
  </si>
  <si>
    <t xml:space="preserve">   8. Tárgyi eszközök értékhelyesbítése</t>
  </si>
  <si>
    <t xml:space="preserve"> II. Tárgyi eszközök összesen (08+..+15)</t>
  </si>
  <si>
    <t xml:space="preserve">   1. Egyéb tartós részesedés </t>
  </si>
  <si>
    <t xml:space="preserve">   2. Tartós hitelviszonyt megtestesítő értékpapír </t>
  </si>
  <si>
    <t xml:space="preserve">   3. Tartósan adott kölcsön </t>
  </si>
  <si>
    <t xml:space="preserve">   4. Hosszú lejáratú bankbetétek </t>
  </si>
  <si>
    <t xml:space="preserve">   5. Egyéb hosszú lejáratú követelések </t>
  </si>
  <si>
    <t xml:space="preserve">   6. Befektetett pénzügyi eszközök értékhelyesbítése</t>
  </si>
  <si>
    <t>III. Befektetett pénzügyi eszközök összesen (17+..+22)</t>
  </si>
  <si>
    <t xml:space="preserve">   1. Üzemeltetésre kezelésre átadott eszközök </t>
  </si>
  <si>
    <t xml:space="preserve">   2. Koncesszióba adott eszközök </t>
  </si>
  <si>
    <t xml:space="preserve">   3. Vagyonkezelésbe adott eszközök</t>
  </si>
  <si>
    <t xml:space="preserve">   4. Vagyonkezelésbe vett eszközök</t>
  </si>
  <si>
    <t xml:space="preserve">   5. Üzemeltetésre, kezelésre átadott koncesszióba adott, vagyonkezelésbe vett eszközök 
       értékhelyesbítése</t>
  </si>
  <si>
    <t>IV. Üzemeltetésre, kezelésre átadott, koncesszióba adott vagyonkezelésbe vett eszközök (24+…+28)</t>
  </si>
  <si>
    <t>A) BEFEKTETETT ESZKÖZÖK ÖSSZESEN (07+16+23+29)</t>
  </si>
  <si>
    <t xml:space="preserve">   1. Anyagok </t>
  </si>
  <si>
    <t xml:space="preserve">   2. Befejezetlen termelés és félkész termékek</t>
  </si>
  <si>
    <t xml:space="preserve">   3. Növendék-, hízó és egyéb állatok</t>
  </si>
  <si>
    <t xml:space="preserve">   4. Késztermékek</t>
  </si>
  <si>
    <t xml:space="preserve">   5. Áruk, betétdíjas göngyölegek, közvetített szolgáltatásokés követelés fejében 
       átvett eszközök, készletek</t>
  </si>
  <si>
    <t xml:space="preserve"> I. Készletek összesen (31+..+35)</t>
  </si>
  <si>
    <t xml:space="preserve">   1. Követelések áruszállításból, szolgáltatásból (vevők)</t>
  </si>
  <si>
    <t xml:space="preserve">   2. Adósok</t>
  </si>
  <si>
    <t xml:space="preserve">   3. Rövid lejáratú kölcsönök </t>
  </si>
  <si>
    <t xml:space="preserve">   4. Egyéb követelések </t>
  </si>
  <si>
    <t xml:space="preserve">         Ebből: -  tartósan adott kölcsönökből a mérlegfordulónapot követő egy éven belül 
                         esedékes részlet</t>
  </si>
  <si>
    <t xml:space="preserve">                     - támogatási program előlege</t>
  </si>
  <si>
    <t xml:space="preserve">                     - támogatási programok szabálytalan kifizetése miatti követelés</t>
  </si>
  <si>
    <t xml:space="preserve"> II. Követelések összesen (37+38+39+40)</t>
  </si>
  <si>
    <t xml:space="preserve">   1. Egyéb részesedés</t>
  </si>
  <si>
    <t xml:space="preserve">   2. Forgatási célú hitelviszonyt megtestesítő értékpapírok</t>
  </si>
  <si>
    <t xml:space="preserve"> III. Értékpapírok összesen (45+46)</t>
  </si>
  <si>
    <t xml:space="preserve">   1. Pénztárak, csekkek, betétkönyvek </t>
  </si>
  <si>
    <t xml:space="preserve">   2. Költségvetési bankszámlák </t>
  </si>
  <si>
    <t xml:space="preserve">   3. Elszámolási számlák </t>
  </si>
  <si>
    <t xml:space="preserve">   4. Idegen pénzeszközök számlái </t>
  </si>
  <si>
    <t xml:space="preserve"> IV. Pénzeszközök összesen (48+49+50+51)</t>
  </si>
  <si>
    <t xml:space="preserve">   1. Költségvetési aktív függő elszámolások</t>
  </si>
  <si>
    <t xml:space="preserve">   2. Költségvetési aktív átfutó elszámolások</t>
  </si>
  <si>
    <t xml:space="preserve">   3. Költségvetési aktív kiegyenlítő elszámolások</t>
  </si>
  <si>
    <t xml:space="preserve">   3. Költségvetésen kívüli aktív pénzügyi elszámolások</t>
  </si>
  <si>
    <t xml:space="preserve"> V. Egyéb aktív pénzügyi elszámolások összesen (53+54+55+56)</t>
  </si>
  <si>
    <t>B) FORGÓESZKÖZÖK ÖSSZESEN  (36+44+47+52+57)</t>
  </si>
  <si>
    <t>ESZKÖZÖK ÖSSZESEN  (30+58)</t>
  </si>
  <si>
    <t>FORRÁSOK</t>
  </si>
  <si>
    <t xml:space="preserve">   1. Induló tőke (411.)</t>
  </si>
  <si>
    <t xml:space="preserve">   2. Tőkeváltozások (412.)</t>
  </si>
  <si>
    <t xml:space="preserve">   3. Értékelési tartalék (417.)</t>
  </si>
  <si>
    <t xml:space="preserve"> D) SAJÁT TŐKE ÖSSZESEN (60+61+62)</t>
  </si>
  <si>
    <t xml:space="preserve">   1. Költségvetési tartalék elszámolása </t>
  </si>
  <si>
    <t xml:space="preserve">   2. Költségvetési pénzmaradvány </t>
  </si>
  <si>
    <t xml:space="preserve">   3. Kiadási megtakarítás </t>
  </si>
  <si>
    <t xml:space="preserve">   4. Bevételi lemaradás </t>
  </si>
  <si>
    <t xml:space="preserve">   5. Előirányzat-maradvány </t>
  </si>
  <si>
    <t xml:space="preserve">  I. Költségvetési tartalékok összesen (64+…+68)</t>
  </si>
  <si>
    <t xml:space="preserve">   1. Vállalkozási tartalék elszámolása </t>
  </si>
  <si>
    <t xml:space="preserve">   2. Vállalkozási tevékenység eredménye </t>
  </si>
  <si>
    <t xml:space="preserve">   3. Vállalkozási tevékenység kiadási megtakarítása </t>
  </si>
  <si>
    <t xml:space="preserve">   4. Vállalkozási tevékenység bevételi lemaradása </t>
  </si>
  <si>
    <t xml:space="preserve"> II. Vállalkozási tartalékok összesen (70+…+73)</t>
  </si>
  <si>
    <t>E) TARTALÉKOK ÖSSZESEN (69+74)</t>
  </si>
  <si>
    <t xml:space="preserve">   1. Hosszú lejáratra kapott kölcsönök</t>
  </si>
  <si>
    <t xml:space="preserve">   2. Tartozások fejlesztési célú kötvénykibocsátásból </t>
  </si>
  <si>
    <t xml:space="preserve">   3. Tartozások működési célú kötvénykibocsátásból </t>
  </si>
  <si>
    <t xml:space="preserve">   4. Beruházási és fejlesztési célú hitelek</t>
  </si>
  <si>
    <t xml:space="preserve">   5. Egyéb hosszú lejáratú kötelezettségek </t>
  </si>
  <si>
    <t xml:space="preserve"> I. Hosszú lejáratú kötelezettségek összesen (76+..+80)</t>
  </si>
  <si>
    <t xml:space="preserve">   1. Rövid lejáratú kölcsönök</t>
  </si>
  <si>
    <t xml:space="preserve">   2. Rövid lejáratú hitelek</t>
  </si>
  <si>
    <t xml:space="preserve">   3. Kötelezettségek áruszállításból és szolgáltatásból (szállítók)</t>
  </si>
  <si>
    <t xml:space="preserve">          Ebből:    - tárgyévi költségvetést terhelő szállítói kötelezettségek</t>
  </si>
  <si>
    <t xml:space="preserve">                       - tárgyévet követő évet terhelő szállítói kötelezettségek</t>
  </si>
  <si>
    <t xml:space="preserve">   4. Egyéb rövid lejáratú kötelezettségek </t>
  </si>
  <si>
    <t xml:space="preserve">    Ebből: - váltótartozások</t>
  </si>
  <si>
    <t xml:space="preserve">              - munkaválalókkal szembeni kötelezettségek</t>
  </si>
  <si>
    <t xml:space="preserve">              - költségvetéssel szembeni kötelezettségek</t>
  </si>
  <si>
    <t xml:space="preserve">              - iparűzési adó feltöltés miatti kötelezettség</t>
  </si>
  <si>
    <t xml:space="preserve">              - helyi adó túlfizetés</t>
  </si>
  <si>
    <t xml:space="preserve">              - szabálytalan kifizetések miatti kötelezettségek</t>
  </si>
  <si>
    <t xml:space="preserve">              - beruházási, fejlesztési hitelek (kötvények) következő évet terhelő 
                 törlesztő részletei</t>
  </si>
  <si>
    <t xml:space="preserve">              - felhalmozási célú kötvénykibocsátásból származó tartozások következő évet 
                 terhelő törlesztő részletei</t>
  </si>
  <si>
    <t xml:space="preserve">              - tartozás működési célú kötvénykibocsátásból származó tartozások következő
                évet terhelő törlesztő részletei</t>
  </si>
  <si>
    <t xml:space="preserve">              - egyéb hosszú lejáratú kötelezettségek következő évet terhelő törlesztő részletei</t>
  </si>
  <si>
    <t xml:space="preserve">              
- tárgyévi költségvetést terhelő egyéb rövid lejáratú kötelezettségek
      </t>
  </si>
  <si>
    <t xml:space="preserve">              
- egyéb különféle kötelezettségek
      </t>
  </si>
  <si>
    <t xml:space="preserve"> II. Rövid lejáratú kötelezettségek összesen (82+83+84+87)</t>
  </si>
  <si>
    <t xml:space="preserve">   1. Költségvetési passzív függő elszámolások</t>
  </si>
  <si>
    <t xml:space="preserve">   2. Költségvetési passzív átfutó elszámolások</t>
  </si>
  <si>
    <t xml:space="preserve">   3. Költségvetési passzív kiegyenlítő elszámolások</t>
  </si>
  <si>
    <t xml:space="preserve">   4. Költségvetésen kívüli passzív pénzügyi elszámolások </t>
  </si>
  <si>
    <t xml:space="preserve">       Ebből: - Költségvetésen kívüli letéti elszámolások</t>
  </si>
  <si>
    <t xml:space="preserve">                 - Nemzetközi támogatási programok deviza elszámolása</t>
  </si>
  <si>
    <t>III. Egyéb passzív pénzügyi elszámolások összesen (101+…+104)</t>
  </si>
  <si>
    <t>F) KÖTELEZETTSÉGEK ÖSSZESEN (81+100+107)</t>
  </si>
  <si>
    <t>FORRÁSOK ÖSSZESEN  (63+75+108)</t>
  </si>
  <si>
    <t>Útépítés</t>
  </si>
  <si>
    <t>2008.</t>
  </si>
  <si>
    <t>2009.</t>
  </si>
  <si>
    <t>Bejáratok akadálymentesítése</t>
  </si>
  <si>
    <t>Fedett pihenőhely medence feltöltésével</t>
  </si>
  <si>
    <t>Digitális kamera</t>
  </si>
  <si>
    <t>Számítógépek programmal (5 db)</t>
  </si>
  <si>
    <t>Irattári polcrendszer</t>
  </si>
  <si>
    <t>Távfűtés</t>
  </si>
  <si>
    <t>Társasházak "fűtéskorszerűsítése" (Átadott PH.)</t>
  </si>
  <si>
    <t>Klapka u. vízelvezetés tervezés, kivitelezés</t>
  </si>
  <si>
    <t>Temető terület kisajátítás</t>
  </si>
  <si>
    <t>Kolumbáriumok telepítése</t>
  </si>
  <si>
    <t>Útépítés (Kazinczi, Katona J. - Szőlőskert, Bocskai - Zalai, Akácfa, Diófa - Madách)</t>
  </si>
  <si>
    <t>Köztisztaság</t>
  </si>
  <si>
    <t>Szelektív hulladékgyűjtő szigetek kialakítása</t>
  </si>
  <si>
    <t>Településszerkezeti terv felülvizsgálata (PH.)</t>
  </si>
  <si>
    <t>Sugár út felújítása</t>
  </si>
  <si>
    <t>Beruházások összesen:</t>
  </si>
  <si>
    <t>Berhidai út 54. műanyag lambéria csere</t>
  </si>
  <si>
    <t>Biztonsági rácsok cseréje</t>
  </si>
  <si>
    <t>Panelprogram (Átadott)</t>
  </si>
  <si>
    <t>Bérlakások felújítása</t>
  </si>
  <si>
    <t>Rövid lejáratú kölcsönök nyújtása, törlesztése</t>
  </si>
  <si>
    <t>2008.évi</t>
  </si>
  <si>
    <t>1.Saját bevételek</t>
  </si>
  <si>
    <t xml:space="preserve">   Idegenforgalmi adó / PÓTLÉK,BÍRSÁG/</t>
  </si>
  <si>
    <t xml:space="preserve">  Helyben maradó rész</t>
  </si>
  <si>
    <t xml:space="preserve">  Kiegészítés</t>
  </si>
  <si>
    <t xml:space="preserve">  Normatív részesedés</t>
  </si>
  <si>
    <t xml:space="preserve">   Egyéb átvett pénzeszközök</t>
  </si>
  <si>
    <t xml:space="preserve">   Központosított állami támogatás</t>
  </si>
  <si>
    <t>Passzív elszámolások</t>
  </si>
  <si>
    <t xml:space="preserve">   Forráshiány ( felhalmozási célú hitel )</t>
  </si>
  <si>
    <t xml:space="preserve">2008.évi </t>
  </si>
  <si>
    <t xml:space="preserve">   Tartósan adott kölcsönök</t>
  </si>
  <si>
    <t>Tárgyi eszk., föld és immat.javak felhalmozása</t>
  </si>
  <si>
    <t>Államháztartáson belüli felhalm.átut.</t>
  </si>
  <si>
    <t>Államháztartáson kívüli felhalm. átutalások</t>
  </si>
  <si>
    <t>Nagyértékű tárgyi eszközök felújítása</t>
  </si>
  <si>
    <t xml:space="preserve"> 15.</t>
  </si>
  <si>
    <t xml:space="preserve">Beruházások áfa egyenlege  </t>
  </si>
  <si>
    <t xml:space="preserve"> 16.</t>
  </si>
  <si>
    <t>Részesedések</t>
  </si>
  <si>
    <t xml:space="preserve"> 17.</t>
  </si>
  <si>
    <t xml:space="preserve"> 18.</t>
  </si>
  <si>
    <t xml:space="preserve"> 19.</t>
  </si>
  <si>
    <t xml:space="preserve"> 20.</t>
  </si>
  <si>
    <t xml:space="preserve"> 21.</t>
  </si>
  <si>
    <t xml:space="preserve"> 22.</t>
  </si>
  <si>
    <t xml:space="preserve"> 23.</t>
  </si>
  <si>
    <t xml:space="preserve"> 24.</t>
  </si>
  <si>
    <t xml:space="preserve"> 25.</t>
  </si>
  <si>
    <t xml:space="preserve"> 26.</t>
  </si>
  <si>
    <t xml:space="preserve"> 27.</t>
  </si>
  <si>
    <t xml:space="preserve"> 28.</t>
  </si>
  <si>
    <t xml:space="preserve"> 29.</t>
  </si>
  <si>
    <t xml:space="preserve"> 30.</t>
  </si>
  <si>
    <t xml:space="preserve"> 31.</t>
  </si>
  <si>
    <t xml:space="preserve"> 32.</t>
  </si>
  <si>
    <t xml:space="preserve">              Pétfürdői Önkormányzat                </t>
  </si>
  <si>
    <t>2008. ÉVI KÖLTSÉGVETÉSÉNEK</t>
  </si>
  <si>
    <t>PÉNZÜGYI MÉRLEGE</t>
  </si>
  <si>
    <t>IV. mód. előirányzat</t>
  </si>
  <si>
    <t>( Önkormányzati szinten )</t>
  </si>
  <si>
    <t xml:space="preserve"> (Önkormányzati szinten )</t>
  </si>
  <si>
    <t>Cím neve, száma</t>
  </si>
  <si>
    <t>Alcím neve, száma</t>
  </si>
  <si>
    <t>Állami hozzájárulások és támogatások</t>
  </si>
  <si>
    <t>Fejlesztési célú pénzeszköz átadás</t>
  </si>
  <si>
    <t>Közterület felügyelet</t>
  </si>
  <si>
    <t>Felszíni vízelvezetés</t>
  </si>
  <si>
    <t>"Panelkuckó" Napköziotthonos Óvoda</t>
  </si>
  <si>
    <t>4/18.melléklet</t>
  </si>
  <si>
    <t>4/19.melléklet</t>
  </si>
  <si>
    <t>előirányzata feladatonként</t>
  </si>
  <si>
    <t xml:space="preserve">                                              </t>
  </si>
  <si>
    <t>Teljes</t>
  </si>
  <si>
    <t>költség igény</t>
  </si>
  <si>
    <t>kezdési és</t>
  </si>
  <si>
    <t>2007. XII.31-ig</t>
  </si>
  <si>
    <t>műszaki mentőlétra</t>
  </si>
  <si>
    <t>Interaktív tábla</t>
  </si>
  <si>
    <t>Szirén könyvtárprogram</t>
  </si>
  <si>
    <t>Fénymásoló (2 db)</t>
  </si>
  <si>
    <t>Számítógépek</t>
  </si>
  <si>
    <t>Intézmény elhelyezés</t>
  </si>
  <si>
    <t>Gumitégla aljzat</t>
  </si>
  <si>
    <t>Kerítés + lábazat</t>
  </si>
  <si>
    <t>Udvari játékok</t>
  </si>
  <si>
    <t>Emelet műszaki, fszt. iroda klimatizálása</t>
  </si>
  <si>
    <t>Számítógép + program (3 db)</t>
  </si>
  <si>
    <t>Projektor + vetítővászon + notebook MS Windows XP op.rendszerrel és MS Office 2007 programmal</t>
  </si>
  <si>
    <t>Számítógép nyomtatóval (területi védőnők)</t>
  </si>
  <si>
    <t>Védőnői szolgálat akadálymentesítés</t>
  </si>
  <si>
    <t>Hivatali gépkocsi</t>
  </si>
  <si>
    <t>Számítógépek programmal (2 db)</t>
  </si>
  <si>
    <t>Irodai polcok</t>
  </si>
  <si>
    <t>Szünetmentes szervergéphez</t>
  </si>
  <si>
    <t>Monitor (3 db)</t>
  </si>
  <si>
    <t xml:space="preserve">Fénymásoló és hálózati nyomtató   </t>
  </si>
  <si>
    <t>Térképtároló szekrény</t>
  </si>
  <si>
    <t>Számítógépek programmal (3 db) - Orvosi rendelők</t>
  </si>
  <si>
    <t>Fűkasza, tisztító-polírózó alapgép</t>
  </si>
  <si>
    <t>Fogorvosi rendelő - szekrény</t>
  </si>
  <si>
    <t>Fűtési rendszer korszerűsítés v. felhasználói hőközpontok kiépítése (PH.)</t>
  </si>
  <si>
    <t>Tanulmánytervek (PH.)</t>
  </si>
  <si>
    <t xml:space="preserve">Felszíni vízelvezetés </t>
  </si>
  <si>
    <t>Csapadékcsatorna építés (Újmandulás - Ösküi - Akácfa - Ifjúság)</t>
  </si>
  <si>
    <t>Vízelvezetés terv felülvizsgálat,  tervezés, engedélyeztetés (Temető u. - Hősök tere - Móra)</t>
  </si>
  <si>
    <t>Csatorna építés + műszaki ellenőrzés (Temető u.)</t>
  </si>
  <si>
    <t>Vízkár elhárítási terv</t>
  </si>
  <si>
    <t>Bánk Bán u. - garanciális visszatartás</t>
  </si>
  <si>
    <t>Garanciális visszatartás</t>
  </si>
  <si>
    <t xml:space="preserve">Ivóvíz </t>
  </si>
  <si>
    <t>Bocskai u. 49. vízi közmű hálózatra való rákötése (Községgazdálkodás)</t>
  </si>
  <si>
    <t>Ivóvízvezeték rekonstrukció (Átadott PH.)</t>
  </si>
  <si>
    <t>Kerítés</t>
  </si>
  <si>
    <t>Ravatalozóhoz vezető út és környéke térkő burkolat</t>
  </si>
  <si>
    <t>Nagykapu</t>
  </si>
  <si>
    <t>Urnakeszon</t>
  </si>
  <si>
    <t>Hydrogeologia - geodéziai vizsgálat, felmérés tanulmány készítése, üzemeltetés előkészítése</t>
  </si>
  <si>
    <t>Játszótéri eszközök pótlása, telepítése</t>
  </si>
  <si>
    <t>Térburkolat (Iskola mellett)</t>
  </si>
  <si>
    <t>Liszt F. utca - Berhidai úti lakótelep parkfelületeinek rendezése tanulmányterv</t>
  </si>
  <si>
    <t>Észak-Balatoni Térség Reg. Sz.hull.-kez.r. (Átadott)</t>
  </si>
  <si>
    <t>Elkészült tervek engedélyeztetés (Szőlőskert - Bőhm - Bánk Bán)</t>
  </si>
  <si>
    <t>Gyalogos átkelőhelyek (2 db) tervezés, kivitelezés</t>
  </si>
  <si>
    <t>Parkoló Liszt F. 5-7. engedélyeztetés, kivitelezés</t>
  </si>
  <si>
    <t>Parkoló Liszt F. 2-6. engedélyeztetés</t>
  </si>
  <si>
    <t>Parkoló Liszt F. 2-6. terveztetés</t>
  </si>
  <si>
    <t>Tervfelülvizsgálat, engedélyeztetés, tervezés (Babits - Bocskai - Névtelen - Temető u. - Móra)</t>
  </si>
  <si>
    <t xml:space="preserve">Útépítés (Szőlőskert - Bőhm - Bánk Bán - Babits - Bocskai - Névtelen - Temető - Cseri - Bánya)   </t>
  </si>
  <si>
    <t>Műszaki ellenőrzés</t>
  </si>
  <si>
    <t xml:space="preserve">Ösküi, Újmandulás, Akácfa, Ifjúság utcák terveztetése, engedélyeztetése </t>
  </si>
  <si>
    <t>Fűkasza (2 db)</t>
  </si>
  <si>
    <t>Ady E. - Temető u. - Berhidai u. - Eötvös utcák által határolt terület rendezésének tervezése</t>
  </si>
  <si>
    <t>Tiborc utca közvilágítás</t>
  </si>
  <si>
    <t>előirányzata célonként</t>
  </si>
  <si>
    <t>Tűzoltó laktanya udvarának térburkolat felújítása</t>
  </si>
  <si>
    <t>Nyílászáró csere garanciális visszatartás</t>
  </si>
  <si>
    <t>Tornaterem falszigetelés</t>
  </si>
  <si>
    <t>Hősök tere radiátorcsere befejezés + szelep</t>
  </si>
  <si>
    <t>Berhidai út 54. Hőfokszabályzó radiátorszelep</t>
  </si>
  <si>
    <t>Berhidai út 54. tornaterem sportpadló</t>
  </si>
  <si>
    <t>Berhidai út 54. sportpálya nézőtér - műkőpadok (gyártás, elhelyezés, tereprendezés)</t>
  </si>
  <si>
    <t>Berhidai út 54. sportpálya műanyag burkolat</t>
  </si>
  <si>
    <t>Fedlap süllyesztés (3 db)</t>
  </si>
  <si>
    <t>Elektromos hálózat felújítása</t>
  </si>
  <si>
    <t>Belső esővízelvezető rendszer</t>
  </si>
  <si>
    <t>Radiátor thermoszelepek</t>
  </si>
  <si>
    <t>Színházterem szellőzés</t>
  </si>
  <si>
    <t>Emelet járólapozás</t>
  </si>
  <si>
    <t>Polgármesteri Hivatal kiadási előirányzatai</t>
  </si>
  <si>
    <t>feladatonként</t>
  </si>
  <si>
    <t>IV. módosított előirányzat</t>
  </si>
  <si>
    <t>Felszíni  vízelvezetés</t>
  </si>
  <si>
    <t xml:space="preserve">Kölcsönök </t>
  </si>
  <si>
    <t>Aktív elszámolások</t>
  </si>
  <si>
    <t>Előző év (nyitó)</t>
  </si>
  <si>
    <t>lejárat és eszközök szerinti bontásban</t>
  </si>
  <si>
    <t>Ezer forintban</t>
  </si>
  <si>
    <t>2010.</t>
  </si>
  <si>
    <t>2011. után</t>
  </si>
  <si>
    <t>teljesíts</t>
  </si>
  <si>
    <t>értékpapír</t>
  </si>
  <si>
    <t>passzív elszámolások</t>
  </si>
  <si>
    <t>akív elszámolások</t>
  </si>
  <si>
    <t>értékpapír vás.</t>
  </si>
  <si>
    <t>Tartósan adott kölcsönök</t>
  </si>
  <si>
    <t>43.</t>
  </si>
  <si>
    <t>44.</t>
  </si>
  <si>
    <t>G/ Egyéb sajátos bevétel</t>
  </si>
  <si>
    <t>H/ Illetékek</t>
  </si>
  <si>
    <t>I/ Önkormányzatok sajátos működési bevételei</t>
  </si>
  <si>
    <t>J/ Felhalmozási és tőke jellegű bevételei</t>
  </si>
  <si>
    <t>8/2009. (IV.24. ) önk. rendelet 4/1-4/19. sz. mellékletei</t>
  </si>
  <si>
    <t>8/2009. ( IV.24. ) önk. rendelet 1. sz. melléklete</t>
  </si>
  <si>
    <t>8/2009. ( IV.24.) önk. rendelet 2. sz. melléklete</t>
  </si>
  <si>
    <t>8/2009. (IV.24.) önk. rendelet 3. sz. melléklete</t>
  </si>
  <si>
    <t>8/2009. (IV.24.) önk. rendelet 5. sz. melléklete</t>
  </si>
  <si>
    <t>8/2009. ( IV.24.) önk. rendelet 6. sz. melléklete</t>
  </si>
  <si>
    <t>8/2009. ( IV.24.) önk. rendelet 7. sz. melléklete</t>
  </si>
  <si>
    <t>8/2009. (IV.24. ) önk. rendelet 9. sz. melléklete</t>
  </si>
  <si>
    <t>8/2009.(IV.24.) sz. önk. rendelet 10. számú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</si>
</sst>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,###__;\-\ #,###__"/>
    <numFmt numFmtId="169" formatCode="#,##0.00\ _F_t;\-\ #,##0.00\ _F_t"/>
    <numFmt numFmtId="170" formatCode="00"/>
  </numFmts>
  <fonts count="28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9"/>
      <name val="Times New Roman CE"/>
      <family val="1"/>
      <charset val="238"/>
    </font>
    <font>
      <sz val="10"/>
      <name val="Times New Roman CE"/>
      <family val="1"/>
      <charset val="238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b/>
      <i/>
      <sz val="9"/>
      <name val="Times New Roman"/>
      <family val="1"/>
    </font>
    <font>
      <sz val="9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1"/>
      <name val="Times New Roman"/>
      <family val="1"/>
    </font>
    <font>
      <sz val="10"/>
      <color indexed="10"/>
      <name val="Arial CE"/>
      <charset val="238"/>
    </font>
    <font>
      <sz val="9"/>
      <color indexed="10"/>
      <name val="Arial CE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/>
    <xf numFmtId="0" fontId="2" fillId="0" borderId="3" xfId="0" applyFont="1" applyBorder="1"/>
    <xf numFmtId="0" fontId="3" fillId="0" borderId="3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" fillId="0" borderId="9" xfId="0" applyFont="1" applyBorder="1"/>
    <xf numFmtId="0" fontId="7" fillId="0" borderId="0" xfId="0" applyFont="1"/>
    <xf numFmtId="0" fontId="7" fillId="0" borderId="4" xfId="0" applyFont="1" applyBorder="1"/>
    <xf numFmtId="0" fontId="7" fillId="0" borderId="2" xfId="0" applyFont="1" applyBorder="1"/>
    <xf numFmtId="0" fontId="8" fillId="0" borderId="10" xfId="0" applyFont="1" applyBorder="1"/>
    <xf numFmtId="0" fontId="8" fillId="0" borderId="2" xfId="0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15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7" xfId="0" applyFont="1" applyBorder="1"/>
    <xf numFmtId="0" fontId="7" fillId="2" borderId="15" xfId="0" applyFont="1" applyFill="1" applyBorder="1"/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/>
    <xf numFmtId="0" fontId="8" fillId="0" borderId="17" xfId="0" applyFont="1" applyBorder="1"/>
    <xf numFmtId="0" fontId="8" fillId="0" borderId="24" xfId="0" applyFont="1" applyBorder="1"/>
    <xf numFmtId="0" fontId="8" fillId="0" borderId="25" xfId="0" applyFont="1" applyBorder="1"/>
    <xf numFmtId="0" fontId="7" fillId="0" borderId="3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8" fillId="0" borderId="8" xfId="0" applyFont="1" applyBorder="1"/>
    <xf numFmtId="0" fontId="7" fillId="0" borderId="16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30" xfId="0" applyFont="1" applyBorder="1"/>
    <xf numFmtId="0" fontId="8" fillId="0" borderId="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0" xfId="0" applyFont="1" applyBorder="1"/>
    <xf numFmtId="0" fontId="7" fillId="0" borderId="20" xfId="0" applyFont="1" applyBorder="1"/>
    <xf numFmtId="0" fontId="8" fillId="0" borderId="2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7" fillId="0" borderId="8" xfId="0" applyFont="1" applyBorder="1"/>
    <xf numFmtId="0" fontId="7" fillId="0" borderId="40" xfId="0" applyFont="1" applyBorder="1"/>
    <xf numFmtId="0" fontId="9" fillId="0" borderId="15" xfId="0" applyFont="1" applyBorder="1"/>
    <xf numFmtId="0" fontId="9" fillId="0" borderId="34" xfId="0" applyFont="1" applyBorder="1"/>
    <xf numFmtId="0" fontId="9" fillId="0" borderId="3" xfId="0" applyFont="1" applyBorder="1"/>
    <xf numFmtId="0" fontId="8" fillId="0" borderId="16" xfId="0" applyFont="1" applyBorder="1"/>
    <xf numFmtId="0" fontId="8" fillId="0" borderId="15" xfId="0" applyFont="1" applyBorder="1"/>
    <xf numFmtId="0" fontId="7" fillId="2" borderId="8" xfId="0" applyFont="1" applyFill="1" applyBorder="1"/>
    <xf numFmtId="0" fontId="9" fillId="0" borderId="40" xfId="0" applyFont="1" applyBorder="1"/>
    <xf numFmtId="0" fontId="9" fillId="0" borderId="1" xfId="0" applyFont="1" applyBorder="1"/>
    <xf numFmtId="0" fontId="10" fillId="0" borderId="2" xfId="0" applyFont="1" applyBorder="1"/>
    <xf numFmtId="0" fontId="7" fillId="0" borderId="41" xfId="0" applyFont="1" applyBorder="1"/>
    <xf numFmtId="0" fontId="7" fillId="0" borderId="42" xfId="0" applyFont="1" applyBorder="1"/>
    <xf numFmtId="0" fontId="7" fillId="2" borderId="43" xfId="0" applyFont="1" applyFill="1" applyBorder="1"/>
    <xf numFmtId="0" fontId="6" fillId="0" borderId="1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40" xfId="0" applyFont="1" applyBorder="1"/>
    <xf numFmtId="0" fontId="7" fillId="0" borderId="23" xfId="0" applyFont="1" applyBorder="1"/>
    <xf numFmtId="0" fontId="7" fillId="0" borderId="10" xfId="0" applyFont="1" applyBorder="1"/>
    <xf numFmtId="0" fontId="3" fillId="0" borderId="8" xfId="0" applyFont="1" applyBorder="1" applyAlignment="1">
      <alignment horizontal="right"/>
    </xf>
    <xf numFmtId="0" fontId="3" fillId="0" borderId="15" xfId="0" applyFont="1" applyBorder="1"/>
    <xf numFmtId="0" fontId="2" fillId="0" borderId="44" xfId="0" applyFont="1" applyBorder="1"/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2" fillId="0" borderId="12" xfId="0" applyFont="1" applyBorder="1"/>
    <xf numFmtId="0" fontId="2" fillId="0" borderId="40" xfId="0" applyFont="1" applyBorder="1"/>
    <xf numFmtId="0" fontId="2" fillId="0" borderId="33" xfId="0" applyFont="1" applyBorder="1"/>
    <xf numFmtId="0" fontId="3" fillId="0" borderId="34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3" fillId="0" borderId="12" xfId="0" applyFont="1" applyBorder="1"/>
    <xf numFmtId="0" fontId="0" fillId="0" borderId="0" xfId="0" applyBorder="1"/>
    <xf numFmtId="0" fontId="8" fillId="0" borderId="33" xfId="0" applyFont="1" applyBorder="1"/>
    <xf numFmtId="0" fontId="8" fillId="0" borderId="3" xfId="0" applyFont="1" applyBorder="1"/>
    <xf numFmtId="0" fontId="7" fillId="0" borderId="0" xfId="0" applyFont="1" applyBorder="1" applyAlignment="1">
      <alignment horizontal="center"/>
    </xf>
    <xf numFmtId="0" fontId="8" fillId="0" borderId="41" xfId="0" applyFont="1" applyBorder="1"/>
    <xf numFmtId="0" fontId="7" fillId="0" borderId="36" xfId="0" applyFont="1" applyBorder="1"/>
    <xf numFmtId="0" fontId="7" fillId="0" borderId="9" xfId="0" applyFont="1" applyBorder="1"/>
    <xf numFmtId="0" fontId="10" fillId="0" borderId="3" xfId="0" applyFont="1" applyBorder="1"/>
    <xf numFmtId="0" fontId="8" fillId="0" borderId="9" xfId="0" applyFont="1" applyBorder="1"/>
    <xf numFmtId="0" fontId="8" fillId="0" borderId="45" xfId="0" applyFont="1" applyBorder="1"/>
    <xf numFmtId="0" fontId="0" fillId="2" borderId="27" xfId="0" applyFill="1" applyBorder="1"/>
    <xf numFmtId="0" fontId="8" fillId="0" borderId="27" xfId="0" applyFont="1" applyBorder="1"/>
    <xf numFmtId="0" fontId="8" fillId="0" borderId="1" xfId="0" applyFont="1" applyBorder="1"/>
    <xf numFmtId="0" fontId="7" fillId="0" borderId="22" xfId="0" applyFont="1" applyBorder="1"/>
    <xf numFmtId="0" fontId="7" fillId="0" borderId="46" xfId="0" applyFont="1" applyBorder="1"/>
    <xf numFmtId="0" fontId="7" fillId="0" borderId="47" xfId="0" applyFont="1" applyBorder="1"/>
    <xf numFmtId="0" fontId="7" fillId="0" borderId="28" xfId="0" applyFont="1" applyBorder="1" applyAlignment="1">
      <alignment horizontal="right"/>
    </xf>
    <xf numFmtId="0" fontId="8" fillId="0" borderId="48" xfId="0" applyFont="1" applyBorder="1" applyAlignment="1">
      <alignment horizontal="center"/>
    </xf>
    <xf numFmtId="0" fontId="7" fillId="0" borderId="49" xfId="0" applyFont="1" applyBorder="1"/>
    <xf numFmtId="0" fontId="7" fillId="0" borderId="50" xfId="0" applyFont="1" applyBorder="1"/>
    <xf numFmtId="0" fontId="9" fillId="0" borderId="43" xfId="0" applyFont="1" applyBorder="1"/>
    <xf numFmtId="0" fontId="8" fillId="0" borderId="43" xfId="0" applyFont="1" applyBorder="1"/>
    <xf numFmtId="0" fontId="9" fillId="0" borderId="49" xfId="0" applyFont="1" applyBorder="1"/>
    <xf numFmtId="0" fontId="7" fillId="3" borderId="46" xfId="0" applyFont="1" applyFill="1" applyBorder="1"/>
    <xf numFmtId="0" fontId="10" fillId="0" borderId="46" xfId="0" applyFont="1" applyBorder="1"/>
    <xf numFmtId="0" fontId="7" fillId="0" borderId="51" xfId="0" applyFont="1" applyBorder="1"/>
    <xf numFmtId="0" fontId="1" fillId="0" borderId="20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2" xfId="0" applyFont="1" applyBorder="1"/>
    <xf numFmtId="0" fontId="10" fillId="0" borderId="49" xfId="0" applyFont="1" applyBorder="1"/>
    <xf numFmtId="0" fontId="10" fillId="0" borderId="47" xfId="0" applyFont="1" applyBorder="1"/>
    <xf numFmtId="0" fontId="10" fillId="0" borderId="1" xfId="0" applyFont="1" applyBorder="1"/>
    <xf numFmtId="0" fontId="7" fillId="3" borderId="3" xfId="0" applyFont="1" applyFill="1" applyBorder="1"/>
    <xf numFmtId="0" fontId="10" fillId="0" borderId="20" xfId="0" applyFont="1" applyBorder="1"/>
    <xf numFmtId="0" fontId="8" fillId="0" borderId="53" xfId="0" applyFont="1" applyBorder="1"/>
    <xf numFmtId="0" fontId="3" fillId="0" borderId="54" xfId="0" applyFont="1" applyBorder="1" applyAlignment="1">
      <alignment horizontal="center"/>
    </xf>
    <xf numFmtId="0" fontId="2" fillId="0" borderId="55" xfId="0" applyFont="1" applyBorder="1"/>
    <xf numFmtId="0" fontId="9" fillId="0" borderId="53" xfId="0" applyFont="1" applyBorder="1"/>
    <xf numFmtId="0" fontId="8" fillId="0" borderId="56" xfId="0" applyFont="1" applyBorder="1" applyAlignment="1">
      <alignment horizontal="center"/>
    </xf>
    <xf numFmtId="0" fontId="8" fillId="0" borderId="5" xfId="0" applyFont="1" applyBorder="1"/>
    <xf numFmtId="0" fontId="9" fillId="0" borderId="41" xfId="0" applyFont="1" applyBorder="1"/>
    <xf numFmtId="0" fontId="10" fillId="0" borderId="22" xfId="0" applyFont="1" applyBorder="1"/>
    <xf numFmtId="0" fontId="7" fillId="0" borderId="57" xfId="0" applyFont="1" applyBorder="1"/>
    <xf numFmtId="0" fontId="8" fillId="0" borderId="46" xfId="0" applyFont="1" applyBorder="1"/>
    <xf numFmtId="0" fontId="8" fillId="0" borderId="36" xfId="0" applyFont="1" applyBorder="1"/>
    <xf numFmtId="0" fontId="9" fillId="0" borderId="5" xfId="0" applyFont="1" applyBorder="1"/>
    <xf numFmtId="0" fontId="9" fillId="0" borderId="9" xfId="0" applyFont="1" applyBorder="1"/>
    <xf numFmtId="0" fontId="9" fillId="0" borderId="46" xfId="0" applyFont="1" applyBorder="1"/>
    <xf numFmtId="0" fontId="3" fillId="0" borderId="49" xfId="0" applyFont="1" applyBorder="1"/>
    <xf numFmtId="0" fontId="2" fillId="0" borderId="49" xfId="0" applyFont="1" applyBorder="1"/>
    <xf numFmtId="0" fontId="7" fillId="0" borderId="3" xfId="0" applyFont="1" applyBorder="1" applyAlignment="1">
      <alignment horizontal="right"/>
    </xf>
    <xf numFmtId="0" fontId="10" fillId="0" borderId="50" xfId="0" applyFont="1" applyBorder="1"/>
    <xf numFmtId="0" fontId="7" fillId="0" borderId="26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" fillId="0" borderId="17" xfId="0" applyFont="1" applyBorder="1"/>
    <xf numFmtId="0" fontId="1" fillId="0" borderId="33" xfId="0" applyFont="1" applyBorder="1"/>
    <xf numFmtId="49" fontId="12" fillId="0" borderId="0" xfId="0" applyNumberFormat="1" applyFont="1" applyAlignment="1" applyProtection="1">
      <alignment horizontal="center" vertical="center"/>
    </xf>
    <xf numFmtId="0" fontId="7" fillId="0" borderId="36" xfId="0" applyFont="1" applyBorder="1" applyAlignment="1">
      <alignment horizontal="right"/>
    </xf>
    <xf numFmtId="0" fontId="0" fillId="0" borderId="0" xfId="0" applyAlignment="1" applyProtection="1">
      <alignment vertical="center" wrapText="1"/>
    </xf>
    <xf numFmtId="0" fontId="11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49" fontId="15" fillId="0" borderId="8" xfId="0" applyNumberFormat="1" applyFont="1" applyBorder="1" applyAlignment="1" applyProtection="1">
      <alignment horizontal="center" vertical="center" wrapText="1"/>
    </xf>
    <xf numFmtId="49" fontId="15" fillId="0" borderId="15" xfId="0" applyNumberFormat="1" applyFont="1" applyBorder="1" applyAlignment="1" applyProtection="1">
      <alignment horizontal="center" vertical="center"/>
    </xf>
    <xf numFmtId="0" fontId="11" fillId="0" borderId="58" xfId="0" applyFont="1" applyBorder="1" applyAlignment="1" applyProtection="1">
      <alignment horizontal="left" vertical="center" wrapText="1"/>
    </xf>
    <xf numFmtId="49" fontId="11" fillId="0" borderId="45" xfId="0" applyNumberFormat="1" applyFont="1" applyBorder="1" applyAlignment="1" applyProtection="1">
      <alignment horizontal="center" vertical="center"/>
    </xf>
    <xf numFmtId="168" fontId="11" fillId="0" borderId="42" xfId="0" applyNumberFormat="1" applyFont="1" applyBorder="1" applyAlignment="1" applyProtection="1">
      <alignment horizontal="right" vertical="center"/>
      <protection locked="0"/>
    </xf>
    <xf numFmtId="0" fontId="11" fillId="0" borderId="34" xfId="0" applyFont="1" applyBorder="1" applyAlignment="1" applyProtection="1">
      <alignment horizontal="left" vertical="center" wrapText="1"/>
    </xf>
    <xf numFmtId="49" fontId="11" fillId="0" borderId="3" xfId="0" applyNumberFormat="1" applyFont="1" applyBorder="1" applyAlignment="1" applyProtection="1">
      <alignment horizontal="center" vertical="center"/>
    </xf>
    <xf numFmtId="168" fontId="11" fillId="0" borderId="3" xfId="0" applyNumberFormat="1" applyFont="1" applyBorder="1" applyAlignment="1" applyProtection="1">
      <alignment horizontal="right" vertical="center"/>
      <protection locked="0"/>
    </xf>
    <xf numFmtId="168" fontId="11" fillId="0" borderId="49" xfId="0" applyNumberFormat="1" applyFont="1" applyBorder="1" applyAlignment="1" applyProtection="1">
      <alignment horizontal="right" vertical="center"/>
      <protection locked="0"/>
    </xf>
    <xf numFmtId="0" fontId="11" fillId="0" borderId="33" xfId="0" applyFont="1" applyBorder="1" applyAlignment="1" applyProtection="1">
      <alignment horizontal="left" vertical="center" wrapText="1"/>
    </xf>
    <xf numFmtId="170" fontId="11" fillId="0" borderId="2" xfId="0" applyNumberFormat="1" applyFont="1" applyBorder="1" applyAlignment="1" applyProtection="1">
      <alignment horizontal="center" vertical="center"/>
    </xf>
    <xf numFmtId="170" fontId="11" fillId="0" borderId="3" xfId="0" applyNumberFormat="1" applyFont="1" applyBorder="1" applyAlignment="1" applyProtection="1">
      <alignment horizontal="center" vertical="center"/>
    </xf>
    <xf numFmtId="168" fontId="11" fillId="0" borderId="2" xfId="0" applyNumberFormat="1" applyFont="1" applyBorder="1" applyAlignment="1" applyProtection="1">
      <alignment horizontal="right" vertical="center"/>
      <protection locked="0"/>
    </xf>
    <xf numFmtId="168" fontId="11" fillId="0" borderId="20" xfId="0" applyNumberFormat="1" applyFont="1" applyBorder="1" applyAlignment="1" applyProtection="1">
      <alignment horizontal="right" vertical="center"/>
      <protection locked="0"/>
    </xf>
    <xf numFmtId="0" fontId="11" fillId="0" borderId="34" xfId="0" applyFont="1" applyBorder="1" applyAlignment="1" applyProtection="1">
      <alignment vertical="center" wrapText="1"/>
    </xf>
    <xf numFmtId="170" fontId="11" fillId="0" borderId="1" xfId="0" applyNumberFormat="1" applyFont="1" applyBorder="1" applyAlignment="1" applyProtection="1">
      <alignment horizontal="center" vertical="center"/>
    </xf>
    <xf numFmtId="0" fontId="17" fillId="0" borderId="0" xfId="0" applyFont="1" applyAlignment="1" applyProtection="1">
      <alignment vertical="center"/>
      <protection locked="0"/>
    </xf>
    <xf numFmtId="170" fontId="11" fillId="0" borderId="49" xfId="0" applyNumberFormat="1" applyFont="1" applyBorder="1" applyAlignment="1" applyProtection="1">
      <alignment horizontal="center" vertical="center"/>
    </xf>
    <xf numFmtId="0" fontId="15" fillId="4" borderId="25" xfId="0" applyFont="1" applyFill="1" applyBorder="1" applyAlignment="1" applyProtection="1">
      <alignment horizontal="left" vertical="center" wrapText="1"/>
    </xf>
    <xf numFmtId="170" fontId="11" fillId="4" borderId="53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15" fillId="0" borderId="25" xfId="0" applyNumberFormat="1" applyFont="1" applyBorder="1" applyAlignment="1" applyProtection="1">
      <alignment horizontal="center" vertical="center" wrapText="1"/>
    </xf>
    <xf numFmtId="49" fontId="15" fillId="0" borderId="9" xfId="0" applyNumberFormat="1" applyFont="1" applyBorder="1" applyAlignment="1" applyProtection="1">
      <alignment horizontal="center" vertical="center"/>
    </xf>
    <xf numFmtId="49" fontId="15" fillId="0" borderId="36" xfId="0" applyNumberFormat="1" applyFont="1" applyBorder="1" applyAlignment="1" applyProtection="1">
      <alignment horizontal="center" vertical="center"/>
    </xf>
    <xf numFmtId="49" fontId="17" fillId="0" borderId="0" xfId="0" applyNumberFormat="1" applyFont="1" applyAlignment="1" applyProtection="1">
      <alignment horizontal="center" vertical="center"/>
    </xf>
    <xf numFmtId="170" fontId="11" fillId="0" borderId="45" xfId="0" applyNumberFormat="1" applyFont="1" applyBorder="1" applyAlignment="1" applyProtection="1">
      <alignment horizontal="center" vertical="center"/>
    </xf>
    <xf numFmtId="168" fontId="11" fillId="0" borderId="1" xfId="0" applyNumberFormat="1" applyFont="1" applyBorder="1" applyAlignment="1" applyProtection="1">
      <alignment horizontal="right" vertical="center"/>
      <protection locked="0"/>
    </xf>
    <xf numFmtId="168" fontId="11" fillId="0" borderId="36" xfId="0" applyNumberFormat="1" applyFont="1" applyBorder="1" applyAlignment="1" applyProtection="1">
      <alignment horizontal="right" vertical="center"/>
      <protection locked="0"/>
    </xf>
    <xf numFmtId="0" fontId="11" fillId="0" borderId="34" xfId="0" applyFont="1" applyBorder="1" applyAlignment="1" applyProtection="1">
      <alignment horizontal="left" vertical="center" wrapText="1" indent="4"/>
    </xf>
    <xf numFmtId="0" fontId="15" fillId="4" borderId="27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0" fontId="7" fillId="0" borderId="0" xfId="0" applyFont="1" applyAlignment="1">
      <alignment horizontal="right"/>
    </xf>
    <xf numFmtId="0" fontId="8" fillId="0" borderId="31" xfId="0" applyFont="1" applyBorder="1" applyAlignment="1">
      <alignment horizontal="center"/>
    </xf>
    <xf numFmtId="0" fontId="9" fillId="0" borderId="25" xfId="0" applyFont="1" applyBorder="1"/>
    <xf numFmtId="0" fontId="7" fillId="0" borderId="5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29" xfId="0" applyFont="1" applyBorder="1"/>
    <xf numFmtId="0" fontId="7" fillId="0" borderId="39" xfId="0" applyFont="1" applyBorder="1"/>
    <xf numFmtId="0" fontId="7" fillId="0" borderId="59" xfId="0" applyFont="1" applyBorder="1"/>
    <xf numFmtId="0" fontId="7" fillId="0" borderId="60" xfId="0" applyFont="1" applyBorder="1"/>
    <xf numFmtId="0" fontId="19" fillId="0" borderId="46" xfId="0" applyFont="1" applyBorder="1"/>
    <xf numFmtId="0" fontId="18" fillId="0" borderId="46" xfId="0" applyFont="1" applyBorder="1"/>
    <xf numFmtId="0" fontId="19" fillId="0" borderId="55" xfId="0" applyFont="1" applyBorder="1"/>
    <xf numFmtId="0" fontId="2" fillId="0" borderId="3" xfId="0" applyFont="1" applyBorder="1" applyAlignment="1">
      <alignment horizontal="left" indent="1"/>
    </xf>
    <xf numFmtId="0" fontId="8" fillId="0" borderId="61" xfId="0" applyFont="1" applyBorder="1"/>
    <xf numFmtId="0" fontId="20" fillId="0" borderId="0" xfId="0" applyFont="1"/>
    <xf numFmtId="0" fontId="2" fillId="0" borderId="37" xfId="0" applyFont="1" applyBorder="1"/>
    <xf numFmtId="0" fontId="3" fillId="0" borderId="46" xfId="0" applyFont="1" applyBorder="1"/>
    <xf numFmtId="0" fontId="2" fillId="0" borderId="46" xfId="0" applyFont="1" applyBorder="1"/>
    <xf numFmtId="0" fontId="5" fillId="0" borderId="46" xfId="0" applyFont="1" applyBorder="1"/>
    <xf numFmtId="0" fontId="2" fillId="0" borderId="47" xfId="0" applyFont="1" applyBorder="1"/>
    <xf numFmtId="0" fontId="3" fillId="0" borderId="61" xfId="0" applyFont="1" applyBorder="1"/>
    <xf numFmtId="0" fontId="19" fillId="0" borderId="3" xfId="0" applyFont="1" applyBorder="1"/>
    <xf numFmtId="0" fontId="8" fillId="0" borderId="30" xfId="0" applyFont="1" applyBorder="1" applyAlignment="1">
      <alignment horizontal="center"/>
    </xf>
    <xf numFmtId="0" fontId="8" fillId="0" borderId="20" xfId="0" applyFont="1" applyBorder="1"/>
    <xf numFmtId="0" fontId="8" fillId="0" borderId="22" xfId="0" applyFont="1" applyBorder="1"/>
    <xf numFmtId="0" fontId="8" fillId="0" borderId="49" xfId="0" applyFont="1" applyBorder="1"/>
    <xf numFmtId="0" fontId="7" fillId="3" borderId="49" xfId="0" applyFont="1" applyFill="1" applyBorder="1"/>
    <xf numFmtId="168" fontId="16" fillId="4" borderId="43" xfId="0" applyNumberFormat="1" applyFont="1" applyFill="1" applyBorder="1" applyAlignment="1" applyProtection="1">
      <alignment vertical="center"/>
    </xf>
    <xf numFmtId="168" fontId="15" fillId="4" borderId="43" xfId="0" applyNumberFormat="1" applyFont="1" applyFill="1" applyBorder="1" applyAlignment="1" applyProtection="1">
      <alignment vertical="center"/>
    </xf>
    <xf numFmtId="168" fontId="11" fillId="0" borderId="12" xfId="0" applyNumberFormat="1" applyFont="1" applyBorder="1" applyAlignment="1" applyProtection="1">
      <alignment horizontal="right" vertical="center"/>
      <protection locked="0"/>
    </xf>
    <xf numFmtId="168" fontId="11" fillId="0" borderId="54" xfId="0" applyNumberFormat="1" applyFont="1" applyBorder="1" applyAlignment="1" applyProtection="1">
      <alignment horizontal="right" vertical="center"/>
      <protection locked="0"/>
    </xf>
    <xf numFmtId="168" fontId="11" fillId="0" borderId="48" xfId="0" applyNumberFormat="1" applyFont="1" applyBorder="1" applyAlignment="1" applyProtection="1">
      <alignment horizontal="right" vertical="center"/>
      <protection locked="0"/>
    </xf>
    <xf numFmtId="168" fontId="11" fillId="0" borderId="21" xfId="0" applyNumberFormat="1" applyFont="1" applyBorder="1" applyAlignment="1" applyProtection="1">
      <alignment horizontal="right" vertical="center"/>
      <protection locked="0"/>
    </xf>
    <xf numFmtId="168" fontId="11" fillId="0" borderId="55" xfId="0" applyNumberFormat="1" applyFont="1" applyBorder="1" applyAlignment="1" applyProtection="1">
      <alignment horizontal="right" vertical="center"/>
      <protection locked="0"/>
    </xf>
    <xf numFmtId="168" fontId="11" fillId="0" borderId="45" xfId="0" applyNumberFormat="1" applyFont="1" applyBorder="1" applyAlignment="1" applyProtection="1">
      <alignment horizontal="right" vertical="center"/>
      <protection locked="0"/>
    </xf>
    <xf numFmtId="168" fontId="15" fillId="4" borderId="15" xfId="0" applyNumberFormat="1" applyFont="1" applyFill="1" applyBorder="1" applyAlignment="1" applyProtection="1">
      <alignment horizontal="right" vertical="center"/>
    </xf>
    <xf numFmtId="168" fontId="16" fillId="4" borderId="15" xfId="0" applyNumberFormat="1" applyFont="1" applyFill="1" applyBorder="1" applyAlignment="1" applyProtection="1">
      <alignment horizontal="right" vertical="center"/>
    </xf>
    <xf numFmtId="0" fontId="11" fillId="0" borderId="35" xfId="0" applyFont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 wrapText="1"/>
    </xf>
    <xf numFmtId="170" fontId="11" fillId="4" borderId="15" xfId="0" applyNumberFormat="1" applyFont="1" applyFill="1" applyBorder="1" applyAlignment="1" applyProtection="1">
      <alignment horizontal="center" vertical="center"/>
    </xf>
    <xf numFmtId="0" fontId="11" fillId="0" borderId="35" xfId="0" applyFont="1" applyBorder="1" applyAlignment="1" applyProtection="1">
      <alignment vertical="center" wrapText="1"/>
    </xf>
    <xf numFmtId="170" fontId="11" fillId="0" borderId="36" xfId="0" applyNumberFormat="1" applyFont="1" applyBorder="1" applyAlignment="1" applyProtection="1">
      <alignment horizontal="center" vertical="center"/>
    </xf>
    <xf numFmtId="0" fontId="11" fillId="0" borderId="33" xfId="0" applyFont="1" applyBorder="1" applyAlignment="1" applyProtection="1">
      <alignment vertical="center" wrapText="1"/>
    </xf>
    <xf numFmtId="0" fontId="16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vertical="center" wrapText="1"/>
    </xf>
    <xf numFmtId="0" fontId="11" fillId="0" borderId="40" xfId="0" applyFont="1" applyBorder="1" applyAlignment="1" applyProtection="1">
      <alignment vertical="center" wrapText="1"/>
    </xf>
    <xf numFmtId="0" fontId="11" fillId="0" borderId="35" xfId="0" applyFont="1" applyBorder="1" applyAlignment="1" applyProtection="1">
      <alignment horizontal="left" vertical="center" wrapText="1" indent="4"/>
    </xf>
    <xf numFmtId="170" fontId="11" fillId="4" borderId="10" xfId="0" applyNumberFormat="1" applyFont="1" applyFill="1" applyBorder="1" applyAlignment="1" applyProtection="1">
      <alignment horizontal="center" vertical="center"/>
    </xf>
    <xf numFmtId="0" fontId="15" fillId="4" borderId="17" xfId="0" applyFont="1" applyFill="1" applyBorder="1" applyAlignment="1" applyProtection="1">
      <alignment vertical="center" wrapText="1"/>
    </xf>
    <xf numFmtId="170" fontId="11" fillId="4" borderId="4" xfId="0" applyNumberFormat="1" applyFont="1" applyFill="1" applyBorder="1" applyAlignment="1" applyProtection="1">
      <alignment horizontal="center" vertical="center"/>
    </xf>
    <xf numFmtId="0" fontId="11" fillId="0" borderId="40" xfId="0" applyFont="1" applyBorder="1" applyAlignment="1" applyProtection="1">
      <alignment horizontal="left" vertical="center" wrapText="1"/>
    </xf>
    <xf numFmtId="0" fontId="16" fillId="4" borderId="8" xfId="0" applyFont="1" applyFill="1" applyBorder="1" applyAlignment="1" applyProtection="1">
      <alignment horizontal="left" vertical="center" wrapText="1"/>
    </xf>
    <xf numFmtId="170" fontId="11" fillId="4" borderId="52" xfId="0" applyNumberFormat="1" applyFont="1" applyFill="1" applyBorder="1" applyAlignment="1" applyProtection="1">
      <alignment horizontal="center" vertical="center"/>
    </xf>
    <xf numFmtId="0" fontId="11" fillId="0" borderId="58" xfId="0" applyFont="1" applyBorder="1" applyAlignment="1" applyProtection="1">
      <alignment vertical="center" wrapText="1"/>
    </xf>
    <xf numFmtId="0" fontId="16" fillId="4" borderId="17" xfId="0" applyFont="1" applyFill="1" applyBorder="1" applyAlignment="1" applyProtection="1">
      <alignment vertical="center" wrapText="1"/>
    </xf>
    <xf numFmtId="170" fontId="11" fillId="0" borderId="50" xfId="0" applyNumberFormat="1" applyFont="1" applyBorder="1" applyAlignment="1" applyProtection="1">
      <alignment horizontal="center" vertical="center"/>
    </xf>
    <xf numFmtId="0" fontId="16" fillId="4" borderId="23" xfId="0" applyFont="1" applyFill="1" applyBorder="1" applyAlignment="1" applyProtection="1">
      <alignment vertical="center" wrapText="1"/>
    </xf>
    <xf numFmtId="170" fontId="11" fillId="4" borderId="43" xfId="0" applyNumberFormat="1" applyFont="1" applyFill="1" applyBorder="1" applyAlignment="1" applyProtection="1">
      <alignment horizontal="center" vertical="center"/>
    </xf>
    <xf numFmtId="168" fontId="15" fillId="4" borderId="15" xfId="0" applyNumberFormat="1" applyFont="1" applyFill="1" applyBorder="1" applyAlignment="1" applyProtection="1">
      <alignment vertical="center"/>
    </xf>
    <xf numFmtId="168" fontId="16" fillId="4" borderId="15" xfId="0" applyNumberFormat="1" applyFont="1" applyFill="1" applyBorder="1" applyAlignment="1" applyProtection="1">
      <alignment vertical="center"/>
    </xf>
    <xf numFmtId="0" fontId="7" fillId="0" borderId="45" xfId="0" applyFont="1" applyBorder="1"/>
    <xf numFmtId="0" fontId="7" fillId="0" borderId="40" xfId="0" applyFont="1" applyBorder="1" applyAlignment="1">
      <alignment horizontal="left" indent="2"/>
    </xf>
    <xf numFmtId="0" fontId="7" fillId="0" borderId="35" xfId="0" applyFont="1" applyBorder="1" applyAlignment="1">
      <alignment horizontal="left" indent="2"/>
    </xf>
    <xf numFmtId="0" fontId="7" fillId="0" borderId="34" xfId="0" applyFont="1" applyBorder="1" applyAlignment="1">
      <alignment horizontal="left" indent="2"/>
    </xf>
    <xf numFmtId="0" fontId="7" fillId="0" borderId="25" xfId="0" applyFont="1" applyBorder="1" applyAlignment="1">
      <alignment horizontal="left" indent="2"/>
    </xf>
    <xf numFmtId="0" fontId="7" fillId="0" borderId="3" xfId="0" applyFont="1" applyFill="1" applyBorder="1"/>
    <xf numFmtId="0" fontId="8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 wrapText="1" indent="2"/>
    </xf>
    <xf numFmtId="0" fontId="0" fillId="0" borderId="3" xfId="0" applyBorder="1"/>
    <xf numFmtId="0" fontId="7" fillId="0" borderId="36" xfId="0" applyFont="1" applyFill="1" applyBorder="1"/>
    <xf numFmtId="0" fontId="0" fillId="0" borderId="36" xfId="0" applyBorder="1"/>
    <xf numFmtId="0" fontId="8" fillId="0" borderId="2" xfId="0" applyFont="1" applyFill="1" applyBorder="1"/>
    <xf numFmtId="0" fontId="7" fillId="0" borderId="35" xfId="0" applyFont="1" applyBorder="1" applyAlignment="1">
      <alignment horizontal="left" wrapText="1" indent="2"/>
    </xf>
    <xf numFmtId="0" fontId="0" fillId="0" borderId="2" xfId="0" applyBorder="1"/>
    <xf numFmtId="0" fontId="7" fillId="0" borderId="40" xfId="0" applyFont="1" applyBorder="1" applyAlignment="1">
      <alignment horizontal="left" wrapText="1" indent="2"/>
    </xf>
    <xf numFmtId="0" fontId="8" fillId="0" borderId="62" xfId="0" applyFont="1" applyBorder="1"/>
    <xf numFmtId="0" fontId="7" fillId="0" borderId="56" xfId="0" applyFont="1" applyBorder="1" applyAlignment="1">
      <alignment horizontal="center"/>
    </xf>
    <xf numFmtId="0" fontId="7" fillId="0" borderId="56" xfId="0" applyFont="1" applyBorder="1"/>
    <xf numFmtId="0" fontId="7" fillId="0" borderId="53" xfId="0" applyFont="1" applyBorder="1"/>
    <xf numFmtId="0" fontId="7" fillId="0" borderId="49" xfId="0" applyFont="1" applyFill="1" applyBorder="1"/>
    <xf numFmtId="0" fontId="7" fillId="0" borderId="56" xfId="0" applyFont="1" applyFill="1" applyBorder="1"/>
    <xf numFmtId="0" fontId="8" fillId="0" borderId="20" xfId="0" applyFont="1" applyFill="1" applyBorder="1"/>
    <xf numFmtId="0" fontId="7" fillId="0" borderId="34" xfId="0" applyFont="1" applyBorder="1" applyAlignment="1">
      <alignment horizontal="left" indent="2" shrinkToFit="1"/>
    </xf>
    <xf numFmtId="0" fontId="7" fillId="0" borderId="33" xfId="0" applyFont="1" applyBorder="1" applyAlignment="1">
      <alignment horizontal="left" indent="2"/>
    </xf>
    <xf numFmtId="0" fontId="7" fillId="0" borderId="5" xfId="0" applyFont="1" applyBorder="1"/>
    <xf numFmtId="0" fontId="3" fillId="0" borderId="21" xfId="0" applyFont="1" applyBorder="1" applyAlignment="1">
      <alignment horizontal="center"/>
    </xf>
    <xf numFmtId="0" fontId="19" fillId="0" borderId="49" xfId="0" applyFont="1" applyBorder="1"/>
    <xf numFmtId="0" fontId="5" fillId="0" borderId="49" xfId="0" applyFont="1" applyBorder="1"/>
    <xf numFmtId="0" fontId="2" fillId="0" borderId="54" xfId="0" applyFont="1" applyBorder="1"/>
    <xf numFmtId="0" fontId="3" fillId="0" borderId="41" xfId="0" applyFont="1" applyBorder="1"/>
    <xf numFmtId="0" fontId="3" fillId="0" borderId="50" xfId="0" applyFont="1" applyBorder="1" applyAlignment="1">
      <alignment horizontal="center"/>
    </xf>
    <xf numFmtId="0" fontId="3" fillId="0" borderId="55" xfId="0" applyFont="1" applyBorder="1"/>
    <xf numFmtId="1" fontId="1" fillId="0" borderId="52" xfId="0" applyNumberFormat="1" applyFont="1" applyBorder="1"/>
    <xf numFmtId="1" fontId="1" fillId="0" borderId="20" xfId="0" applyNumberFormat="1" applyFont="1" applyBorder="1"/>
    <xf numFmtId="1" fontId="1" fillId="0" borderId="4" xfId="0" applyNumberFormat="1" applyFont="1" applyBorder="1"/>
    <xf numFmtId="1" fontId="1" fillId="0" borderId="2" xfId="0" applyNumberFormat="1" applyFont="1" applyBorder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3" fillId="0" borderId="3" xfId="0" applyFont="1" applyBorder="1" applyAlignment="1">
      <alignment horizontal="center"/>
    </xf>
    <xf numFmtId="0" fontId="18" fillId="0" borderId="49" xfId="0" applyFont="1" applyBorder="1"/>
    <xf numFmtId="0" fontId="21" fillId="0" borderId="55" xfId="0" applyFont="1" applyBorder="1"/>
    <xf numFmtId="0" fontId="22" fillId="0" borderId="0" xfId="0" applyFont="1"/>
    <xf numFmtId="0" fontId="3" fillId="0" borderId="47" xfId="0" applyFont="1" applyBorder="1" applyAlignment="1">
      <alignment horizontal="center"/>
    </xf>
    <xf numFmtId="0" fontId="23" fillId="0" borderId="0" xfId="0" applyFont="1"/>
    <xf numFmtId="0" fontId="3" fillId="0" borderId="2" xfId="0" applyFont="1" applyBorder="1" applyAlignment="1">
      <alignment horizontal="center" shrinkToFit="1"/>
    </xf>
    <xf numFmtId="0" fontId="3" fillId="0" borderId="22" xfId="0" applyFont="1" applyBorder="1" applyAlignment="1">
      <alignment horizontal="center" shrinkToFit="1"/>
    </xf>
    <xf numFmtId="0" fontId="24" fillId="0" borderId="0" xfId="0" applyFont="1"/>
    <xf numFmtId="0" fontId="18" fillId="0" borderId="3" xfId="0" applyFont="1" applyBorder="1"/>
    <xf numFmtId="0" fontId="21" fillId="0" borderId="3" xfId="0" applyFont="1" applyBorder="1"/>
    <xf numFmtId="0" fontId="21" fillId="0" borderId="46" xfId="0" applyFont="1" applyBorder="1"/>
    <xf numFmtId="0" fontId="20" fillId="0" borderId="19" xfId="0" applyFont="1" applyBorder="1"/>
    <xf numFmtId="0" fontId="0" fillId="0" borderId="0" xfId="0" applyFont="1"/>
    <xf numFmtId="0" fontId="1" fillId="0" borderId="0" xfId="0" applyFont="1" applyBorder="1" applyAlignment="1">
      <alignment horizont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3" fillId="0" borderId="20" xfId="0" applyFont="1" applyBorder="1" applyAlignment="1">
      <alignment horizontal="center" shrinkToFit="1"/>
    </xf>
    <xf numFmtId="0" fontId="6" fillId="0" borderId="2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 shrinkToFit="1"/>
    </xf>
    <xf numFmtId="0" fontId="1" fillId="0" borderId="28" xfId="0" applyFont="1" applyBorder="1"/>
    <xf numFmtId="0" fontId="1" fillId="0" borderId="63" xfId="0" applyFont="1" applyBorder="1" applyAlignment="1"/>
    <xf numFmtId="1" fontId="1" fillId="0" borderId="64" xfId="0" applyNumberFormat="1" applyFont="1" applyBorder="1"/>
    <xf numFmtId="0" fontId="1" fillId="0" borderId="29" xfId="0" applyFont="1" applyBorder="1"/>
    <xf numFmtId="1" fontId="1" fillId="0" borderId="29" xfId="0" applyNumberFormat="1" applyFont="1" applyBorder="1"/>
    <xf numFmtId="0" fontId="1" fillId="0" borderId="26" xfId="0" applyFont="1" applyBorder="1"/>
    <xf numFmtId="0" fontId="7" fillId="0" borderId="43" xfId="0" applyFont="1" applyBorder="1"/>
    <xf numFmtId="0" fontId="8" fillId="0" borderId="44" xfId="0" applyFont="1" applyBorder="1" applyAlignment="1">
      <alignment horizontal="left"/>
    </xf>
    <xf numFmtId="0" fontId="8" fillId="0" borderId="38" xfId="0" applyFont="1" applyBorder="1" applyAlignment="1">
      <alignment horizontal="left"/>
    </xf>
    <xf numFmtId="0" fontId="8" fillId="0" borderId="57" xfId="0" applyFont="1" applyBorder="1" applyAlignment="1">
      <alignment horizontal="center"/>
    </xf>
    <xf numFmtId="0" fontId="7" fillId="0" borderId="61" xfId="0" applyFont="1" applyBorder="1"/>
    <xf numFmtId="0" fontId="8" fillId="0" borderId="42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62" xfId="0" applyFont="1" applyBorder="1" applyAlignment="1">
      <alignment horizontal="center" shrinkToFit="1"/>
    </xf>
    <xf numFmtId="0" fontId="7" fillId="0" borderId="53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7" fillId="0" borderId="19" xfId="0" applyFont="1" applyBorder="1"/>
    <xf numFmtId="0" fontId="7" fillId="0" borderId="31" xfId="0" applyFont="1" applyBorder="1"/>
    <xf numFmtId="0" fontId="9" fillId="0" borderId="58" xfId="0" applyFont="1" applyBorder="1"/>
    <xf numFmtId="0" fontId="9" fillId="0" borderId="45" xfId="0" applyFont="1" applyBorder="1"/>
    <xf numFmtId="0" fontId="10" fillId="0" borderId="11" xfId="0" applyFont="1" applyBorder="1"/>
    <xf numFmtId="0" fontId="10" fillId="0" borderId="45" xfId="0" applyFont="1" applyBorder="1"/>
    <xf numFmtId="0" fontId="10" fillId="0" borderId="65" xfId="0" applyFont="1" applyBorder="1"/>
    <xf numFmtId="0" fontId="9" fillId="0" borderId="33" xfId="0" applyFont="1" applyBorder="1"/>
    <xf numFmtId="0" fontId="10" fillId="0" borderId="26" xfId="0" applyFont="1" applyBorder="1"/>
    <xf numFmtId="0" fontId="10" fillId="0" borderId="53" xfId="0" applyFont="1" applyBorder="1"/>
    <xf numFmtId="0" fontId="10" fillId="0" borderId="9" xfId="0" applyFont="1" applyBorder="1"/>
    <xf numFmtId="0" fontId="10" fillId="0" borderId="62" xfId="0" applyFont="1" applyBorder="1"/>
    <xf numFmtId="0" fontId="9" fillId="2" borderId="8" xfId="0" applyFont="1" applyFill="1" applyBorder="1"/>
    <xf numFmtId="0" fontId="9" fillId="0" borderId="23" xfId="0" applyFont="1" applyBorder="1"/>
    <xf numFmtId="0" fontId="10" fillId="0" borderId="55" xfId="0" applyFont="1" applyBorder="1"/>
    <xf numFmtId="0" fontId="8" fillId="0" borderId="66" xfId="0" applyFont="1" applyBorder="1"/>
    <xf numFmtId="0" fontId="3" fillId="0" borderId="67" xfId="0" applyFont="1" applyBorder="1" applyAlignment="1">
      <alignment horizontal="center"/>
    </xf>
    <xf numFmtId="0" fontId="3" fillId="0" borderId="5" xfId="0" applyFont="1" applyBorder="1" applyAlignment="1">
      <alignment horizontal="center" shrinkToFit="1"/>
    </xf>
    <xf numFmtId="0" fontId="7" fillId="0" borderId="14" xfId="0" applyFont="1" applyBorder="1"/>
    <xf numFmtId="0" fontId="9" fillId="0" borderId="2" xfId="0" applyFont="1" applyBorder="1"/>
    <xf numFmtId="0" fontId="10" fillId="0" borderId="37" xfId="0" applyFont="1" applyBorder="1"/>
    <xf numFmtId="0" fontId="10" fillId="0" borderId="5" xfId="0" applyFont="1" applyBorder="1"/>
    <xf numFmtId="0" fontId="9" fillId="0" borderId="17" xfId="0" applyFont="1" applyBorder="1"/>
    <xf numFmtId="0" fontId="9" fillId="0" borderId="4" xfId="0" applyFont="1" applyBorder="1"/>
    <xf numFmtId="0" fontId="10" fillId="0" borderId="52" xfId="0" applyFont="1" applyBorder="1"/>
    <xf numFmtId="0" fontId="10" fillId="0" borderId="4" xfId="0" applyFont="1" applyBorder="1"/>
    <xf numFmtId="0" fontId="10" fillId="0" borderId="67" xfId="0" applyFont="1" applyBorder="1"/>
    <xf numFmtId="0" fontId="10" fillId="0" borderId="12" xfId="0" applyFont="1" applyBorder="1"/>
    <xf numFmtId="0" fontId="9" fillId="0" borderId="35" xfId="0" applyFont="1" applyBorder="1"/>
    <xf numFmtId="0" fontId="9" fillId="0" borderId="36" xfId="0" applyFont="1" applyBorder="1"/>
    <xf numFmtId="0" fontId="10" fillId="0" borderId="56" xfId="0" applyFont="1" applyBorder="1"/>
    <xf numFmtId="0" fontId="10" fillId="0" borderId="36" xfId="0" applyFont="1" applyBorder="1"/>
    <xf numFmtId="0" fontId="10" fillId="0" borderId="57" xfId="0" applyFont="1" applyBorder="1"/>
    <xf numFmtId="0" fontId="10" fillId="0" borderId="15" xfId="0" applyFont="1" applyBorder="1"/>
    <xf numFmtId="0" fontId="0" fillId="0" borderId="0" xfId="0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 shrinkToFit="1"/>
    </xf>
    <xf numFmtId="0" fontId="3" fillId="0" borderId="67" xfId="0" applyFont="1" applyBorder="1" applyAlignment="1">
      <alignment horizontal="center" shrinkToFit="1"/>
    </xf>
    <xf numFmtId="0" fontId="6" fillId="0" borderId="17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6" fillId="0" borderId="67" xfId="0" applyFont="1" applyBorder="1" applyAlignment="1">
      <alignment horizontal="right"/>
    </xf>
    <xf numFmtId="0" fontId="7" fillId="0" borderId="57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68" xfId="0" applyFont="1" applyBorder="1"/>
    <xf numFmtId="0" fontId="7" fillId="0" borderId="54" xfId="0" applyFont="1" applyBorder="1"/>
    <xf numFmtId="0" fontId="7" fillId="0" borderId="48" xfId="0" applyFont="1" applyBorder="1"/>
    <xf numFmtId="0" fontId="8" fillId="0" borderId="3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9" fillId="0" borderId="35" xfId="0" applyFont="1" applyBorder="1" applyAlignment="1">
      <alignment horizontal="left" wrapText="1" indent="2"/>
    </xf>
    <xf numFmtId="0" fontId="8" fillId="0" borderId="36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2" xfId="0" applyFont="1" applyBorder="1"/>
    <xf numFmtId="0" fontId="7" fillId="0" borderId="67" xfId="0" applyFont="1" applyBorder="1"/>
    <xf numFmtId="0" fontId="7" fillId="0" borderId="46" xfId="0" applyFont="1" applyFill="1" applyBorder="1"/>
    <xf numFmtId="0" fontId="0" fillId="0" borderId="3" xfId="0" applyBorder="1" applyAlignment="1">
      <alignment horizontal="right"/>
    </xf>
    <xf numFmtId="0" fontId="0" fillId="0" borderId="36" xfId="0" applyBorder="1" applyAlignment="1">
      <alignment horizontal="right"/>
    </xf>
    <xf numFmtId="0" fontId="7" fillId="0" borderId="57" xfId="0" applyFont="1" applyFill="1" applyBorder="1"/>
    <xf numFmtId="0" fontId="8" fillId="0" borderId="58" xfId="0" applyFont="1" applyBorder="1" applyAlignment="1">
      <alignment horizontal="left"/>
    </xf>
    <xf numFmtId="0" fontId="8" fillId="0" borderId="45" xfId="0" applyFont="1" applyFill="1" applyBorder="1"/>
    <xf numFmtId="0" fontId="4" fillId="0" borderId="45" xfId="0" applyFont="1" applyBorder="1" applyAlignment="1">
      <alignment horizontal="right"/>
    </xf>
    <xf numFmtId="0" fontId="4" fillId="0" borderId="45" xfId="0" applyFont="1" applyBorder="1"/>
    <xf numFmtId="0" fontId="8" fillId="0" borderId="11" xfId="0" applyFont="1" applyFill="1" applyBorder="1"/>
    <xf numFmtId="0" fontId="8" fillId="0" borderId="37" xfId="0" applyFont="1" applyFill="1" applyBorder="1"/>
    <xf numFmtId="0" fontId="0" fillId="0" borderId="2" xfId="0" applyBorder="1" applyAlignment="1">
      <alignment horizontal="right"/>
    </xf>
    <xf numFmtId="0" fontId="8" fillId="0" borderId="22" xfId="0" applyFont="1" applyFill="1" applyBorder="1"/>
    <xf numFmtId="0" fontId="7" fillId="0" borderId="25" xfId="0" applyFont="1" applyBorder="1" applyAlignment="1">
      <alignment horizontal="left" wrapText="1" indent="2"/>
    </xf>
    <xf numFmtId="0" fontId="7" fillId="0" borderId="9" xfId="0" applyFont="1" applyFill="1" applyBorder="1"/>
    <xf numFmtId="0" fontId="0" fillId="0" borderId="9" xfId="0" applyBorder="1" applyAlignment="1">
      <alignment horizontal="right"/>
    </xf>
    <xf numFmtId="0" fontId="0" fillId="0" borderId="9" xfId="0" applyBorder="1"/>
    <xf numFmtId="0" fontId="7" fillId="0" borderId="53" xfId="0" applyFont="1" applyFill="1" applyBorder="1"/>
    <xf numFmtId="0" fontId="7" fillId="0" borderId="5" xfId="0" applyFont="1" applyFill="1" applyBorder="1"/>
    <xf numFmtId="0" fontId="19" fillId="0" borderId="25" xfId="0" applyFont="1" applyBorder="1" applyAlignment="1">
      <alignment horizontal="left" indent="2"/>
    </xf>
    <xf numFmtId="0" fontId="7" fillId="0" borderId="17" xfId="0" applyFont="1" applyBorder="1" applyAlignment="1">
      <alignment horizontal="left" wrapText="1" indent="2"/>
    </xf>
    <xf numFmtId="0" fontId="8" fillId="0" borderId="4" xfId="0" applyFont="1" applyBorder="1" applyAlignment="1">
      <alignment horizontal="right"/>
    </xf>
    <xf numFmtId="0" fontId="6" fillId="0" borderId="58" xfId="0" applyFont="1" applyBorder="1" applyAlignment="1">
      <alignment horizontal="left"/>
    </xf>
    <xf numFmtId="0" fontId="8" fillId="0" borderId="45" xfId="0" applyFont="1" applyBorder="1" applyAlignment="1">
      <alignment horizontal="right"/>
    </xf>
    <xf numFmtId="0" fontId="7" fillId="0" borderId="11" xfId="0" applyFont="1" applyBorder="1"/>
    <xf numFmtId="0" fontId="6" fillId="0" borderId="45" xfId="0" applyFont="1" applyBorder="1"/>
    <xf numFmtId="0" fontId="6" fillId="0" borderId="37" xfId="0" applyFont="1" applyBorder="1"/>
    <xf numFmtId="0" fontId="8" fillId="0" borderId="9" xfId="0" applyFont="1" applyBorder="1" applyAlignment="1">
      <alignment horizontal="right"/>
    </xf>
    <xf numFmtId="0" fontId="6" fillId="0" borderId="58" xfId="0" applyFont="1" applyBorder="1" applyAlignment="1">
      <alignment horizontal="left" wrapText="1"/>
    </xf>
    <xf numFmtId="0" fontId="8" fillId="0" borderId="10" xfId="0" applyFont="1" applyBorder="1" applyAlignment="1">
      <alignment horizontal="right"/>
    </xf>
    <xf numFmtId="0" fontId="7" fillId="0" borderId="57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45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55" xfId="0" applyFont="1" applyBorder="1"/>
    <xf numFmtId="0" fontId="7" fillId="0" borderId="33" xfId="0" applyFont="1" applyBorder="1" applyAlignment="1">
      <alignment horizontal="left" wrapText="1" indent="2"/>
    </xf>
    <xf numFmtId="0" fontId="7" fillId="0" borderId="24" xfId="0" applyFont="1" applyBorder="1"/>
    <xf numFmtId="0" fontId="7" fillId="0" borderId="21" xfId="0" applyFont="1" applyBorder="1"/>
    <xf numFmtId="0" fontId="8" fillId="0" borderId="21" xfId="0" applyFont="1" applyBorder="1"/>
    <xf numFmtId="0" fontId="8" fillId="0" borderId="17" xfId="0" applyFont="1" applyBorder="1" applyAlignment="1">
      <alignment horizontal="left"/>
    </xf>
    <xf numFmtId="0" fontId="8" fillId="0" borderId="67" xfId="0" applyFont="1" applyBorder="1"/>
    <xf numFmtId="0" fontId="7" fillId="0" borderId="7" xfId="0" applyFont="1" applyBorder="1"/>
    <xf numFmtId="0" fontId="7" fillId="0" borderId="66" xfId="0" applyFont="1" applyBorder="1"/>
    <xf numFmtId="0" fontId="13" fillId="0" borderId="11" xfId="0" applyFont="1" applyBorder="1" applyAlignment="1" applyProtection="1">
      <alignment horizontal="center" vertical="center" wrapText="1"/>
    </xf>
    <xf numFmtId="0" fontId="13" fillId="0" borderId="50" xfId="0" applyFont="1" applyBorder="1" applyAlignment="1" applyProtection="1">
      <alignment horizontal="centerContinuous" vertical="center"/>
    </xf>
    <xf numFmtId="49" fontId="15" fillId="0" borderId="43" xfId="0" applyNumberFormat="1" applyFont="1" applyBorder="1" applyAlignment="1" applyProtection="1">
      <alignment horizontal="center" vertical="center"/>
    </xf>
    <xf numFmtId="0" fontId="13" fillId="0" borderId="37" xfId="0" applyFont="1" applyBorder="1" applyAlignment="1" applyProtection="1">
      <alignment horizontal="center" vertical="center"/>
    </xf>
    <xf numFmtId="0" fontId="13" fillId="0" borderId="47" xfId="0" applyFont="1" applyBorder="1" applyAlignment="1" applyProtection="1">
      <alignment horizontal="center" vertical="center"/>
    </xf>
    <xf numFmtId="49" fontId="15" fillId="0" borderId="41" xfId="0" applyNumberFormat="1" applyFont="1" applyBorder="1" applyAlignment="1" applyProtection="1">
      <alignment horizontal="center" vertical="center"/>
    </xf>
    <xf numFmtId="169" fontId="11" fillId="4" borderId="37" xfId="0" applyNumberFormat="1" applyFont="1" applyFill="1" applyBorder="1" applyAlignment="1" applyProtection="1">
      <alignment horizontal="right" vertical="center"/>
    </xf>
    <xf numFmtId="169" fontId="11" fillId="4" borderId="22" xfId="0" applyNumberFormat="1" applyFont="1" applyFill="1" applyBorder="1" applyAlignment="1" applyProtection="1">
      <alignment horizontal="right" vertical="center"/>
    </xf>
    <xf numFmtId="169" fontId="11" fillId="4" borderId="46" xfId="0" applyNumberFormat="1" applyFont="1" applyFill="1" applyBorder="1" applyAlignment="1" applyProtection="1">
      <alignment horizontal="right" vertical="center"/>
    </xf>
    <xf numFmtId="169" fontId="11" fillId="4" borderId="47" xfId="0" applyNumberFormat="1" applyFont="1" applyFill="1" applyBorder="1" applyAlignment="1" applyProtection="1">
      <alignment horizontal="right" vertical="center"/>
    </xf>
    <xf numFmtId="169" fontId="11" fillId="4" borderId="41" xfId="0" applyNumberFormat="1" applyFont="1" applyFill="1" applyBorder="1" applyAlignment="1" applyProtection="1">
      <alignment horizontal="right" vertical="center"/>
    </xf>
    <xf numFmtId="169" fontId="11" fillId="4" borderId="57" xfId="0" applyNumberFormat="1" applyFont="1" applyFill="1" applyBorder="1" applyAlignment="1" applyProtection="1">
      <alignment horizontal="right" vertical="center"/>
    </xf>
    <xf numFmtId="0" fontId="13" fillId="0" borderId="45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Continuous" vertical="center"/>
    </xf>
    <xf numFmtId="168" fontId="11" fillId="0" borderId="10" xfId="0" applyNumberFormat="1" applyFont="1" applyBorder="1" applyAlignment="1" applyProtection="1">
      <alignment horizontal="right" vertical="center"/>
      <protection locked="0"/>
    </xf>
    <xf numFmtId="0" fontId="13" fillId="0" borderId="49" xfId="0" applyFont="1" applyBorder="1" applyAlignment="1" applyProtection="1">
      <alignment horizontal="centerContinuous" vertical="center"/>
    </xf>
    <xf numFmtId="49" fontId="15" fillId="0" borderId="56" xfId="0" applyNumberFormat="1" applyFont="1" applyBorder="1" applyAlignment="1" applyProtection="1">
      <alignment horizontal="center" vertical="center"/>
    </xf>
    <xf numFmtId="168" fontId="15" fillId="4" borderId="61" xfId="0" applyNumberFormat="1" applyFont="1" applyFill="1" applyBorder="1" applyAlignment="1" applyProtection="1">
      <alignment horizontal="right" vertical="center"/>
    </xf>
    <xf numFmtId="168" fontId="16" fillId="4" borderId="61" xfId="0" applyNumberFormat="1" applyFont="1" applyFill="1" applyBorder="1" applyAlignment="1" applyProtection="1">
      <alignment horizontal="right" vertical="center"/>
    </xf>
    <xf numFmtId="0" fontId="13" fillId="0" borderId="46" xfId="0" applyFont="1" applyBorder="1" applyAlignment="1" applyProtection="1">
      <alignment horizontal="center" vertical="center"/>
    </xf>
    <xf numFmtId="49" fontId="15" fillId="0" borderId="57" xfId="0" applyNumberFormat="1" applyFont="1" applyBorder="1" applyAlignment="1" applyProtection="1">
      <alignment horizontal="center" vertical="center"/>
    </xf>
    <xf numFmtId="169" fontId="11" fillId="4" borderId="22" xfId="0" applyNumberFormat="1" applyFont="1" applyFill="1" applyBorder="1" applyAlignment="1" applyProtection="1">
      <alignment horizontal="right" vertical="center" shrinkToFit="1"/>
    </xf>
    <xf numFmtId="0" fontId="13" fillId="0" borderId="3" xfId="0" applyFont="1" applyBorder="1" applyAlignment="1" applyProtection="1">
      <alignment horizontal="centerContinuous" vertical="center"/>
    </xf>
    <xf numFmtId="0" fontId="7" fillId="0" borderId="65" xfId="0" applyFont="1" applyBorder="1"/>
    <xf numFmtId="0" fontId="8" fillId="0" borderId="32" xfId="0" applyFont="1" applyBorder="1" applyAlignment="1">
      <alignment horizontal="center"/>
    </xf>
    <xf numFmtId="0" fontId="8" fillId="0" borderId="6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3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49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46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1" fillId="0" borderId="4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0" fontId="1" fillId="0" borderId="34" xfId="0" applyFont="1" applyBorder="1" applyAlignment="1">
      <alignment horizontal="left" vertical="center" indent="1"/>
    </xf>
    <xf numFmtId="0" fontId="7" fillId="0" borderId="69" xfId="0" applyFont="1" applyBorder="1" applyAlignment="1">
      <alignment horizontal="right"/>
    </xf>
    <xf numFmtId="0" fontId="7" fillId="0" borderId="59" xfId="0" applyFont="1" applyBorder="1" applyAlignment="1">
      <alignment horizontal="right"/>
    </xf>
    <xf numFmtId="0" fontId="7" fillId="0" borderId="60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8" fillId="0" borderId="66" xfId="0" applyFont="1" applyBorder="1" applyAlignment="1">
      <alignment horizontal="center"/>
    </xf>
    <xf numFmtId="0" fontId="7" fillId="0" borderId="61" xfId="0" applyFont="1" applyBorder="1" applyAlignment="1">
      <alignment horizontal="center"/>
    </xf>
    <xf numFmtId="0" fontId="7" fillId="0" borderId="51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8" fillId="0" borderId="4" xfId="0" applyFont="1" applyBorder="1" applyAlignment="1">
      <alignment horizontal="center" shrinkToFit="1"/>
    </xf>
    <xf numFmtId="0" fontId="2" fillId="0" borderId="40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1" fillId="0" borderId="15" xfId="0" applyFont="1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6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/>
    <xf numFmtId="0" fontId="1" fillId="0" borderId="0" xfId="0" applyFont="1" applyBorder="1" applyAlignment="1">
      <alignment horizontal="center"/>
    </xf>
    <xf numFmtId="0" fontId="6" fillId="0" borderId="18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shrinkToFit="1"/>
    </xf>
    <xf numFmtId="0" fontId="12" fillId="0" borderId="66" xfId="0" applyFont="1" applyBorder="1" applyAlignment="1" applyProtection="1">
      <alignment horizontal="right" vertical="center"/>
      <protection locked="0"/>
    </xf>
    <xf numFmtId="0" fontId="12" fillId="0" borderId="23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 textRotation="90"/>
    </xf>
    <xf numFmtId="0" fontId="13" fillId="0" borderId="4" xfId="0" applyFont="1" applyBorder="1" applyAlignment="1" applyProtection="1">
      <alignment horizontal="center" vertical="center" textRotation="90"/>
    </xf>
    <xf numFmtId="0" fontId="12" fillId="0" borderId="33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textRotation="90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zoomScaleNormal="100" workbookViewId="0">
      <selection sqref="A1:F1"/>
    </sheetView>
  </sheetViews>
  <sheetFormatPr defaultRowHeight="13.2" x14ac:dyDescent="0.25"/>
  <cols>
    <col min="1" max="1" width="5.109375" customWidth="1"/>
    <col min="2" max="2" width="42.5546875" customWidth="1"/>
    <col min="3" max="3" width="11.33203125" hidden="1" customWidth="1"/>
    <col min="4" max="6" width="13.6640625" style="224" customWidth="1"/>
    <col min="7" max="7" width="10.6640625" customWidth="1"/>
  </cols>
  <sheetData>
    <row r="1" spans="1:7" x14ac:dyDescent="0.25">
      <c r="A1" s="526" t="s">
        <v>558</v>
      </c>
      <c r="B1" s="526"/>
      <c r="C1" s="526"/>
      <c r="D1" s="526"/>
      <c r="E1" s="526"/>
      <c r="F1" s="526"/>
    </row>
    <row r="3" spans="1:7" x14ac:dyDescent="0.25">
      <c r="A3" s="527" t="s">
        <v>441</v>
      </c>
      <c r="B3" s="527"/>
      <c r="C3" s="527"/>
      <c r="D3" s="527"/>
      <c r="E3" s="527"/>
      <c r="F3" s="527"/>
      <c r="G3" s="1"/>
    </row>
    <row r="4" spans="1:7" x14ac:dyDescent="0.25">
      <c r="A4" s="527" t="s">
        <v>442</v>
      </c>
      <c r="B4" s="527"/>
      <c r="C4" s="527"/>
      <c r="D4" s="527"/>
      <c r="E4" s="527"/>
      <c r="F4" s="527"/>
    </row>
    <row r="5" spans="1:7" x14ac:dyDescent="0.25">
      <c r="A5" s="527" t="s">
        <v>443</v>
      </c>
      <c r="B5" s="527"/>
      <c r="C5" s="527"/>
      <c r="D5" s="527"/>
      <c r="E5" s="527"/>
      <c r="F5" s="527"/>
    </row>
    <row r="6" spans="1:7" x14ac:dyDescent="0.25">
      <c r="A6" s="525"/>
      <c r="B6" s="525"/>
      <c r="C6" s="525"/>
      <c r="D6" s="525"/>
      <c r="E6" s="525"/>
      <c r="F6" s="525"/>
    </row>
    <row r="7" spans="1:7" ht="13.8" thickBot="1" x14ac:dyDescent="0.3">
      <c r="A7" s="2"/>
      <c r="D7" s="2"/>
      <c r="E7" s="2"/>
      <c r="F7" s="2"/>
      <c r="G7" s="313"/>
    </row>
    <row r="8" spans="1:7" x14ac:dyDescent="0.25">
      <c r="A8" s="102"/>
      <c r="B8" s="103" t="s">
        <v>0</v>
      </c>
      <c r="C8" s="104"/>
      <c r="D8" s="105"/>
      <c r="E8" s="105"/>
      <c r="F8" s="225"/>
      <c r="G8" s="313"/>
    </row>
    <row r="9" spans="1:7" x14ac:dyDescent="0.25">
      <c r="A9" s="106" t="s">
        <v>1</v>
      </c>
      <c r="B9" s="8" t="s">
        <v>3</v>
      </c>
      <c r="C9" s="8" t="s">
        <v>4</v>
      </c>
      <c r="D9" s="147" t="s">
        <v>405</v>
      </c>
      <c r="E9" s="8" t="s">
        <v>405</v>
      </c>
      <c r="F9" s="314" t="s">
        <v>405</v>
      </c>
      <c r="G9" s="315"/>
    </row>
    <row r="10" spans="1:7" x14ac:dyDescent="0.25">
      <c r="A10" s="107" t="s">
        <v>2</v>
      </c>
      <c r="B10" s="4"/>
      <c r="C10" s="9" t="s">
        <v>5</v>
      </c>
      <c r="D10" s="295" t="s">
        <v>6</v>
      </c>
      <c r="E10" s="316" t="s">
        <v>444</v>
      </c>
      <c r="F10" s="317" t="s">
        <v>257</v>
      </c>
      <c r="G10" s="315"/>
    </row>
    <row r="11" spans="1:7" x14ac:dyDescent="0.25">
      <c r="A11" s="108" t="s">
        <v>7</v>
      </c>
      <c r="B11" s="6" t="s">
        <v>406</v>
      </c>
      <c r="C11" s="6">
        <f>SUM(C12+C13+C14+C15+C16+C17+C24+C25+C26)</f>
        <v>392421</v>
      </c>
      <c r="D11" s="160">
        <f>SUM(D12+D13+D14+D15+D16+D17+D24+D25+D26)</f>
        <v>631049</v>
      </c>
      <c r="E11" s="6">
        <f>SUM(E12+E13+E14+E15+E16+E17+E24+E25+E26)</f>
        <v>675282</v>
      </c>
      <c r="F11" s="226">
        <f>SUM(F12+F13+F14+F15+F16+F17+F23+F24+F25+F26)</f>
        <v>688152</v>
      </c>
      <c r="G11" s="313"/>
    </row>
    <row r="12" spans="1:7" x14ac:dyDescent="0.25">
      <c r="A12" s="109" t="s">
        <v>8</v>
      </c>
      <c r="B12" s="5" t="s">
        <v>9</v>
      </c>
      <c r="C12" s="5">
        <v>12280</v>
      </c>
      <c r="D12" s="148">
        <v>26585</v>
      </c>
      <c r="E12" s="5">
        <v>27115</v>
      </c>
      <c r="F12" s="227">
        <v>29996</v>
      </c>
      <c r="G12" s="313"/>
    </row>
    <row r="13" spans="1:7" x14ac:dyDescent="0.25">
      <c r="A13" s="109" t="s">
        <v>10</v>
      </c>
      <c r="B13" s="5" t="s">
        <v>11</v>
      </c>
      <c r="C13" s="5">
        <v>2933</v>
      </c>
      <c r="D13" s="148"/>
      <c r="E13" s="5"/>
      <c r="F13" s="227"/>
      <c r="G13" s="313"/>
    </row>
    <row r="14" spans="1:7" x14ac:dyDescent="0.25">
      <c r="A14" s="109" t="s">
        <v>12</v>
      </c>
      <c r="B14" s="5" t="s">
        <v>13</v>
      </c>
      <c r="C14" s="5">
        <v>26250</v>
      </c>
      <c r="D14" s="148"/>
      <c r="E14" s="5"/>
      <c r="F14" s="227"/>
      <c r="G14" s="313"/>
    </row>
    <row r="15" spans="1:7" x14ac:dyDescent="0.25">
      <c r="A15" s="109" t="s">
        <v>22</v>
      </c>
      <c r="B15" s="5" t="s">
        <v>14</v>
      </c>
      <c r="C15" s="5"/>
      <c r="D15" s="148"/>
      <c r="E15" s="5"/>
      <c r="F15" s="227"/>
      <c r="G15" s="313"/>
    </row>
    <row r="16" spans="1:7" x14ac:dyDescent="0.25">
      <c r="A16" s="109" t="s">
        <v>23</v>
      </c>
      <c r="B16" s="5" t="s">
        <v>15</v>
      </c>
      <c r="C16" s="5"/>
      <c r="D16" s="148">
        <v>16000</v>
      </c>
      <c r="E16" s="5">
        <f>41200+1884</f>
        <v>43084</v>
      </c>
      <c r="F16" s="227">
        <f>41200+1884</f>
        <v>43084</v>
      </c>
      <c r="G16" s="313"/>
    </row>
    <row r="17" spans="1:7" x14ac:dyDescent="0.25">
      <c r="A17" s="109" t="s">
        <v>24</v>
      </c>
      <c r="B17" s="5" t="s">
        <v>16</v>
      </c>
      <c r="C17" s="5">
        <f>SUM(C18:C22)</f>
        <v>346893</v>
      </c>
      <c r="D17" s="161">
        <f>SUM(D18:D22)</f>
        <v>588464</v>
      </c>
      <c r="E17" s="5">
        <f>SUM(E18:E22)</f>
        <v>605083</v>
      </c>
      <c r="F17" s="227">
        <f>SUM(F18:F22)</f>
        <v>612443</v>
      </c>
      <c r="G17" s="313"/>
    </row>
    <row r="18" spans="1:7" x14ac:dyDescent="0.25">
      <c r="A18" s="109" t="s">
        <v>25</v>
      </c>
      <c r="B18" s="5" t="s">
        <v>17</v>
      </c>
      <c r="C18" s="5">
        <v>58036</v>
      </c>
      <c r="D18" s="148">
        <v>120508</v>
      </c>
      <c r="E18" s="5">
        <v>120508</v>
      </c>
      <c r="F18" s="227">
        <v>123014</v>
      </c>
      <c r="G18" s="313"/>
    </row>
    <row r="19" spans="1:7" x14ac:dyDescent="0.25">
      <c r="A19" s="109" t="s">
        <v>26</v>
      </c>
      <c r="B19" s="5" t="s">
        <v>18</v>
      </c>
      <c r="C19" s="5"/>
      <c r="D19" s="148"/>
      <c r="E19" s="5"/>
      <c r="F19" s="227"/>
      <c r="G19" s="313"/>
    </row>
    <row r="20" spans="1:7" x14ac:dyDescent="0.25">
      <c r="A20" s="109" t="s">
        <v>27</v>
      </c>
      <c r="B20" s="5" t="s">
        <v>19</v>
      </c>
      <c r="C20" s="5">
        <v>6205</v>
      </c>
      <c r="D20" s="148">
        <v>8799</v>
      </c>
      <c r="E20" s="5">
        <v>8799</v>
      </c>
      <c r="F20" s="227">
        <v>8892</v>
      </c>
      <c r="G20" s="313"/>
    </row>
    <row r="21" spans="1:7" x14ac:dyDescent="0.25">
      <c r="A21" s="109" t="s">
        <v>28</v>
      </c>
      <c r="B21" s="5" t="s">
        <v>407</v>
      </c>
      <c r="C21" s="5">
        <v>268</v>
      </c>
      <c r="D21" s="148"/>
      <c r="E21" s="5"/>
      <c r="F21" s="227">
        <v>4761</v>
      </c>
      <c r="G21" s="313"/>
    </row>
    <row r="22" spans="1:7" x14ac:dyDescent="0.25">
      <c r="A22" s="109" t="s">
        <v>29</v>
      </c>
      <c r="B22" s="5" t="s">
        <v>20</v>
      </c>
      <c r="C22" s="5">
        <v>282384</v>
      </c>
      <c r="D22" s="148">
        <v>459157</v>
      </c>
      <c r="E22" s="5">
        <f>459157+16619</f>
        <v>475776</v>
      </c>
      <c r="F22" s="227">
        <f>459157+16619</f>
        <v>475776</v>
      </c>
      <c r="G22" s="313"/>
    </row>
    <row r="23" spans="1:7" x14ac:dyDescent="0.25">
      <c r="A23" s="109" t="s">
        <v>30</v>
      </c>
      <c r="B23" s="5" t="s">
        <v>553</v>
      </c>
      <c r="C23" s="5"/>
      <c r="D23" s="148"/>
      <c r="E23" s="5"/>
      <c r="F23" s="227">
        <v>2620</v>
      </c>
      <c r="G23" s="313"/>
    </row>
    <row r="24" spans="1:7" x14ac:dyDescent="0.25">
      <c r="A24" s="109" t="s">
        <v>31</v>
      </c>
      <c r="B24" s="5" t="s">
        <v>554</v>
      </c>
      <c r="C24" s="5"/>
      <c r="D24" s="148"/>
      <c r="E24" s="5"/>
      <c r="F24" s="227"/>
      <c r="G24" s="313"/>
    </row>
    <row r="25" spans="1:7" x14ac:dyDescent="0.25">
      <c r="A25" s="109" t="s">
        <v>32</v>
      </c>
      <c r="B25" s="5" t="s">
        <v>555</v>
      </c>
      <c r="C25" s="5">
        <v>210</v>
      </c>
      <c r="D25" s="148"/>
      <c r="E25" s="5"/>
      <c r="F25" s="227"/>
      <c r="G25" s="313"/>
    </row>
    <row r="26" spans="1:7" x14ac:dyDescent="0.25">
      <c r="A26" s="109" t="s">
        <v>33</v>
      </c>
      <c r="B26" s="5" t="s">
        <v>556</v>
      </c>
      <c r="C26" s="5">
        <v>3855</v>
      </c>
      <c r="D26" s="148"/>
      <c r="E26" s="5"/>
      <c r="F26" s="227">
        <v>9</v>
      </c>
      <c r="G26" s="318"/>
    </row>
    <row r="27" spans="1:7" s="7" customFormat="1" x14ac:dyDescent="0.25">
      <c r="A27" s="109" t="s">
        <v>34</v>
      </c>
      <c r="B27" s="6" t="s">
        <v>21</v>
      </c>
      <c r="C27" s="6">
        <f>SUM(C28+C32+C33)</f>
        <v>170501</v>
      </c>
      <c r="D27" s="160">
        <f>D28+D32+D33</f>
        <v>55506</v>
      </c>
      <c r="E27" s="6">
        <f>E28+E32+E33</f>
        <v>14817</v>
      </c>
      <c r="F27" s="226">
        <f>F28+F32+F33</f>
        <v>16892</v>
      </c>
      <c r="G27" s="313"/>
    </row>
    <row r="28" spans="1:7" x14ac:dyDescent="0.25">
      <c r="A28" s="109" t="s">
        <v>35</v>
      </c>
      <c r="B28" s="5" t="s">
        <v>60</v>
      </c>
      <c r="C28" s="5">
        <v>165811</v>
      </c>
      <c r="D28" s="221">
        <f>SUM(D29:D31)</f>
        <v>28280</v>
      </c>
      <c r="E28" s="231">
        <f>SUM(E29:E31)</f>
        <v>-12409</v>
      </c>
      <c r="F28" s="219">
        <f>SUM(F29:F31)</f>
        <v>-12409</v>
      </c>
      <c r="G28" s="313"/>
    </row>
    <row r="29" spans="1:7" x14ac:dyDescent="0.25">
      <c r="A29" s="109" t="s">
        <v>36</v>
      </c>
      <c r="B29" s="5" t="s">
        <v>408</v>
      </c>
      <c r="C29" s="5">
        <v>25768</v>
      </c>
      <c r="D29" s="221">
        <v>54496</v>
      </c>
      <c r="E29" s="231">
        <v>54496</v>
      </c>
      <c r="F29" s="219">
        <v>54496</v>
      </c>
      <c r="G29" s="313"/>
    </row>
    <row r="30" spans="1:7" x14ac:dyDescent="0.25">
      <c r="A30" s="109" t="s">
        <v>37</v>
      </c>
      <c r="B30" s="5" t="s">
        <v>409</v>
      </c>
      <c r="C30" s="5">
        <v>-18439</v>
      </c>
      <c r="D30" s="221">
        <v>-26216</v>
      </c>
      <c r="E30" s="231">
        <v>-66905</v>
      </c>
      <c r="F30" s="219">
        <v>-66905</v>
      </c>
      <c r="G30" s="313"/>
    </row>
    <row r="31" spans="1:7" x14ac:dyDescent="0.25">
      <c r="A31" s="109" t="s">
        <v>38</v>
      </c>
      <c r="B31" s="5" t="s">
        <v>410</v>
      </c>
      <c r="C31" s="5">
        <v>158482</v>
      </c>
      <c r="D31" s="221"/>
      <c r="E31" s="231"/>
      <c r="F31" s="219"/>
      <c r="G31" s="313"/>
    </row>
    <row r="32" spans="1:7" x14ac:dyDescent="0.25">
      <c r="A32" s="109" t="s">
        <v>39</v>
      </c>
      <c r="B32" s="5" t="s">
        <v>61</v>
      </c>
      <c r="C32" s="5"/>
      <c r="D32" s="148"/>
      <c r="E32" s="5"/>
      <c r="F32" s="227"/>
      <c r="G32" s="313"/>
    </row>
    <row r="33" spans="1:7" x14ac:dyDescent="0.25">
      <c r="A33" s="109" t="s">
        <v>40</v>
      </c>
      <c r="B33" s="5" t="s">
        <v>63</v>
      </c>
      <c r="C33" s="5">
        <v>4690</v>
      </c>
      <c r="D33" s="148">
        <v>27226</v>
      </c>
      <c r="E33" s="5">
        <v>27226</v>
      </c>
      <c r="F33" s="227">
        <v>29301</v>
      </c>
      <c r="G33" s="313"/>
    </row>
    <row r="34" spans="1:7" x14ac:dyDescent="0.25">
      <c r="A34" s="109" t="s">
        <v>41</v>
      </c>
      <c r="B34" s="6" t="s">
        <v>62</v>
      </c>
      <c r="C34" s="6">
        <f>SUM(C35:C39)</f>
        <v>27037</v>
      </c>
      <c r="D34" s="160">
        <f>SUM(D35:D39)</f>
        <v>15715</v>
      </c>
      <c r="E34" s="6">
        <f>SUM(E35:E39)</f>
        <v>18506</v>
      </c>
      <c r="F34" s="226">
        <f>SUM(F35:F39)</f>
        <v>18225</v>
      </c>
      <c r="G34" s="313"/>
    </row>
    <row r="35" spans="1:7" x14ac:dyDescent="0.25">
      <c r="A35" s="109" t="s">
        <v>42</v>
      </c>
      <c r="B35" s="5" t="s">
        <v>64</v>
      </c>
      <c r="C35" s="5">
        <v>1988</v>
      </c>
      <c r="D35" s="148">
        <v>9340</v>
      </c>
      <c r="E35" s="5">
        <v>9340</v>
      </c>
      <c r="F35" s="227">
        <f>'4_melléklet'!F644</f>
        <v>9365</v>
      </c>
      <c r="G35" s="313"/>
    </row>
    <row r="36" spans="1:7" x14ac:dyDescent="0.25">
      <c r="A36" s="109" t="s">
        <v>43</v>
      </c>
      <c r="B36" s="5" t="s">
        <v>65</v>
      </c>
      <c r="C36" s="5">
        <v>2458</v>
      </c>
      <c r="D36" s="148">
        <v>6375</v>
      </c>
      <c r="E36" s="5">
        <v>6879</v>
      </c>
      <c r="F36" s="227">
        <v>4448</v>
      </c>
      <c r="G36" s="313"/>
    </row>
    <row r="37" spans="1:7" x14ac:dyDescent="0.25">
      <c r="A37" s="109" t="s">
        <v>44</v>
      </c>
      <c r="B37" s="5" t="s">
        <v>66</v>
      </c>
      <c r="C37" s="5">
        <v>14055</v>
      </c>
      <c r="D37" s="148"/>
      <c r="E37" s="5">
        <v>1965</v>
      </c>
      <c r="F37" s="227">
        <v>3774</v>
      </c>
      <c r="G37" s="313"/>
    </row>
    <row r="38" spans="1:7" x14ac:dyDescent="0.25">
      <c r="A38" s="109" t="s">
        <v>45</v>
      </c>
      <c r="B38" s="5" t="s">
        <v>67</v>
      </c>
      <c r="C38" s="5"/>
      <c r="D38" s="148"/>
      <c r="E38" s="5"/>
      <c r="F38" s="227"/>
      <c r="G38" s="313"/>
    </row>
    <row r="39" spans="1:7" x14ac:dyDescent="0.25">
      <c r="A39" s="109" t="s">
        <v>46</v>
      </c>
      <c r="B39" s="5" t="s">
        <v>411</v>
      </c>
      <c r="C39" s="5">
        <v>8536</v>
      </c>
      <c r="D39" s="148"/>
      <c r="E39" s="5">
        <v>322</v>
      </c>
      <c r="F39" s="227">
        <v>638</v>
      </c>
      <c r="G39" s="313"/>
    </row>
    <row r="40" spans="1:7" x14ac:dyDescent="0.25">
      <c r="A40" s="109" t="s">
        <v>47</v>
      </c>
      <c r="B40" s="6" t="s">
        <v>68</v>
      </c>
      <c r="C40" s="6">
        <f>SUM(C41:C48)</f>
        <v>198000</v>
      </c>
      <c r="D40" s="160">
        <f>SUM(D41:D48)</f>
        <v>446436</v>
      </c>
      <c r="E40" s="6">
        <f>SUM(E41:E48)</f>
        <v>510732</v>
      </c>
      <c r="F40" s="226">
        <f>SUM(F41:F48)</f>
        <v>510732</v>
      </c>
      <c r="G40" s="313"/>
    </row>
    <row r="41" spans="1:7" x14ac:dyDescent="0.25">
      <c r="A41" s="109" t="s">
        <v>48</v>
      </c>
      <c r="B41" s="5" t="s">
        <v>69</v>
      </c>
      <c r="C41" s="5">
        <v>75296</v>
      </c>
      <c r="D41" s="296">
        <v>171982</v>
      </c>
      <c r="E41" s="231">
        <v>171982</v>
      </c>
      <c r="F41" s="219">
        <v>171982</v>
      </c>
      <c r="G41" s="313"/>
    </row>
    <row r="42" spans="1:7" x14ac:dyDescent="0.25">
      <c r="A42" s="109" t="s">
        <v>49</v>
      </c>
      <c r="B42" s="5" t="s">
        <v>70</v>
      </c>
      <c r="C42" s="5">
        <v>45934</v>
      </c>
      <c r="D42" s="161">
        <v>256715</v>
      </c>
      <c r="E42" s="5">
        <f>256715+13040</f>
        <v>269755</v>
      </c>
      <c r="F42" s="227">
        <f>256715+13040</f>
        <v>269755</v>
      </c>
      <c r="G42" s="313"/>
    </row>
    <row r="43" spans="1:7" x14ac:dyDescent="0.25">
      <c r="A43" s="109" t="s">
        <v>50</v>
      </c>
      <c r="B43" s="5" t="s">
        <v>71</v>
      </c>
      <c r="C43" s="5">
        <v>21864</v>
      </c>
      <c r="D43" s="161"/>
      <c r="E43" s="5"/>
      <c r="F43" s="227"/>
      <c r="G43" s="313"/>
    </row>
    <row r="44" spans="1:7" x14ac:dyDescent="0.25">
      <c r="A44" s="109" t="s">
        <v>51</v>
      </c>
      <c r="B44" s="5" t="s">
        <v>72</v>
      </c>
      <c r="C44" s="5"/>
      <c r="D44" s="161"/>
      <c r="E44" s="5"/>
      <c r="F44" s="227"/>
      <c r="G44" s="313"/>
    </row>
    <row r="45" spans="1:7" x14ac:dyDescent="0.25">
      <c r="A45" s="109" t="s">
        <v>52</v>
      </c>
      <c r="B45" s="5" t="s">
        <v>75</v>
      </c>
      <c r="C45" s="5"/>
      <c r="D45" s="161"/>
      <c r="E45" s="5"/>
      <c r="F45" s="227"/>
      <c r="G45" s="313"/>
    </row>
    <row r="46" spans="1:7" x14ac:dyDescent="0.25">
      <c r="A46" s="109" t="s">
        <v>53</v>
      </c>
      <c r="B46" s="308" t="s">
        <v>412</v>
      </c>
      <c r="C46" s="5">
        <v>46906</v>
      </c>
      <c r="D46" s="161">
        <f>17134+605</f>
        <v>17739</v>
      </c>
      <c r="E46" s="5">
        <f>68848+147</f>
        <v>68995</v>
      </c>
      <c r="F46" s="227">
        <f>68848+147</f>
        <v>68995</v>
      </c>
      <c r="G46" s="313"/>
    </row>
    <row r="47" spans="1:7" x14ac:dyDescent="0.25">
      <c r="A47" s="109" t="s">
        <v>54</v>
      </c>
      <c r="B47" s="5" t="s">
        <v>73</v>
      </c>
      <c r="C47" s="5">
        <v>8000</v>
      </c>
      <c r="D47" s="161"/>
      <c r="E47" s="5"/>
      <c r="F47" s="227"/>
      <c r="G47" s="313"/>
    </row>
    <row r="48" spans="1:7" x14ac:dyDescent="0.25">
      <c r="A48" s="109" t="s">
        <v>55</v>
      </c>
      <c r="B48" s="5" t="s">
        <v>74</v>
      </c>
      <c r="C48" s="5"/>
      <c r="D48" s="161"/>
      <c r="E48" s="5"/>
      <c r="F48" s="227"/>
      <c r="G48" s="313"/>
    </row>
    <row r="49" spans="1:7" x14ac:dyDescent="0.25">
      <c r="A49" s="109" t="s">
        <v>56</v>
      </c>
      <c r="B49" s="10" t="s">
        <v>76</v>
      </c>
      <c r="C49" s="10">
        <f>SUM(C11+C27+C34+C40)</f>
        <v>787959</v>
      </c>
      <c r="D49" s="297">
        <f>SUM(D11+D27+D34+D40)</f>
        <v>1148706</v>
      </c>
      <c r="E49" s="10">
        <f>SUM(E11+E27+E34+E40)</f>
        <v>1219337</v>
      </c>
      <c r="F49" s="228">
        <f>SUM(F11+F27+F34+F40)</f>
        <v>1234001</v>
      </c>
      <c r="G49" s="313"/>
    </row>
    <row r="50" spans="1:7" x14ac:dyDescent="0.25">
      <c r="A50" s="109" t="s">
        <v>57</v>
      </c>
      <c r="B50" s="5" t="s">
        <v>77</v>
      </c>
      <c r="C50" s="5">
        <v>48035</v>
      </c>
      <c r="D50" s="161">
        <v>272115</v>
      </c>
      <c r="E50" s="5">
        <v>494777</v>
      </c>
      <c r="F50" s="227">
        <v>494777</v>
      </c>
      <c r="G50" s="313"/>
    </row>
    <row r="51" spans="1:7" x14ac:dyDescent="0.25">
      <c r="A51" s="109" t="s">
        <v>58</v>
      </c>
      <c r="B51" s="5" t="s">
        <v>154</v>
      </c>
      <c r="C51" s="5">
        <v>545947</v>
      </c>
      <c r="D51" s="148"/>
      <c r="E51" s="5"/>
      <c r="F51" s="227"/>
      <c r="G51" s="313"/>
    </row>
    <row r="52" spans="1:7" x14ac:dyDescent="0.25">
      <c r="A52" s="109" t="s">
        <v>59</v>
      </c>
      <c r="B52" s="309" t="s">
        <v>413</v>
      </c>
      <c r="C52" s="3"/>
      <c r="D52" s="298"/>
      <c r="E52" s="3"/>
      <c r="F52" s="229"/>
      <c r="G52" s="313"/>
    </row>
    <row r="53" spans="1:7" ht="13.8" thickBot="1" x14ac:dyDescent="0.3">
      <c r="A53" s="109" t="s">
        <v>551</v>
      </c>
      <c r="B53" s="3" t="s">
        <v>414</v>
      </c>
      <c r="C53" s="3">
        <v>28932</v>
      </c>
      <c r="D53" s="298"/>
      <c r="E53" s="3"/>
      <c r="F53" s="229"/>
      <c r="G53" s="313"/>
    </row>
    <row r="54" spans="1:7" ht="13.8" thickBot="1" x14ac:dyDescent="0.3">
      <c r="A54" s="100" t="s">
        <v>552</v>
      </c>
      <c r="B54" s="101" t="s">
        <v>78</v>
      </c>
      <c r="C54" s="101">
        <f>SUM(C49+C50+C51+C53)</f>
        <v>1410873</v>
      </c>
      <c r="D54" s="230">
        <f>SUM(D49+D50+D51+D53)</f>
        <v>1420821</v>
      </c>
      <c r="E54" s="101">
        <f>SUM(E49+E50+E51+E53)</f>
        <v>1714114</v>
      </c>
      <c r="F54" s="299">
        <f>SUM(F49+F50+F51+F53)</f>
        <v>1728778</v>
      </c>
      <c r="G54" s="522"/>
    </row>
    <row r="55" spans="1:7" ht="13.8" thickBot="1" x14ac:dyDescent="0.3">
      <c r="G55" s="313"/>
    </row>
    <row r="56" spans="1:7" x14ac:dyDescent="0.25">
      <c r="A56" s="102"/>
      <c r="B56" s="110" t="s">
        <v>79</v>
      </c>
      <c r="C56" s="105"/>
      <c r="D56" s="105"/>
      <c r="E56" s="105"/>
      <c r="F56" s="225"/>
      <c r="G56" s="313"/>
    </row>
    <row r="57" spans="1:7" x14ac:dyDescent="0.25">
      <c r="A57" s="106" t="s">
        <v>1</v>
      </c>
      <c r="B57" s="8" t="s">
        <v>80</v>
      </c>
      <c r="C57" s="310" t="s">
        <v>4</v>
      </c>
      <c r="D57" s="300" t="s">
        <v>415</v>
      </c>
      <c r="E57" s="8" t="s">
        <v>415</v>
      </c>
      <c r="F57" s="314" t="s">
        <v>415</v>
      </c>
      <c r="G57" s="313"/>
    </row>
    <row r="58" spans="1:7" x14ac:dyDescent="0.25">
      <c r="A58" s="107" t="s">
        <v>2</v>
      </c>
      <c r="B58" s="4"/>
      <c r="C58" s="9" t="s">
        <v>5</v>
      </c>
      <c r="D58" s="295" t="s">
        <v>6</v>
      </c>
      <c r="E58" s="316" t="s">
        <v>444</v>
      </c>
      <c r="F58" s="317" t="s">
        <v>257</v>
      </c>
      <c r="G58" s="313"/>
    </row>
    <row r="59" spans="1:7" x14ac:dyDescent="0.25">
      <c r="A59" s="108" t="s">
        <v>7</v>
      </c>
      <c r="B59" s="6" t="s">
        <v>81</v>
      </c>
      <c r="C59" s="6">
        <f>SUM(C60:C67)</f>
        <v>1151403</v>
      </c>
      <c r="D59" s="160">
        <f>SUM(D60:D67)</f>
        <v>898470</v>
      </c>
      <c r="E59" s="6">
        <f>SUM(E60:E67)</f>
        <v>966629</v>
      </c>
      <c r="F59" s="226">
        <f>SUM(F60:F67)</f>
        <v>916342</v>
      </c>
      <c r="G59" s="313"/>
    </row>
    <row r="60" spans="1:7" x14ac:dyDescent="0.25">
      <c r="A60" s="109" t="s">
        <v>8</v>
      </c>
      <c r="B60" s="5" t="s">
        <v>82</v>
      </c>
      <c r="C60" s="5">
        <v>272030</v>
      </c>
      <c r="D60" s="221">
        <v>508499</v>
      </c>
      <c r="E60" s="231">
        <f>521720+7814</f>
        <v>529534</v>
      </c>
      <c r="F60" s="219">
        <v>507619</v>
      </c>
      <c r="G60" s="313"/>
    </row>
    <row r="61" spans="1:7" x14ac:dyDescent="0.25">
      <c r="A61" s="109" t="s">
        <v>10</v>
      </c>
      <c r="B61" s="5" t="s">
        <v>83</v>
      </c>
      <c r="C61" s="5">
        <v>100307</v>
      </c>
      <c r="D61" s="221">
        <v>152364</v>
      </c>
      <c r="E61" s="231">
        <f>156438-1783</f>
        <v>154655</v>
      </c>
      <c r="F61" s="219">
        <v>149973</v>
      </c>
      <c r="G61" s="313"/>
    </row>
    <row r="62" spans="1:7" x14ac:dyDescent="0.25">
      <c r="A62" s="109" t="s">
        <v>12</v>
      </c>
      <c r="B62" s="5" t="s">
        <v>84</v>
      </c>
      <c r="C62" s="5">
        <v>153586</v>
      </c>
      <c r="D62" s="221">
        <v>216332</v>
      </c>
      <c r="E62" s="231">
        <f>232542+1492</f>
        <v>234034</v>
      </c>
      <c r="F62" s="219">
        <v>213381</v>
      </c>
      <c r="G62" s="313"/>
    </row>
    <row r="63" spans="1:7" x14ac:dyDescent="0.25">
      <c r="A63" s="109" t="s">
        <v>22</v>
      </c>
      <c r="B63" s="5" t="s">
        <v>85</v>
      </c>
      <c r="C63" s="5">
        <v>9768</v>
      </c>
      <c r="D63" s="148"/>
      <c r="E63" s="5">
        <v>5030</v>
      </c>
      <c r="F63" s="227">
        <v>5030</v>
      </c>
      <c r="G63" s="313"/>
    </row>
    <row r="64" spans="1:7" x14ac:dyDescent="0.25">
      <c r="A64" s="109" t="s">
        <v>23</v>
      </c>
      <c r="B64" s="5" t="s">
        <v>86</v>
      </c>
      <c r="C64" s="5"/>
      <c r="D64" s="221">
        <v>21275</v>
      </c>
      <c r="E64" s="231">
        <v>23228</v>
      </c>
      <c r="F64" s="219">
        <f>'4_melléklet'!F500+'4_melléklet'!F539+'4_melléklet'!F617+'4_melléklet'!F693</f>
        <v>20191</v>
      </c>
      <c r="G64" s="313"/>
    </row>
    <row r="65" spans="1:7" x14ac:dyDescent="0.25">
      <c r="A65" s="109" t="s">
        <v>24</v>
      </c>
      <c r="B65" s="5" t="s">
        <v>87</v>
      </c>
      <c r="C65" s="5">
        <v>615652</v>
      </c>
      <c r="D65" s="148"/>
      <c r="E65" s="5"/>
      <c r="F65" s="227"/>
      <c r="G65" s="313"/>
    </row>
    <row r="66" spans="1:7" x14ac:dyDescent="0.25">
      <c r="A66" s="109" t="s">
        <v>25</v>
      </c>
      <c r="B66" s="5" t="s">
        <v>88</v>
      </c>
      <c r="C66" s="5">
        <v>60</v>
      </c>
      <c r="D66" s="148"/>
      <c r="E66" s="5">
        <v>20000</v>
      </c>
      <c r="F66" s="227">
        <v>20000</v>
      </c>
      <c r="G66" s="2"/>
    </row>
    <row r="67" spans="1:7" x14ac:dyDescent="0.25">
      <c r="A67" s="109" t="s">
        <v>26</v>
      </c>
      <c r="B67" s="308" t="s">
        <v>416</v>
      </c>
      <c r="C67" s="5"/>
      <c r="D67" s="148"/>
      <c r="E67" s="5">
        <v>148</v>
      </c>
      <c r="F67" s="227">
        <v>148</v>
      </c>
      <c r="G67" s="2"/>
    </row>
    <row r="68" spans="1:7" x14ac:dyDescent="0.25">
      <c r="A68" s="108" t="s">
        <v>27</v>
      </c>
      <c r="B68" s="6" t="s">
        <v>89</v>
      </c>
      <c r="C68" s="6">
        <f>SUM(C69:C73)</f>
        <v>138157</v>
      </c>
      <c r="D68" s="311">
        <f>SUM(D69:D74)</f>
        <v>427345</v>
      </c>
      <c r="E68" s="319">
        <f>SUM(E69:E74)</f>
        <v>500625</v>
      </c>
      <c r="F68" s="220">
        <f>SUM(F69:F74)</f>
        <v>284947</v>
      </c>
      <c r="G68" s="313"/>
    </row>
    <row r="69" spans="1:7" x14ac:dyDescent="0.25">
      <c r="A69" s="109" t="s">
        <v>28</v>
      </c>
      <c r="B69" s="222" t="s">
        <v>417</v>
      </c>
      <c r="C69" s="5">
        <v>87825</v>
      </c>
      <c r="D69" s="148">
        <v>286260</v>
      </c>
      <c r="E69" s="5">
        <f>308601+1417+242</f>
        <v>310260</v>
      </c>
      <c r="F69" s="227">
        <v>147440</v>
      </c>
      <c r="G69" s="313"/>
    </row>
    <row r="70" spans="1:7" x14ac:dyDescent="0.25">
      <c r="A70" s="109" t="s">
        <v>29</v>
      </c>
      <c r="B70" s="222" t="s">
        <v>418</v>
      </c>
      <c r="C70" s="5">
        <v>6191</v>
      </c>
      <c r="D70" s="148"/>
      <c r="E70" s="5"/>
      <c r="F70" s="227"/>
      <c r="G70" s="313"/>
    </row>
    <row r="71" spans="1:7" x14ac:dyDescent="0.25">
      <c r="A71" s="109" t="s">
        <v>90</v>
      </c>
      <c r="B71" s="222" t="s">
        <v>419</v>
      </c>
      <c r="C71" s="5">
        <v>17700</v>
      </c>
      <c r="D71" s="148">
        <v>61000</v>
      </c>
      <c r="E71" s="5">
        <v>77418</v>
      </c>
      <c r="F71" s="227">
        <v>70248</v>
      </c>
      <c r="G71" s="313"/>
    </row>
    <row r="72" spans="1:7" x14ac:dyDescent="0.25">
      <c r="A72" s="109" t="s">
        <v>31</v>
      </c>
      <c r="B72" s="222" t="s">
        <v>420</v>
      </c>
      <c r="C72" s="5">
        <v>3699</v>
      </c>
      <c r="D72" s="148">
        <v>19028</v>
      </c>
      <c r="E72" s="5">
        <v>23245</v>
      </c>
      <c r="F72" s="227">
        <v>12773</v>
      </c>
      <c r="G72" s="313"/>
    </row>
    <row r="73" spans="1:7" x14ac:dyDescent="0.25">
      <c r="A73" s="109" t="s">
        <v>421</v>
      </c>
      <c r="B73" s="222" t="s">
        <v>422</v>
      </c>
      <c r="C73" s="5">
        <v>22742</v>
      </c>
      <c r="D73" s="148">
        <v>61057</v>
      </c>
      <c r="E73" s="5">
        <v>66702</v>
      </c>
      <c r="F73" s="227">
        <v>31486</v>
      </c>
      <c r="G73" s="313"/>
    </row>
    <row r="74" spans="1:7" x14ac:dyDescent="0.25">
      <c r="A74" s="109" t="s">
        <v>423</v>
      </c>
      <c r="B74" s="222" t="s">
        <v>424</v>
      </c>
      <c r="C74" s="5"/>
      <c r="D74" s="148"/>
      <c r="E74" s="5">
        <v>23000</v>
      </c>
      <c r="F74" s="227">
        <v>23000</v>
      </c>
      <c r="G74" s="313"/>
    </row>
    <row r="75" spans="1:7" x14ac:dyDescent="0.25">
      <c r="A75" s="109" t="s">
        <v>425</v>
      </c>
      <c r="B75" s="6" t="s">
        <v>91</v>
      </c>
      <c r="C75" s="6">
        <f>SUM(C76:C79)</f>
        <v>35116</v>
      </c>
      <c r="D75" s="160">
        <f>SUM(D76:D79)</f>
        <v>27138</v>
      </c>
      <c r="E75" s="6">
        <f>SUM(E76:E79)</f>
        <v>27643</v>
      </c>
      <c r="F75" s="226">
        <f>SUM(F76:F79)</f>
        <v>28959</v>
      </c>
      <c r="G75" s="313"/>
    </row>
    <row r="76" spans="1:7" x14ac:dyDescent="0.25">
      <c r="A76" s="109" t="s">
        <v>426</v>
      </c>
      <c r="B76" s="5" t="s">
        <v>93</v>
      </c>
      <c r="C76" s="5">
        <v>8117</v>
      </c>
      <c r="D76" s="148"/>
      <c r="E76" s="5"/>
      <c r="F76" s="227"/>
      <c r="G76" s="313"/>
    </row>
    <row r="77" spans="1:7" x14ac:dyDescent="0.25">
      <c r="A77" s="109" t="s">
        <v>427</v>
      </c>
      <c r="B77" s="5" t="s">
        <v>92</v>
      </c>
      <c r="C77" s="5">
        <v>1686</v>
      </c>
      <c r="D77" s="148"/>
      <c r="E77" s="5"/>
      <c r="F77" s="227"/>
      <c r="G77" s="313"/>
    </row>
    <row r="78" spans="1:7" x14ac:dyDescent="0.25">
      <c r="A78" s="109" t="s">
        <v>428</v>
      </c>
      <c r="B78" s="5" t="s">
        <v>94</v>
      </c>
      <c r="C78" s="5">
        <v>24566</v>
      </c>
      <c r="D78" s="148">
        <v>25388</v>
      </c>
      <c r="E78" s="5">
        <v>25893</v>
      </c>
      <c r="F78" s="227">
        <f>'4_melléklet'!F732</f>
        <v>27218</v>
      </c>
      <c r="G78" s="313"/>
    </row>
    <row r="79" spans="1:7" x14ac:dyDescent="0.25">
      <c r="A79" s="109" t="s">
        <v>429</v>
      </c>
      <c r="B79" s="5" t="s">
        <v>95</v>
      </c>
      <c r="C79" s="5">
        <v>747</v>
      </c>
      <c r="D79" s="221">
        <v>1750</v>
      </c>
      <c r="E79" s="231">
        <v>1750</v>
      </c>
      <c r="F79" s="219">
        <f>'4_melléklet'!F540</f>
        <v>1741</v>
      </c>
      <c r="G79" s="313"/>
    </row>
    <row r="80" spans="1:7" x14ac:dyDescent="0.25">
      <c r="A80" s="109" t="s">
        <v>430</v>
      </c>
      <c r="B80" s="6" t="s">
        <v>96</v>
      </c>
      <c r="C80" s="6">
        <f>SUM(C81:C83)</f>
        <v>45549</v>
      </c>
      <c r="D80" s="160">
        <f>SUM(D81:D83)</f>
        <v>57515</v>
      </c>
      <c r="E80" s="6">
        <f>SUM(E81:E83)</f>
        <v>208864</v>
      </c>
      <c r="F80" s="226">
        <f>SUM(F81:F83)</f>
        <v>0</v>
      </c>
      <c r="G80" s="313"/>
    </row>
    <row r="81" spans="1:7" x14ac:dyDescent="0.25">
      <c r="A81" s="109" t="s">
        <v>431</v>
      </c>
      <c r="B81" s="5" t="s">
        <v>97</v>
      </c>
      <c r="C81" s="5">
        <v>45549</v>
      </c>
      <c r="D81" s="221">
        <v>5312</v>
      </c>
      <c r="E81" s="231">
        <f>153903+16619+1884-1700+5373</f>
        <v>176079</v>
      </c>
      <c r="F81" s="219">
        <v>0</v>
      </c>
      <c r="G81" s="313"/>
    </row>
    <row r="82" spans="1:7" x14ac:dyDescent="0.25">
      <c r="A82" s="109" t="s">
        <v>432</v>
      </c>
      <c r="B82" s="5" t="s">
        <v>98</v>
      </c>
      <c r="C82" s="5"/>
      <c r="D82" s="148">
        <v>52203</v>
      </c>
      <c r="E82" s="5">
        <v>32785</v>
      </c>
      <c r="F82" s="227">
        <v>0</v>
      </c>
      <c r="G82" s="313"/>
    </row>
    <row r="83" spans="1:7" x14ac:dyDescent="0.25">
      <c r="A83" s="109" t="s">
        <v>433</v>
      </c>
      <c r="B83" s="5" t="s">
        <v>99</v>
      </c>
      <c r="C83" s="5"/>
      <c r="D83" s="148"/>
      <c r="E83" s="5"/>
      <c r="F83" s="227"/>
      <c r="G83" s="313"/>
    </row>
    <row r="84" spans="1:7" x14ac:dyDescent="0.25">
      <c r="A84" s="109" t="s">
        <v>434</v>
      </c>
      <c r="B84" s="6" t="s">
        <v>100</v>
      </c>
      <c r="C84" s="6"/>
      <c r="D84" s="301"/>
      <c r="E84" s="6"/>
      <c r="F84" s="226"/>
      <c r="G84" s="313"/>
    </row>
    <row r="85" spans="1:7" x14ac:dyDescent="0.25">
      <c r="A85" s="109" t="s">
        <v>435</v>
      </c>
      <c r="B85" s="6" t="s">
        <v>101</v>
      </c>
      <c r="C85" s="6">
        <f>SUM(C86+-C87)</f>
        <v>28493</v>
      </c>
      <c r="D85" s="301"/>
      <c r="E85" s="6"/>
      <c r="F85" s="226"/>
      <c r="G85" s="313"/>
    </row>
    <row r="86" spans="1:7" x14ac:dyDescent="0.25">
      <c r="A86" s="109" t="s">
        <v>436</v>
      </c>
      <c r="B86" s="5" t="s">
        <v>197</v>
      </c>
      <c r="C86" s="5">
        <v>28493</v>
      </c>
      <c r="D86" s="148"/>
      <c r="E86" s="5"/>
      <c r="F86" s="227"/>
      <c r="G86" s="313"/>
    </row>
    <row r="87" spans="1:7" x14ac:dyDescent="0.25">
      <c r="A87" s="109" t="s">
        <v>437</v>
      </c>
      <c r="B87" s="5"/>
      <c r="C87" s="5"/>
      <c r="D87" s="148"/>
      <c r="E87" s="5"/>
      <c r="F87" s="227"/>
      <c r="G87" s="313"/>
    </row>
    <row r="88" spans="1:7" x14ac:dyDescent="0.25">
      <c r="A88" s="109" t="s">
        <v>438</v>
      </c>
      <c r="B88" s="10" t="s">
        <v>102</v>
      </c>
      <c r="C88" s="5">
        <f>SUM(C59+C68+C75+C80+C84+C85)</f>
        <v>1398718</v>
      </c>
      <c r="D88" s="312">
        <f>SUM(D59+D68+D75+D80+D84+D85)</f>
        <v>1410468</v>
      </c>
      <c r="E88" s="320">
        <f>SUM(E59+E68+E75+E80+E84+E85)</f>
        <v>1703761</v>
      </c>
      <c r="F88" s="321">
        <f>SUM(F59+F68+F75+F80+F84+F85)</f>
        <v>1230248</v>
      </c>
      <c r="G88" s="313"/>
    </row>
    <row r="89" spans="1:7" x14ac:dyDescent="0.25">
      <c r="A89" s="109" t="s">
        <v>439</v>
      </c>
      <c r="B89" s="5" t="s">
        <v>103</v>
      </c>
      <c r="C89" s="5">
        <v>12155</v>
      </c>
      <c r="D89" s="148">
        <v>10353</v>
      </c>
      <c r="E89" s="5">
        <v>10353</v>
      </c>
      <c r="F89" s="227">
        <v>10353</v>
      </c>
      <c r="G89" s="313"/>
    </row>
    <row r="90" spans="1:7" x14ac:dyDescent="0.25">
      <c r="A90" s="109" t="s">
        <v>440</v>
      </c>
      <c r="B90" s="5"/>
      <c r="C90" s="5"/>
      <c r="D90" s="148"/>
      <c r="E90" s="5"/>
      <c r="F90" s="227"/>
      <c r="G90" s="313"/>
    </row>
    <row r="91" spans="1:7" ht="13.8" thickBot="1" x14ac:dyDescent="0.3">
      <c r="A91" s="520" t="s">
        <v>50</v>
      </c>
      <c r="B91" s="3"/>
      <c r="C91" s="3"/>
      <c r="D91" s="298"/>
      <c r="E91" s="3"/>
      <c r="F91" s="229"/>
      <c r="G91" s="313"/>
    </row>
    <row r="92" spans="1:7" ht="13.8" thickBot="1" x14ac:dyDescent="0.3">
      <c r="A92" s="521" t="s">
        <v>51</v>
      </c>
      <c r="B92" s="101" t="s">
        <v>104</v>
      </c>
      <c r="C92" s="101">
        <f>SUM(C88:C91)</f>
        <v>1410873</v>
      </c>
      <c r="D92" s="230">
        <f>SUM(D88:D91)</f>
        <v>1420821</v>
      </c>
      <c r="E92" s="101">
        <f>SUM(E88:E91)</f>
        <v>1714114</v>
      </c>
      <c r="F92" s="299">
        <f>SUM(F88:F91)</f>
        <v>1240601</v>
      </c>
      <c r="G92" s="523"/>
    </row>
    <row r="93" spans="1:7" x14ac:dyDescent="0.25">
      <c r="E93" s="322"/>
      <c r="F93" s="322"/>
      <c r="G93" s="313"/>
    </row>
    <row r="94" spans="1:7" x14ac:dyDescent="0.25">
      <c r="G94" s="313"/>
    </row>
    <row r="95" spans="1:7" x14ac:dyDescent="0.25">
      <c r="G95" s="313"/>
    </row>
    <row r="96" spans="1:7" x14ac:dyDescent="0.25">
      <c r="A96" s="2"/>
      <c r="B96" s="2"/>
      <c r="C96" s="2"/>
      <c r="D96" s="2"/>
      <c r="E96" s="2"/>
      <c r="F96" s="2"/>
      <c r="G96" s="313"/>
    </row>
    <row r="97" spans="1:7" x14ac:dyDescent="0.25">
      <c r="A97" s="2"/>
      <c r="B97" s="2"/>
      <c r="C97" s="2"/>
      <c r="D97" s="2"/>
      <c r="E97" s="2"/>
      <c r="F97" s="2"/>
      <c r="G97" s="313"/>
    </row>
    <row r="98" spans="1:7" x14ac:dyDescent="0.25">
      <c r="A98" s="2"/>
      <c r="B98" s="2"/>
      <c r="C98" s="2"/>
      <c r="D98" s="2"/>
      <c r="E98" s="2"/>
      <c r="F98" s="2"/>
      <c r="G98" s="313"/>
    </row>
    <row r="99" spans="1:7" x14ac:dyDescent="0.25">
      <c r="A99" s="2"/>
      <c r="B99" s="2"/>
      <c r="C99" s="2"/>
      <c r="D99" s="2"/>
      <c r="E99" s="2"/>
      <c r="F99" s="2"/>
      <c r="G99" s="313"/>
    </row>
    <row r="100" spans="1:7" x14ac:dyDescent="0.25">
      <c r="A100" s="2"/>
      <c r="B100" s="2"/>
      <c r="C100" s="2"/>
      <c r="D100" s="2"/>
      <c r="E100" s="2"/>
      <c r="F100" s="2"/>
      <c r="G100" s="313"/>
    </row>
    <row r="101" spans="1:7" x14ac:dyDescent="0.25">
      <c r="A101" s="2"/>
      <c r="B101" s="2"/>
      <c r="C101" s="2"/>
      <c r="D101" s="2"/>
      <c r="E101" s="2"/>
      <c r="F101" s="2"/>
      <c r="G101" s="313"/>
    </row>
    <row r="102" spans="1:7" x14ac:dyDescent="0.25">
      <c r="A102" s="2"/>
      <c r="B102" s="2"/>
      <c r="C102" s="2"/>
      <c r="D102" s="2"/>
      <c r="E102" s="2"/>
      <c r="F102" s="2"/>
      <c r="G102" s="313"/>
    </row>
    <row r="103" spans="1:7" x14ac:dyDescent="0.25">
      <c r="A103" s="2"/>
      <c r="B103" s="2"/>
      <c r="C103" s="2"/>
      <c r="D103" s="2"/>
      <c r="E103" s="2"/>
      <c r="F103" s="2"/>
      <c r="G103" s="313"/>
    </row>
    <row r="104" spans="1:7" x14ac:dyDescent="0.25">
      <c r="A104" s="2"/>
      <c r="B104" s="2"/>
      <c r="C104" s="2"/>
      <c r="D104" s="2"/>
      <c r="E104" s="2"/>
      <c r="F104" s="2"/>
      <c r="G104" s="313"/>
    </row>
    <row r="105" spans="1:7" x14ac:dyDescent="0.25">
      <c r="A105" s="2"/>
      <c r="B105" s="2"/>
      <c r="C105" s="2"/>
      <c r="D105" s="2"/>
      <c r="E105" s="2"/>
      <c r="F105" s="2"/>
      <c r="G105" s="313"/>
    </row>
    <row r="106" spans="1:7" x14ac:dyDescent="0.25">
      <c r="A106" s="2"/>
      <c r="B106" s="2"/>
      <c r="C106" s="2"/>
      <c r="D106" s="2"/>
      <c r="E106" s="2"/>
      <c r="F106" s="2"/>
      <c r="G106" s="313"/>
    </row>
    <row r="107" spans="1:7" x14ac:dyDescent="0.25">
      <c r="A107" s="2"/>
      <c r="B107" s="2"/>
      <c r="C107" s="2"/>
      <c r="D107" s="2"/>
      <c r="E107" s="2"/>
      <c r="F107" s="2"/>
      <c r="G107" s="313"/>
    </row>
    <row r="108" spans="1:7" x14ac:dyDescent="0.25">
      <c r="A108" s="2"/>
      <c r="B108" s="2"/>
      <c r="C108" s="2"/>
      <c r="D108" s="2"/>
      <c r="E108" s="2"/>
      <c r="F108" s="2"/>
      <c r="G108" s="313"/>
    </row>
    <row r="109" spans="1:7" x14ac:dyDescent="0.25">
      <c r="A109" s="2"/>
      <c r="B109" s="2"/>
      <c r="C109" s="2"/>
      <c r="D109" s="2"/>
      <c r="E109" s="2"/>
      <c r="F109" s="2"/>
      <c r="G109" s="313"/>
    </row>
    <row r="110" spans="1:7" x14ac:dyDescent="0.25">
      <c r="A110" s="2"/>
      <c r="B110" s="2"/>
      <c r="C110" s="2"/>
      <c r="D110" s="2"/>
      <c r="E110" s="2"/>
      <c r="F110" s="2"/>
      <c r="G110" s="313"/>
    </row>
    <row r="111" spans="1:7" x14ac:dyDescent="0.25">
      <c r="A111" s="2"/>
      <c r="B111" s="2"/>
      <c r="C111" s="2"/>
      <c r="D111" s="2"/>
      <c r="E111" s="2"/>
      <c r="F111" s="2"/>
      <c r="G111" s="313"/>
    </row>
    <row r="112" spans="1:7" x14ac:dyDescent="0.25">
      <c r="A112" s="2"/>
      <c r="B112" s="2"/>
      <c r="C112" s="2"/>
      <c r="D112" s="2"/>
      <c r="E112" s="2"/>
      <c r="F112" s="2"/>
      <c r="G112" s="313"/>
    </row>
    <row r="113" spans="1:7" x14ac:dyDescent="0.25">
      <c r="A113" s="2"/>
      <c r="B113" s="2"/>
      <c r="C113" s="2"/>
      <c r="D113" s="2"/>
      <c r="E113" s="2"/>
      <c r="F113" s="2"/>
      <c r="G113" s="313"/>
    </row>
    <row r="114" spans="1:7" x14ac:dyDescent="0.25">
      <c r="A114" s="2"/>
      <c r="B114" s="2"/>
      <c r="C114" s="2"/>
      <c r="D114" s="2"/>
      <c r="E114" s="2"/>
      <c r="F114" s="2"/>
      <c r="G114" s="313"/>
    </row>
    <row r="115" spans="1:7" x14ac:dyDescent="0.25">
      <c r="A115" s="2"/>
      <c r="B115" s="2"/>
      <c r="C115" s="2"/>
      <c r="D115" s="2"/>
      <c r="E115" s="2"/>
      <c r="F115" s="2"/>
      <c r="G115" s="313"/>
    </row>
    <row r="116" spans="1:7" x14ac:dyDescent="0.25">
      <c r="A116" s="2"/>
      <c r="B116" s="2"/>
      <c r="C116" s="2"/>
      <c r="D116" s="2"/>
      <c r="E116" s="2"/>
      <c r="F116" s="2"/>
      <c r="G116" s="313"/>
    </row>
    <row r="117" spans="1:7" x14ac:dyDescent="0.25">
      <c r="A117" s="2"/>
      <c r="B117" s="2"/>
      <c r="C117" s="2"/>
      <c r="D117" s="2"/>
      <c r="E117" s="2"/>
      <c r="F117" s="2"/>
      <c r="G117" s="313"/>
    </row>
    <row r="118" spans="1:7" x14ac:dyDescent="0.25">
      <c r="A118" s="2"/>
      <c r="B118" s="2"/>
      <c r="C118" s="2"/>
      <c r="D118" s="2"/>
      <c r="E118" s="2"/>
      <c r="F118" s="2"/>
      <c r="G118" s="313"/>
    </row>
    <row r="119" spans="1:7" x14ac:dyDescent="0.25">
      <c r="A119" s="2"/>
      <c r="B119" s="2"/>
      <c r="C119" s="2"/>
      <c r="D119" s="2"/>
      <c r="E119" s="2"/>
      <c r="F119" s="2"/>
      <c r="G119" s="313"/>
    </row>
    <row r="120" spans="1:7" x14ac:dyDescent="0.25">
      <c r="A120" s="2"/>
      <c r="B120" s="2"/>
      <c r="C120" s="2"/>
      <c r="D120" s="2"/>
      <c r="E120" s="2"/>
      <c r="F120" s="2"/>
      <c r="G120" s="313"/>
    </row>
    <row r="121" spans="1:7" x14ac:dyDescent="0.25">
      <c r="A121" s="2"/>
      <c r="B121" s="2"/>
      <c r="C121" s="2"/>
      <c r="D121" s="2"/>
      <c r="E121" s="2"/>
      <c r="F121" s="2"/>
      <c r="G121" s="313"/>
    </row>
    <row r="122" spans="1:7" x14ac:dyDescent="0.25">
      <c r="A122" s="2"/>
      <c r="B122" s="2"/>
      <c r="C122" s="2"/>
      <c r="D122" s="2"/>
      <c r="E122" s="2"/>
      <c r="F122" s="2"/>
      <c r="G122" s="313"/>
    </row>
    <row r="123" spans="1:7" x14ac:dyDescent="0.25">
      <c r="A123" s="2"/>
      <c r="B123" s="2"/>
      <c r="C123" s="2"/>
      <c r="D123" s="2"/>
      <c r="E123" s="2"/>
      <c r="F123" s="2"/>
      <c r="G123" s="313"/>
    </row>
    <row r="124" spans="1:7" x14ac:dyDescent="0.25">
      <c r="A124" s="2"/>
      <c r="B124" s="2"/>
      <c r="C124" s="2"/>
      <c r="D124" s="2"/>
      <c r="E124" s="2"/>
      <c r="F124" s="2"/>
      <c r="G124" s="313"/>
    </row>
    <row r="125" spans="1:7" x14ac:dyDescent="0.25">
      <c r="A125" s="2"/>
      <c r="B125" s="2"/>
      <c r="C125" s="2"/>
      <c r="D125" s="2"/>
      <c r="E125" s="2"/>
      <c r="F125" s="2"/>
      <c r="G125" s="313"/>
    </row>
    <row r="126" spans="1:7" x14ac:dyDescent="0.25">
      <c r="A126" s="2"/>
      <c r="B126" s="2"/>
      <c r="C126" s="2"/>
      <c r="D126" s="2"/>
      <c r="E126" s="2"/>
      <c r="F126" s="2"/>
      <c r="G126" s="313"/>
    </row>
    <row r="127" spans="1:7" x14ac:dyDescent="0.25">
      <c r="A127" s="2"/>
      <c r="B127" s="2"/>
      <c r="C127" s="2"/>
      <c r="D127" s="2"/>
      <c r="E127" s="2"/>
      <c r="F127" s="2"/>
      <c r="G127" s="313"/>
    </row>
    <row r="128" spans="1:7" x14ac:dyDescent="0.25">
      <c r="A128" s="2"/>
      <c r="B128" s="2"/>
      <c r="C128" s="2"/>
      <c r="D128" s="2"/>
      <c r="E128" s="2"/>
      <c r="F128" s="2"/>
      <c r="G128" s="313"/>
    </row>
    <row r="129" spans="1:7" x14ac:dyDescent="0.25">
      <c r="A129" s="2"/>
      <c r="B129" s="2"/>
      <c r="C129" s="2"/>
      <c r="D129" s="2"/>
      <c r="E129" s="2"/>
      <c r="F129" s="2"/>
      <c r="G129" s="313"/>
    </row>
    <row r="130" spans="1:7" x14ac:dyDescent="0.25">
      <c r="A130" s="2"/>
      <c r="B130" s="2"/>
      <c r="C130" s="2"/>
      <c r="D130" s="2"/>
      <c r="E130" s="2"/>
      <c r="F130" s="2"/>
      <c r="G130" s="313"/>
    </row>
    <row r="131" spans="1:7" x14ac:dyDescent="0.25">
      <c r="A131" s="2"/>
      <c r="B131" s="2"/>
      <c r="C131" s="2"/>
      <c r="D131" s="2"/>
      <c r="E131" s="2"/>
      <c r="F131" s="2"/>
      <c r="G131" s="313"/>
    </row>
    <row r="132" spans="1:7" x14ac:dyDescent="0.25">
      <c r="A132" s="2"/>
      <c r="B132" s="2"/>
      <c r="C132" s="2"/>
      <c r="D132" s="2"/>
      <c r="E132" s="2"/>
      <c r="F132" s="2"/>
      <c r="G132" s="313"/>
    </row>
    <row r="133" spans="1:7" x14ac:dyDescent="0.25">
      <c r="A133" s="2"/>
      <c r="B133" s="2"/>
      <c r="C133" s="2"/>
      <c r="D133" s="2"/>
      <c r="E133" s="2"/>
      <c r="F133" s="2"/>
      <c r="G133" s="313"/>
    </row>
    <row r="134" spans="1:7" x14ac:dyDescent="0.25">
      <c r="A134" s="2"/>
      <c r="B134" s="2"/>
      <c r="C134" s="2"/>
      <c r="D134" s="2"/>
      <c r="E134" s="2"/>
      <c r="F134" s="2"/>
      <c r="G134" s="313"/>
    </row>
    <row r="135" spans="1:7" x14ac:dyDescent="0.25">
      <c r="A135" s="2"/>
      <c r="B135" s="2"/>
      <c r="C135" s="2"/>
      <c r="D135" s="2"/>
      <c r="E135" s="2"/>
      <c r="F135" s="2"/>
      <c r="G135" s="313"/>
    </row>
    <row r="136" spans="1:7" x14ac:dyDescent="0.25">
      <c r="A136" s="2"/>
      <c r="B136" s="2"/>
      <c r="C136" s="2"/>
      <c r="D136" s="2"/>
      <c r="E136" s="2"/>
      <c r="F136" s="2"/>
      <c r="G136" s="313"/>
    </row>
    <row r="137" spans="1:7" x14ac:dyDescent="0.25">
      <c r="A137" s="2"/>
      <c r="B137" s="2"/>
      <c r="C137" s="2"/>
      <c r="D137" s="2"/>
      <c r="E137" s="2"/>
      <c r="F137" s="2"/>
      <c r="G137" s="313"/>
    </row>
    <row r="138" spans="1:7" x14ac:dyDescent="0.25">
      <c r="A138" s="2"/>
      <c r="B138" s="2"/>
      <c r="C138" s="2"/>
      <c r="D138" s="2"/>
      <c r="E138" s="2"/>
      <c r="F138" s="2"/>
      <c r="G138" s="313"/>
    </row>
    <row r="139" spans="1:7" x14ac:dyDescent="0.25">
      <c r="A139" s="2"/>
      <c r="B139" s="2"/>
      <c r="C139" s="2"/>
      <c r="D139" s="2"/>
      <c r="E139" s="2"/>
      <c r="F139" s="2"/>
      <c r="G139" s="313"/>
    </row>
    <row r="140" spans="1:7" x14ac:dyDescent="0.25">
      <c r="A140" s="2"/>
      <c r="B140" s="2"/>
      <c r="C140" s="2"/>
      <c r="D140" s="2"/>
      <c r="E140" s="2"/>
      <c r="F140" s="2"/>
      <c r="G140" s="313"/>
    </row>
    <row r="141" spans="1:7" x14ac:dyDescent="0.25">
      <c r="A141" s="2"/>
      <c r="B141" s="2"/>
      <c r="C141" s="2"/>
      <c r="D141" s="2"/>
      <c r="E141" s="2"/>
      <c r="F141" s="2"/>
      <c r="G141" s="313"/>
    </row>
    <row r="142" spans="1:7" x14ac:dyDescent="0.25">
      <c r="A142" s="2"/>
      <c r="B142" s="2"/>
      <c r="C142" s="2"/>
      <c r="D142" s="2"/>
      <c r="E142" s="2"/>
      <c r="F142" s="2"/>
      <c r="G142" s="313"/>
    </row>
    <row r="143" spans="1:7" x14ac:dyDescent="0.25">
      <c r="A143" s="2"/>
      <c r="B143" s="2"/>
      <c r="C143" s="2"/>
      <c r="D143" s="2"/>
      <c r="E143" s="2"/>
      <c r="F143" s="2"/>
      <c r="G143" s="313"/>
    </row>
    <row r="144" spans="1:7" x14ac:dyDescent="0.25">
      <c r="A144" s="2"/>
      <c r="B144" s="2"/>
      <c r="C144" s="2"/>
      <c r="D144" s="2"/>
      <c r="E144" s="2"/>
      <c r="F144" s="2"/>
      <c r="G144" s="313"/>
    </row>
    <row r="145" spans="1:7" x14ac:dyDescent="0.25">
      <c r="A145" s="2"/>
      <c r="B145" s="2"/>
      <c r="C145" s="2"/>
      <c r="D145" s="2"/>
      <c r="E145" s="2"/>
      <c r="F145" s="2"/>
      <c r="G145" s="313"/>
    </row>
    <row r="146" spans="1:7" x14ac:dyDescent="0.25">
      <c r="A146" s="2"/>
      <c r="B146" s="2"/>
      <c r="C146" s="2"/>
      <c r="D146" s="2"/>
      <c r="E146" s="2"/>
      <c r="F146" s="2"/>
      <c r="G146" s="313"/>
    </row>
    <row r="147" spans="1:7" x14ac:dyDescent="0.25">
      <c r="A147" s="2"/>
      <c r="B147" s="2"/>
      <c r="C147" s="2"/>
      <c r="D147" s="2"/>
      <c r="E147" s="2"/>
      <c r="F147" s="2"/>
      <c r="G147" s="313"/>
    </row>
    <row r="148" spans="1:7" x14ac:dyDescent="0.25">
      <c r="A148" s="2"/>
      <c r="B148" s="2"/>
      <c r="C148" s="2"/>
      <c r="D148" s="2"/>
      <c r="E148" s="2"/>
      <c r="F148" s="2"/>
      <c r="G148" s="313"/>
    </row>
    <row r="149" spans="1:7" x14ac:dyDescent="0.25">
      <c r="A149" s="2"/>
      <c r="B149" s="2"/>
      <c r="C149" s="2"/>
      <c r="D149" s="2"/>
      <c r="E149" s="2"/>
      <c r="F149" s="2"/>
      <c r="G149" s="313"/>
    </row>
    <row r="150" spans="1:7" x14ac:dyDescent="0.25">
      <c r="A150" s="2"/>
      <c r="B150" s="2"/>
      <c r="C150" s="2"/>
      <c r="D150" s="2"/>
      <c r="E150" s="2"/>
      <c r="F150" s="2"/>
      <c r="G150" s="313"/>
    </row>
    <row r="151" spans="1:7" x14ac:dyDescent="0.25">
      <c r="A151" s="2"/>
      <c r="B151" s="2"/>
      <c r="C151" s="2"/>
      <c r="D151" s="2"/>
      <c r="E151" s="2"/>
      <c r="F151" s="2"/>
      <c r="G151" s="313"/>
    </row>
    <row r="152" spans="1:7" x14ac:dyDescent="0.25">
      <c r="A152" s="2"/>
      <c r="B152" s="2"/>
      <c r="C152" s="2"/>
      <c r="D152" s="2"/>
      <c r="E152" s="2"/>
      <c r="F152" s="2"/>
      <c r="G152" s="313"/>
    </row>
    <row r="153" spans="1:7" x14ac:dyDescent="0.25">
      <c r="A153" s="2"/>
      <c r="B153" s="2"/>
      <c r="C153" s="2"/>
      <c r="D153" s="2"/>
      <c r="E153" s="2"/>
      <c r="F153" s="2"/>
      <c r="G153" s="313"/>
    </row>
    <row r="154" spans="1:7" x14ac:dyDescent="0.25">
      <c r="A154" s="2"/>
      <c r="B154" s="2"/>
      <c r="C154" s="2"/>
      <c r="D154" s="2"/>
      <c r="E154" s="2"/>
      <c r="F154" s="2"/>
      <c r="G154" s="313"/>
    </row>
    <row r="155" spans="1:7" x14ac:dyDescent="0.25">
      <c r="A155" s="2"/>
      <c r="B155" s="2"/>
      <c r="C155" s="2"/>
      <c r="D155" s="2"/>
      <c r="E155" s="2"/>
      <c r="F155" s="2"/>
      <c r="G155" s="313"/>
    </row>
    <row r="156" spans="1:7" x14ac:dyDescent="0.25">
      <c r="A156" s="2"/>
      <c r="B156" s="2"/>
      <c r="C156" s="2"/>
      <c r="D156" s="2"/>
      <c r="E156" s="2"/>
      <c r="F156" s="2"/>
      <c r="G156" s="313"/>
    </row>
    <row r="157" spans="1:7" x14ac:dyDescent="0.25">
      <c r="A157" s="2"/>
      <c r="B157" s="2"/>
      <c r="C157" s="2"/>
      <c r="D157" s="2"/>
      <c r="E157" s="2"/>
      <c r="F157" s="2"/>
      <c r="G157" s="313"/>
    </row>
    <row r="158" spans="1:7" x14ac:dyDescent="0.25">
      <c r="A158" s="2"/>
      <c r="B158" s="2"/>
      <c r="C158" s="2"/>
      <c r="D158" s="2"/>
      <c r="E158" s="2"/>
      <c r="F158" s="2"/>
      <c r="G158" s="313"/>
    </row>
    <row r="159" spans="1:7" x14ac:dyDescent="0.25">
      <c r="A159" s="2"/>
      <c r="B159" s="2"/>
      <c r="C159" s="2"/>
      <c r="D159" s="2"/>
      <c r="E159" s="2"/>
      <c r="F159" s="2"/>
      <c r="G159" s="313"/>
    </row>
    <row r="160" spans="1:7" x14ac:dyDescent="0.25">
      <c r="A160" s="2"/>
      <c r="B160" s="2"/>
      <c r="C160" s="2"/>
      <c r="D160" s="2"/>
      <c r="E160" s="2"/>
      <c r="F160" s="2"/>
      <c r="G160" s="313"/>
    </row>
    <row r="161" spans="1:7" x14ac:dyDescent="0.25">
      <c r="A161" s="2"/>
      <c r="B161" s="2"/>
      <c r="C161" s="2"/>
      <c r="D161" s="2"/>
      <c r="E161" s="2"/>
      <c r="F161" s="2"/>
      <c r="G161" s="313"/>
    </row>
    <row r="162" spans="1:7" x14ac:dyDescent="0.25">
      <c r="A162" s="2"/>
      <c r="B162" s="2"/>
      <c r="C162" s="2"/>
      <c r="D162" s="2"/>
      <c r="E162" s="2"/>
      <c r="F162" s="2"/>
      <c r="G162" s="313"/>
    </row>
    <row r="163" spans="1:7" x14ac:dyDescent="0.25">
      <c r="A163" s="2"/>
      <c r="B163" s="2"/>
      <c r="C163" s="2"/>
      <c r="D163" s="2"/>
      <c r="E163" s="2"/>
      <c r="F163" s="2"/>
      <c r="G163" s="313"/>
    </row>
    <row r="164" spans="1:7" x14ac:dyDescent="0.25">
      <c r="A164" s="2"/>
      <c r="B164" s="2"/>
      <c r="C164" s="2"/>
      <c r="D164" s="2"/>
      <c r="E164" s="2"/>
      <c r="F164" s="2"/>
      <c r="G164" s="313"/>
    </row>
    <row r="165" spans="1:7" x14ac:dyDescent="0.25">
      <c r="A165" s="2"/>
      <c r="B165" s="2"/>
      <c r="C165" s="2"/>
      <c r="D165" s="2"/>
      <c r="E165" s="2"/>
      <c r="F165" s="2"/>
      <c r="G165" s="313"/>
    </row>
    <row r="166" spans="1:7" x14ac:dyDescent="0.25">
      <c r="A166" s="2"/>
      <c r="B166" s="2"/>
      <c r="C166" s="2"/>
      <c r="D166" s="2"/>
      <c r="E166" s="2"/>
      <c r="F166" s="2"/>
      <c r="G166" s="313"/>
    </row>
    <row r="167" spans="1:7" x14ac:dyDescent="0.25">
      <c r="A167" s="2"/>
      <c r="B167" s="2"/>
      <c r="C167" s="2"/>
      <c r="D167" s="2"/>
      <c r="E167" s="2"/>
      <c r="F167" s="2"/>
      <c r="G167" s="313"/>
    </row>
    <row r="168" spans="1:7" x14ac:dyDescent="0.25">
      <c r="A168" s="2"/>
      <c r="B168" s="2"/>
      <c r="C168" s="2"/>
      <c r="D168" s="2"/>
      <c r="E168" s="2"/>
      <c r="F168" s="2"/>
      <c r="G168" s="313"/>
    </row>
    <row r="169" spans="1:7" x14ac:dyDescent="0.25">
      <c r="A169" s="2"/>
      <c r="B169" s="2"/>
      <c r="C169" s="2"/>
      <c r="D169" s="2"/>
      <c r="E169" s="2"/>
      <c r="F169" s="2"/>
      <c r="G169" s="313"/>
    </row>
    <row r="170" spans="1:7" x14ac:dyDescent="0.25">
      <c r="A170" s="2"/>
      <c r="B170" s="2"/>
      <c r="C170" s="2"/>
      <c r="D170" s="2"/>
      <c r="E170" s="2"/>
      <c r="F170" s="2"/>
      <c r="G170" s="313"/>
    </row>
    <row r="171" spans="1:7" x14ac:dyDescent="0.25">
      <c r="A171" s="2"/>
      <c r="B171" s="2"/>
      <c r="C171" s="2"/>
      <c r="D171" s="2"/>
      <c r="E171" s="2"/>
      <c r="F171" s="2"/>
      <c r="G171" s="313"/>
    </row>
    <row r="172" spans="1:7" x14ac:dyDescent="0.25">
      <c r="A172" s="2"/>
      <c r="B172" s="2"/>
      <c r="C172" s="2"/>
      <c r="D172" s="2"/>
      <c r="E172" s="2"/>
      <c r="F172" s="2"/>
      <c r="G172" s="313"/>
    </row>
    <row r="173" spans="1:7" x14ac:dyDescent="0.25">
      <c r="A173" s="2"/>
      <c r="B173" s="2"/>
      <c r="C173" s="2"/>
      <c r="D173" s="2"/>
      <c r="E173" s="2"/>
      <c r="F173" s="2"/>
      <c r="G173" s="313"/>
    </row>
    <row r="174" spans="1:7" x14ac:dyDescent="0.25">
      <c r="A174" s="2"/>
      <c r="B174" s="2"/>
      <c r="C174" s="2"/>
      <c r="D174" s="2"/>
      <c r="E174" s="2"/>
      <c r="F174" s="2"/>
      <c r="G174" s="313"/>
    </row>
    <row r="175" spans="1:7" x14ac:dyDescent="0.25">
      <c r="A175" s="2"/>
      <c r="B175" s="2"/>
      <c r="C175" s="2"/>
      <c r="D175" s="2"/>
      <c r="E175" s="2"/>
      <c r="F175" s="2"/>
      <c r="G175" s="313"/>
    </row>
    <row r="176" spans="1:7" x14ac:dyDescent="0.25">
      <c r="A176" s="2"/>
      <c r="B176" s="2"/>
      <c r="C176" s="2"/>
      <c r="D176" s="2"/>
      <c r="E176" s="2"/>
      <c r="F176" s="2"/>
      <c r="G176" s="313"/>
    </row>
    <row r="177" spans="1:7" x14ac:dyDescent="0.25">
      <c r="A177" s="2"/>
      <c r="B177" s="2"/>
      <c r="C177" s="2"/>
      <c r="D177" s="2"/>
      <c r="E177" s="2"/>
      <c r="F177" s="2"/>
      <c r="G177" s="313"/>
    </row>
    <row r="178" spans="1:7" x14ac:dyDescent="0.25">
      <c r="A178" s="2"/>
      <c r="B178" s="2"/>
      <c r="C178" s="2"/>
      <c r="D178" s="2"/>
      <c r="E178" s="2"/>
      <c r="F178" s="2"/>
      <c r="G178" s="313"/>
    </row>
    <row r="179" spans="1:7" x14ac:dyDescent="0.25">
      <c r="A179" s="2"/>
      <c r="B179" s="2"/>
      <c r="C179" s="2"/>
      <c r="D179" s="2"/>
      <c r="E179" s="2"/>
      <c r="F179" s="2"/>
      <c r="G179" s="313"/>
    </row>
    <row r="180" spans="1:7" x14ac:dyDescent="0.25">
      <c r="A180" s="2"/>
      <c r="B180" s="2"/>
      <c r="C180" s="2"/>
      <c r="D180" s="2"/>
      <c r="E180" s="2"/>
      <c r="F180" s="2"/>
      <c r="G180" s="313"/>
    </row>
    <row r="181" spans="1:7" x14ac:dyDescent="0.25">
      <c r="A181" s="2"/>
      <c r="B181" s="2"/>
      <c r="C181" s="2"/>
      <c r="D181" s="2"/>
      <c r="E181" s="2"/>
      <c r="F181" s="2"/>
      <c r="G181" s="313"/>
    </row>
    <row r="182" spans="1:7" x14ac:dyDescent="0.25">
      <c r="A182" s="2"/>
      <c r="B182" s="2"/>
      <c r="C182" s="2"/>
      <c r="D182" s="2"/>
      <c r="E182" s="2"/>
      <c r="F182" s="2"/>
      <c r="G182" s="313"/>
    </row>
    <row r="183" spans="1:7" x14ac:dyDescent="0.25">
      <c r="A183" s="2"/>
      <c r="B183" s="2"/>
      <c r="C183" s="2"/>
      <c r="D183" s="2"/>
      <c r="E183" s="2"/>
      <c r="F183" s="2"/>
      <c r="G183" s="313"/>
    </row>
    <row r="184" spans="1:7" x14ac:dyDescent="0.25">
      <c r="A184" s="2"/>
      <c r="B184" s="2"/>
      <c r="C184" s="2"/>
      <c r="D184" s="2"/>
      <c r="E184" s="2"/>
      <c r="F184" s="2"/>
      <c r="G184" s="313"/>
    </row>
    <row r="185" spans="1:7" x14ac:dyDescent="0.25">
      <c r="A185" s="2"/>
      <c r="B185" s="2"/>
      <c r="C185" s="2"/>
      <c r="D185" s="2"/>
      <c r="E185" s="2"/>
      <c r="F185" s="2"/>
      <c r="G185" s="313"/>
    </row>
    <row r="186" spans="1:7" x14ac:dyDescent="0.25">
      <c r="A186" s="2"/>
      <c r="B186" s="2"/>
      <c r="C186" s="2"/>
      <c r="D186" s="2"/>
      <c r="E186" s="2"/>
      <c r="F186" s="2"/>
      <c r="G186" s="313"/>
    </row>
    <row r="187" spans="1:7" x14ac:dyDescent="0.25">
      <c r="A187" s="2"/>
      <c r="B187" s="2"/>
      <c r="C187" s="2"/>
      <c r="D187" s="2"/>
      <c r="E187" s="2"/>
      <c r="F187" s="2"/>
      <c r="G187" s="313"/>
    </row>
    <row r="188" spans="1:7" x14ac:dyDescent="0.25">
      <c r="A188" s="2"/>
      <c r="B188" s="2"/>
      <c r="C188" s="2"/>
      <c r="D188" s="2"/>
      <c r="E188" s="2"/>
      <c r="F188" s="2"/>
      <c r="G188" s="313"/>
    </row>
    <row r="189" spans="1:7" x14ac:dyDescent="0.25">
      <c r="A189" s="2"/>
      <c r="B189" s="2"/>
      <c r="C189" s="2"/>
      <c r="D189" s="2"/>
      <c r="E189" s="2"/>
      <c r="F189" s="2"/>
      <c r="G189" s="313"/>
    </row>
    <row r="190" spans="1:7" x14ac:dyDescent="0.25">
      <c r="A190" s="2"/>
      <c r="B190" s="2"/>
      <c r="C190" s="2"/>
      <c r="D190" s="2"/>
      <c r="E190" s="2"/>
      <c r="F190" s="2"/>
      <c r="G190" s="313"/>
    </row>
    <row r="191" spans="1:7" x14ac:dyDescent="0.25">
      <c r="A191" s="2"/>
      <c r="B191" s="2"/>
      <c r="C191" s="2"/>
      <c r="D191" s="2"/>
      <c r="E191" s="2"/>
      <c r="F191" s="2"/>
      <c r="G191" s="313"/>
    </row>
    <row r="192" spans="1:7" x14ac:dyDescent="0.25">
      <c r="A192" s="2"/>
      <c r="B192" s="2"/>
      <c r="C192" s="2"/>
      <c r="D192" s="2"/>
      <c r="E192" s="2"/>
      <c r="F192" s="2"/>
      <c r="G192" s="313"/>
    </row>
    <row r="193" spans="1:7" x14ac:dyDescent="0.25">
      <c r="A193" s="2"/>
      <c r="B193" s="2"/>
      <c r="C193" s="2"/>
      <c r="D193" s="2"/>
      <c r="E193" s="2"/>
      <c r="F193" s="2"/>
      <c r="G193" s="313"/>
    </row>
    <row r="194" spans="1:7" x14ac:dyDescent="0.25">
      <c r="A194" s="2"/>
      <c r="B194" s="2"/>
      <c r="C194" s="2"/>
      <c r="D194" s="2"/>
      <c r="E194" s="2"/>
      <c r="F194" s="2"/>
      <c r="G194" s="313"/>
    </row>
    <row r="195" spans="1:7" x14ac:dyDescent="0.25">
      <c r="A195" s="2"/>
      <c r="B195" s="2"/>
      <c r="C195" s="2"/>
      <c r="D195" s="2"/>
      <c r="E195" s="2"/>
      <c r="F195" s="2"/>
      <c r="G195" s="313"/>
    </row>
    <row r="196" spans="1:7" x14ac:dyDescent="0.25">
      <c r="A196" s="2"/>
      <c r="B196" s="2"/>
      <c r="C196" s="2"/>
      <c r="D196" s="2"/>
      <c r="E196" s="2"/>
      <c r="F196" s="2"/>
      <c r="G196" s="313"/>
    </row>
    <row r="197" spans="1:7" x14ac:dyDescent="0.25">
      <c r="A197" s="2"/>
      <c r="B197" s="2"/>
      <c r="C197" s="2"/>
      <c r="D197" s="2"/>
      <c r="E197" s="2"/>
      <c r="F197" s="2"/>
      <c r="G197" s="313"/>
    </row>
    <row r="198" spans="1:7" x14ac:dyDescent="0.25">
      <c r="A198" s="2"/>
      <c r="B198" s="2"/>
      <c r="C198" s="2"/>
      <c r="D198" s="2"/>
      <c r="E198" s="2"/>
      <c r="F198" s="2"/>
      <c r="G198" s="313"/>
    </row>
    <row r="199" spans="1:7" x14ac:dyDescent="0.25">
      <c r="A199" s="2"/>
      <c r="B199" s="2"/>
      <c r="C199" s="2"/>
      <c r="D199" s="2"/>
      <c r="E199" s="2"/>
      <c r="F199" s="2"/>
      <c r="G199" s="313"/>
    </row>
    <row r="200" spans="1:7" x14ac:dyDescent="0.25">
      <c r="A200" s="2"/>
      <c r="B200" s="2"/>
      <c r="C200" s="2"/>
      <c r="D200" s="2"/>
      <c r="E200" s="2"/>
      <c r="F200" s="2"/>
      <c r="G200" s="313"/>
    </row>
    <row r="201" spans="1:7" x14ac:dyDescent="0.25">
      <c r="A201" s="2"/>
      <c r="B201" s="2"/>
      <c r="C201" s="2"/>
      <c r="D201" s="2"/>
      <c r="E201" s="2"/>
      <c r="F201" s="2"/>
      <c r="G201" s="313"/>
    </row>
    <row r="202" spans="1:7" x14ac:dyDescent="0.25">
      <c r="A202" s="2"/>
      <c r="B202" s="2"/>
      <c r="C202" s="2"/>
      <c r="D202" s="2"/>
      <c r="E202" s="2"/>
      <c r="F202" s="2"/>
      <c r="G202" s="313"/>
    </row>
    <row r="203" spans="1:7" x14ac:dyDescent="0.25">
      <c r="A203" s="2"/>
      <c r="B203" s="2"/>
      <c r="C203" s="2"/>
      <c r="D203" s="2"/>
      <c r="E203" s="2"/>
      <c r="F203" s="2"/>
      <c r="G203" s="313"/>
    </row>
    <row r="204" spans="1:7" x14ac:dyDescent="0.25">
      <c r="A204" s="2"/>
      <c r="B204" s="2"/>
      <c r="C204" s="2"/>
      <c r="D204" s="2"/>
      <c r="E204" s="2"/>
      <c r="F204" s="2"/>
      <c r="G204" s="313"/>
    </row>
    <row r="205" spans="1:7" x14ac:dyDescent="0.25">
      <c r="A205" s="2"/>
      <c r="B205" s="2"/>
      <c r="C205" s="2"/>
      <c r="D205" s="2"/>
      <c r="E205" s="2"/>
      <c r="F205" s="2"/>
      <c r="G205" s="313"/>
    </row>
    <row r="206" spans="1:7" x14ac:dyDescent="0.25">
      <c r="A206" s="2"/>
      <c r="B206" s="2"/>
      <c r="C206" s="2"/>
      <c r="D206" s="2"/>
      <c r="E206" s="2"/>
      <c r="F206" s="2"/>
      <c r="G206" s="313"/>
    </row>
    <row r="207" spans="1:7" x14ac:dyDescent="0.25">
      <c r="A207" s="2"/>
      <c r="B207" s="2"/>
      <c r="C207" s="2"/>
      <c r="D207" s="2"/>
      <c r="E207" s="2"/>
      <c r="F207" s="2"/>
      <c r="G207" s="313"/>
    </row>
    <row r="208" spans="1:7" x14ac:dyDescent="0.25">
      <c r="A208" s="2"/>
      <c r="B208" s="2"/>
      <c r="C208" s="2"/>
      <c r="D208" s="2"/>
      <c r="E208" s="2"/>
      <c r="F208" s="2"/>
      <c r="G208" s="313"/>
    </row>
    <row r="209" spans="1:7" x14ac:dyDescent="0.25">
      <c r="A209" s="2"/>
      <c r="B209" s="2"/>
      <c r="C209" s="2"/>
      <c r="D209" s="2"/>
      <c r="E209" s="2"/>
      <c r="F209" s="2"/>
      <c r="G209" s="313"/>
    </row>
    <row r="210" spans="1:7" x14ac:dyDescent="0.25">
      <c r="A210" s="2"/>
      <c r="B210" s="2"/>
      <c r="C210" s="2"/>
      <c r="D210" s="2"/>
      <c r="E210" s="2"/>
      <c r="F210" s="2"/>
      <c r="G210" s="313"/>
    </row>
    <row r="211" spans="1:7" x14ac:dyDescent="0.25">
      <c r="A211" s="2"/>
      <c r="B211" s="2"/>
      <c r="C211" s="2"/>
      <c r="D211" s="2"/>
      <c r="E211" s="2"/>
      <c r="F211" s="2"/>
      <c r="G211" s="313"/>
    </row>
    <row r="212" spans="1:7" x14ac:dyDescent="0.25">
      <c r="A212" s="2"/>
      <c r="B212" s="2"/>
      <c r="C212" s="2"/>
      <c r="D212" s="2"/>
      <c r="E212" s="2"/>
      <c r="F212" s="2"/>
      <c r="G212" s="313"/>
    </row>
    <row r="213" spans="1:7" x14ac:dyDescent="0.25">
      <c r="A213" s="2"/>
      <c r="B213" s="2"/>
      <c r="C213" s="2"/>
      <c r="D213" s="2"/>
      <c r="E213" s="2"/>
      <c r="F213" s="2"/>
      <c r="G213" s="313"/>
    </row>
    <row r="214" spans="1:7" x14ac:dyDescent="0.25">
      <c r="A214" s="2"/>
      <c r="B214" s="2"/>
      <c r="C214" s="2"/>
      <c r="D214" s="2"/>
      <c r="E214" s="2"/>
      <c r="F214" s="2"/>
      <c r="G214" s="313"/>
    </row>
    <row r="215" spans="1:7" x14ac:dyDescent="0.25">
      <c r="A215" s="2"/>
      <c r="B215" s="2"/>
      <c r="C215" s="2"/>
      <c r="D215" s="2"/>
      <c r="E215" s="2"/>
      <c r="F215" s="2"/>
      <c r="G215" s="313"/>
    </row>
    <row r="216" spans="1:7" x14ac:dyDescent="0.25">
      <c r="A216" s="2"/>
      <c r="B216" s="2"/>
      <c r="C216" s="2"/>
      <c r="D216" s="2"/>
      <c r="E216" s="2"/>
      <c r="F216" s="2"/>
      <c r="G216" s="313"/>
    </row>
    <row r="217" spans="1:7" x14ac:dyDescent="0.25">
      <c r="A217" s="2"/>
      <c r="B217" s="2"/>
      <c r="C217" s="2"/>
      <c r="D217" s="2"/>
      <c r="E217" s="2"/>
      <c r="F217" s="2"/>
      <c r="G217" s="313"/>
    </row>
    <row r="218" spans="1:7" x14ac:dyDescent="0.25">
      <c r="A218" s="2"/>
      <c r="B218" s="2"/>
      <c r="C218" s="2"/>
      <c r="D218" s="2"/>
      <c r="E218" s="2"/>
      <c r="F218" s="2"/>
      <c r="G218" s="313"/>
    </row>
    <row r="219" spans="1:7" x14ac:dyDescent="0.25">
      <c r="A219" s="2"/>
      <c r="B219" s="2"/>
      <c r="C219" s="2"/>
      <c r="D219" s="2"/>
      <c r="E219" s="2"/>
      <c r="F219" s="2"/>
      <c r="G219" s="313"/>
    </row>
    <row r="220" spans="1:7" x14ac:dyDescent="0.25">
      <c r="A220" s="2"/>
      <c r="B220" s="2"/>
      <c r="C220" s="2"/>
      <c r="D220" s="2"/>
      <c r="E220" s="2"/>
      <c r="F220" s="2"/>
      <c r="G220" s="313"/>
    </row>
    <row r="221" spans="1:7" x14ac:dyDescent="0.25">
      <c r="A221" s="2"/>
      <c r="B221" s="2"/>
      <c r="C221" s="2"/>
      <c r="D221" s="2"/>
      <c r="E221" s="2"/>
      <c r="F221" s="2"/>
      <c r="G221" s="313"/>
    </row>
    <row r="222" spans="1:7" x14ac:dyDescent="0.25">
      <c r="A222" s="2"/>
      <c r="B222" s="2"/>
      <c r="C222" s="2"/>
      <c r="D222" s="2"/>
      <c r="E222" s="2"/>
      <c r="F222" s="2"/>
      <c r="G222" s="313"/>
    </row>
    <row r="223" spans="1:7" x14ac:dyDescent="0.25">
      <c r="A223" s="2"/>
      <c r="B223" s="2"/>
      <c r="C223" s="2"/>
      <c r="D223" s="2"/>
      <c r="E223" s="2"/>
      <c r="F223" s="2"/>
      <c r="G223" s="313"/>
    </row>
    <row r="224" spans="1:7" x14ac:dyDescent="0.25">
      <c r="A224" s="2"/>
      <c r="B224" s="2"/>
      <c r="C224" s="2"/>
      <c r="D224" s="2"/>
      <c r="E224" s="2"/>
      <c r="F224" s="2"/>
      <c r="G224" s="313"/>
    </row>
    <row r="225" spans="1:7" x14ac:dyDescent="0.25">
      <c r="A225" s="2"/>
      <c r="B225" s="2"/>
      <c r="C225" s="2"/>
      <c r="D225" s="2"/>
      <c r="E225" s="2"/>
      <c r="F225" s="2"/>
      <c r="G225" s="313"/>
    </row>
    <row r="226" spans="1:7" x14ac:dyDescent="0.25">
      <c r="A226" s="2"/>
      <c r="B226" s="2"/>
      <c r="C226" s="2"/>
      <c r="D226" s="2"/>
      <c r="E226" s="2"/>
      <c r="F226" s="2"/>
      <c r="G226" s="313"/>
    </row>
    <row r="227" spans="1:7" x14ac:dyDescent="0.25">
      <c r="A227" s="2"/>
      <c r="B227" s="2"/>
      <c r="C227" s="2"/>
      <c r="D227" s="2"/>
      <c r="E227" s="2"/>
      <c r="F227" s="2"/>
      <c r="G227" s="313"/>
    </row>
    <row r="228" spans="1:7" x14ac:dyDescent="0.25">
      <c r="A228" s="2"/>
      <c r="B228" s="2"/>
      <c r="C228" s="2"/>
      <c r="D228" s="2"/>
      <c r="E228" s="2"/>
      <c r="F228" s="2"/>
      <c r="G228" s="313"/>
    </row>
    <row r="229" spans="1:7" x14ac:dyDescent="0.25">
      <c r="A229" s="2"/>
      <c r="B229" s="2"/>
      <c r="C229" s="2"/>
      <c r="D229" s="2"/>
      <c r="E229" s="2"/>
      <c r="F229" s="2"/>
      <c r="G229" s="313"/>
    </row>
    <row r="230" spans="1:7" x14ac:dyDescent="0.25">
      <c r="A230" s="2"/>
      <c r="B230" s="2"/>
      <c r="C230" s="2"/>
      <c r="D230" s="2"/>
      <c r="E230" s="2"/>
      <c r="F230" s="2"/>
      <c r="G230" s="313"/>
    </row>
    <row r="231" spans="1:7" x14ac:dyDescent="0.25">
      <c r="A231" s="2"/>
      <c r="B231" s="2"/>
      <c r="C231" s="2"/>
      <c r="D231" s="2"/>
      <c r="E231" s="2"/>
      <c r="F231" s="2"/>
      <c r="G231" s="313"/>
    </row>
    <row r="232" spans="1:7" x14ac:dyDescent="0.25">
      <c r="A232" s="2"/>
      <c r="B232" s="2"/>
      <c r="C232" s="2"/>
      <c r="D232" s="2"/>
      <c r="E232" s="2"/>
      <c r="F232" s="2"/>
      <c r="G232" s="313"/>
    </row>
    <row r="233" spans="1:7" x14ac:dyDescent="0.25">
      <c r="A233" s="2"/>
      <c r="B233" s="2"/>
      <c r="C233" s="2"/>
      <c r="D233" s="2"/>
      <c r="E233" s="2"/>
      <c r="F233" s="2"/>
      <c r="G233" s="313"/>
    </row>
    <row r="234" spans="1:7" x14ac:dyDescent="0.25">
      <c r="A234" s="2"/>
      <c r="B234" s="2"/>
      <c r="C234" s="2"/>
      <c r="D234" s="2"/>
      <c r="E234" s="2"/>
      <c r="F234" s="2"/>
      <c r="G234" s="313"/>
    </row>
    <row r="235" spans="1:7" x14ac:dyDescent="0.25">
      <c r="A235" s="2"/>
      <c r="B235" s="2"/>
      <c r="C235" s="2"/>
      <c r="D235" s="2"/>
      <c r="E235" s="2"/>
      <c r="F235" s="2"/>
      <c r="G235" s="313"/>
    </row>
    <row r="236" spans="1:7" x14ac:dyDescent="0.25">
      <c r="A236" s="2"/>
      <c r="B236" s="2"/>
      <c r="C236" s="2"/>
      <c r="D236" s="2"/>
      <c r="E236" s="2"/>
      <c r="F236" s="2"/>
      <c r="G236" s="313"/>
    </row>
    <row r="237" spans="1:7" x14ac:dyDescent="0.25">
      <c r="A237" s="2"/>
      <c r="B237" s="2"/>
      <c r="C237" s="2"/>
      <c r="D237" s="2"/>
      <c r="E237" s="2"/>
      <c r="F237" s="2"/>
      <c r="G237" s="313"/>
    </row>
    <row r="238" spans="1:7" x14ac:dyDescent="0.25">
      <c r="A238" s="2"/>
      <c r="B238" s="2"/>
      <c r="C238" s="2"/>
      <c r="D238" s="2"/>
      <c r="E238" s="2"/>
      <c r="F238" s="2"/>
      <c r="G238" s="313"/>
    </row>
    <row r="239" spans="1:7" x14ac:dyDescent="0.25">
      <c r="A239" s="2"/>
      <c r="B239" s="2"/>
      <c r="C239" s="2"/>
      <c r="D239" s="2"/>
      <c r="E239" s="2"/>
      <c r="F239" s="2"/>
      <c r="G239" s="313"/>
    </row>
    <row r="240" spans="1:7" x14ac:dyDescent="0.25">
      <c r="A240" s="2"/>
      <c r="B240" s="2"/>
      <c r="C240" s="2"/>
      <c r="D240" s="2"/>
      <c r="E240" s="2"/>
      <c r="F240" s="2"/>
      <c r="G240" s="313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</sheetData>
  <mergeCells count="5">
    <mergeCell ref="A6:F6"/>
    <mergeCell ref="A1:F1"/>
    <mergeCell ref="A3:F3"/>
    <mergeCell ref="A4:F4"/>
    <mergeCell ref="A5:F5"/>
  </mergeCells>
  <phoneticPr fontId="0" type="noConversion"/>
  <printOptions horizontalCentered="1"/>
  <pageMargins left="0.28999999999999998" right="0.24" top="1.0236220472440944" bottom="0.69" header="1.0236220472440944" footer="0.51181102362204722"/>
  <pageSetup paperSize="9" scale="106" orientation="portrait" r:id="rId1"/>
  <headerFooter alignWithMargins="0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sqref="A1:H1"/>
    </sheetView>
  </sheetViews>
  <sheetFormatPr defaultColWidth="14" defaultRowHeight="12" customHeight="1" x14ac:dyDescent="0.25"/>
  <cols>
    <col min="1" max="1" width="32.6640625" style="323" customWidth="1"/>
    <col min="2" max="4" width="14" style="323" customWidth="1"/>
    <col min="5" max="5" width="32.6640625" style="323" customWidth="1"/>
    <col min="6" max="16384" width="14" style="323"/>
  </cols>
  <sheetData>
    <row r="1" spans="1:8" ht="12" customHeight="1" x14ac:dyDescent="0.25">
      <c r="A1" s="526" t="s">
        <v>559</v>
      </c>
      <c r="B1" s="536"/>
      <c r="C1" s="537"/>
      <c r="D1" s="537"/>
      <c r="E1" s="537"/>
      <c r="F1" s="537"/>
      <c r="G1" s="537"/>
      <c r="H1" s="537"/>
    </row>
    <row r="3" spans="1:8" ht="12" customHeight="1" x14ac:dyDescent="0.25">
      <c r="A3" s="538" t="s">
        <v>126</v>
      </c>
      <c r="B3" s="538"/>
      <c r="C3" s="538"/>
      <c r="D3" s="538"/>
      <c r="E3" s="538"/>
      <c r="F3" s="538"/>
      <c r="G3" s="538"/>
      <c r="H3" s="538"/>
    </row>
    <row r="4" spans="1:8" ht="12" customHeight="1" x14ac:dyDescent="0.25">
      <c r="A4" s="538" t="s">
        <v>445</v>
      </c>
      <c r="B4" s="538"/>
      <c r="C4" s="538"/>
      <c r="D4" s="538"/>
      <c r="E4" s="538"/>
      <c r="F4" s="538"/>
      <c r="G4" s="538"/>
      <c r="H4" s="538"/>
    </row>
    <row r="5" spans="1:8" ht="12" customHeight="1" x14ac:dyDescent="0.25">
      <c r="A5" s="538"/>
      <c r="B5" s="538"/>
      <c r="C5" s="538"/>
      <c r="D5" s="538"/>
      <c r="E5" s="538"/>
      <c r="F5" s="538"/>
      <c r="G5" s="538"/>
      <c r="H5" s="538"/>
    </row>
    <row r="6" spans="1:8" ht="12" customHeight="1" x14ac:dyDescent="0.25">
      <c r="A6" s="324"/>
      <c r="B6" s="324"/>
      <c r="C6" s="324"/>
      <c r="D6" s="324"/>
      <c r="E6" s="324"/>
      <c r="F6" s="324"/>
      <c r="G6" s="324"/>
      <c r="H6" s="324"/>
    </row>
    <row r="7" spans="1:8" ht="12" customHeight="1" x14ac:dyDescent="0.25">
      <c r="A7" s="324"/>
      <c r="B7" s="324"/>
      <c r="C7" s="324"/>
      <c r="D7" s="324"/>
      <c r="E7" s="324"/>
      <c r="F7" s="324"/>
      <c r="G7" s="324"/>
      <c r="H7" s="324"/>
    </row>
    <row r="8" spans="1:8" ht="12" customHeight="1" thickBot="1" x14ac:dyDescent="0.3">
      <c r="A8" s="324"/>
      <c r="B8" s="324"/>
      <c r="C8" s="324"/>
      <c r="D8" s="324"/>
      <c r="E8" s="324"/>
      <c r="F8" s="324"/>
      <c r="G8" s="324"/>
      <c r="H8" s="324"/>
    </row>
    <row r="9" spans="1:8" ht="12" customHeight="1" x14ac:dyDescent="0.25">
      <c r="A9" s="528" t="s">
        <v>105</v>
      </c>
      <c r="B9" s="529"/>
      <c r="C9" s="529"/>
      <c r="D9" s="326"/>
      <c r="E9" s="532" t="s">
        <v>172</v>
      </c>
      <c r="F9" s="529"/>
      <c r="G9" s="529"/>
      <c r="H9" s="533"/>
    </row>
    <row r="10" spans="1:8" ht="12" customHeight="1" x14ac:dyDescent="0.25">
      <c r="A10" s="530"/>
      <c r="B10" s="531"/>
      <c r="C10" s="531"/>
      <c r="D10" s="328"/>
      <c r="E10" s="534"/>
      <c r="F10" s="531"/>
      <c r="G10" s="531"/>
      <c r="H10" s="535"/>
    </row>
    <row r="11" spans="1:8" ht="12" customHeight="1" x14ac:dyDescent="0.25">
      <c r="A11" s="94"/>
      <c r="B11" s="15" t="s">
        <v>405</v>
      </c>
      <c r="C11" s="300" t="s">
        <v>415</v>
      </c>
      <c r="D11" s="300" t="s">
        <v>415</v>
      </c>
      <c r="E11" s="329"/>
      <c r="F11" s="330" t="s">
        <v>405</v>
      </c>
      <c r="G11" s="8" t="s">
        <v>415</v>
      </c>
      <c r="H11" s="314" t="s">
        <v>415</v>
      </c>
    </row>
    <row r="12" spans="1:8" ht="12" customHeight="1" x14ac:dyDescent="0.25">
      <c r="A12" s="95" t="s">
        <v>107</v>
      </c>
      <c r="B12" s="16" t="s">
        <v>6</v>
      </c>
      <c r="C12" s="331" t="s">
        <v>444</v>
      </c>
      <c r="D12" s="331" t="s">
        <v>257</v>
      </c>
      <c r="E12" s="16" t="s">
        <v>107</v>
      </c>
      <c r="F12" s="332" t="s">
        <v>6</v>
      </c>
      <c r="G12" s="316" t="s">
        <v>444</v>
      </c>
      <c r="H12" s="317" t="s">
        <v>257</v>
      </c>
    </row>
    <row r="13" spans="1:8" s="488" customFormat="1" ht="12" customHeight="1" x14ac:dyDescent="0.25">
      <c r="A13" s="483" t="s">
        <v>108</v>
      </c>
      <c r="B13" s="484">
        <v>382750</v>
      </c>
      <c r="C13" s="485">
        <v>426983</v>
      </c>
      <c r="D13" s="485">
        <v>500109</v>
      </c>
      <c r="E13" s="486" t="s">
        <v>118</v>
      </c>
      <c r="F13" s="485">
        <v>508499</v>
      </c>
      <c r="G13" s="484">
        <v>529534</v>
      </c>
      <c r="H13" s="487">
        <f>'1_melléklet'!F60</f>
        <v>507619</v>
      </c>
    </row>
    <row r="14" spans="1:8" s="488" customFormat="1" ht="12" customHeight="1" x14ac:dyDescent="0.25">
      <c r="A14" s="483" t="s">
        <v>109</v>
      </c>
      <c r="B14" s="484">
        <v>55506</v>
      </c>
      <c r="C14" s="485">
        <v>14817</v>
      </c>
      <c r="D14" s="485">
        <f>'1_melléklet'!F27</f>
        <v>16892</v>
      </c>
      <c r="E14" s="486" t="s">
        <v>119</v>
      </c>
      <c r="F14" s="485">
        <v>152364</v>
      </c>
      <c r="G14" s="484">
        <v>154655</v>
      </c>
      <c r="H14" s="487">
        <f>'1_melléklet'!F61</f>
        <v>149973</v>
      </c>
    </row>
    <row r="15" spans="1:8" s="488" customFormat="1" ht="12" customHeight="1" x14ac:dyDescent="0.25">
      <c r="A15" s="483" t="s">
        <v>110</v>
      </c>
      <c r="B15" s="484">
        <v>15715</v>
      </c>
      <c r="C15" s="485">
        <v>18506</v>
      </c>
      <c r="D15" s="485">
        <f>'1_melléklet'!F34</f>
        <v>18225</v>
      </c>
      <c r="E15" s="486" t="s">
        <v>120</v>
      </c>
      <c r="F15" s="485">
        <v>216332</v>
      </c>
      <c r="G15" s="484">
        <v>234034</v>
      </c>
      <c r="H15" s="487">
        <f>'1_melléklet'!F62</f>
        <v>213381</v>
      </c>
    </row>
    <row r="16" spans="1:8" s="488" customFormat="1" ht="12" customHeight="1" x14ac:dyDescent="0.25">
      <c r="A16" s="483" t="s">
        <v>111</v>
      </c>
      <c r="B16" s="484">
        <v>446436</v>
      </c>
      <c r="C16" s="485">
        <v>510732</v>
      </c>
      <c r="D16" s="485">
        <f>'1_melléklet'!F40</f>
        <v>510732</v>
      </c>
      <c r="E16" s="486" t="s">
        <v>121</v>
      </c>
      <c r="F16" s="485">
        <v>1750</v>
      </c>
      <c r="G16" s="484">
        <v>1750</v>
      </c>
      <c r="H16" s="487">
        <f>'1_melléklet'!F79</f>
        <v>1741</v>
      </c>
    </row>
    <row r="17" spans="1:8" s="488" customFormat="1" ht="12" customHeight="1" x14ac:dyDescent="0.25">
      <c r="A17" s="483" t="s">
        <v>112</v>
      </c>
      <c r="B17" s="484">
        <v>82716</v>
      </c>
      <c r="C17" s="485">
        <v>86031</v>
      </c>
      <c r="D17" s="485">
        <v>86031</v>
      </c>
      <c r="E17" s="486" t="s">
        <v>124</v>
      </c>
      <c r="F17" s="485">
        <v>25388</v>
      </c>
      <c r="G17" s="484">
        <v>25893</v>
      </c>
      <c r="H17" s="487">
        <f>'1_melléklet'!F78</f>
        <v>27218</v>
      </c>
    </row>
    <row r="18" spans="1:8" s="488" customFormat="1" ht="12" customHeight="1" x14ac:dyDescent="0.25">
      <c r="A18" s="483" t="s">
        <v>113</v>
      </c>
      <c r="B18" s="486"/>
      <c r="C18" s="489"/>
      <c r="D18" s="489"/>
      <c r="E18" s="486" t="s">
        <v>122</v>
      </c>
      <c r="F18" s="485">
        <v>21275</v>
      </c>
      <c r="G18" s="484">
        <v>23228</v>
      </c>
      <c r="H18" s="487">
        <f>'1_melléklet'!F64</f>
        <v>20191</v>
      </c>
    </row>
    <row r="19" spans="1:8" s="488" customFormat="1" ht="12.75" customHeight="1" x14ac:dyDescent="0.25">
      <c r="A19" s="483" t="s">
        <v>114</v>
      </c>
      <c r="B19" s="486"/>
      <c r="C19" s="489"/>
      <c r="D19" s="489"/>
      <c r="E19" s="490" t="s">
        <v>404</v>
      </c>
      <c r="F19" s="485"/>
      <c r="G19" s="484">
        <v>20000</v>
      </c>
      <c r="H19" s="487">
        <f>'1_melléklet'!F66</f>
        <v>20000</v>
      </c>
    </row>
    <row r="20" spans="1:8" s="488" customFormat="1" ht="12" customHeight="1" x14ac:dyDescent="0.25">
      <c r="A20" s="508" t="s">
        <v>546</v>
      </c>
      <c r="B20" s="486"/>
      <c r="C20" s="489"/>
      <c r="D20" s="489"/>
      <c r="E20" s="486" t="s">
        <v>123</v>
      </c>
      <c r="F20" s="485">
        <v>57515</v>
      </c>
      <c r="G20" s="484">
        <v>62797</v>
      </c>
      <c r="H20" s="487">
        <v>0</v>
      </c>
    </row>
    <row r="21" spans="1:8" s="488" customFormat="1" ht="12" customHeight="1" x14ac:dyDescent="0.25">
      <c r="A21" s="508" t="s">
        <v>547</v>
      </c>
      <c r="B21" s="486"/>
      <c r="C21" s="489"/>
      <c r="D21" s="489"/>
      <c r="E21" s="486" t="s">
        <v>114</v>
      </c>
      <c r="F21" s="489"/>
      <c r="G21" s="486">
        <v>5030</v>
      </c>
      <c r="H21" s="491">
        <f>'1_melléklet'!F63</f>
        <v>5030</v>
      </c>
    </row>
    <row r="22" spans="1:8" s="488" customFormat="1" ht="12" customHeight="1" x14ac:dyDescent="0.25">
      <c r="A22" s="483"/>
      <c r="B22" s="486"/>
      <c r="C22" s="489"/>
      <c r="D22" s="489"/>
      <c r="E22" s="486" t="s">
        <v>548</v>
      </c>
      <c r="F22" s="489"/>
      <c r="G22" s="486"/>
      <c r="H22" s="491"/>
    </row>
    <row r="23" spans="1:8" s="488" customFormat="1" ht="12" customHeight="1" x14ac:dyDescent="0.25">
      <c r="A23" s="483"/>
      <c r="B23" s="486"/>
      <c r="C23" s="489"/>
      <c r="D23" s="489"/>
      <c r="E23" s="486" t="s">
        <v>549</v>
      </c>
      <c r="F23" s="489"/>
      <c r="G23" s="486"/>
      <c r="H23" s="491"/>
    </row>
    <row r="24" spans="1:8" s="488" customFormat="1" ht="12" customHeight="1" thickBot="1" x14ac:dyDescent="0.3">
      <c r="A24" s="492"/>
      <c r="B24" s="493"/>
      <c r="C24" s="494"/>
      <c r="D24" s="494"/>
      <c r="E24" s="495" t="s">
        <v>550</v>
      </c>
      <c r="F24" s="494"/>
      <c r="G24" s="493">
        <v>148</v>
      </c>
      <c r="H24" s="496">
        <f>'1_melléklet'!F67</f>
        <v>148</v>
      </c>
    </row>
    <row r="25" spans="1:8" s="488" customFormat="1" ht="12" customHeight="1" thickBot="1" x14ac:dyDescent="0.3">
      <c r="A25" s="497" t="s">
        <v>115</v>
      </c>
      <c r="B25" s="498">
        <f>SUM(B13:B24)</f>
        <v>983123</v>
      </c>
      <c r="C25" s="498">
        <v>1057069</v>
      </c>
      <c r="D25" s="498">
        <f>SUM(D13:D24)</f>
        <v>1131989</v>
      </c>
      <c r="E25" s="499" t="s">
        <v>115</v>
      </c>
      <c r="F25" s="500">
        <f>SUM(F13:F24)</f>
        <v>983123</v>
      </c>
      <c r="G25" s="501">
        <v>1057069</v>
      </c>
      <c r="H25" s="502">
        <f>SUM(H13:H24)</f>
        <v>945301</v>
      </c>
    </row>
    <row r="26" spans="1:8" s="488" customFormat="1" ht="12" customHeight="1" thickBot="1" x14ac:dyDescent="0.3">
      <c r="A26" s="497" t="s">
        <v>116</v>
      </c>
      <c r="B26" s="498"/>
      <c r="C26" s="503"/>
      <c r="D26" s="503"/>
      <c r="E26" s="504" t="s">
        <v>117</v>
      </c>
      <c r="F26" s="505"/>
      <c r="G26" s="506"/>
      <c r="H26" s="507">
        <f>D25-H25</f>
        <v>186688</v>
      </c>
    </row>
  </sheetData>
  <mergeCells count="6">
    <mergeCell ref="A9:C10"/>
    <mergeCell ref="E9:H10"/>
    <mergeCell ref="A1:H1"/>
    <mergeCell ref="A3:H3"/>
    <mergeCell ref="A4:H4"/>
    <mergeCell ref="A5:H5"/>
  </mergeCells>
  <phoneticPr fontId="0" type="noConversion"/>
  <pageMargins left="0.52" right="0.36" top="1.01" bottom="0.9055118110236221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zoomScaleNormal="100" workbookViewId="0">
      <selection sqref="A1:H1"/>
    </sheetView>
  </sheetViews>
  <sheetFormatPr defaultColWidth="14" defaultRowHeight="13.2" x14ac:dyDescent="0.25"/>
  <cols>
    <col min="1" max="1" width="32.6640625" style="323" customWidth="1"/>
    <col min="2" max="4" width="14" style="323" customWidth="1"/>
    <col min="5" max="5" width="32.6640625" style="323" customWidth="1"/>
    <col min="6" max="16384" width="14" style="323"/>
  </cols>
  <sheetData>
    <row r="1" spans="1:29" x14ac:dyDescent="0.25">
      <c r="A1" s="526" t="s">
        <v>560</v>
      </c>
      <c r="B1" s="536"/>
      <c r="C1" s="537"/>
      <c r="D1" s="537"/>
      <c r="E1" s="537"/>
      <c r="F1" s="537"/>
      <c r="G1" s="537"/>
      <c r="H1" s="5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H2" s="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541" t="s">
        <v>125</v>
      </c>
      <c r="B3" s="541"/>
      <c r="C3" s="541"/>
      <c r="D3" s="541"/>
      <c r="E3" s="541"/>
      <c r="F3" s="541"/>
      <c r="G3" s="541"/>
      <c r="H3" s="54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538" t="s">
        <v>446</v>
      </c>
      <c r="B4" s="538"/>
      <c r="C4" s="538"/>
      <c r="D4" s="538"/>
      <c r="E4" s="538"/>
      <c r="F4" s="538"/>
      <c r="G4" s="538"/>
      <c r="H4" s="53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538"/>
      <c r="B5" s="538"/>
      <c r="C5" s="538"/>
      <c r="D5" s="538"/>
      <c r="E5" s="538"/>
      <c r="F5" s="538"/>
      <c r="G5" s="538"/>
      <c r="H5" s="538"/>
      <c r="I5" s="333"/>
      <c r="J5" s="33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324"/>
      <c r="B6" s="324"/>
      <c r="C6" s="324"/>
      <c r="D6" s="324"/>
      <c r="E6" s="324"/>
      <c r="F6" s="324"/>
      <c r="G6" s="324"/>
      <c r="H6" s="324"/>
      <c r="I6" s="333"/>
      <c r="J6" s="33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324"/>
      <c r="B7" s="324"/>
      <c r="C7" s="324"/>
      <c r="D7" s="324"/>
      <c r="E7" s="324"/>
      <c r="F7" s="324"/>
      <c r="G7" s="324"/>
      <c r="H7" s="324"/>
      <c r="I7" s="333"/>
      <c r="J7" s="33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3.8" thickBot="1" x14ac:dyDescent="0.3">
      <c r="A8" s="324"/>
      <c r="B8" s="324"/>
      <c r="C8" s="324"/>
      <c r="D8" s="324"/>
      <c r="E8" s="324"/>
      <c r="F8" s="324"/>
      <c r="G8" s="324"/>
      <c r="H8" s="32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528" t="s">
        <v>105</v>
      </c>
      <c r="B9" s="529"/>
      <c r="C9" s="539"/>
      <c r="D9" s="325"/>
      <c r="E9" s="532" t="s">
        <v>172</v>
      </c>
      <c r="F9" s="529"/>
      <c r="G9" s="529"/>
      <c r="H9" s="53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530"/>
      <c r="B10" s="531"/>
      <c r="C10" s="540"/>
      <c r="D10" s="327"/>
      <c r="E10" s="534"/>
      <c r="F10" s="531"/>
      <c r="G10" s="531"/>
      <c r="H10" s="53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94"/>
      <c r="B11" s="330" t="s">
        <v>405</v>
      </c>
      <c r="C11" s="300" t="s">
        <v>415</v>
      </c>
      <c r="D11" s="300" t="s">
        <v>415</v>
      </c>
      <c r="E11" s="329"/>
      <c r="F11" s="330" t="s">
        <v>405</v>
      </c>
      <c r="G11" s="8" t="s">
        <v>415</v>
      </c>
      <c r="H11" s="334" t="s">
        <v>415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94" t="s">
        <v>107</v>
      </c>
      <c r="B12" s="332" t="s">
        <v>6</v>
      </c>
      <c r="C12" s="331" t="s">
        <v>444</v>
      </c>
      <c r="D12" s="331" t="s">
        <v>257</v>
      </c>
      <c r="E12" s="15" t="s">
        <v>107</v>
      </c>
      <c r="F12" s="332" t="s">
        <v>6</v>
      </c>
      <c r="G12" s="316" t="s">
        <v>444</v>
      </c>
      <c r="H12" s="335" t="s">
        <v>257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97" t="s">
        <v>127</v>
      </c>
      <c r="B13" s="12"/>
      <c r="C13" s="139"/>
      <c r="D13" s="139"/>
      <c r="E13" s="12" t="s">
        <v>129</v>
      </c>
      <c r="F13" s="139"/>
      <c r="G13" s="12"/>
      <c r="H13" s="336"/>
      <c r="I13" s="33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166" t="s">
        <v>128</v>
      </c>
      <c r="B14" s="13"/>
      <c r="C14" s="140"/>
      <c r="D14" s="140"/>
      <c r="E14" s="13" t="s">
        <v>130</v>
      </c>
      <c r="F14" s="302">
        <v>343512</v>
      </c>
      <c r="G14" s="304">
        <v>372312</v>
      </c>
      <c r="H14" s="338">
        <v>176371</v>
      </c>
      <c r="I14" s="33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97" t="s">
        <v>133</v>
      </c>
      <c r="B15" s="12"/>
      <c r="C15" s="139"/>
      <c r="D15" s="139"/>
      <c r="E15" s="12" t="s">
        <v>131</v>
      </c>
      <c r="F15" s="139"/>
      <c r="G15" s="12"/>
      <c r="H15" s="336"/>
      <c r="I15" s="33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167" t="s">
        <v>134</v>
      </c>
      <c r="B16" s="14"/>
      <c r="C16" s="137"/>
      <c r="D16" s="137"/>
      <c r="E16" s="14" t="s">
        <v>132</v>
      </c>
      <c r="F16" s="137">
        <v>61000</v>
      </c>
      <c r="G16" s="14">
        <v>77418</v>
      </c>
      <c r="H16" s="339">
        <v>70248</v>
      </c>
      <c r="I16" s="33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167" t="s">
        <v>135</v>
      </c>
      <c r="B17" s="14"/>
      <c r="C17" s="137"/>
      <c r="D17" s="137"/>
      <c r="E17" s="14" t="s">
        <v>136</v>
      </c>
      <c r="F17" s="303">
        <v>22833</v>
      </c>
      <c r="G17" s="305">
        <v>27895</v>
      </c>
      <c r="H17" s="340">
        <v>15328</v>
      </c>
      <c r="I17" s="33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96" t="s">
        <v>137</v>
      </c>
      <c r="B18" s="11">
        <v>189399</v>
      </c>
      <c r="C18" s="138">
        <v>408746</v>
      </c>
      <c r="D18" s="138">
        <v>408746</v>
      </c>
      <c r="E18" s="11" t="s">
        <v>424</v>
      </c>
      <c r="F18" s="138"/>
      <c r="G18" s="11">
        <v>23000</v>
      </c>
      <c r="H18" s="341">
        <v>23000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96" t="s">
        <v>138</v>
      </c>
      <c r="B19" s="11">
        <v>0</v>
      </c>
      <c r="C19" s="138">
        <v>0</v>
      </c>
      <c r="D19" s="138">
        <v>0</v>
      </c>
      <c r="E19" s="11" t="s">
        <v>139</v>
      </c>
      <c r="F19" s="138"/>
      <c r="G19" s="11"/>
      <c r="H19" s="34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96" t="s">
        <v>140</v>
      </c>
      <c r="B20" s="11"/>
      <c r="C20" s="138"/>
      <c r="D20" s="138"/>
      <c r="E20" s="11" t="s">
        <v>141</v>
      </c>
      <c r="F20" s="138">
        <v>10353</v>
      </c>
      <c r="G20" s="11">
        <v>10353</v>
      </c>
      <c r="H20" s="341">
        <v>10353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96" t="s">
        <v>114</v>
      </c>
      <c r="B21" s="11"/>
      <c r="C21" s="138"/>
      <c r="D21" s="138"/>
      <c r="E21" s="11" t="s">
        <v>114</v>
      </c>
      <c r="F21" s="138"/>
      <c r="G21" s="11"/>
      <c r="H21" s="34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96" t="s">
        <v>195</v>
      </c>
      <c r="B22" s="11"/>
      <c r="C22" s="138"/>
      <c r="D22" s="138"/>
      <c r="E22" s="11" t="s">
        <v>123</v>
      </c>
      <c r="F22" s="138"/>
      <c r="G22" s="11">
        <v>146067</v>
      </c>
      <c r="H22" s="341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96" t="s">
        <v>196</v>
      </c>
      <c r="B23" s="11">
        <v>248299</v>
      </c>
      <c r="C23" s="138">
        <v>248299</v>
      </c>
      <c r="D23" s="138">
        <v>188043</v>
      </c>
      <c r="E23" s="11"/>
      <c r="F23" s="138"/>
      <c r="G23" s="11"/>
      <c r="H23" s="341"/>
    </row>
    <row r="24" spans="1:29" ht="13.8" thickBot="1" x14ac:dyDescent="0.3">
      <c r="A24" s="97"/>
      <c r="B24" s="12"/>
      <c r="C24" s="139"/>
      <c r="D24" s="139"/>
      <c r="E24" s="12"/>
      <c r="F24" s="139"/>
      <c r="G24" s="12"/>
      <c r="H24" s="336"/>
    </row>
    <row r="25" spans="1:29" ht="13.8" thickBot="1" x14ac:dyDescent="0.3">
      <c r="A25" s="80" t="s">
        <v>115</v>
      </c>
      <c r="B25" s="56">
        <f>SUM(B14:B24)</f>
        <v>437698</v>
      </c>
      <c r="C25" s="342">
        <v>657045</v>
      </c>
      <c r="D25" s="342">
        <f>SUM(D13:D24)</f>
        <v>596789</v>
      </c>
      <c r="E25" s="34" t="s">
        <v>115</v>
      </c>
      <c r="F25" s="342">
        <f>SUM(F14:F24)</f>
        <v>437698</v>
      </c>
      <c r="G25" s="34">
        <v>657045</v>
      </c>
      <c r="H25" s="56">
        <f>SUM(H14:H24)</f>
        <v>295300</v>
      </c>
    </row>
    <row r="26" spans="1:29" ht="13.8" thickBot="1" x14ac:dyDescent="0.3">
      <c r="A26" s="20" t="s">
        <v>116</v>
      </c>
      <c r="B26" s="18"/>
      <c r="C26" s="19"/>
      <c r="D26" s="19"/>
      <c r="E26" s="21" t="s">
        <v>117</v>
      </c>
      <c r="F26" s="22"/>
      <c r="G26" s="524"/>
      <c r="H26" s="17">
        <f>D25-H25</f>
        <v>301489</v>
      </c>
    </row>
  </sheetData>
  <mergeCells count="6">
    <mergeCell ref="A9:C10"/>
    <mergeCell ref="E9:H10"/>
    <mergeCell ref="A5:H5"/>
    <mergeCell ref="A1:H1"/>
    <mergeCell ref="A3:H3"/>
    <mergeCell ref="A4:H4"/>
  </mergeCells>
  <phoneticPr fontId="0" type="noConversion"/>
  <pageMargins left="0.43307086614173229" right="0.39370078740157483" top="0.98425196850393704" bottom="0.98425196850393704" header="0.51181102362204722" footer="0.51181102362204722"/>
  <pageSetup paperSize="9" scale="94" orientation="landscape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1"/>
  <sheetViews>
    <sheetView zoomScale="110" zoomScaleNormal="110" zoomScaleSheetLayoutView="80" workbookViewId="0">
      <selection sqref="A1:F1"/>
    </sheetView>
  </sheetViews>
  <sheetFormatPr defaultRowHeight="13.2" x14ac:dyDescent="0.25"/>
  <cols>
    <col min="3" max="3" width="33.88671875" customWidth="1"/>
    <col min="4" max="6" width="13.6640625" customWidth="1"/>
  </cols>
  <sheetData>
    <row r="1" spans="1:6" x14ac:dyDescent="0.25">
      <c r="A1" s="526" t="s">
        <v>557</v>
      </c>
      <c r="B1" s="526"/>
      <c r="C1" s="526"/>
      <c r="D1" s="526"/>
      <c r="E1" s="526"/>
      <c r="F1" s="526"/>
    </row>
    <row r="3" spans="1:6" x14ac:dyDescent="0.25">
      <c r="A3" s="542"/>
      <c r="B3" s="542"/>
      <c r="C3" s="542"/>
      <c r="D3" s="542"/>
      <c r="E3" s="542"/>
      <c r="F3" s="542"/>
    </row>
    <row r="5" spans="1:6" ht="13.8" thickBot="1" x14ac:dyDescent="0.3">
      <c r="D5" s="23"/>
      <c r="E5" s="23"/>
      <c r="F5" s="23" t="s">
        <v>227</v>
      </c>
    </row>
    <row r="6" spans="1:6" x14ac:dyDescent="0.25">
      <c r="A6" s="343" t="s">
        <v>447</v>
      </c>
      <c r="B6" s="77"/>
      <c r="C6" s="31" t="s">
        <v>163</v>
      </c>
      <c r="D6" s="29"/>
      <c r="E6" s="30"/>
      <c r="F6" s="77"/>
    </row>
    <row r="7" spans="1:6" ht="13.8" thickBot="1" x14ac:dyDescent="0.3">
      <c r="A7" s="344" t="s">
        <v>448</v>
      </c>
      <c r="B7" s="71"/>
      <c r="C7" s="79" t="s">
        <v>199</v>
      </c>
      <c r="D7" s="150"/>
      <c r="E7" s="128"/>
      <c r="F7" s="345"/>
    </row>
    <row r="8" spans="1:6" ht="13.8" thickBot="1" x14ac:dyDescent="0.3">
      <c r="A8" s="23"/>
      <c r="B8" s="23"/>
      <c r="C8" s="23"/>
      <c r="D8" s="65"/>
      <c r="E8" s="346"/>
      <c r="F8" s="346"/>
    </row>
    <row r="9" spans="1:6" x14ac:dyDescent="0.25">
      <c r="A9" s="67" t="s">
        <v>164</v>
      </c>
      <c r="B9" s="28" t="s">
        <v>166</v>
      </c>
      <c r="C9" s="41"/>
      <c r="D9" s="347"/>
      <c r="E9" s="28"/>
      <c r="F9" s="207"/>
    </row>
    <row r="10" spans="1:6" x14ac:dyDescent="0.25">
      <c r="A10" s="68" t="s">
        <v>165</v>
      </c>
      <c r="B10" s="33" t="s">
        <v>6</v>
      </c>
      <c r="C10" s="232" t="s">
        <v>167</v>
      </c>
      <c r="D10" s="348" t="s">
        <v>405</v>
      </c>
      <c r="E10" s="349" t="s">
        <v>415</v>
      </c>
      <c r="F10" s="350" t="s">
        <v>415</v>
      </c>
    </row>
    <row r="11" spans="1:6" ht="13.8" thickBot="1" x14ac:dyDescent="0.3">
      <c r="A11" s="69"/>
      <c r="B11" s="70"/>
      <c r="C11" s="70" t="s">
        <v>168</v>
      </c>
      <c r="D11" s="351" t="s">
        <v>6</v>
      </c>
      <c r="E11" s="352" t="s">
        <v>444</v>
      </c>
      <c r="F11" s="353" t="s">
        <v>257</v>
      </c>
    </row>
    <row r="12" spans="1:6" ht="13.8" thickBot="1" x14ac:dyDescent="0.3">
      <c r="A12" s="62">
        <v>1</v>
      </c>
      <c r="B12" s="63">
        <v>2</v>
      </c>
      <c r="C12" s="210">
        <v>3</v>
      </c>
      <c r="D12" s="354">
        <v>4</v>
      </c>
      <c r="E12" s="211">
        <v>5</v>
      </c>
      <c r="F12" s="355">
        <v>6</v>
      </c>
    </row>
    <row r="13" spans="1:6" ht="13.8" thickBot="1" x14ac:dyDescent="0.3">
      <c r="A13" s="72"/>
      <c r="B13" s="86"/>
      <c r="C13" s="86" t="s">
        <v>105</v>
      </c>
      <c r="D13" s="356"/>
      <c r="E13" s="99"/>
      <c r="F13" s="357"/>
    </row>
    <row r="14" spans="1:6" ht="13.8" x14ac:dyDescent="0.3">
      <c r="A14" s="358">
        <v>1</v>
      </c>
      <c r="B14" s="359"/>
      <c r="C14" s="359" t="s">
        <v>108</v>
      </c>
      <c r="D14" s="360">
        <f>SUM(D15:D18)</f>
        <v>20293</v>
      </c>
      <c r="E14" s="361">
        <f>SUM(E15:E18)</f>
        <v>63976</v>
      </c>
      <c r="F14" s="362">
        <f>SUM(F15:F18)</f>
        <v>66492</v>
      </c>
    </row>
    <row r="15" spans="1:6" x14ac:dyDescent="0.25">
      <c r="A15" s="363"/>
      <c r="B15" s="25">
        <v>1</v>
      </c>
      <c r="C15" s="25" t="s">
        <v>169</v>
      </c>
      <c r="D15" s="66">
        <v>20293</v>
      </c>
      <c r="E15" s="25">
        <v>47377</v>
      </c>
      <c r="F15" s="54">
        <v>49893</v>
      </c>
    </row>
    <row r="16" spans="1:6" x14ac:dyDescent="0.25">
      <c r="A16" s="83"/>
      <c r="B16" s="50">
        <v>2</v>
      </c>
      <c r="C16" s="50" t="s">
        <v>254</v>
      </c>
      <c r="D16" s="129"/>
      <c r="E16" s="50"/>
      <c r="F16" s="51"/>
    </row>
    <row r="17" spans="1:6" x14ac:dyDescent="0.25">
      <c r="A17" s="83"/>
      <c r="B17" s="50">
        <v>3</v>
      </c>
      <c r="C17" s="50" t="s">
        <v>170</v>
      </c>
      <c r="D17" s="129"/>
      <c r="E17" s="50"/>
      <c r="F17" s="51"/>
    </row>
    <row r="18" spans="1:6" x14ac:dyDescent="0.25">
      <c r="A18" s="83"/>
      <c r="B18" s="50">
        <v>4</v>
      </c>
      <c r="C18" s="50" t="s">
        <v>225</v>
      </c>
      <c r="D18" s="129"/>
      <c r="E18" s="50">
        <v>16599</v>
      </c>
      <c r="F18" s="51">
        <v>16599</v>
      </c>
    </row>
    <row r="19" spans="1:6" ht="13.8" x14ac:dyDescent="0.3">
      <c r="A19" s="83">
        <v>2</v>
      </c>
      <c r="B19" s="50"/>
      <c r="C19" s="84" t="s">
        <v>110</v>
      </c>
      <c r="D19" s="141">
        <f>SUM(D20:D21)</f>
        <v>0</v>
      </c>
      <c r="E19" s="118">
        <f>SUM(E20:E21)</f>
        <v>929</v>
      </c>
      <c r="F19" s="364">
        <f>SUM(F20:F21)</f>
        <v>2663</v>
      </c>
    </row>
    <row r="20" spans="1:6" x14ac:dyDescent="0.25">
      <c r="A20" s="83"/>
      <c r="B20" s="50">
        <v>1</v>
      </c>
      <c r="C20" s="50" t="s">
        <v>184</v>
      </c>
      <c r="D20" s="129"/>
      <c r="E20" s="50">
        <v>929</v>
      </c>
      <c r="F20" s="51">
        <v>2663</v>
      </c>
    </row>
    <row r="21" spans="1:6" x14ac:dyDescent="0.25">
      <c r="A21" s="83"/>
      <c r="B21" s="50">
        <v>2</v>
      </c>
      <c r="C21" s="50" t="s">
        <v>224</v>
      </c>
      <c r="D21" s="129"/>
      <c r="E21" s="50"/>
      <c r="F21" s="51"/>
    </row>
    <row r="22" spans="1:6" ht="13.8" x14ac:dyDescent="0.3">
      <c r="A22" s="83">
        <v>3</v>
      </c>
      <c r="B22" s="50"/>
      <c r="C22" s="84" t="s">
        <v>449</v>
      </c>
      <c r="D22" s="141">
        <f>9634+33</f>
        <v>9667</v>
      </c>
      <c r="E22" s="118">
        <v>30936</v>
      </c>
      <c r="F22" s="364">
        <v>30936</v>
      </c>
    </row>
    <row r="23" spans="1:6" ht="14.4" thickBot="1" x14ac:dyDescent="0.35">
      <c r="A23" s="208">
        <v>4</v>
      </c>
      <c r="B23" s="158"/>
      <c r="C23" s="158" t="s">
        <v>186</v>
      </c>
      <c r="D23" s="365">
        <v>157713</v>
      </c>
      <c r="E23" s="366">
        <v>115550</v>
      </c>
      <c r="F23" s="367">
        <v>75906</v>
      </c>
    </row>
    <row r="24" spans="1:6" ht="13.8" thickBot="1" x14ac:dyDescent="0.3">
      <c r="A24" s="368"/>
      <c r="B24" s="93"/>
      <c r="C24" s="55" t="s">
        <v>78</v>
      </c>
      <c r="D24" s="132">
        <f>SUM(D14+D19+D22+D23)</f>
        <v>187673</v>
      </c>
      <c r="E24" s="86">
        <f>SUM(E14+E19+E22+E23)</f>
        <v>211391</v>
      </c>
      <c r="F24" s="85">
        <f>SUM(F14+F19+F22+F23)</f>
        <v>175997</v>
      </c>
    </row>
    <row r="25" spans="1:6" ht="13.8" thickBot="1" x14ac:dyDescent="0.3">
      <c r="A25" s="369"/>
      <c r="B25" s="99"/>
      <c r="C25" s="26" t="s">
        <v>172</v>
      </c>
      <c r="D25" s="92"/>
      <c r="E25" s="99"/>
      <c r="F25" s="357"/>
    </row>
    <row r="26" spans="1:6" ht="13.8" x14ac:dyDescent="0.3">
      <c r="A26" s="358">
        <v>5</v>
      </c>
      <c r="B26" s="359"/>
      <c r="C26" s="359" t="s">
        <v>173</v>
      </c>
      <c r="D26" s="360">
        <f>SUM(D27:D29)</f>
        <v>139355</v>
      </c>
      <c r="E26" s="361">
        <f>SUM(E27:E29)</f>
        <v>151677</v>
      </c>
      <c r="F26" s="362">
        <f>SUM(F27:F29)</f>
        <v>144837</v>
      </c>
    </row>
    <row r="27" spans="1:6" x14ac:dyDescent="0.25">
      <c r="A27" s="363"/>
      <c r="B27" s="25">
        <v>1</v>
      </c>
      <c r="C27" s="25" t="s">
        <v>118</v>
      </c>
      <c r="D27" s="66">
        <v>82137</v>
      </c>
      <c r="E27" s="25">
        <v>85679</v>
      </c>
      <c r="F27" s="54">
        <v>82804</v>
      </c>
    </row>
    <row r="28" spans="1:6" x14ac:dyDescent="0.25">
      <c r="A28" s="83"/>
      <c r="B28" s="50">
        <v>2</v>
      </c>
      <c r="C28" s="50" t="s">
        <v>174</v>
      </c>
      <c r="D28" s="129">
        <v>24054</v>
      </c>
      <c r="E28" s="50">
        <v>25174</v>
      </c>
      <c r="F28" s="51">
        <v>23688</v>
      </c>
    </row>
    <row r="29" spans="1:6" x14ac:dyDescent="0.25">
      <c r="A29" s="83"/>
      <c r="B29" s="50">
        <v>3</v>
      </c>
      <c r="C29" s="50" t="s">
        <v>120</v>
      </c>
      <c r="D29" s="129">
        <v>33164</v>
      </c>
      <c r="E29" s="50">
        <v>40824</v>
      </c>
      <c r="F29" s="51">
        <v>38345</v>
      </c>
    </row>
    <row r="30" spans="1:6" ht="13.8" x14ac:dyDescent="0.3">
      <c r="A30" s="83">
        <v>6</v>
      </c>
      <c r="B30" s="50"/>
      <c r="C30" s="84" t="s">
        <v>175</v>
      </c>
      <c r="D30" s="370">
        <f>SUM(D31:D33)</f>
        <v>0</v>
      </c>
      <c r="E30" s="118">
        <f>SUM(E31:E33)</f>
        <v>0</v>
      </c>
      <c r="F30" s="364">
        <f>SUM(F31:F33)</f>
        <v>0</v>
      </c>
    </row>
    <row r="31" spans="1:6" x14ac:dyDescent="0.25">
      <c r="A31" s="363"/>
      <c r="B31" s="25">
        <v>1</v>
      </c>
      <c r="C31" s="25" t="s">
        <v>176</v>
      </c>
      <c r="D31" s="66"/>
      <c r="E31" s="25"/>
      <c r="F31" s="54"/>
    </row>
    <row r="32" spans="1:6" x14ac:dyDescent="0.25">
      <c r="A32" s="83"/>
      <c r="B32" s="50">
        <v>2</v>
      </c>
      <c r="C32" s="50" t="s">
        <v>177</v>
      </c>
      <c r="D32" s="129"/>
      <c r="E32" s="50"/>
      <c r="F32" s="51"/>
    </row>
    <row r="33" spans="1:6" x14ac:dyDescent="0.25">
      <c r="A33" s="83"/>
      <c r="B33" s="50">
        <v>3</v>
      </c>
      <c r="C33" s="50" t="s">
        <v>178</v>
      </c>
      <c r="D33" s="129"/>
      <c r="E33" s="50"/>
      <c r="F33" s="51"/>
    </row>
    <row r="34" spans="1:6" x14ac:dyDescent="0.25">
      <c r="A34" s="363">
        <v>7</v>
      </c>
      <c r="B34" s="25"/>
      <c r="C34" s="25" t="s">
        <v>179</v>
      </c>
      <c r="D34" s="233">
        <f>SUM(D35:D37)</f>
        <v>48318</v>
      </c>
      <c r="E34" s="27">
        <f>SUM(E35:E37)</f>
        <v>59714</v>
      </c>
      <c r="F34" s="215">
        <f>SUM(F35:F37)</f>
        <v>31159</v>
      </c>
    </row>
    <row r="35" spans="1:6" x14ac:dyDescent="0.25">
      <c r="A35" s="74"/>
      <c r="B35" s="50">
        <v>1</v>
      </c>
      <c r="C35" s="50" t="s">
        <v>156</v>
      </c>
      <c r="D35" s="129">
        <v>36818</v>
      </c>
      <c r="E35" s="50">
        <v>38214</v>
      </c>
      <c r="F35" s="51">
        <v>11159</v>
      </c>
    </row>
    <row r="36" spans="1:6" x14ac:dyDescent="0.25">
      <c r="A36" s="74"/>
      <c r="B36" s="50">
        <v>2</v>
      </c>
      <c r="C36" s="50" t="s">
        <v>180</v>
      </c>
      <c r="D36" s="129">
        <v>500</v>
      </c>
      <c r="E36" s="50">
        <v>500</v>
      </c>
      <c r="F36" s="51">
        <v>0</v>
      </c>
    </row>
    <row r="37" spans="1:6" ht="13.8" thickBot="1" x14ac:dyDescent="0.3">
      <c r="A37" s="81"/>
      <c r="B37" s="35">
        <v>3</v>
      </c>
      <c r="C37" s="35" t="s">
        <v>450</v>
      </c>
      <c r="D37" s="130">
        <v>11000</v>
      </c>
      <c r="E37" s="35">
        <v>21000</v>
      </c>
      <c r="F37" s="53">
        <v>20000</v>
      </c>
    </row>
    <row r="38" spans="1:6" ht="13.8" thickBot="1" x14ac:dyDescent="0.3">
      <c r="A38" s="121"/>
      <c r="B38" s="121"/>
      <c r="C38" s="86" t="s">
        <v>183</v>
      </c>
      <c r="D38" s="132">
        <f>D26+D30+D34</f>
        <v>187673</v>
      </c>
      <c r="E38" s="86">
        <f>E26+E30+E34</f>
        <v>211391</v>
      </c>
      <c r="F38" s="85">
        <f>F26+F30+F34</f>
        <v>175996</v>
      </c>
    </row>
    <row r="39" spans="1:6" ht="13.8" thickBot="1" x14ac:dyDescent="0.3">
      <c r="A39" s="49" t="s">
        <v>192</v>
      </c>
      <c r="B39" s="119"/>
      <c r="C39" s="146"/>
      <c r="D39" s="371">
        <v>23</v>
      </c>
      <c r="E39" s="119">
        <v>23</v>
      </c>
      <c r="F39" s="285">
        <v>23</v>
      </c>
    </row>
    <row r="42" spans="1:6" x14ac:dyDescent="0.25">
      <c r="C42" s="23"/>
    </row>
    <row r="43" spans="1:6" x14ac:dyDescent="0.25">
      <c r="C43" s="23"/>
    </row>
    <row r="44" spans="1:6" ht="13.8" thickBot="1" x14ac:dyDescent="0.3">
      <c r="D44" s="23"/>
      <c r="E44" s="23"/>
      <c r="F44" s="23" t="s">
        <v>241</v>
      </c>
    </row>
    <row r="45" spans="1:6" x14ac:dyDescent="0.25">
      <c r="A45" s="343" t="s">
        <v>447</v>
      </c>
      <c r="B45" s="77"/>
      <c r="C45" s="31" t="s">
        <v>163</v>
      </c>
      <c r="D45" s="29"/>
      <c r="E45" s="30"/>
      <c r="F45" s="77"/>
    </row>
    <row r="46" spans="1:6" ht="13.8" thickBot="1" x14ac:dyDescent="0.3">
      <c r="A46" s="344" t="s">
        <v>448</v>
      </c>
      <c r="B46" s="71"/>
      <c r="C46" s="79" t="s">
        <v>219</v>
      </c>
      <c r="D46" s="150"/>
      <c r="E46" s="128"/>
      <c r="F46" s="345"/>
    </row>
    <row r="47" spans="1:6" ht="13.8" thickBot="1" x14ac:dyDescent="0.3">
      <c r="A47" s="23"/>
      <c r="B47" s="23"/>
      <c r="C47" s="23"/>
      <c r="D47" s="23"/>
      <c r="E47" s="23"/>
      <c r="F47" s="23"/>
    </row>
    <row r="48" spans="1:6" x14ac:dyDescent="0.25">
      <c r="A48" s="67" t="s">
        <v>164</v>
      </c>
      <c r="B48" s="28" t="s">
        <v>166</v>
      </c>
      <c r="C48" s="41"/>
      <c r="D48" s="42"/>
      <c r="E48" s="28"/>
      <c r="F48" s="32"/>
    </row>
    <row r="49" spans="1:6" x14ac:dyDescent="0.25">
      <c r="A49" s="68" t="s">
        <v>165</v>
      </c>
      <c r="B49" s="33" t="s">
        <v>6</v>
      </c>
      <c r="C49" s="232" t="s">
        <v>167</v>
      </c>
      <c r="D49" s="348" t="s">
        <v>405</v>
      </c>
      <c r="E49" s="349" t="s">
        <v>415</v>
      </c>
      <c r="F49" s="372" t="s">
        <v>415</v>
      </c>
    </row>
    <row r="50" spans="1:6" ht="13.8" thickBot="1" x14ac:dyDescent="0.3">
      <c r="A50" s="69"/>
      <c r="B50" s="70"/>
      <c r="C50" s="70" t="s">
        <v>168</v>
      </c>
      <c r="D50" s="351" t="s">
        <v>6</v>
      </c>
      <c r="E50" s="352" t="s">
        <v>444</v>
      </c>
      <c r="F50" s="373" t="s">
        <v>257</v>
      </c>
    </row>
    <row r="51" spans="1:6" ht="13.8" thickBot="1" x14ac:dyDescent="0.3">
      <c r="A51" s="62">
        <v>1</v>
      </c>
      <c r="B51" s="63">
        <v>2</v>
      </c>
      <c r="C51" s="210">
        <v>3</v>
      </c>
      <c r="D51" s="114">
        <v>4</v>
      </c>
      <c r="E51" s="211">
        <v>5</v>
      </c>
      <c r="F51" s="212">
        <v>6</v>
      </c>
    </row>
    <row r="52" spans="1:6" ht="13.8" thickBot="1" x14ac:dyDescent="0.3">
      <c r="A52" s="52"/>
      <c r="B52" s="86"/>
      <c r="C52" s="86" t="s">
        <v>105</v>
      </c>
      <c r="D52" s="346"/>
      <c r="E52" s="99"/>
      <c r="F52" s="374"/>
    </row>
    <row r="53" spans="1:6" ht="13.8" x14ac:dyDescent="0.3">
      <c r="A53" s="363">
        <v>1</v>
      </c>
      <c r="B53" s="375"/>
      <c r="C53" s="375" t="s">
        <v>108</v>
      </c>
      <c r="D53" s="360">
        <f>SUM(D54:D57)</f>
        <v>0</v>
      </c>
      <c r="E53" s="361">
        <f>SUM(E54:E57)</f>
        <v>0</v>
      </c>
      <c r="F53" s="376">
        <f>SUM(F54:F57)</f>
        <v>0</v>
      </c>
    </row>
    <row r="54" spans="1:6" x14ac:dyDescent="0.25">
      <c r="A54" s="73"/>
      <c r="B54" s="25">
        <v>1</v>
      </c>
      <c r="C54" s="25" t="s">
        <v>169</v>
      </c>
      <c r="D54" s="66"/>
      <c r="E54" s="25"/>
      <c r="F54" s="124"/>
    </row>
    <row r="55" spans="1:6" x14ac:dyDescent="0.25">
      <c r="A55" s="74"/>
      <c r="B55" s="50">
        <v>2</v>
      </c>
      <c r="C55" s="50" t="s">
        <v>254</v>
      </c>
      <c r="D55" s="129"/>
      <c r="E55" s="50"/>
      <c r="F55" s="125"/>
    </row>
    <row r="56" spans="1:6" x14ac:dyDescent="0.25">
      <c r="A56" s="74"/>
      <c r="B56" s="50">
        <v>3</v>
      </c>
      <c r="C56" s="50" t="s">
        <v>170</v>
      </c>
      <c r="D56" s="129"/>
      <c r="E56" s="50"/>
      <c r="F56" s="125"/>
    </row>
    <row r="57" spans="1:6" x14ac:dyDescent="0.25">
      <c r="A57" s="74"/>
      <c r="B57" s="50">
        <v>4</v>
      </c>
      <c r="C57" s="50" t="s">
        <v>171</v>
      </c>
      <c r="D57" s="129"/>
      <c r="E57" s="50"/>
      <c r="F57" s="125"/>
    </row>
    <row r="58" spans="1:6" ht="13.8" x14ac:dyDescent="0.3">
      <c r="A58" s="83">
        <v>2</v>
      </c>
      <c r="B58" s="84"/>
      <c r="C58" s="84" t="s">
        <v>110</v>
      </c>
      <c r="D58" s="141">
        <f>SUM(D59:D60)</f>
        <v>0</v>
      </c>
      <c r="E58" s="118">
        <f>SUM(E59:E60)</f>
        <v>0</v>
      </c>
      <c r="F58" s="135">
        <f>SUM(F59:F60)</f>
        <v>0</v>
      </c>
    </row>
    <row r="59" spans="1:6" x14ac:dyDescent="0.25">
      <c r="A59" s="74"/>
      <c r="B59" s="50">
        <v>1</v>
      </c>
      <c r="C59" s="50" t="s">
        <v>184</v>
      </c>
      <c r="D59" s="129"/>
      <c r="E59" s="50"/>
      <c r="F59" s="125"/>
    </row>
    <row r="60" spans="1:6" x14ac:dyDescent="0.25">
      <c r="A60" s="81"/>
      <c r="B60" s="35">
        <v>2</v>
      </c>
      <c r="C60" s="35" t="s">
        <v>185</v>
      </c>
      <c r="D60" s="130"/>
      <c r="E60" s="35"/>
      <c r="F60" s="126"/>
    </row>
    <row r="61" spans="1:6" ht="13.8" x14ac:dyDescent="0.3">
      <c r="A61" s="83">
        <v>3</v>
      </c>
      <c r="B61" s="50"/>
      <c r="C61" s="84" t="s">
        <v>449</v>
      </c>
      <c r="D61" s="141">
        <v>605</v>
      </c>
      <c r="E61" s="118">
        <v>605</v>
      </c>
      <c r="F61" s="135">
        <v>605</v>
      </c>
    </row>
    <row r="62" spans="1:6" ht="14.4" thickBot="1" x14ac:dyDescent="0.35">
      <c r="A62" s="208">
        <v>4</v>
      </c>
      <c r="B62" s="158"/>
      <c r="C62" s="158" t="s">
        <v>186</v>
      </c>
      <c r="D62" s="365">
        <v>354</v>
      </c>
      <c r="E62" s="366">
        <v>354</v>
      </c>
      <c r="F62" s="377">
        <v>289</v>
      </c>
    </row>
    <row r="63" spans="1:6" ht="13.8" thickBot="1" x14ac:dyDescent="0.3">
      <c r="A63" s="87"/>
      <c r="B63" s="40"/>
      <c r="C63" s="86" t="s">
        <v>78</v>
      </c>
      <c r="D63" s="223">
        <f>SUM(D53+D58+D61+D62)</f>
        <v>959</v>
      </c>
      <c r="E63" s="86">
        <f>SUM(E53+E58+E61+E62)</f>
        <v>959</v>
      </c>
      <c r="F63" s="115">
        <f>SUM(F53+F58+F61+F62)</f>
        <v>894</v>
      </c>
    </row>
    <row r="64" spans="1:6" ht="13.8" thickBot="1" x14ac:dyDescent="0.3">
      <c r="A64" s="80"/>
      <c r="B64" s="34"/>
      <c r="C64" s="86" t="s">
        <v>172</v>
      </c>
      <c r="D64" s="342"/>
      <c r="E64" s="34"/>
      <c r="F64" s="91"/>
    </row>
    <row r="65" spans="1:6" ht="13.8" x14ac:dyDescent="0.3">
      <c r="A65" s="378">
        <v>5</v>
      </c>
      <c r="B65" s="379"/>
      <c r="C65" s="379" t="s">
        <v>173</v>
      </c>
      <c r="D65" s="145">
        <f>SUM(D66:D68)</f>
        <v>959</v>
      </c>
      <c r="E65" s="90">
        <f>SUM(E66:E68)</f>
        <v>959</v>
      </c>
      <c r="F65" s="153">
        <f>SUM(F66:F68)</f>
        <v>894</v>
      </c>
    </row>
    <row r="66" spans="1:6" x14ac:dyDescent="0.25">
      <c r="A66" s="84"/>
      <c r="B66" s="50">
        <v>1</v>
      </c>
      <c r="C66" s="50" t="s">
        <v>118</v>
      </c>
      <c r="D66" s="133"/>
      <c r="E66" s="84"/>
      <c r="F66" s="159"/>
    </row>
    <row r="67" spans="1:6" x14ac:dyDescent="0.25">
      <c r="A67" s="73"/>
      <c r="B67" s="25">
        <v>2</v>
      </c>
      <c r="C67" s="25" t="s">
        <v>174</v>
      </c>
      <c r="D67" s="66">
        <v>959</v>
      </c>
      <c r="E67" s="25">
        <v>959</v>
      </c>
      <c r="F67" s="124">
        <v>894</v>
      </c>
    </row>
    <row r="68" spans="1:6" x14ac:dyDescent="0.25">
      <c r="A68" s="74"/>
      <c r="B68" s="50">
        <v>3</v>
      </c>
      <c r="C68" s="50" t="s">
        <v>120</v>
      </c>
      <c r="D68" s="129"/>
      <c r="E68" s="50"/>
      <c r="F68" s="125"/>
    </row>
    <row r="69" spans="1:6" ht="13.8" x14ac:dyDescent="0.3">
      <c r="A69" s="88">
        <v>6</v>
      </c>
      <c r="B69" s="89"/>
      <c r="C69" s="89" t="s">
        <v>175</v>
      </c>
      <c r="D69" s="141">
        <f>SUM(D70:D72)</f>
        <v>0</v>
      </c>
      <c r="E69" s="118">
        <f>SUM(E70:E72)</f>
        <v>0</v>
      </c>
      <c r="F69" s="135">
        <f>SUM(F70:F72)</f>
        <v>0</v>
      </c>
    </row>
    <row r="70" spans="1:6" x14ac:dyDescent="0.25">
      <c r="A70" s="50"/>
      <c r="B70" s="50">
        <v>1</v>
      </c>
      <c r="C70" s="50" t="s">
        <v>187</v>
      </c>
      <c r="D70" s="129"/>
      <c r="E70" s="50"/>
      <c r="F70" s="125"/>
    </row>
    <row r="71" spans="1:6" x14ac:dyDescent="0.25">
      <c r="A71" s="25"/>
      <c r="B71" s="25">
        <v>2</v>
      </c>
      <c r="C71" s="25" t="s">
        <v>188</v>
      </c>
      <c r="D71" s="66"/>
      <c r="E71" s="25"/>
      <c r="F71" s="124"/>
    </row>
    <row r="72" spans="1:6" x14ac:dyDescent="0.25">
      <c r="A72" s="50"/>
      <c r="B72" s="50">
        <v>3</v>
      </c>
      <c r="C72" s="50" t="s">
        <v>178</v>
      </c>
      <c r="D72" s="236"/>
      <c r="E72" s="144"/>
      <c r="F72" s="134"/>
    </row>
    <row r="73" spans="1:6" ht="13.8" x14ac:dyDescent="0.3">
      <c r="A73" s="84">
        <v>7</v>
      </c>
      <c r="B73" s="84"/>
      <c r="C73" s="84" t="s">
        <v>179</v>
      </c>
      <c r="D73" s="141">
        <f>SUM(D74:D76)</f>
        <v>0</v>
      </c>
      <c r="E73" s="118">
        <f>SUM(E74:E76)</f>
        <v>0</v>
      </c>
      <c r="F73" s="135">
        <f>SUM(F74:F76)</f>
        <v>0</v>
      </c>
    </row>
    <row r="74" spans="1:6" x14ac:dyDescent="0.25">
      <c r="A74" s="50"/>
      <c r="B74" s="50">
        <v>1</v>
      </c>
      <c r="C74" s="50" t="s">
        <v>156</v>
      </c>
      <c r="D74" s="129"/>
      <c r="E74" s="50"/>
      <c r="F74" s="125"/>
    </row>
    <row r="75" spans="1:6" x14ac:dyDescent="0.25">
      <c r="A75" s="50"/>
      <c r="B75" s="50">
        <v>2</v>
      </c>
      <c r="C75" s="50" t="s">
        <v>161</v>
      </c>
      <c r="D75" s="129"/>
      <c r="E75" s="50"/>
      <c r="F75" s="125"/>
    </row>
    <row r="76" spans="1:6" ht="13.8" thickBot="1" x14ac:dyDescent="0.3">
      <c r="A76" s="35"/>
      <c r="B76" s="35">
        <v>3</v>
      </c>
      <c r="C76" s="35" t="s">
        <v>450</v>
      </c>
      <c r="D76" s="130"/>
      <c r="E76" s="35"/>
      <c r="F76" s="126"/>
    </row>
    <row r="77" spans="1:6" ht="13.8" thickBot="1" x14ac:dyDescent="0.3">
      <c r="A77" s="87"/>
      <c r="B77" s="40"/>
      <c r="C77" s="86" t="s">
        <v>183</v>
      </c>
      <c r="D77" s="223">
        <f>SUM(D65+D69+D73)</f>
        <v>959</v>
      </c>
      <c r="E77" s="86">
        <f>SUM(E65+E69+E73)</f>
        <v>959</v>
      </c>
      <c r="F77" s="115">
        <f>SUM(F65+F69+F73)</f>
        <v>894</v>
      </c>
    </row>
    <row r="78" spans="1:6" ht="13.8" thickBot="1" x14ac:dyDescent="0.3">
      <c r="A78" s="55" t="s">
        <v>189</v>
      </c>
      <c r="B78" s="86"/>
      <c r="C78" s="86"/>
      <c r="D78" s="131"/>
      <c r="E78" s="82"/>
      <c r="F78" s="152"/>
    </row>
    <row r="81" spans="1:6" x14ac:dyDescent="0.25">
      <c r="C81" s="23"/>
    </row>
    <row r="83" spans="1:6" ht="13.8" thickBot="1" x14ac:dyDescent="0.3">
      <c r="D83" s="23"/>
      <c r="E83" s="23"/>
      <c r="F83" s="23" t="s">
        <v>244</v>
      </c>
    </row>
    <row r="84" spans="1:6" x14ac:dyDescent="0.25">
      <c r="A84" s="343" t="s">
        <v>447</v>
      </c>
      <c r="B84" s="77"/>
      <c r="C84" s="31" t="s">
        <v>163</v>
      </c>
      <c r="D84" s="29"/>
      <c r="E84" s="30"/>
      <c r="F84" s="77"/>
    </row>
    <row r="85" spans="1:6" ht="13.8" thickBot="1" x14ac:dyDescent="0.3">
      <c r="A85" s="344" t="s">
        <v>448</v>
      </c>
      <c r="B85" s="71"/>
      <c r="C85" s="79" t="s">
        <v>223</v>
      </c>
      <c r="D85" s="150"/>
      <c r="E85" s="128"/>
      <c r="F85" s="345"/>
    </row>
    <row r="86" spans="1:6" ht="13.8" thickBot="1" x14ac:dyDescent="0.3">
      <c r="A86" s="23"/>
      <c r="B86" s="23"/>
      <c r="C86" s="23"/>
      <c r="D86" s="23"/>
      <c r="E86" s="23"/>
      <c r="F86" s="23"/>
    </row>
    <row r="87" spans="1:6" x14ac:dyDescent="0.25">
      <c r="A87" s="67" t="s">
        <v>164</v>
      </c>
      <c r="B87" s="28" t="s">
        <v>166</v>
      </c>
      <c r="C87" s="41"/>
      <c r="D87" s="42"/>
      <c r="E87" s="28"/>
      <c r="F87" s="32"/>
    </row>
    <row r="88" spans="1:6" x14ac:dyDescent="0.25">
      <c r="A88" s="68" t="s">
        <v>165</v>
      </c>
      <c r="B88" s="33" t="s">
        <v>6</v>
      </c>
      <c r="C88" s="232" t="s">
        <v>167</v>
      </c>
      <c r="D88" s="348" t="s">
        <v>405</v>
      </c>
      <c r="E88" s="349" t="s">
        <v>415</v>
      </c>
      <c r="F88" s="372" t="s">
        <v>415</v>
      </c>
    </row>
    <row r="89" spans="1:6" ht="13.8" thickBot="1" x14ac:dyDescent="0.3">
      <c r="A89" s="69"/>
      <c r="B89" s="70"/>
      <c r="C89" s="70" t="s">
        <v>168</v>
      </c>
      <c r="D89" s="351" t="s">
        <v>6</v>
      </c>
      <c r="E89" s="352" t="s">
        <v>444</v>
      </c>
      <c r="F89" s="373" t="s">
        <v>257</v>
      </c>
    </row>
    <row r="90" spans="1:6" ht="13.8" thickBot="1" x14ac:dyDescent="0.3">
      <c r="A90" s="62">
        <v>1</v>
      </c>
      <c r="B90" s="63">
        <v>2</v>
      </c>
      <c r="C90" s="210">
        <v>3</v>
      </c>
      <c r="D90" s="114">
        <v>4</v>
      </c>
      <c r="E90" s="211">
        <v>5</v>
      </c>
      <c r="F90" s="212">
        <v>6</v>
      </c>
    </row>
    <row r="91" spans="1:6" ht="13.8" thickBot="1" x14ac:dyDescent="0.3">
      <c r="A91" s="72"/>
      <c r="B91" s="86"/>
      <c r="C91" s="86" t="s">
        <v>105</v>
      </c>
      <c r="D91" s="356"/>
      <c r="E91" s="99"/>
      <c r="F91" s="374"/>
    </row>
    <row r="92" spans="1:6" ht="13.8" x14ac:dyDescent="0.3">
      <c r="A92" s="358">
        <v>1</v>
      </c>
      <c r="B92" s="359"/>
      <c r="C92" s="359" t="s">
        <v>108</v>
      </c>
      <c r="D92" s="360">
        <f>SUM(D93:D96)</f>
        <v>0</v>
      </c>
      <c r="E92" s="361">
        <f>SUM(E93:E96)</f>
        <v>0</v>
      </c>
      <c r="F92" s="376">
        <f>SUM(F93:F96)</f>
        <v>0</v>
      </c>
    </row>
    <row r="93" spans="1:6" x14ac:dyDescent="0.25">
      <c r="A93" s="73"/>
      <c r="B93" s="25">
        <v>1</v>
      </c>
      <c r="C93" s="25" t="s">
        <v>169</v>
      </c>
      <c r="D93" s="66"/>
      <c r="E93" s="25"/>
      <c r="F93" s="124"/>
    </row>
    <row r="94" spans="1:6" x14ac:dyDescent="0.25">
      <c r="A94" s="74"/>
      <c r="B94" s="50">
        <v>2</v>
      </c>
      <c r="C94" s="50" t="s">
        <v>254</v>
      </c>
      <c r="D94" s="129"/>
      <c r="E94" s="50"/>
      <c r="F94" s="125"/>
    </row>
    <row r="95" spans="1:6" x14ac:dyDescent="0.25">
      <c r="A95" s="74"/>
      <c r="B95" s="50">
        <v>3</v>
      </c>
      <c r="C95" s="50" t="s">
        <v>170</v>
      </c>
      <c r="D95" s="129"/>
      <c r="E95" s="50"/>
      <c r="F95" s="125"/>
    </row>
    <row r="96" spans="1:6" x14ac:dyDescent="0.25">
      <c r="A96" s="74"/>
      <c r="B96" s="50">
        <v>4</v>
      </c>
      <c r="C96" s="50" t="s">
        <v>171</v>
      </c>
      <c r="D96" s="129"/>
      <c r="E96" s="50"/>
      <c r="F96" s="125"/>
    </row>
    <row r="97" spans="1:6" ht="13.8" x14ac:dyDescent="0.3">
      <c r="A97" s="83">
        <v>2</v>
      </c>
      <c r="B97" s="84"/>
      <c r="C97" s="84" t="s">
        <v>110</v>
      </c>
      <c r="D97" s="141">
        <f>SUM(D98:D99)</f>
        <v>0</v>
      </c>
      <c r="E97" s="118">
        <f>SUM(E98:E99)</f>
        <v>0</v>
      </c>
      <c r="F97" s="135">
        <f>SUM(F98:F99)</f>
        <v>0</v>
      </c>
    </row>
    <row r="98" spans="1:6" x14ac:dyDescent="0.25">
      <c r="A98" s="74"/>
      <c r="B98" s="50">
        <v>1</v>
      </c>
      <c r="C98" s="50" t="s">
        <v>184</v>
      </c>
      <c r="D98" s="129"/>
      <c r="E98" s="50"/>
      <c r="F98" s="125"/>
    </row>
    <row r="99" spans="1:6" x14ac:dyDescent="0.25">
      <c r="A99" s="81"/>
      <c r="B99" s="35">
        <v>2</v>
      </c>
      <c r="C99" s="35" t="s">
        <v>185</v>
      </c>
      <c r="D99" s="130"/>
      <c r="E99" s="35"/>
      <c r="F99" s="126"/>
    </row>
    <row r="100" spans="1:6" ht="13.8" x14ac:dyDescent="0.3">
      <c r="A100" s="83">
        <v>3</v>
      </c>
      <c r="B100" s="50"/>
      <c r="C100" s="84" t="s">
        <v>449</v>
      </c>
      <c r="D100" s="141">
        <v>0</v>
      </c>
      <c r="E100" s="118">
        <v>0</v>
      </c>
      <c r="F100" s="135">
        <v>0</v>
      </c>
    </row>
    <row r="101" spans="1:6" ht="14.4" thickBot="1" x14ac:dyDescent="0.35">
      <c r="A101" s="208">
        <v>4</v>
      </c>
      <c r="B101" s="158"/>
      <c r="C101" s="158" t="s">
        <v>186</v>
      </c>
      <c r="D101" s="365">
        <v>444</v>
      </c>
      <c r="E101" s="366">
        <v>844</v>
      </c>
      <c r="F101" s="377">
        <v>743</v>
      </c>
    </row>
    <row r="102" spans="1:6" ht="13.8" thickBot="1" x14ac:dyDescent="0.3">
      <c r="A102" s="87"/>
      <c r="B102" s="40"/>
      <c r="C102" s="86" t="s">
        <v>78</v>
      </c>
      <c r="D102" s="132">
        <f>SUM(D92+D97+D101)</f>
        <v>444</v>
      </c>
      <c r="E102" s="86">
        <f>SUM(E92+E97+E101)</f>
        <v>844</v>
      </c>
      <c r="F102" s="115">
        <f>SUM(F92+F97+F101)</f>
        <v>743</v>
      </c>
    </row>
    <row r="103" spans="1:6" ht="13.8" thickBot="1" x14ac:dyDescent="0.3">
      <c r="A103" s="80"/>
      <c r="B103" s="34"/>
      <c r="C103" s="86" t="s">
        <v>172</v>
      </c>
      <c r="D103" s="342"/>
      <c r="E103" s="34"/>
      <c r="F103" s="91"/>
    </row>
    <row r="104" spans="1:6" ht="13.8" x14ac:dyDescent="0.3">
      <c r="A104" s="378">
        <v>5</v>
      </c>
      <c r="B104" s="379"/>
      <c r="C104" s="379" t="s">
        <v>173</v>
      </c>
      <c r="D104" s="380">
        <f>SUM(D105:D107)</f>
        <v>444</v>
      </c>
      <c r="E104" s="381">
        <f>SUM(E105:E107)</f>
        <v>844</v>
      </c>
      <c r="F104" s="382">
        <f>SUM(F105:F107)</f>
        <v>743</v>
      </c>
    </row>
    <row r="105" spans="1:6" x14ac:dyDescent="0.25">
      <c r="A105" s="84"/>
      <c r="B105" s="50">
        <v>1</v>
      </c>
      <c r="C105" s="50" t="s">
        <v>118</v>
      </c>
      <c r="D105" s="129">
        <v>65</v>
      </c>
      <c r="E105" s="50">
        <v>65</v>
      </c>
      <c r="F105" s="125">
        <v>64</v>
      </c>
    </row>
    <row r="106" spans="1:6" x14ac:dyDescent="0.25">
      <c r="A106" s="73"/>
      <c r="B106" s="25">
        <v>2</v>
      </c>
      <c r="C106" s="25" t="s">
        <v>174</v>
      </c>
      <c r="D106" s="66">
        <v>19</v>
      </c>
      <c r="E106" s="25">
        <v>19</v>
      </c>
      <c r="F106" s="124">
        <v>17</v>
      </c>
    </row>
    <row r="107" spans="1:6" x14ac:dyDescent="0.25">
      <c r="A107" s="74"/>
      <c r="B107" s="50">
        <v>3</v>
      </c>
      <c r="C107" s="50" t="s">
        <v>120</v>
      </c>
      <c r="D107" s="129">
        <v>360</v>
      </c>
      <c r="E107" s="50">
        <v>760</v>
      </c>
      <c r="F107" s="125">
        <v>662</v>
      </c>
    </row>
    <row r="108" spans="1:6" ht="13.8" x14ac:dyDescent="0.3">
      <c r="A108" s="88">
        <v>6</v>
      </c>
      <c r="B108" s="89"/>
      <c r="C108" s="89" t="s">
        <v>175</v>
      </c>
      <c r="D108" s="163">
        <f>SUM(D109:D111)</f>
        <v>0</v>
      </c>
      <c r="E108" s="143">
        <f>SUM(E109:E111)</f>
        <v>0</v>
      </c>
      <c r="F108" s="142">
        <f>SUM(F109:F111)</f>
        <v>0</v>
      </c>
    </row>
    <row r="109" spans="1:6" x14ac:dyDescent="0.25">
      <c r="A109" s="50"/>
      <c r="B109" s="50">
        <v>1</v>
      </c>
      <c r="C109" s="50" t="s">
        <v>187</v>
      </c>
      <c r="D109" s="129"/>
      <c r="E109" s="50"/>
      <c r="F109" s="125"/>
    </row>
    <row r="110" spans="1:6" x14ac:dyDescent="0.25">
      <c r="A110" s="25"/>
      <c r="B110" s="25">
        <v>2</v>
      </c>
      <c r="C110" s="25" t="s">
        <v>188</v>
      </c>
      <c r="D110" s="66"/>
      <c r="E110" s="25"/>
      <c r="F110" s="124"/>
    </row>
    <row r="111" spans="1:6" x14ac:dyDescent="0.25">
      <c r="A111" s="50"/>
      <c r="B111" s="50">
        <v>3</v>
      </c>
      <c r="C111" s="50" t="s">
        <v>178</v>
      </c>
      <c r="D111" s="236"/>
      <c r="E111" s="144"/>
      <c r="F111" s="134"/>
    </row>
    <row r="112" spans="1:6" ht="13.8" x14ac:dyDescent="0.3">
      <c r="A112" s="84">
        <v>7</v>
      </c>
      <c r="B112" s="84"/>
      <c r="C112" s="84" t="s">
        <v>179</v>
      </c>
      <c r="D112" s="141">
        <f>SUM(D113:D115)</f>
        <v>0</v>
      </c>
      <c r="E112" s="118">
        <f>SUM(E113:E115)</f>
        <v>0</v>
      </c>
      <c r="F112" s="135">
        <f>SUM(F113:F115)</f>
        <v>0</v>
      </c>
    </row>
    <row r="113" spans="1:6" x14ac:dyDescent="0.25">
      <c r="A113" s="50"/>
      <c r="B113" s="50">
        <v>1</v>
      </c>
      <c r="C113" s="50" t="s">
        <v>156</v>
      </c>
      <c r="D113" s="129"/>
      <c r="E113" s="50"/>
      <c r="F113" s="125"/>
    </row>
    <row r="114" spans="1:6" x14ac:dyDescent="0.25">
      <c r="A114" s="50"/>
      <c r="B114" s="50">
        <v>2</v>
      </c>
      <c r="C114" s="50" t="s">
        <v>161</v>
      </c>
      <c r="D114" s="129"/>
      <c r="E114" s="50"/>
      <c r="F114" s="125"/>
    </row>
    <row r="115" spans="1:6" ht="13.8" thickBot="1" x14ac:dyDescent="0.3">
      <c r="A115" s="35"/>
      <c r="B115" s="35">
        <v>3</v>
      </c>
      <c r="C115" s="35" t="s">
        <v>450</v>
      </c>
      <c r="D115" s="130"/>
      <c r="E115" s="35"/>
      <c r="F115" s="126"/>
    </row>
    <row r="116" spans="1:6" ht="13.8" thickBot="1" x14ac:dyDescent="0.3">
      <c r="A116" s="87"/>
      <c r="B116" s="40"/>
      <c r="C116" s="86" t="s">
        <v>183</v>
      </c>
      <c r="D116" s="132">
        <f>SUM(D104+D108+D112)</f>
        <v>444</v>
      </c>
      <c r="E116" s="86">
        <f>SUM(E104+E108+E112)</f>
        <v>844</v>
      </c>
      <c r="F116" s="115">
        <f>SUM(F104+F108+F112)</f>
        <v>743</v>
      </c>
    </row>
    <row r="117" spans="1:6" ht="13.8" thickBot="1" x14ac:dyDescent="0.3">
      <c r="A117" s="55" t="s">
        <v>189</v>
      </c>
      <c r="B117" s="86"/>
      <c r="C117" s="86"/>
      <c r="D117" s="131"/>
      <c r="E117" s="82"/>
      <c r="F117" s="152"/>
    </row>
    <row r="120" spans="1:6" x14ac:dyDescent="0.25">
      <c r="C120" s="23"/>
    </row>
    <row r="122" spans="1:6" ht="13.8" thickBot="1" x14ac:dyDescent="0.3">
      <c r="D122" s="23"/>
      <c r="E122" s="23"/>
      <c r="F122" s="23" t="s">
        <v>243</v>
      </c>
    </row>
    <row r="123" spans="1:6" x14ac:dyDescent="0.25">
      <c r="A123" s="343" t="s">
        <v>447</v>
      </c>
      <c r="B123" s="77"/>
      <c r="C123" s="31" t="s">
        <v>163</v>
      </c>
      <c r="D123" s="29"/>
      <c r="E123" s="30"/>
      <c r="F123" s="77"/>
    </row>
    <row r="124" spans="1:6" ht="13.8" thickBot="1" x14ac:dyDescent="0.3">
      <c r="A124" s="344" t="s">
        <v>448</v>
      </c>
      <c r="B124" s="71"/>
      <c r="C124" s="79" t="s">
        <v>207</v>
      </c>
      <c r="D124" s="150"/>
      <c r="E124" s="128"/>
      <c r="F124" s="345"/>
    </row>
    <row r="125" spans="1:6" ht="13.8" thickBot="1" x14ac:dyDescent="0.3">
      <c r="A125" s="23"/>
      <c r="B125" s="23"/>
      <c r="C125" s="23"/>
      <c r="D125" s="23"/>
      <c r="E125" s="23"/>
      <c r="F125" s="23"/>
    </row>
    <row r="126" spans="1:6" x14ac:dyDescent="0.25">
      <c r="A126" s="67" t="s">
        <v>164</v>
      </c>
      <c r="B126" s="28" t="s">
        <v>166</v>
      </c>
      <c r="C126" s="41"/>
      <c r="D126" s="42"/>
      <c r="E126" s="28"/>
      <c r="F126" s="32"/>
    </row>
    <row r="127" spans="1:6" x14ac:dyDescent="0.25">
      <c r="A127" s="68" t="s">
        <v>165</v>
      </c>
      <c r="B127" s="33" t="s">
        <v>6</v>
      </c>
      <c r="C127" s="232" t="s">
        <v>167</v>
      </c>
      <c r="D127" s="348" t="s">
        <v>405</v>
      </c>
      <c r="E127" s="349" t="s">
        <v>415</v>
      </c>
      <c r="F127" s="372" t="s">
        <v>415</v>
      </c>
    </row>
    <row r="128" spans="1:6" ht="13.8" thickBot="1" x14ac:dyDescent="0.3">
      <c r="A128" s="69"/>
      <c r="B128" s="70"/>
      <c r="C128" s="70" t="s">
        <v>168</v>
      </c>
      <c r="D128" s="351" t="s">
        <v>6</v>
      </c>
      <c r="E128" s="352" t="s">
        <v>444</v>
      </c>
      <c r="F128" s="373" t="s">
        <v>257</v>
      </c>
    </row>
    <row r="129" spans="1:6" ht="13.8" thickBot="1" x14ac:dyDescent="0.3">
      <c r="A129" s="62">
        <v>1</v>
      </c>
      <c r="B129" s="63">
        <v>2</v>
      </c>
      <c r="C129" s="210">
        <v>3</v>
      </c>
      <c r="D129" s="114">
        <v>4</v>
      </c>
      <c r="E129" s="211">
        <v>5</v>
      </c>
      <c r="F129" s="212">
        <v>6</v>
      </c>
    </row>
    <row r="130" spans="1:6" ht="13.8" thickBot="1" x14ac:dyDescent="0.3">
      <c r="A130" s="72"/>
      <c r="B130" s="86"/>
      <c r="C130" s="86" t="s">
        <v>105</v>
      </c>
      <c r="D130" s="356"/>
      <c r="E130" s="99"/>
      <c r="F130" s="374"/>
    </row>
    <row r="131" spans="1:6" ht="13.8" x14ac:dyDescent="0.3">
      <c r="A131" s="358">
        <v>1</v>
      </c>
      <c r="B131" s="359"/>
      <c r="C131" s="359" t="s">
        <v>108</v>
      </c>
      <c r="D131" s="360">
        <f>SUM(D132:D135)</f>
        <v>0</v>
      </c>
      <c r="E131" s="361">
        <f>SUM(E132:E135)</f>
        <v>0</v>
      </c>
      <c r="F131" s="376">
        <f>SUM(F132:F135)</f>
        <v>0</v>
      </c>
    </row>
    <row r="132" spans="1:6" x14ac:dyDescent="0.25">
      <c r="A132" s="73"/>
      <c r="B132" s="25">
        <v>1</v>
      </c>
      <c r="C132" s="25" t="s">
        <v>169</v>
      </c>
      <c r="D132" s="66"/>
      <c r="E132" s="25"/>
      <c r="F132" s="124"/>
    </row>
    <row r="133" spans="1:6" x14ac:dyDescent="0.25">
      <c r="A133" s="74"/>
      <c r="B133" s="50">
        <v>2</v>
      </c>
      <c r="C133" s="50" t="s">
        <v>254</v>
      </c>
      <c r="D133" s="129"/>
      <c r="E133" s="50"/>
      <c r="F133" s="125"/>
    </row>
    <row r="134" spans="1:6" x14ac:dyDescent="0.25">
      <c r="A134" s="74"/>
      <c r="B134" s="50">
        <v>3</v>
      </c>
      <c r="C134" s="50" t="s">
        <v>170</v>
      </c>
      <c r="D134" s="129"/>
      <c r="E134" s="50"/>
      <c r="F134" s="125"/>
    </row>
    <row r="135" spans="1:6" x14ac:dyDescent="0.25">
      <c r="A135" s="74"/>
      <c r="B135" s="50">
        <v>4</v>
      </c>
      <c r="C135" s="50" t="s">
        <v>171</v>
      </c>
      <c r="D135" s="129"/>
      <c r="E135" s="50"/>
      <c r="F135" s="125"/>
    </row>
    <row r="136" spans="1:6" ht="13.8" x14ac:dyDescent="0.3">
      <c r="A136" s="83">
        <v>2</v>
      </c>
      <c r="B136" s="84"/>
      <c r="C136" s="84" t="s">
        <v>110</v>
      </c>
      <c r="D136" s="141">
        <f>SUM(D137:D138)</f>
        <v>0</v>
      </c>
      <c r="E136" s="118">
        <f>SUM(E137:E138)</f>
        <v>0</v>
      </c>
      <c r="F136" s="135">
        <f>SUM(F137:F138)</f>
        <v>0</v>
      </c>
    </row>
    <row r="137" spans="1:6" x14ac:dyDescent="0.25">
      <c r="A137" s="74"/>
      <c r="B137" s="50">
        <v>1</v>
      </c>
      <c r="C137" s="50" t="s">
        <v>184</v>
      </c>
      <c r="D137" s="129"/>
      <c r="E137" s="50"/>
      <c r="F137" s="125"/>
    </row>
    <row r="138" spans="1:6" x14ac:dyDescent="0.25">
      <c r="A138" s="81"/>
      <c r="B138" s="35">
        <v>2</v>
      </c>
      <c r="C138" s="35" t="s">
        <v>185</v>
      </c>
      <c r="D138" s="130"/>
      <c r="E138" s="35"/>
      <c r="F138" s="126"/>
    </row>
    <row r="139" spans="1:6" ht="13.8" x14ac:dyDescent="0.3">
      <c r="A139" s="83">
        <v>3</v>
      </c>
      <c r="B139" s="50"/>
      <c r="C139" s="84" t="s">
        <v>449</v>
      </c>
      <c r="D139" s="141">
        <v>0</v>
      </c>
      <c r="E139" s="118">
        <v>0</v>
      </c>
      <c r="F139" s="135">
        <v>0</v>
      </c>
    </row>
    <row r="140" spans="1:6" ht="14.4" thickBot="1" x14ac:dyDescent="0.35">
      <c r="A140" s="208">
        <v>4</v>
      </c>
      <c r="B140" s="158"/>
      <c r="C140" s="158" t="s">
        <v>186</v>
      </c>
      <c r="D140" s="365">
        <v>12000</v>
      </c>
      <c r="E140" s="366">
        <v>12240</v>
      </c>
      <c r="F140" s="377">
        <v>10957</v>
      </c>
    </row>
    <row r="141" spans="1:6" ht="13.8" thickBot="1" x14ac:dyDescent="0.3">
      <c r="A141" s="87"/>
      <c r="B141" s="40"/>
      <c r="C141" s="86" t="s">
        <v>78</v>
      </c>
      <c r="D141" s="132">
        <f>SUM(D131+D136+D139+D140)</f>
        <v>12000</v>
      </c>
      <c r="E141" s="86">
        <f>SUM(E131+E136+E139+E140)</f>
        <v>12240</v>
      </c>
      <c r="F141" s="115">
        <f>SUM(F131+F136+F139+F140)</f>
        <v>10957</v>
      </c>
    </row>
    <row r="142" spans="1:6" ht="13.8" thickBot="1" x14ac:dyDescent="0.3">
      <c r="A142" s="80"/>
      <c r="B142" s="34"/>
      <c r="C142" s="86" t="s">
        <v>172</v>
      </c>
      <c r="D142" s="342"/>
      <c r="E142" s="34"/>
      <c r="F142" s="91"/>
    </row>
    <row r="143" spans="1:6" ht="13.8" x14ac:dyDescent="0.3">
      <c r="A143" s="378">
        <v>5</v>
      </c>
      <c r="B143" s="379"/>
      <c r="C143" s="379" t="s">
        <v>173</v>
      </c>
      <c r="D143" s="145">
        <f>SUM(D144:D146)</f>
        <v>12000</v>
      </c>
      <c r="E143" s="90">
        <f>SUM(E144:E146)</f>
        <v>12000</v>
      </c>
      <c r="F143" s="153">
        <f>SUM(F144:F146)</f>
        <v>10717</v>
      </c>
    </row>
    <row r="144" spans="1:6" x14ac:dyDescent="0.25">
      <c r="A144" s="84"/>
      <c r="B144" s="50">
        <v>1</v>
      </c>
      <c r="C144" s="50" t="s">
        <v>118</v>
      </c>
      <c r="D144" s="133"/>
      <c r="E144" s="84"/>
      <c r="F144" s="159"/>
    </row>
    <row r="145" spans="1:6" x14ac:dyDescent="0.25">
      <c r="A145" s="73"/>
      <c r="B145" s="25">
        <v>2</v>
      </c>
      <c r="C145" s="25" t="s">
        <v>174</v>
      </c>
      <c r="D145" s="66"/>
      <c r="E145" s="25"/>
      <c r="F145" s="124"/>
    </row>
    <row r="146" spans="1:6" x14ac:dyDescent="0.25">
      <c r="A146" s="74"/>
      <c r="B146" s="50">
        <v>3</v>
      </c>
      <c r="C146" s="50" t="s">
        <v>120</v>
      </c>
      <c r="D146" s="129">
        <v>12000</v>
      </c>
      <c r="E146" s="50">
        <v>12000</v>
      </c>
      <c r="F146" s="125">
        <v>10717</v>
      </c>
    </row>
    <row r="147" spans="1:6" ht="13.8" x14ac:dyDescent="0.3">
      <c r="A147" s="88">
        <v>6</v>
      </c>
      <c r="B147" s="89"/>
      <c r="C147" s="89" t="s">
        <v>175</v>
      </c>
      <c r="D147" s="141">
        <f>SUM(D148:D150)</f>
        <v>0</v>
      </c>
      <c r="E147" s="118">
        <f>SUM(E148:E150)</f>
        <v>0</v>
      </c>
      <c r="F147" s="135">
        <f>SUM(F148:F150)</f>
        <v>0</v>
      </c>
    </row>
    <row r="148" spans="1:6" x14ac:dyDescent="0.25">
      <c r="A148" s="50"/>
      <c r="B148" s="50">
        <v>1</v>
      </c>
      <c r="C148" s="50" t="s">
        <v>187</v>
      </c>
      <c r="D148" s="129"/>
      <c r="E148" s="50"/>
      <c r="F148" s="125"/>
    </row>
    <row r="149" spans="1:6" x14ac:dyDescent="0.25">
      <c r="A149" s="25"/>
      <c r="B149" s="25">
        <v>2</v>
      </c>
      <c r="C149" s="25" t="s">
        <v>188</v>
      </c>
      <c r="D149" s="66"/>
      <c r="E149" s="25"/>
      <c r="F149" s="124"/>
    </row>
    <row r="150" spans="1:6" x14ac:dyDescent="0.25">
      <c r="A150" s="50"/>
      <c r="B150" s="50">
        <v>3</v>
      </c>
      <c r="C150" s="50" t="s">
        <v>178</v>
      </c>
      <c r="D150" s="236"/>
      <c r="E150" s="144"/>
      <c r="F150" s="134"/>
    </row>
    <row r="151" spans="1:6" ht="13.8" x14ac:dyDescent="0.3">
      <c r="A151" s="84">
        <v>7</v>
      </c>
      <c r="B151" s="84"/>
      <c r="C151" s="84" t="s">
        <v>179</v>
      </c>
      <c r="D151" s="141">
        <f>SUM(D152:D154)</f>
        <v>0</v>
      </c>
      <c r="E151" s="118">
        <f>SUM(E152:E154)</f>
        <v>240</v>
      </c>
      <c r="F151" s="135">
        <f>SUM(F152:F154)</f>
        <v>240</v>
      </c>
    </row>
    <row r="152" spans="1:6" x14ac:dyDescent="0.25">
      <c r="A152" s="50"/>
      <c r="B152" s="50">
        <v>1</v>
      </c>
      <c r="C152" s="50" t="s">
        <v>156</v>
      </c>
      <c r="D152" s="129"/>
      <c r="E152" s="50">
        <v>240</v>
      </c>
      <c r="F152" s="125">
        <v>240</v>
      </c>
    </row>
    <row r="153" spans="1:6" x14ac:dyDescent="0.25">
      <c r="A153" s="50"/>
      <c r="B153" s="50">
        <v>2</v>
      </c>
      <c r="C153" s="50" t="s">
        <v>161</v>
      </c>
      <c r="D153" s="129"/>
      <c r="E153" s="50"/>
      <c r="F153" s="125"/>
    </row>
    <row r="154" spans="1:6" ht="13.8" thickBot="1" x14ac:dyDescent="0.3">
      <c r="A154" s="35"/>
      <c r="B154" s="35">
        <v>3</v>
      </c>
      <c r="C154" s="35" t="s">
        <v>450</v>
      </c>
      <c r="D154" s="130"/>
      <c r="E154" s="35"/>
      <c r="F154" s="126"/>
    </row>
    <row r="155" spans="1:6" ht="13.8" thickBot="1" x14ac:dyDescent="0.3">
      <c r="A155" s="87"/>
      <c r="B155" s="40"/>
      <c r="C155" s="86" t="s">
        <v>183</v>
      </c>
      <c r="D155" s="132">
        <f>SUM(D143+D147+D151)</f>
        <v>12000</v>
      </c>
      <c r="E155" s="86">
        <f>SUM(E143+E147+E151)</f>
        <v>12240</v>
      </c>
      <c r="F155" s="115">
        <f>SUM(F143+F147+F151)</f>
        <v>10957</v>
      </c>
    </row>
    <row r="156" spans="1:6" ht="13.8" thickBot="1" x14ac:dyDescent="0.3">
      <c r="A156" s="55" t="s">
        <v>189</v>
      </c>
      <c r="B156" s="86"/>
      <c r="C156" s="86"/>
      <c r="D156" s="131"/>
      <c r="E156" s="82"/>
      <c r="F156" s="152"/>
    </row>
    <row r="159" spans="1:6" x14ac:dyDescent="0.25">
      <c r="C159" s="23"/>
    </row>
    <row r="161" spans="1:6" ht="13.8" thickBot="1" x14ac:dyDescent="0.3">
      <c r="D161" s="23"/>
      <c r="E161" s="23"/>
      <c r="F161" s="23" t="s">
        <v>242</v>
      </c>
    </row>
    <row r="162" spans="1:6" x14ac:dyDescent="0.25">
      <c r="A162" s="343" t="s">
        <v>447</v>
      </c>
      <c r="B162" s="77"/>
      <c r="C162" s="31" t="s">
        <v>163</v>
      </c>
      <c r="D162" s="29"/>
      <c r="E162" s="30"/>
      <c r="F162" s="77"/>
    </row>
    <row r="163" spans="1:6" ht="13.8" thickBot="1" x14ac:dyDescent="0.3">
      <c r="A163" s="344" t="s">
        <v>448</v>
      </c>
      <c r="B163" s="71"/>
      <c r="C163" s="79" t="s">
        <v>208</v>
      </c>
      <c r="D163" s="150"/>
      <c r="E163" s="128"/>
      <c r="F163" s="345"/>
    </row>
    <row r="164" spans="1:6" ht="13.8" thickBot="1" x14ac:dyDescent="0.3">
      <c r="A164" s="23"/>
      <c r="B164" s="23"/>
      <c r="C164" s="23"/>
      <c r="D164" s="23"/>
      <c r="E164" s="23"/>
      <c r="F164" s="23"/>
    </row>
    <row r="165" spans="1:6" x14ac:dyDescent="0.25">
      <c r="A165" s="67" t="s">
        <v>164</v>
      </c>
      <c r="B165" s="28" t="s">
        <v>166</v>
      </c>
      <c r="C165" s="41"/>
      <c r="D165" s="42"/>
      <c r="E165" s="28"/>
      <c r="F165" s="32"/>
    </row>
    <row r="166" spans="1:6" x14ac:dyDescent="0.25">
      <c r="A166" s="68" t="s">
        <v>165</v>
      </c>
      <c r="B166" s="33" t="s">
        <v>6</v>
      </c>
      <c r="C166" s="232" t="s">
        <v>167</v>
      </c>
      <c r="D166" s="348" t="s">
        <v>405</v>
      </c>
      <c r="E166" s="349" t="s">
        <v>415</v>
      </c>
      <c r="F166" s="372" t="s">
        <v>415</v>
      </c>
    </row>
    <row r="167" spans="1:6" ht="13.8" thickBot="1" x14ac:dyDescent="0.3">
      <c r="A167" s="69"/>
      <c r="B167" s="70"/>
      <c r="C167" s="70" t="s">
        <v>168</v>
      </c>
      <c r="D167" s="351" t="s">
        <v>6</v>
      </c>
      <c r="E167" s="352" t="s">
        <v>444</v>
      </c>
      <c r="F167" s="373" t="s">
        <v>257</v>
      </c>
    </row>
    <row r="168" spans="1:6" ht="13.8" thickBot="1" x14ac:dyDescent="0.3">
      <c r="A168" s="62">
        <v>1</v>
      </c>
      <c r="B168" s="63">
        <v>2</v>
      </c>
      <c r="C168" s="210">
        <v>3</v>
      </c>
      <c r="D168" s="114">
        <v>4</v>
      </c>
      <c r="E168" s="211">
        <v>5</v>
      </c>
      <c r="F168" s="212">
        <v>6</v>
      </c>
    </row>
    <row r="169" spans="1:6" ht="13.8" thickBot="1" x14ac:dyDescent="0.3">
      <c r="A169" s="72"/>
      <c r="B169" s="86"/>
      <c r="C169" s="86" t="s">
        <v>105</v>
      </c>
      <c r="D169" s="356"/>
      <c r="E169" s="99"/>
      <c r="F169" s="374"/>
    </row>
    <row r="170" spans="1:6" ht="13.8" x14ac:dyDescent="0.3">
      <c r="A170" s="358">
        <v>1</v>
      </c>
      <c r="B170" s="359"/>
      <c r="C170" s="359" t="s">
        <v>108</v>
      </c>
      <c r="D170" s="360">
        <f>SUM(D171:D174)</f>
        <v>900</v>
      </c>
      <c r="E170" s="361">
        <f>SUM(E171:E174)</f>
        <v>1420</v>
      </c>
      <c r="F170" s="376">
        <f>SUM(F171:F174)</f>
        <v>1538</v>
      </c>
    </row>
    <row r="171" spans="1:6" x14ac:dyDescent="0.25">
      <c r="A171" s="73"/>
      <c r="B171" s="25">
        <v>1</v>
      </c>
      <c r="C171" s="25" t="s">
        <v>169</v>
      </c>
      <c r="D171" s="66">
        <v>900</v>
      </c>
      <c r="E171" s="25">
        <v>900</v>
      </c>
      <c r="F171" s="124">
        <v>1018</v>
      </c>
    </row>
    <row r="172" spans="1:6" x14ac:dyDescent="0.25">
      <c r="A172" s="74"/>
      <c r="B172" s="50">
        <v>2</v>
      </c>
      <c r="C172" s="50" t="s">
        <v>254</v>
      </c>
      <c r="D172" s="129"/>
      <c r="E172" s="50"/>
      <c r="F172" s="125"/>
    </row>
    <row r="173" spans="1:6" x14ac:dyDescent="0.25">
      <c r="A173" s="74"/>
      <c r="B173" s="50">
        <v>3</v>
      </c>
      <c r="C173" s="50" t="s">
        <v>170</v>
      </c>
      <c r="D173" s="129"/>
      <c r="E173" s="50"/>
      <c r="F173" s="125"/>
    </row>
    <row r="174" spans="1:6" x14ac:dyDescent="0.25">
      <c r="A174" s="74"/>
      <c r="B174" s="50">
        <v>4</v>
      </c>
      <c r="C174" s="50" t="s">
        <v>171</v>
      </c>
      <c r="D174" s="129"/>
      <c r="E174" s="50">
        <v>520</v>
      </c>
      <c r="F174" s="125">
        <v>520</v>
      </c>
    </row>
    <row r="175" spans="1:6" ht="13.8" x14ac:dyDescent="0.3">
      <c r="A175" s="83">
        <v>2</v>
      </c>
      <c r="B175" s="84"/>
      <c r="C175" s="84" t="s">
        <v>110</v>
      </c>
      <c r="D175" s="141">
        <f>SUM(D176:D177)</f>
        <v>0</v>
      </c>
      <c r="E175" s="118">
        <f>SUM(E176:E177)</f>
        <v>0</v>
      </c>
      <c r="F175" s="135">
        <f>SUM(F176:F177)</f>
        <v>0</v>
      </c>
    </row>
    <row r="176" spans="1:6" x14ac:dyDescent="0.25">
      <c r="A176" s="74"/>
      <c r="B176" s="50">
        <v>1</v>
      </c>
      <c r="C176" s="50" t="s">
        <v>184</v>
      </c>
      <c r="D176" s="129"/>
      <c r="E176" s="50"/>
      <c r="F176" s="125"/>
    </row>
    <row r="177" spans="1:6" x14ac:dyDescent="0.25">
      <c r="A177" s="81"/>
      <c r="B177" s="35">
        <v>2</v>
      </c>
      <c r="C177" s="35" t="s">
        <v>185</v>
      </c>
      <c r="D177" s="130"/>
      <c r="E177" s="35"/>
      <c r="F177" s="126"/>
    </row>
    <row r="178" spans="1:6" ht="13.8" x14ac:dyDescent="0.3">
      <c r="A178" s="83">
        <v>3</v>
      </c>
      <c r="B178" s="50"/>
      <c r="C178" s="84" t="s">
        <v>449</v>
      </c>
      <c r="D178" s="141">
        <v>0</v>
      </c>
      <c r="E178" s="118">
        <v>0</v>
      </c>
      <c r="F178" s="135">
        <v>0</v>
      </c>
    </row>
    <row r="179" spans="1:6" ht="14.4" thickBot="1" x14ac:dyDescent="0.35">
      <c r="A179" s="208">
        <v>4</v>
      </c>
      <c r="B179" s="158"/>
      <c r="C179" s="158" t="s">
        <v>186</v>
      </c>
      <c r="D179" s="365">
        <v>10724</v>
      </c>
      <c r="E179" s="366">
        <v>11844</v>
      </c>
      <c r="F179" s="377">
        <v>8564</v>
      </c>
    </row>
    <row r="180" spans="1:6" ht="13.8" thickBot="1" x14ac:dyDescent="0.3">
      <c r="A180" s="87"/>
      <c r="B180" s="40"/>
      <c r="C180" s="86" t="s">
        <v>78</v>
      </c>
      <c r="D180" s="223">
        <f>SUM(D170+D175+D179)</f>
        <v>11624</v>
      </c>
      <c r="E180" s="86">
        <f>SUM(E170+E175+E179)</f>
        <v>13264</v>
      </c>
      <c r="F180" s="115">
        <f>SUM(F170+F175+F179)</f>
        <v>10102</v>
      </c>
    </row>
    <row r="181" spans="1:6" ht="13.8" thickBot="1" x14ac:dyDescent="0.3">
      <c r="A181" s="80"/>
      <c r="B181" s="34"/>
      <c r="C181" s="86" t="s">
        <v>172</v>
      </c>
      <c r="D181" s="342"/>
      <c r="E181" s="34"/>
      <c r="F181" s="91"/>
    </row>
    <row r="182" spans="1:6" ht="13.8" x14ac:dyDescent="0.3">
      <c r="A182" s="378">
        <v>5</v>
      </c>
      <c r="B182" s="379"/>
      <c r="C182" s="379" t="s">
        <v>173</v>
      </c>
      <c r="D182" s="145">
        <f>SUM(D183:D185)</f>
        <v>5124</v>
      </c>
      <c r="E182" s="90">
        <f>SUM(E183:E185)</f>
        <v>5644</v>
      </c>
      <c r="F182" s="153">
        <f>SUM(F183:F185)</f>
        <v>4544</v>
      </c>
    </row>
    <row r="183" spans="1:6" x14ac:dyDescent="0.25">
      <c r="A183" s="84"/>
      <c r="B183" s="50">
        <v>1</v>
      </c>
      <c r="C183" s="50" t="s">
        <v>118</v>
      </c>
      <c r="D183" s="133"/>
      <c r="E183" s="84"/>
      <c r="F183" s="159"/>
    </row>
    <row r="184" spans="1:6" x14ac:dyDescent="0.25">
      <c r="A184" s="73"/>
      <c r="B184" s="25">
        <v>2</v>
      </c>
      <c r="C184" s="25" t="s">
        <v>174</v>
      </c>
      <c r="D184" s="66"/>
      <c r="E184" s="25"/>
      <c r="F184" s="124"/>
    </row>
    <row r="185" spans="1:6" x14ac:dyDescent="0.25">
      <c r="A185" s="74"/>
      <c r="B185" s="50">
        <v>3</v>
      </c>
      <c r="C185" s="50" t="s">
        <v>120</v>
      </c>
      <c r="D185" s="129">
        <v>5124</v>
      </c>
      <c r="E185" s="50">
        <v>5644</v>
      </c>
      <c r="F185" s="125">
        <v>4544</v>
      </c>
    </row>
    <row r="186" spans="1:6" ht="13.8" x14ac:dyDescent="0.3">
      <c r="A186" s="88">
        <v>6</v>
      </c>
      <c r="B186" s="89"/>
      <c r="C186" s="89" t="s">
        <v>175</v>
      </c>
      <c r="D186" s="141">
        <f>SUM(D187:D189)</f>
        <v>0</v>
      </c>
      <c r="E186" s="118">
        <f>SUM(E187:E189)</f>
        <v>0</v>
      </c>
      <c r="F186" s="135">
        <f>SUM(F187:F189)</f>
        <v>0</v>
      </c>
    </row>
    <row r="187" spans="1:6" x14ac:dyDescent="0.25">
      <c r="A187" s="50"/>
      <c r="B187" s="50">
        <v>1</v>
      </c>
      <c r="C187" s="50" t="s">
        <v>187</v>
      </c>
      <c r="D187" s="129"/>
      <c r="E187" s="50"/>
      <c r="F187" s="125"/>
    </row>
    <row r="188" spans="1:6" x14ac:dyDescent="0.25">
      <c r="A188" s="25"/>
      <c r="B188" s="25">
        <v>2</v>
      </c>
      <c r="C188" s="25" t="s">
        <v>188</v>
      </c>
      <c r="D188" s="66"/>
      <c r="E188" s="25"/>
      <c r="F188" s="124"/>
    </row>
    <row r="189" spans="1:6" x14ac:dyDescent="0.25">
      <c r="A189" s="50"/>
      <c r="B189" s="50">
        <v>3</v>
      </c>
      <c r="C189" s="50" t="s">
        <v>178</v>
      </c>
      <c r="D189" s="236"/>
      <c r="E189" s="144"/>
      <c r="F189" s="134"/>
    </row>
    <row r="190" spans="1:6" ht="13.8" x14ac:dyDescent="0.3">
      <c r="A190" s="84">
        <v>7</v>
      </c>
      <c r="B190" s="84"/>
      <c r="C190" s="84" t="s">
        <v>179</v>
      </c>
      <c r="D190" s="141">
        <f>SUM(D191:D193)</f>
        <v>6500</v>
      </c>
      <c r="E190" s="118">
        <f>SUM(E191:E193)</f>
        <v>7620</v>
      </c>
      <c r="F190" s="135">
        <f>SUM(F191:F193)</f>
        <v>5558</v>
      </c>
    </row>
    <row r="191" spans="1:6" x14ac:dyDescent="0.25">
      <c r="A191" s="50"/>
      <c r="B191" s="50">
        <v>1</v>
      </c>
      <c r="C191" s="50" t="s">
        <v>156</v>
      </c>
      <c r="D191" s="129">
        <v>6500</v>
      </c>
      <c r="E191" s="50">
        <v>7620</v>
      </c>
      <c r="F191" s="125">
        <v>5558</v>
      </c>
    </row>
    <row r="192" spans="1:6" x14ac:dyDescent="0.25">
      <c r="A192" s="50"/>
      <c r="B192" s="50">
        <v>2</v>
      </c>
      <c r="C192" s="50" t="s">
        <v>161</v>
      </c>
      <c r="D192" s="129"/>
      <c r="E192" s="50"/>
      <c r="F192" s="125"/>
    </row>
    <row r="193" spans="1:6" ht="13.8" thickBot="1" x14ac:dyDescent="0.3">
      <c r="A193" s="35"/>
      <c r="B193" s="35">
        <v>3</v>
      </c>
      <c r="C193" s="35" t="s">
        <v>450</v>
      </c>
      <c r="D193" s="130"/>
      <c r="E193" s="35"/>
      <c r="F193" s="126"/>
    </row>
    <row r="194" spans="1:6" ht="13.8" thickBot="1" x14ac:dyDescent="0.3">
      <c r="A194" s="87"/>
      <c r="B194" s="40"/>
      <c r="C194" s="86" t="s">
        <v>183</v>
      </c>
      <c r="D194" s="132">
        <f>SUM(D182+D186+D190)</f>
        <v>11624</v>
      </c>
      <c r="E194" s="86">
        <f>SUM(E182+E186+E190)</f>
        <v>13264</v>
      </c>
      <c r="F194" s="115">
        <f>SUM(F182+F186+F190)</f>
        <v>10102</v>
      </c>
    </row>
    <row r="195" spans="1:6" ht="13.8" thickBot="1" x14ac:dyDescent="0.3">
      <c r="A195" s="55" t="s">
        <v>189</v>
      </c>
      <c r="B195" s="86"/>
      <c r="C195" s="86"/>
      <c r="D195" s="131"/>
      <c r="E195" s="82"/>
      <c r="F195" s="152"/>
    </row>
    <row r="198" spans="1:6" x14ac:dyDescent="0.25">
      <c r="C198" s="23"/>
    </row>
    <row r="200" spans="1:6" ht="13.8" thickBot="1" x14ac:dyDescent="0.3">
      <c r="D200" s="23"/>
      <c r="E200" s="23"/>
      <c r="F200" s="23" t="s">
        <v>234</v>
      </c>
    </row>
    <row r="201" spans="1:6" x14ac:dyDescent="0.25">
      <c r="A201" s="343" t="s">
        <v>447</v>
      </c>
      <c r="B201" s="77"/>
      <c r="C201" s="31" t="s">
        <v>163</v>
      </c>
      <c r="D201" s="29"/>
      <c r="E201" s="30"/>
      <c r="F201" s="77"/>
    </row>
    <row r="202" spans="1:6" ht="13.8" thickBot="1" x14ac:dyDescent="0.3">
      <c r="A202" s="344" t="s">
        <v>448</v>
      </c>
      <c r="B202" s="71"/>
      <c r="C202" s="79" t="s">
        <v>209</v>
      </c>
      <c r="D202" s="150"/>
      <c r="E202" s="128"/>
      <c r="F202" s="345"/>
    </row>
    <row r="203" spans="1:6" ht="13.8" thickBot="1" x14ac:dyDescent="0.3">
      <c r="A203" s="23"/>
      <c r="B203" s="23"/>
      <c r="C203" s="23"/>
      <c r="D203" s="23"/>
      <c r="E203" s="23"/>
      <c r="F203" s="23"/>
    </row>
    <row r="204" spans="1:6" x14ac:dyDescent="0.25">
      <c r="A204" s="67" t="s">
        <v>164</v>
      </c>
      <c r="B204" s="28" t="s">
        <v>166</v>
      </c>
      <c r="C204" s="41"/>
      <c r="D204" s="42"/>
      <c r="E204" s="28"/>
      <c r="F204" s="32"/>
    </row>
    <row r="205" spans="1:6" x14ac:dyDescent="0.25">
      <c r="A205" s="68" t="s">
        <v>165</v>
      </c>
      <c r="B205" s="33" t="s">
        <v>6</v>
      </c>
      <c r="C205" s="232" t="s">
        <v>167</v>
      </c>
      <c r="D205" s="348" t="s">
        <v>405</v>
      </c>
      <c r="E205" s="349" t="s">
        <v>415</v>
      </c>
      <c r="F205" s="372" t="s">
        <v>415</v>
      </c>
    </row>
    <row r="206" spans="1:6" ht="13.8" thickBot="1" x14ac:dyDescent="0.3">
      <c r="A206" s="69"/>
      <c r="B206" s="70"/>
      <c r="C206" s="70" t="s">
        <v>168</v>
      </c>
      <c r="D206" s="351" t="s">
        <v>6</v>
      </c>
      <c r="E206" s="352" t="s">
        <v>444</v>
      </c>
      <c r="F206" s="373" t="s">
        <v>257</v>
      </c>
    </row>
    <row r="207" spans="1:6" ht="13.8" thickBot="1" x14ac:dyDescent="0.3">
      <c r="A207" s="62">
        <v>1</v>
      </c>
      <c r="B207" s="63">
        <v>2</v>
      </c>
      <c r="C207" s="210">
        <v>3</v>
      </c>
      <c r="D207" s="114">
        <v>4</v>
      </c>
      <c r="E207" s="211">
        <v>5</v>
      </c>
      <c r="F207" s="212">
        <v>6</v>
      </c>
    </row>
    <row r="208" spans="1:6" ht="13.8" thickBot="1" x14ac:dyDescent="0.3">
      <c r="A208" s="72"/>
      <c r="B208" s="86"/>
      <c r="C208" s="86" t="s">
        <v>105</v>
      </c>
      <c r="D208" s="356"/>
      <c r="E208" s="99"/>
      <c r="F208" s="374"/>
    </row>
    <row r="209" spans="1:6" ht="13.8" x14ac:dyDescent="0.3">
      <c r="A209" s="358">
        <v>1</v>
      </c>
      <c r="B209" s="359"/>
      <c r="C209" s="359" t="s">
        <v>108</v>
      </c>
      <c r="D209" s="360">
        <f>SUM(D210:D213)</f>
        <v>0</v>
      </c>
      <c r="E209" s="361">
        <f>SUM(E210:E213)</f>
        <v>1233</v>
      </c>
      <c r="F209" s="376">
        <f>SUM(F210:F213)</f>
        <v>1252</v>
      </c>
    </row>
    <row r="210" spans="1:6" x14ac:dyDescent="0.25">
      <c r="A210" s="73"/>
      <c r="B210" s="25">
        <v>1</v>
      </c>
      <c r="C210" s="25" t="s">
        <v>169</v>
      </c>
      <c r="D210" s="66"/>
      <c r="E210" s="25"/>
      <c r="F210" s="124">
        <v>19</v>
      </c>
    </row>
    <row r="211" spans="1:6" x14ac:dyDescent="0.25">
      <c r="A211" s="74"/>
      <c r="B211" s="50">
        <v>2</v>
      </c>
      <c r="C211" s="50" t="s">
        <v>254</v>
      </c>
      <c r="D211" s="129"/>
      <c r="E211" s="50"/>
      <c r="F211" s="125"/>
    </row>
    <row r="212" spans="1:6" x14ac:dyDescent="0.25">
      <c r="A212" s="74"/>
      <c r="B212" s="50">
        <v>3</v>
      </c>
      <c r="C212" s="50" t="s">
        <v>170</v>
      </c>
      <c r="D212" s="129"/>
      <c r="E212" s="50"/>
      <c r="F212" s="125"/>
    </row>
    <row r="213" spans="1:6" x14ac:dyDescent="0.25">
      <c r="A213" s="74"/>
      <c r="B213" s="50">
        <v>4</v>
      </c>
      <c r="C213" s="50" t="s">
        <v>171</v>
      </c>
      <c r="D213" s="129"/>
      <c r="E213" s="50">
        <v>1233</v>
      </c>
      <c r="F213" s="125">
        <v>1233</v>
      </c>
    </row>
    <row r="214" spans="1:6" ht="13.8" x14ac:dyDescent="0.3">
      <c r="A214" s="83">
        <v>2</v>
      </c>
      <c r="B214" s="84"/>
      <c r="C214" s="84" t="s">
        <v>110</v>
      </c>
      <c r="D214" s="141">
        <v>0</v>
      </c>
      <c r="E214" s="118">
        <v>0</v>
      </c>
      <c r="F214" s="135">
        <v>0</v>
      </c>
    </row>
    <row r="215" spans="1:6" x14ac:dyDescent="0.25">
      <c r="A215" s="74"/>
      <c r="B215" s="50">
        <v>1</v>
      </c>
      <c r="C215" s="50" t="s">
        <v>184</v>
      </c>
      <c r="D215" s="129"/>
      <c r="E215" s="50"/>
      <c r="F215" s="125"/>
    </row>
    <row r="216" spans="1:6" x14ac:dyDescent="0.25">
      <c r="A216" s="81"/>
      <c r="B216" s="35">
        <v>2</v>
      </c>
      <c r="C216" s="35" t="s">
        <v>185</v>
      </c>
      <c r="D216" s="130"/>
      <c r="E216" s="35"/>
      <c r="F216" s="126"/>
    </row>
    <row r="217" spans="1:6" ht="13.8" x14ac:dyDescent="0.3">
      <c r="A217" s="83">
        <v>3</v>
      </c>
      <c r="B217" s="50"/>
      <c r="C217" s="84" t="s">
        <v>449</v>
      </c>
      <c r="D217" s="141">
        <v>0</v>
      </c>
      <c r="E217" s="118">
        <v>0</v>
      </c>
      <c r="F217" s="135">
        <v>0</v>
      </c>
    </row>
    <row r="218" spans="1:6" ht="14.4" thickBot="1" x14ac:dyDescent="0.35">
      <c r="A218" s="208">
        <v>4</v>
      </c>
      <c r="B218" s="158"/>
      <c r="C218" s="158" t="s">
        <v>186</v>
      </c>
      <c r="D218" s="365">
        <v>15032</v>
      </c>
      <c r="E218" s="366">
        <v>21450</v>
      </c>
      <c r="F218" s="377">
        <v>15786</v>
      </c>
    </row>
    <row r="219" spans="1:6" ht="13.8" thickBot="1" x14ac:dyDescent="0.3">
      <c r="A219" s="87"/>
      <c r="B219" s="40"/>
      <c r="C219" s="86" t="s">
        <v>78</v>
      </c>
      <c r="D219" s="132">
        <f>SUM(D209+D214+D218)</f>
        <v>15032</v>
      </c>
      <c r="E219" s="86">
        <f>SUM(E209+E214+E218)</f>
        <v>22683</v>
      </c>
      <c r="F219" s="115">
        <f>SUM(F209+F214+F218)</f>
        <v>17038</v>
      </c>
    </row>
    <row r="220" spans="1:6" ht="13.8" thickBot="1" x14ac:dyDescent="0.3">
      <c r="A220" s="80"/>
      <c r="B220" s="34"/>
      <c r="C220" s="86" t="s">
        <v>172</v>
      </c>
      <c r="D220" s="342"/>
      <c r="E220" s="34"/>
      <c r="F220" s="91"/>
    </row>
    <row r="221" spans="1:6" ht="13.8" x14ac:dyDescent="0.3">
      <c r="A221" s="378">
        <v>5</v>
      </c>
      <c r="B221" s="379"/>
      <c r="C221" s="379" t="s">
        <v>173</v>
      </c>
      <c r="D221" s="145">
        <f>SUM(D222:D224)</f>
        <v>14032</v>
      </c>
      <c r="E221" s="90">
        <f>SUM(E222:E224)</f>
        <v>15265</v>
      </c>
      <c r="F221" s="153">
        <f>SUM(F222:F224)</f>
        <v>10620</v>
      </c>
    </row>
    <row r="222" spans="1:6" x14ac:dyDescent="0.25">
      <c r="A222" s="84"/>
      <c r="B222" s="50">
        <v>1</v>
      </c>
      <c r="C222" s="50" t="s">
        <v>118</v>
      </c>
      <c r="D222" s="133"/>
      <c r="E222" s="84"/>
      <c r="F222" s="159"/>
    </row>
    <row r="223" spans="1:6" x14ac:dyDescent="0.25">
      <c r="A223" s="73"/>
      <c r="B223" s="25">
        <v>2</v>
      </c>
      <c r="C223" s="25" t="s">
        <v>174</v>
      </c>
      <c r="D223" s="66"/>
      <c r="E223" s="25"/>
      <c r="F223" s="124"/>
    </row>
    <row r="224" spans="1:6" x14ac:dyDescent="0.25">
      <c r="A224" s="74"/>
      <c r="B224" s="50">
        <v>3</v>
      </c>
      <c r="C224" s="50" t="s">
        <v>120</v>
      </c>
      <c r="D224" s="129">
        <v>14032</v>
      </c>
      <c r="E224" s="50">
        <v>15265</v>
      </c>
      <c r="F224" s="125">
        <v>10620</v>
      </c>
    </row>
    <row r="225" spans="1:6" ht="13.8" x14ac:dyDescent="0.3">
      <c r="A225" s="88">
        <v>6</v>
      </c>
      <c r="B225" s="89"/>
      <c r="C225" s="89" t="s">
        <v>175</v>
      </c>
      <c r="D225" s="141">
        <f>SUM(D226:D228)</f>
        <v>0</v>
      </c>
      <c r="E225" s="118">
        <f>SUM(E226:E228)</f>
        <v>0</v>
      </c>
      <c r="F225" s="135">
        <f>SUM(F226:F228)</f>
        <v>0</v>
      </c>
    </row>
    <row r="226" spans="1:6" x14ac:dyDescent="0.25">
      <c r="A226" s="50"/>
      <c r="B226" s="50">
        <v>1</v>
      </c>
      <c r="C226" s="50" t="s">
        <v>187</v>
      </c>
      <c r="D226" s="129"/>
      <c r="E226" s="50"/>
      <c r="F226" s="125"/>
    </row>
    <row r="227" spans="1:6" x14ac:dyDescent="0.25">
      <c r="A227" s="25"/>
      <c r="B227" s="25">
        <v>2</v>
      </c>
      <c r="C227" s="25" t="s">
        <v>188</v>
      </c>
      <c r="D227" s="66"/>
      <c r="E227" s="25"/>
      <c r="F227" s="124"/>
    </row>
    <row r="228" spans="1:6" x14ac:dyDescent="0.25">
      <c r="A228" s="50"/>
      <c r="B228" s="50">
        <v>3</v>
      </c>
      <c r="C228" s="50" t="s">
        <v>178</v>
      </c>
      <c r="D228" s="236"/>
      <c r="E228" s="144"/>
      <c r="F228" s="134"/>
    </row>
    <row r="229" spans="1:6" ht="13.8" x14ac:dyDescent="0.3">
      <c r="A229" s="84">
        <v>7</v>
      </c>
      <c r="B229" s="84"/>
      <c r="C229" s="84" t="s">
        <v>179</v>
      </c>
      <c r="D229" s="141">
        <f>SUM(D230:D232)</f>
        <v>1000</v>
      </c>
      <c r="E229" s="118">
        <f>SUM(E230:E232)</f>
        <v>7418</v>
      </c>
      <c r="F229" s="135">
        <f>SUM(F230:F232)</f>
        <v>6418</v>
      </c>
    </row>
    <row r="230" spans="1:6" x14ac:dyDescent="0.25">
      <c r="A230" s="50"/>
      <c r="B230" s="50">
        <v>1</v>
      </c>
      <c r="C230" s="50" t="s">
        <v>156</v>
      </c>
      <c r="D230" s="129">
        <v>1000</v>
      </c>
      <c r="E230" s="50">
        <v>7418</v>
      </c>
      <c r="F230" s="125">
        <v>6418</v>
      </c>
    </row>
    <row r="231" spans="1:6" x14ac:dyDescent="0.25">
      <c r="A231" s="50"/>
      <c r="B231" s="50">
        <v>2</v>
      </c>
      <c r="C231" s="50" t="s">
        <v>161</v>
      </c>
      <c r="D231" s="129"/>
      <c r="E231" s="50"/>
      <c r="F231" s="125"/>
    </row>
    <row r="232" spans="1:6" ht="13.8" thickBot="1" x14ac:dyDescent="0.3">
      <c r="A232" s="35"/>
      <c r="B232" s="35">
        <v>3</v>
      </c>
      <c r="C232" s="35" t="s">
        <v>450</v>
      </c>
      <c r="D232" s="130"/>
      <c r="E232" s="35"/>
      <c r="F232" s="126"/>
    </row>
    <row r="233" spans="1:6" ht="13.8" thickBot="1" x14ac:dyDescent="0.3">
      <c r="A233" s="87"/>
      <c r="B233" s="40"/>
      <c r="C233" s="86" t="s">
        <v>183</v>
      </c>
      <c r="D233" s="132">
        <f>SUM(D221+D225+D229)</f>
        <v>15032</v>
      </c>
      <c r="E233" s="86">
        <f>SUM(E221+E225+E229)</f>
        <v>22683</v>
      </c>
      <c r="F233" s="115">
        <f>SUM(F221+F225+F229)</f>
        <v>17038</v>
      </c>
    </row>
    <row r="234" spans="1:6" ht="13.8" thickBot="1" x14ac:dyDescent="0.3">
      <c r="A234" s="55" t="s">
        <v>189</v>
      </c>
      <c r="B234" s="86"/>
      <c r="C234" s="86"/>
      <c r="D234" s="131"/>
      <c r="E234" s="82"/>
      <c r="F234" s="152"/>
    </row>
    <row r="237" spans="1:6" x14ac:dyDescent="0.25">
      <c r="C237" s="23"/>
    </row>
    <row r="239" spans="1:6" ht="13.8" thickBot="1" x14ac:dyDescent="0.3">
      <c r="D239" s="23"/>
      <c r="E239" s="23"/>
      <c r="F239" s="23" t="s">
        <v>236</v>
      </c>
    </row>
    <row r="240" spans="1:6" x14ac:dyDescent="0.25">
      <c r="A240" s="343" t="s">
        <v>447</v>
      </c>
      <c r="B240" s="77"/>
      <c r="C240" s="31" t="s">
        <v>163</v>
      </c>
      <c r="D240" s="29"/>
      <c r="E240" s="30"/>
      <c r="F240" s="77"/>
    </row>
    <row r="241" spans="1:6" ht="13.8" thickBot="1" x14ac:dyDescent="0.3">
      <c r="A241" s="344" t="s">
        <v>448</v>
      </c>
      <c r="B241" s="71"/>
      <c r="C241" s="79" t="s">
        <v>210</v>
      </c>
      <c r="D241" s="150"/>
      <c r="E241" s="128"/>
      <c r="F241" s="345"/>
    </row>
    <row r="242" spans="1:6" ht="13.8" thickBot="1" x14ac:dyDescent="0.3">
      <c r="A242" s="23"/>
      <c r="B242" s="23"/>
      <c r="C242" s="23"/>
      <c r="D242" s="23"/>
      <c r="E242" s="23"/>
      <c r="F242" s="23"/>
    </row>
    <row r="243" spans="1:6" x14ac:dyDescent="0.25">
      <c r="A243" s="67" t="s">
        <v>164</v>
      </c>
      <c r="B243" s="28" t="s">
        <v>166</v>
      </c>
      <c r="C243" s="41"/>
      <c r="D243" s="42"/>
      <c r="E243" s="28"/>
      <c r="F243" s="32"/>
    </row>
    <row r="244" spans="1:6" x14ac:dyDescent="0.25">
      <c r="A244" s="68" t="s">
        <v>165</v>
      </c>
      <c r="B244" s="33" t="s">
        <v>6</v>
      </c>
      <c r="C244" s="232" t="s">
        <v>167</v>
      </c>
      <c r="D244" s="348" t="s">
        <v>405</v>
      </c>
      <c r="E244" s="349" t="s">
        <v>415</v>
      </c>
      <c r="F244" s="372" t="s">
        <v>415</v>
      </c>
    </row>
    <row r="245" spans="1:6" ht="13.8" thickBot="1" x14ac:dyDescent="0.3">
      <c r="A245" s="69"/>
      <c r="B245" s="70"/>
      <c r="C245" s="70" t="s">
        <v>168</v>
      </c>
      <c r="D245" s="351" t="s">
        <v>6</v>
      </c>
      <c r="E245" s="352" t="s">
        <v>444</v>
      </c>
      <c r="F245" s="373" t="s">
        <v>257</v>
      </c>
    </row>
    <row r="246" spans="1:6" ht="13.8" thickBot="1" x14ac:dyDescent="0.3">
      <c r="A246" s="62">
        <v>1</v>
      </c>
      <c r="B246" s="63">
        <v>2</v>
      </c>
      <c r="C246" s="210">
        <v>3</v>
      </c>
      <c r="D246" s="114">
        <v>4</v>
      </c>
      <c r="E246" s="211">
        <v>5</v>
      </c>
      <c r="F246" s="212">
        <v>6</v>
      </c>
    </row>
    <row r="247" spans="1:6" ht="13.8" thickBot="1" x14ac:dyDescent="0.3">
      <c r="A247" s="72"/>
      <c r="B247" s="86"/>
      <c r="C247" s="86" t="s">
        <v>105</v>
      </c>
      <c r="D247" s="356"/>
      <c r="E247" s="99"/>
      <c r="F247" s="374"/>
    </row>
    <row r="248" spans="1:6" ht="13.8" x14ac:dyDescent="0.3">
      <c r="A248" s="358">
        <v>1</v>
      </c>
      <c r="B248" s="359"/>
      <c r="C248" s="359" t="s">
        <v>108</v>
      </c>
      <c r="D248" s="360">
        <f>SUM(D249:D252)</f>
        <v>0</v>
      </c>
      <c r="E248" s="361">
        <f>SUM(E249:E252)</f>
        <v>772</v>
      </c>
      <c r="F248" s="376">
        <f>SUM(F249:F252)</f>
        <v>772</v>
      </c>
    </row>
    <row r="249" spans="1:6" x14ac:dyDescent="0.25">
      <c r="A249" s="73"/>
      <c r="B249" s="25">
        <v>1</v>
      </c>
      <c r="C249" s="25" t="s">
        <v>169</v>
      </c>
      <c r="D249" s="66"/>
      <c r="E249" s="25"/>
      <c r="F249" s="124"/>
    </row>
    <row r="250" spans="1:6" x14ac:dyDescent="0.25">
      <c r="A250" s="74"/>
      <c r="B250" s="50">
        <v>2</v>
      </c>
      <c r="C250" s="50" t="s">
        <v>254</v>
      </c>
      <c r="D250" s="129"/>
      <c r="E250" s="50"/>
      <c r="F250" s="125"/>
    </row>
    <row r="251" spans="1:6" x14ac:dyDescent="0.25">
      <c r="A251" s="74"/>
      <c r="B251" s="50">
        <v>3</v>
      </c>
      <c r="C251" s="50" t="s">
        <v>170</v>
      </c>
      <c r="D251" s="129"/>
      <c r="E251" s="50"/>
      <c r="F251" s="125"/>
    </row>
    <row r="252" spans="1:6" x14ac:dyDescent="0.25">
      <c r="A252" s="74"/>
      <c r="B252" s="50">
        <v>4</v>
      </c>
      <c r="C252" s="50" t="s">
        <v>171</v>
      </c>
      <c r="D252" s="129"/>
      <c r="E252" s="50">
        <v>772</v>
      </c>
      <c r="F252" s="125">
        <v>772</v>
      </c>
    </row>
    <row r="253" spans="1:6" ht="13.8" x14ac:dyDescent="0.3">
      <c r="A253" s="83">
        <v>2</v>
      </c>
      <c r="B253" s="84"/>
      <c r="C253" s="84" t="s">
        <v>110</v>
      </c>
      <c r="D253" s="141">
        <v>0</v>
      </c>
      <c r="E253" s="118">
        <v>0</v>
      </c>
      <c r="F253" s="135">
        <v>0</v>
      </c>
    </row>
    <row r="254" spans="1:6" x14ac:dyDescent="0.25">
      <c r="A254" s="74"/>
      <c r="B254" s="50">
        <v>1</v>
      </c>
      <c r="C254" s="50" t="s">
        <v>184</v>
      </c>
      <c r="D254" s="129"/>
      <c r="E254" s="50"/>
      <c r="F254" s="125"/>
    </row>
    <row r="255" spans="1:6" x14ac:dyDescent="0.25">
      <c r="A255" s="81"/>
      <c r="B255" s="35">
        <v>2</v>
      </c>
      <c r="C255" s="35" t="s">
        <v>185</v>
      </c>
      <c r="D255" s="130"/>
      <c r="E255" s="35"/>
      <c r="F255" s="126"/>
    </row>
    <row r="256" spans="1:6" ht="13.8" x14ac:dyDescent="0.3">
      <c r="A256" s="83">
        <v>3</v>
      </c>
      <c r="B256" s="50"/>
      <c r="C256" s="84" t="s">
        <v>449</v>
      </c>
      <c r="D256" s="141">
        <v>0</v>
      </c>
      <c r="E256" s="118">
        <v>0</v>
      </c>
      <c r="F256" s="135">
        <v>0</v>
      </c>
    </row>
    <row r="257" spans="1:6" ht="14.4" thickBot="1" x14ac:dyDescent="0.35">
      <c r="A257" s="208">
        <v>4</v>
      </c>
      <c r="B257" s="158"/>
      <c r="C257" s="158" t="s">
        <v>186</v>
      </c>
      <c r="D257" s="365">
        <v>20090</v>
      </c>
      <c r="E257" s="366">
        <v>21282</v>
      </c>
      <c r="F257" s="377">
        <v>18509</v>
      </c>
    </row>
    <row r="258" spans="1:6" ht="13.8" thickBot="1" x14ac:dyDescent="0.3">
      <c r="A258" s="87"/>
      <c r="B258" s="40"/>
      <c r="C258" s="86" t="s">
        <v>78</v>
      </c>
      <c r="D258" s="132">
        <f>SUM(D248+D253+D256+D257)</f>
        <v>20090</v>
      </c>
      <c r="E258" s="86">
        <f>SUM(E248+E253+E256+E257)</f>
        <v>22054</v>
      </c>
      <c r="F258" s="115">
        <f>SUM(F248+F253+F256+F257)</f>
        <v>19281</v>
      </c>
    </row>
    <row r="259" spans="1:6" ht="13.8" thickBot="1" x14ac:dyDescent="0.3">
      <c r="A259" s="80"/>
      <c r="B259" s="34"/>
      <c r="C259" s="86" t="s">
        <v>172</v>
      </c>
      <c r="D259" s="342"/>
      <c r="E259" s="34"/>
      <c r="F259" s="91"/>
    </row>
    <row r="260" spans="1:6" ht="13.8" x14ac:dyDescent="0.3">
      <c r="A260" s="378">
        <v>5</v>
      </c>
      <c r="B260" s="379"/>
      <c r="C260" s="379" t="s">
        <v>173</v>
      </c>
      <c r="D260" s="380">
        <f>SUM(D261:D263)</f>
        <v>16590</v>
      </c>
      <c r="E260" s="381">
        <f>SUM(E261:E263)</f>
        <v>17362</v>
      </c>
      <c r="F260" s="382">
        <f>SUM(F261:F263)</f>
        <v>17629</v>
      </c>
    </row>
    <row r="261" spans="1:6" x14ac:dyDescent="0.25">
      <c r="A261" s="84"/>
      <c r="B261" s="50">
        <v>1</v>
      </c>
      <c r="C261" s="50" t="s">
        <v>118</v>
      </c>
      <c r="D261" s="133"/>
      <c r="E261" s="84"/>
      <c r="F261" s="159"/>
    </row>
    <row r="262" spans="1:6" x14ac:dyDescent="0.25">
      <c r="A262" s="73"/>
      <c r="B262" s="25">
        <v>2</v>
      </c>
      <c r="C262" s="25" t="s">
        <v>174</v>
      </c>
      <c r="D262" s="66"/>
      <c r="E262" s="25"/>
      <c r="F262" s="124"/>
    </row>
    <row r="263" spans="1:6" x14ac:dyDescent="0.25">
      <c r="A263" s="74"/>
      <c r="B263" s="50">
        <v>3</v>
      </c>
      <c r="C263" s="50" t="s">
        <v>120</v>
      </c>
      <c r="D263" s="129">
        <v>16590</v>
      </c>
      <c r="E263" s="50">
        <v>17362</v>
      </c>
      <c r="F263" s="125">
        <v>17629</v>
      </c>
    </row>
    <row r="264" spans="1:6" ht="13.8" x14ac:dyDescent="0.3">
      <c r="A264" s="88">
        <v>6</v>
      </c>
      <c r="B264" s="89"/>
      <c r="C264" s="89" t="s">
        <v>175</v>
      </c>
      <c r="D264" s="141">
        <f>SUM(D265:D267)</f>
        <v>0</v>
      </c>
      <c r="E264" s="118">
        <f>SUM(E265:E267)</f>
        <v>0</v>
      </c>
      <c r="F264" s="135">
        <f>SUM(F265:F267)</f>
        <v>0</v>
      </c>
    </row>
    <row r="265" spans="1:6" x14ac:dyDescent="0.25">
      <c r="A265" s="50"/>
      <c r="B265" s="50">
        <v>1</v>
      </c>
      <c r="C265" s="50" t="s">
        <v>187</v>
      </c>
      <c r="D265" s="129"/>
      <c r="E265" s="50"/>
      <c r="F265" s="125"/>
    </row>
    <row r="266" spans="1:6" x14ac:dyDescent="0.25">
      <c r="A266" s="25"/>
      <c r="B266" s="25">
        <v>2</v>
      </c>
      <c r="C266" s="25" t="s">
        <v>188</v>
      </c>
      <c r="D266" s="66"/>
      <c r="E266" s="25"/>
      <c r="F266" s="124"/>
    </row>
    <row r="267" spans="1:6" x14ac:dyDescent="0.25">
      <c r="A267" s="50"/>
      <c r="B267" s="50">
        <v>3</v>
      </c>
      <c r="C267" s="50" t="s">
        <v>178</v>
      </c>
      <c r="D267" s="236"/>
      <c r="E267" s="144"/>
      <c r="F267" s="134"/>
    </row>
    <row r="268" spans="1:6" ht="13.8" x14ac:dyDescent="0.3">
      <c r="A268" s="84">
        <v>7</v>
      </c>
      <c r="B268" s="84"/>
      <c r="C268" s="84" t="s">
        <v>179</v>
      </c>
      <c r="D268" s="141">
        <f>SUM(D269:D271)</f>
        <v>3500</v>
      </c>
      <c r="E268" s="118">
        <f>SUM(E269:E271)</f>
        <v>4692</v>
      </c>
      <c r="F268" s="135">
        <f>SUM(F269:F271)</f>
        <v>1652</v>
      </c>
    </row>
    <row r="269" spans="1:6" x14ac:dyDescent="0.25">
      <c r="A269" s="50"/>
      <c r="B269" s="50">
        <v>1</v>
      </c>
      <c r="C269" s="50" t="s">
        <v>156</v>
      </c>
      <c r="D269" s="129">
        <v>3500</v>
      </c>
      <c r="E269" s="50">
        <v>4692</v>
      </c>
      <c r="F269" s="125">
        <v>1652</v>
      </c>
    </row>
    <row r="270" spans="1:6" x14ac:dyDescent="0.25">
      <c r="A270" s="50"/>
      <c r="B270" s="50">
        <v>2</v>
      </c>
      <c r="C270" s="50" t="s">
        <v>161</v>
      </c>
      <c r="D270" s="129"/>
      <c r="E270" s="50"/>
      <c r="F270" s="125"/>
    </row>
    <row r="271" spans="1:6" ht="13.8" thickBot="1" x14ac:dyDescent="0.3">
      <c r="A271" s="35"/>
      <c r="B271" s="35">
        <v>3</v>
      </c>
      <c r="C271" s="35" t="s">
        <v>450</v>
      </c>
      <c r="D271" s="130"/>
      <c r="E271" s="35"/>
      <c r="F271" s="126"/>
    </row>
    <row r="272" spans="1:6" ht="13.8" thickBot="1" x14ac:dyDescent="0.3">
      <c r="A272" s="87"/>
      <c r="B272" s="40"/>
      <c r="C272" s="86" t="s">
        <v>183</v>
      </c>
      <c r="D272" s="132">
        <f>SUM(D260+D264+D268)</f>
        <v>20090</v>
      </c>
      <c r="E272" s="86">
        <f>SUM(E260+E264+E268)</f>
        <v>22054</v>
      </c>
      <c r="F272" s="115">
        <f>SUM(F260+F264+F268)</f>
        <v>19281</v>
      </c>
    </row>
    <row r="273" spans="1:6" ht="13.8" thickBot="1" x14ac:dyDescent="0.3">
      <c r="A273" s="55" t="s">
        <v>189</v>
      </c>
      <c r="B273" s="86"/>
      <c r="C273" s="86"/>
      <c r="D273" s="131"/>
      <c r="E273" s="82"/>
      <c r="F273" s="152"/>
    </row>
    <row r="276" spans="1:6" x14ac:dyDescent="0.25">
      <c r="C276" s="23"/>
    </row>
    <row r="278" spans="1:6" ht="13.8" thickBot="1" x14ac:dyDescent="0.3">
      <c r="D278" s="23"/>
      <c r="E278" s="23"/>
      <c r="F278" s="23" t="s">
        <v>235</v>
      </c>
    </row>
    <row r="279" spans="1:6" x14ac:dyDescent="0.25">
      <c r="A279" s="343" t="s">
        <v>447</v>
      </c>
      <c r="B279" s="77"/>
      <c r="C279" s="31" t="s">
        <v>163</v>
      </c>
      <c r="D279" s="29"/>
      <c r="E279" s="30"/>
      <c r="F279" s="77"/>
    </row>
    <row r="280" spans="1:6" ht="13.8" thickBot="1" x14ac:dyDescent="0.3">
      <c r="A280" s="344" t="s">
        <v>448</v>
      </c>
      <c r="B280" s="71"/>
      <c r="C280" s="79" t="s">
        <v>211</v>
      </c>
      <c r="D280" s="150"/>
      <c r="E280" s="128"/>
      <c r="F280" s="345"/>
    </row>
    <row r="281" spans="1:6" ht="13.8" thickBot="1" x14ac:dyDescent="0.3">
      <c r="A281" s="23"/>
      <c r="B281" s="23"/>
      <c r="C281" s="23"/>
      <c r="D281" s="23"/>
      <c r="E281" s="23"/>
      <c r="F281" s="23"/>
    </row>
    <row r="282" spans="1:6" x14ac:dyDescent="0.25">
      <c r="A282" s="67" t="s">
        <v>164</v>
      </c>
      <c r="B282" s="28" t="s">
        <v>166</v>
      </c>
      <c r="C282" s="41"/>
      <c r="D282" s="42"/>
      <c r="E282" s="28"/>
      <c r="F282" s="32"/>
    </row>
    <row r="283" spans="1:6" x14ac:dyDescent="0.25">
      <c r="A283" s="68" t="s">
        <v>165</v>
      </c>
      <c r="B283" s="33" t="s">
        <v>6</v>
      </c>
      <c r="C283" s="232" t="s">
        <v>167</v>
      </c>
      <c r="D283" s="348" t="s">
        <v>405</v>
      </c>
      <c r="E283" s="349" t="s">
        <v>415</v>
      </c>
      <c r="F283" s="372" t="s">
        <v>415</v>
      </c>
    </row>
    <row r="284" spans="1:6" ht="13.8" thickBot="1" x14ac:dyDescent="0.3">
      <c r="A284" s="69"/>
      <c r="B284" s="70"/>
      <c r="C284" s="70" t="s">
        <v>168</v>
      </c>
      <c r="D284" s="351" t="s">
        <v>6</v>
      </c>
      <c r="E284" s="352" t="s">
        <v>444</v>
      </c>
      <c r="F284" s="373" t="s">
        <v>257</v>
      </c>
    </row>
    <row r="285" spans="1:6" ht="13.8" thickBot="1" x14ac:dyDescent="0.3">
      <c r="A285" s="62">
        <v>1</v>
      </c>
      <c r="B285" s="63">
        <v>2</v>
      </c>
      <c r="C285" s="210">
        <v>3</v>
      </c>
      <c r="D285" s="114">
        <v>4</v>
      </c>
      <c r="E285" s="211">
        <v>5</v>
      </c>
      <c r="F285" s="212">
        <v>6</v>
      </c>
    </row>
    <row r="286" spans="1:6" ht="13.8" thickBot="1" x14ac:dyDescent="0.3">
      <c r="A286" s="72"/>
      <c r="B286" s="86"/>
      <c r="C286" s="86" t="s">
        <v>105</v>
      </c>
      <c r="D286" s="356"/>
      <c r="E286" s="99"/>
      <c r="F286" s="374"/>
    </row>
    <row r="287" spans="1:6" ht="13.8" x14ac:dyDescent="0.3">
      <c r="A287" s="358">
        <v>1</v>
      </c>
      <c r="B287" s="359"/>
      <c r="C287" s="359" t="s">
        <v>108</v>
      </c>
      <c r="D287" s="383">
        <f>SUM(D288:D291)</f>
        <v>600</v>
      </c>
      <c r="E287" s="361">
        <f>SUM(E288:E291)</f>
        <v>14488</v>
      </c>
      <c r="F287" s="376">
        <f>SUM(F288:F291)</f>
        <v>14676</v>
      </c>
    </row>
    <row r="288" spans="1:6" x14ac:dyDescent="0.25">
      <c r="A288" s="73"/>
      <c r="B288" s="25">
        <v>1</v>
      </c>
      <c r="C288" s="25" t="s">
        <v>169</v>
      </c>
      <c r="D288" s="66">
        <v>600</v>
      </c>
      <c r="E288" s="25">
        <v>600</v>
      </c>
      <c r="F288" s="124">
        <v>788</v>
      </c>
    </row>
    <row r="289" spans="1:6" x14ac:dyDescent="0.25">
      <c r="A289" s="74"/>
      <c r="B289" s="50">
        <v>2</v>
      </c>
      <c r="C289" s="50" t="s">
        <v>254</v>
      </c>
      <c r="D289" s="129"/>
      <c r="E289" s="50"/>
      <c r="F289" s="125"/>
    </row>
    <row r="290" spans="1:6" x14ac:dyDescent="0.25">
      <c r="A290" s="74"/>
      <c r="B290" s="50">
        <v>3</v>
      </c>
      <c r="C290" s="50" t="s">
        <v>170</v>
      </c>
      <c r="D290" s="129"/>
      <c r="E290" s="50"/>
      <c r="F290" s="125"/>
    </row>
    <row r="291" spans="1:6" x14ac:dyDescent="0.25">
      <c r="A291" s="74"/>
      <c r="B291" s="50">
        <v>4</v>
      </c>
      <c r="C291" s="50" t="s">
        <v>171</v>
      </c>
      <c r="D291" s="129"/>
      <c r="E291" s="50">
        <v>13888</v>
      </c>
      <c r="F291" s="125">
        <v>13888</v>
      </c>
    </row>
    <row r="292" spans="1:6" ht="13.8" x14ac:dyDescent="0.3">
      <c r="A292" s="83">
        <v>2</v>
      </c>
      <c r="B292" s="84"/>
      <c r="C292" s="84" t="s">
        <v>110</v>
      </c>
      <c r="D292" s="141">
        <f>SUM(D293+D294)</f>
        <v>6375</v>
      </c>
      <c r="E292" s="118">
        <f>SUM(E293+E294)</f>
        <v>6375</v>
      </c>
      <c r="F292" s="135">
        <f>SUM(F293+F294)</f>
        <v>3944</v>
      </c>
    </row>
    <row r="293" spans="1:6" x14ac:dyDescent="0.25">
      <c r="A293" s="74"/>
      <c r="B293" s="50">
        <v>1</v>
      </c>
      <c r="C293" s="50" t="s">
        <v>184</v>
      </c>
      <c r="D293" s="129">
        <v>6375</v>
      </c>
      <c r="E293" s="50">
        <v>6375</v>
      </c>
      <c r="F293" s="125">
        <v>3944</v>
      </c>
    </row>
    <row r="294" spans="1:6" x14ac:dyDescent="0.25">
      <c r="A294" s="81"/>
      <c r="B294" s="35">
        <v>2</v>
      </c>
      <c r="C294" s="35" t="s">
        <v>185</v>
      </c>
      <c r="D294" s="130"/>
      <c r="E294" s="35"/>
      <c r="F294" s="126"/>
    </row>
    <row r="295" spans="1:6" ht="13.8" x14ac:dyDescent="0.3">
      <c r="A295" s="83">
        <v>3</v>
      </c>
      <c r="B295" s="50"/>
      <c r="C295" s="84" t="s">
        <v>449</v>
      </c>
      <c r="D295" s="141">
        <v>4084</v>
      </c>
      <c r="E295" s="118">
        <v>4644</v>
      </c>
      <c r="F295" s="135">
        <v>4644</v>
      </c>
    </row>
    <row r="296" spans="1:6" ht="14.4" thickBot="1" x14ac:dyDescent="0.35">
      <c r="A296" s="384">
        <v>4</v>
      </c>
      <c r="B296" s="385"/>
      <c r="C296" s="385" t="s">
        <v>186</v>
      </c>
      <c r="D296" s="386">
        <v>62447</v>
      </c>
      <c r="E296" s="387">
        <v>49347</v>
      </c>
      <c r="F296" s="388">
        <v>39402</v>
      </c>
    </row>
    <row r="297" spans="1:6" ht="13.8" thickBot="1" x14ac:dyDescent="0.3">
      <c r="A297" s="87"/>
      <c r="B297" s="40"/>
      <c r="C297" s="86" t="s">
        <v>78</v>
      </c>
      <c r="D297" s="132">
        <f>SUM(D287+D292+D295+D296)</f>
        <v>73506</v>
      </c>
      <c r="E297" s="86">
        <f>SUM(E287+E292+E295+E296)</f>
        <v>74854</v>
      </c>
      <c r="F297" s="115">
        <f>SUM(F287+F292+F295+F296)</f>
        <v>62666</v>
      </c>
    </row>
    <row r="298" spans="1:6" ht="13.8" thickBot="1" x14ac:dyDescent="0.3">
      <c r="A298" s="80"/>
      <c r="B298" s="34"/>
      <c r="C298" s="86" t="s">
        <v>172</v>
      </c>
      <c r="D298" s="342"/>
      <c r="E298" s="34"/>
      <c r="F298" s="91"/>
    </row>
    <row r="299" spans="1:6" ht="13.8" x14ac:dyDescent="0.3">
      <c r="A299" s="378">
        <v>5</v>
      </c>
      <c r="B299" s="379"/>
      <c r="C299" s="379" t="s">
        <v>173</v>
      </c>
      <c r="D299" s="145">
        <f>SUM(D300:D302)</f>
        <v>22206</v>
      </c>
      <c r="E299" s="90">
        <f>SUM(E300:E302)</f>
        <v>22339</v>
      </c>
      <c r="F299" s="153">
        <f>SUM(F300:F302)</f>
        <v>17277</v>
      </c>
    </row>
    <row r="300" spans="1:6" x14ac:dyDescent="0.25">
      <c r="A300" s="84"/>
      <c r="B300" s="50">
        <v>1</v>
      </c>
      <c r="C300" s="50" t="s">
        <v>118</v>
      </c>
      <c r="D300" s="129">
        <v>13524</v>
      </c>
      <c r="E300" s="50">
        <v>13524</v>
      </c>
      <c r="F300" s="125">
        <v>10220</v>
      </c>
    </row>
    <row r="301" spans="1:6" x14ac:dyDescent="0.25">
      <c r="A301" s="73"/>
      <c r="B301" s="25">
        <v>2</v>
      </c>
      <c r="C301" s="25" t="s">
        <v>174</v>
      </c>
      <c r="D301" s="66">
        <v>4710</v>
      </c>
      <c r="E301" s="25">
        <v>4710</v>
      </c>
      <c r="F301" s="124">
        <v>3624</v>
      </c>
    </row>
    <row r="302" spans="1:6" x14ac:dyDescent="0.25">
      <c r="A302" s="74"/>
      <c r="B302" s="50">
        <v>3</v>
      </c>
      <c r="C302" s="50" t="s">
        <v>120</v>
      </c>
      <c r="D302" s="129">
        <v>3972</v>
      </c>
      <c r="E302" s="50">
        <v>4105</v>
      </c>
      <c r="F302" s="125">
        <v>3433</v>
      </c>
    </row>
    <row r="303" spans="1:6" ht="13.8" x14ac:dyDescent="0.3">
      <c r="A303" s="88">
        <v>6</v>
      </c>
      <c r="B303" s="89"/>
      <c r="C303" s="89" t="s">
        <v>175</v>
      </c>
      <c r="D303" s="141">
        <f>SUM(D304:D306)</f>
        <v>0</v>
      </c>
      <c r="E303" s="118">
        <f>SUM(E304:E306)</f>
        <v>0</v>
      </c>
      <c r="F303" s="135">
        <f>SUM(F304:F306)</f>
        <v>0</v>
      </c>
    </row>
    <row r="304" spans="1:6" x14ac:dyDescent="0.25">
      <c r="A304" s="50"/>
      <c r="B304" s="50">
        <v>1</v>
      </c>
      <c r="C304" s="50" t="s">
        <v>187</v>
      </c>
      <c r="D304" s="129"/>
      <c r="E304" s="50"/>
      <c r="F304" s="125"/>
    </row>
    <row r="305" spans="1:6" x14ac:dyDescent="0.25">
      <c r="A305" s="25"/>
      <c r="B305" s="25">
        <v>2</v>
      </c>
      <c r="C305" s="25" t="s">
        <v>188</v>
      </c>
      <c r="D305" s="66"/>
      <c r="E305" s="25"/>
      <c r="F305" s="124"/>
    </row>
    <row r="306" spans="1:6" x14ac:dyDescent="0.25">
      <c r="A306" s="50"/>
      <c r="B306" s="50">
        <v>3</v>
      </c>
      <c r="C306" s="50" t="s">
        <v>178</v>
      </c>
      <c r="D306" s="236"/>
      <c r="E306" s="144"/>
      <c r="F306" s="134"/>
    </row>
    <row r="307" spans="1:6" ht="13.8" x14ac:dyDescent="0.3">
      <c r="A307" s="84">
        <v>7</v>
      </c>
      <c r="B307" s="84"/>
      <c r="C307" s="84" t="s">
        <v>179</v>
      </c>
      <c r="D307" s="141">
        <f>SUM(D308:D310)</f>
        <v>51300</v>
      </c>
      <c r="E307" s="118">
        <f>SUM(E308:E310)</f>
        <v>52515</v>
      </c>
      <c r="F307" s="135">
        <f>SUM(F308:F310)</f>
        <v>45389</v>
      </c>
    </row>
    <row r="308" spans="1:6" x14ac:dyDescent="0.25">
      <c r="A308" s="50"/>
      <c r="B308" s="50">
        <v>1</v>
      </c>
      <c r="C308" s="50" t="s">
        <v>156</v>
      </c>
      <c r="D308" s="129">
        <v>300</v>
      </c>
      <c r="E308" s="50">
        <v>1515</v>
      </c>
      <c r="F308" s="125">
        <v>1094</v>
      </c>
    </row>
    <row r="309" spans="1:6" x14ac:dyDescent="0.25">
      <c r="A309" s="50"/>
      <c r="B309" s="50">
        <v>2</v>
      </c>
      <c r="C309" s="50" t="s">
        <v>161</v>
      </c>
      <c r="D309" s="129">
        <v>1000</v>
      </c>
      <c r="E309" s="50">
        <v>1000</v>
      </c>
      <c r="F309" s="125">
        <v>465</v>
      </c>
    </row>
    <row r="310" spans="1:6" ht="13.8" thickBot="1" x14ac:dyDescent="0.3">
      <c r="A310" s="35"/>
      <c r="B310" s="35">
        <v>3</v>
      </c>
      <c r="C310" s="35" t="s">
        <v>450</v>
      </c>
      <c r="D310" s="130">
        <v>50000</v>
      </c>
      <c r="E310" s="35">
        <v>50000</v>
      </c>
      <c r="F310" s="126">
        <v>43830</v>
      </c>
    </row>
    <row r="311" spans="1:6" ht="13.8" thickBot="1" x14ac:dyDescent="0.3">
      <c r="A311" s="87"/>
      <c r="B311" s="40"/>
      <c r="C311" s="86" t="s">
        <v>183</v>
      </c>
      <c r="D311" s="132">
        <f>SUM(D299+D303+D307)</f>
        <v>73506</v>
      </c>
      <c r="E311" s="86">
        <f>SUM(E299+E303+E307)</f>
        <v>74854</v>
      </c>
      <c r="F311" s="115">
        <f>SUM(F299+F303+F307)</f>
        <v>62666</v>
      </c>
    </row>
    <row r="312" spans="1:6" ht="13.8" thickBot="1" x14ac:dyDescent="0.3">
      <c r="A312" s="55" t="s">
        <v>189</v>
      </c>
      <c r="B312" s="86"/>
      <c r="C312" s="86"/>
      <c r="D312" s="131"/>
      <c r="E312" s="82"/>
      <c r="F312" s="152"/>
    </row>
    <row r="315" spans="1:6" x14ac:dyDescent="0.25">
      <c r="C315" s="23"/>
    </row>
    <row r="317" spans="1:6" ht="13.8" thickBot="1" x14ac:dyDescent="0.3">
      <c r="D317" s="23"/>
      <c r="E317" s="23"/>
      <c r="F317" s="23" t="s">
        <v>238</v>
      </c>
    </row>
    <row r="318" spans="1:6" x14ac:dyDescent="0.25">
      <c r="A318" s="343" t="s">
        <v>447</v>
      </c>
      <c r="B318" s="77"/>
      <c r="C318" s="31" t="s">
        <v>163</v>
      </c>
      <c r="D318" s="29"/>
      <c r="E318" s="30"/>
      <c r="F318" s="77"/>
    </row>
    <row r="319" spans="1:6" ht="13.8" thickBot="1" x14ac:dyDescent="0.3">
      <c r="A319" s="344" t="s">
        <v>448</v>
      </c>
      <c r="B319" s="71"/>
      <c r="C319" s="79" t="s">
        <v>221</v>
      </c>
      <c r="D319" s="150"/>
      <c r="E319" s="128"/>
      <c r="F319" s="345"/>
    </row>
    <row r="320" spans="1:6" ht="13.8" thickBot="1" x14ac:dyDescent="0.3">
      <c r="A320" s="23"/>
      <c r="B320" s="23"/>
      <c r="C320" s="23"/>
      <c r="D320" s="23"/>
      <c r="E320" s="23"/>
      <c r="F320" s="23"/>
    </row>
    <row r="321" spans="1:6" x14ac:dyDescent="0.25">
      <c r="A321" s="67" t="s">
        <v>164</v>
      </c>
      <c r="B321" s="28" t="s">
        <v>166</v>
      </c>
      <c r="C321" s="41"/>
      <c r="D321" s="42"/>
      <c r="E321" s="28"/>
      <c r="F321" s="32"/>
    </row>
    <row r="322" spans="1:6" x14ac:dyDescent="0.25">
      <c r="A322" s="68" t="s">
        <v>165</v>
      </c>
      <c r="B322" s="33" t="s">
        <v>6</v>
      </c>
      <c r="C322" s="232" t="s">
        <v>167</v>
      </c>
      <c r="D322" s="348" t="s">
        <v>405</v>
      </c>
      <c r="E322" s="349" t="s">
        <v>415</v>
      </c>
      <c r="F322" s="372" t="s">
        <v>415</v>
      </c>
    </row>
    <row r="323" spans="1:6" ht="13.8" thickBot="1" x14ac:dyDescent="0.3">
      <c r="A323" s="69"/>
      <c r="B323" s="70"/>
      <c r="C323" s="70" t="s">
        <v>168</v>
      </c>
      <c r="D323" s="351" t="s">
        <v>6</v>
      </c>
      <c r="E323" s="352" t="s">
        <v>444</v>
      </c>
      <c r="F323" s="373" t="s">
        <v>257</v>
      </c>
    </row>
    <row r="324" spans="1:6" ht="13.8" thickBot="1" x14ac:dyDescent="0.3">
      <c r="A324" s="62">
        <v>1</v>
      </c>
      <c r="B324" s="63">
        <v>2</v>
      </c>
      <c r="C324" s="210">
        <v>3</v>
      </c>
      <c r="D324" s="114">
        <v>4</v>
      </c>
      <c r="E324" s="211">
        <v>5</v>
      </c>
      <c r="F324" s="212">
        <v>6</v>
      </c>
    </row>
    <row r="325" spans="1:6" ht="13.8" thickBot="1" x14ac:dyDescent="0.3">
      <c r="A325" s="72"/>
      <c r="B325" s="86"/>
      <c r="C325" s="86" t="s">
        <v>105</v>
      </c>
      <c r="D325" s="356"/>
      <c r="E325" s="99"/>
      <c r="F325" s="374"/>
    </row>
    <row r="326" spans="1:6" ht="13.8" x14ac:dyDescent="0.3">
      <c r="A326" s="358">
        <v>1</v>
      </c>
      <c r="B326" s="359"/>
      <c r="C326" s="359" t="s">
        <v>108</v>
      </c>
      <c r="D326" s="360">
        <f>SUM(D327:D330)</f>
        <v>0</v>
      </c>
      <c r="E326" s="361">
        <f>SUM(E327:E330)</f>
        <v>0</v>
      </c>
      <c r="F326" s="376">
        <f>SUM(F327:F330)</f>
        <v>0</v>
      </c>
    </row>
    <row r="327" spans="1:6" x14ac:dyDescent="0.25">
      <c r="A327" s="73"/>
      <c r="B327" s="25">
        <v>1</v>
      </c>
      <c r="C327" s="25" t="s">
        <v>169</v>
      </c>
      <c r="D327" s="66"/>
      <c r="E327" s="25"/>
      <c r="F327" s="124"/>
    </row>
    <row r="328" spans="1:6" x14ac:dyDescent="0.25">
      <c r="A328" s="74"/>
      <c r="B328" s="50">
        <v>2</v>
      </c>
      <c r="C328" s="50" t="s">
        <v>254</v>
      </c>
      <c r="D328" s="129"/>
      <c r="E328" s="50"/>
      <c r="F328" s="125"/>
    </row>
    <row r="329" spans="1:6" x14ac:dyDescent="0.25">
      <c r="A329" s="74"/>
      <c r="B329" s="50">
        <v>3</v>
      </c>
      <c r="C329" s="50" t="s">
        <v>170</v>
      </c>
      <c r="D329" s="129"/>
      <c r="E329" s="50"/>
      <c r="F329" s="125"/>
    </row>
    <row r="330" spans="1:6" x14ac:dyDescent="0.25">
      <c r="A330" s="74"/>
      <c r="B330" s="50">
        <v>4</v>
      </c>
      <c r="C330" s="50" t="s">
        <v>171</v>
      </c>
      <c r="D330" s="129"/>
      <c r="E330" s="50"/>
      <c r="F330" s="125"/>
    </row>
    <row r="331" spans="1:6" ht="13.8" x14ac:dyDescent="0.3">
      <c r="A331" s="83">
        <v>2</v>
      </c>
      <c r="B331" s="84"/>
      <c r="C331" s="84" t="s">
        <v>110</v>
      </c>
      <c r="D331" s="141">
        <v>0</v>
      </c>
      <c r="E331" s="118">
        <v>0</v>
      </c>
      <c r="F331" s="135">
        <v>0</v>
      </c>
    </row>
    <row r="332" spans="1:6" x14ac:dyDescent="0.25">
      <c r="A332" s="74"/>
      <c r="B332" s="50">
        <v>1</v>
      </c>
      <c r="C332" s="50" t="s">
        <v>184</v>
      </c>
      <c r="D332" s="129"/>
      <c r="E332" s="50"/>
      <c r="F332" s="125"/>
    </row>
    <row r="333" spans="1:6" x14ac:dyDescent="0.25">
      <c r="A333" s="81"/>
      <c r="B333" s="35">
        <v>2</v>
      </c>
      <c r="C333" s="35" t="s">
        <v>185</v>
      </c>
      <c r="D333" s="130"/>
      <c r="E333" s="35"/>
      <c r="F333" s="126"/>
    </row>
    <row r="334" spans="1:6" ht="13.8" x14ac:dyDescent="0.3">
      <c r="A334" s="83">
        <v>3</v>
      </c>
      <c r="B334" s="50"/>
      <c r="C334" s="84" t="s">
        <v>449</v>
      </c>
      <c r="D334" s="141">
        <v>0</v>
      </c>
      <c r="E334" s="118">
        <v>0</v>
      </c>
      <c r="F334" s="135">
        <v>0</v>
      </c>
    </row>
    <row r="335" spans="1:6" ht="13.8" thickBot="1" x14ac:dyDescent="0.3">
      <c r="A335" s="208">
        <v>4</v>
      </c>
      <c r="B335" s="158"/>
      <c r="C335" s="158" t="s">
        <v>186</v>
      </c>
      <c r="D335" s="149">
        <v>10132</v>
      </c>
      <c r="E335" s="158">
        <v>10132</v>
      </c>
      <c r="F335" s="157">
        <v>1290</v>
      </c>
    </row>
    <row r="336" spans="1:6" ht="13.8" thickBot="1" x14ac:dyDescent="0.3">
      <c r="A336" s="87"/>
      <c r="B336" s="40"/>
      <c r="C336" s="86" t="s">
        <v>78</v>
      </c>
      <c r="D336" s="132">
        <f>SUM(D326+D331+D335)</f>
        <v>10132</v>
      </c>
      <c r="E336" s="86">
        <f>SUM(E326+E331+E335)</f>
        <v>10132</v>
      </c>
      <c r="F336" s="115">
        <f>SUM(F326+F331+F335)</f>
        <v>1290</v>
      </c>
    </row>
    <row r="337" spans="1:6" ht="13.8" thickBot="1" x14ac:dyDescent="0.3">
      <c r="A337" s="80"/>
      <c r="B337" s="34"/>
      <c r="C337" s="86" t="s">
        <v>172</v>
      </c>
      <c r="D337" s="342"/>
      <c r="E337" s="34"/>
      <c r="F337" s="91"/>
    </row>
    <row r="338" spans="1:6" ht="13.8" x14ac:dyDescent="0.3">
      <c r="A338" s="378">
        <v>5</v>
      </c>
      <c r="B338" s="379"/>
      <c r="C338" s="379" t="s">
        <v>173</v>
      </c>
      <c r="D338" s="145">
        <f>SUM(D339:D341)</f>
        <v>132</v>
      </c>
      <c r="E338" s="90">
        <f>SUM(E339:E341)</f>
        <v>132</v>
      </c>
      <c r="F338" s="153">
        <f>SUM(F339:F341)</f>
        <v>12</v>
      </c>
    </row>
    <row r="339" spans="1:6" x14ac:dyDescent="0.25">
      <c r="A339" s="84"/>
      <c r="B339" s="50">
        <v>1</v>
      </c>
      <c r="C339" s="50" t="s">
        <v>118</v>
      </c>
      <c r="D339" s="133"/>
      <c r="E339" s="84"/>
      <c r="F339" s="159"/>
    </row>
    <row r="340" spans="1:6" x14ac:dyDescent="0.25">
      <c r="A340" s="73"/>
      <c r="B340" s="25">
        <v>2</v>
      </c>
      <c r="C340" s="25" t="s">
        <v>174</v>
      </c>
      <c r="D340" s="66"/>
      <c r="E340" s="25"/>
      <c r="F340" s="124"/>
    </row>
    <row r="341" spans="1:6" x14ac:dyDescent="0.25">
      <c r="A341" s="74"/>
      <c r="B341" s="50">
        <v>3</v>
      </c>
      <c r="C341" s="50" t="s">
        <v>120</v>
      </c>
      <c r="D341" s="129">
        <v>132</v>
      </c>
      <c r="E341" s="50">
        <v>132</v>
      </c>
      <c r="F341" s="125">
        <v>12</v>
      </c>
    </row>
    <row r="342" spans="1:6" ht="13.8" x14ac:dyDescent="0.3">
      <c r="A342" s="88">
        <v>6</v>
      </c>
      <c r="B342" s="89"/>
      <c r="C342" s="89" t="s">
        <v>175</v>
      </c>
      <c r="D342" s="163">
        <f>SUM(D343:D345)</f>
        <v>0</v>
      </c>
      <c r="E342" s="143">
        <f>SUM(E343:E345)</f>
        <v>0</v>
      </c>
      <c r="F342" s="142">
        <f>SUM(F343:F345)</f>
        <v>0</v>
      </c>
    </row>
    <row r="343" spans="1:6" x14ac:dyDescent="0.25">
      <c r="A343" s="50"/>
      <c r="B343" s="50">
        <v>1</v>
      </c>
      <c r="C343" s="50" t="s">
        <v>187</v>
      </c>
      <c r="D343" s="129"/>
      <c r="E343" s="50"/>
      <c r="F343" s="125"/>
    </row>
    <row r="344" spans="1:6" x14ac:dyDescent="0.25">
      <c r="A344" s="25"/>
      <c r="B344" s="25">
        <v>2</v>
      </c>
      <c r="C344" s="25" t="s">
        <v>188</v>
      </c>
      <c r="D344" s="66"/>
      <c r="E344" s="25"/>
      <c r="F344" s="124"/>
    </row>
    <row r="345" spans="1:6" x14ac:dyDescent="0.25">
      <c r="A345" s="50"/>
      <c r="B345" s="50">
        <v>3</v>
      </c>
      <c r="C345" s="50" t="s">
        <v>178</v>
      </c>
      <c r="D345" s="236"/>
      <c r="E345" s="144"/>
      <c r="F345" s="134"/>
    </row>
    <row r="346" spans="1:6" ht="13.8" x14ac:dyDescent="0.3">
      <c r="A346" s="84">
        <v>7</v>
      </c>
      <c r="B346" s="84"/>
      <c r="C346" s="84" t="s">
        <v>179</v>
      </c>
      <c r="D346" s="141">
        <f>SUM(D347:D349)</f>
        <v>10000</v>
      </c>
      <c r="E346" s="118">
        <f>SUM(E347:E349)</f>
        <v>10000</v>
      </c>
      <c r="F346" s="135">
        <f>SUM(F347:F349)</f>
        <v>1278</v>
      </c>
    </row>
    <row r="347" spans="1:6" x14ac:dyDescent="0.25">
      <c r="A347" s="50"/>
      <c r="B347" s="50">
        <v>1</v>
      </c>
      <c r="C347" s="50" t="s">
        <v>156</v>
      </c>
      <c r="D347" s="129">
        <v>10000</v>
      </c>
      <c r="E347" s="50">
        <v>10000</v>
      </c>
      <c r="F347" s="125">
        <v>1278</v>
      </c>
    </row>
    <row r="348" spans="1:6" x14ac:dyDescent="0.25">
      <c r="A348" s="50"/>
      <c r="B348" s="50">
        <v>2</v>
      </c>
      <c r="C348" s="50" t="s">
        <v>161</v>
      </c>
      <c r="D348" s="129"/>
      <c r="E348" s="50"/>
      <c r="F348" s="125"/>
    </row>
    <row r="349" spans="1:6" ht="13.8" thickBot="1" x14ac:dyDescent="0.3">
      <c r="A349" s="35"/>
      <c r="B349" s="35">
        <v>3</v>
      </c>
      <c r="C349" s="35" t="s">
        <v>450</v>
      </c>
      <c r="D349" s="130"/>
      <c r="E349" s="35"/>
      <c r="F349" s="126"/>
    </row>
    <row r="350" spans="1:6" ht="13.8" thickBot="1" x14ac:dyDescent="0.3">
      <c r="A350" s="87"/>
      <c r="B350" s="40"/>
      <c r="C350" s="86" t="s">
        <v>183</v>
      </c>
      <c r="D350" s="132">
        <f>SUM(D338+D342+D346)</f>
        <v>10132</v>
      </c>
      <c r="E350" s="86">
        <f>SUM(E338+E342+E346)</f>
        <v>10132</v>
      </c>
      <c r="F350" s="115">
        <f>SUM(F338+F342+F346)</f>
        <v>1290</v>
      </c>
    </row>
    <row r="351" spans="1:6" ht="13.8" thickBot="1" x14ac:dyDescent="0.3">
      <c r="A351" s="55" t="s">
        <v>189</v>
      </c>
      <c r="B351" s="86"/>
      <c r="C351" s="86"/>
      <c r="D351" s="131"/>
      <c r="E351" s="82"/>
      <c r="F351" s="152"/>
    </row>
    <row r="354" spans="1:6" x14ac:dyDescent="0.25">
      <c r="C354" s="23"/>
    </row>
    <row r="356" spans="1:6" ht="13.8" thickBot="1" x14ac:dyDescent="0.3">
      <c r="D356" s="23"/>
      <c r="E356" s="23"/>
      <c r="F356" s="23" t="s">
        <v>237</v>
      </c>
    </row>
    <row r="357" spans="1:6" x14ac:dyDescent="0.25">
      <c r="A357" s="343" t="s">
        <v>447</v>
      </c>
      <c r="B357" s="77"/>
      <c r="C357" s="31" t="s">
        <v>163</v>
      </c>
      <c r="D357" s="29"/>
      <c r="E357" s="30"/>
      <c r="F357" s="77"/>
    </row>
    <row r="358" spans="1:6" ht="13.8" thickBot="1" x14ac:dyDescent="0.3">
      <c r="A358" s="344" t="s">
        <v>448</v>
      </c>
      <c r="B358" s="71"/>
      <c r="C358" s="79" t="s">
        <v>222</v>
      </c>
      <c r="D358" s="150"/>
      <c r="E358" s="128"/>
      <c r="F358" s="345"/>
    </row>
    <row r="359" spans="1:6" ht="13.8" thickBot="1" x14ac:dyDescent="0.3">
      <c r="A359" s="23"/>
      <c r="B359" s="23"/>
      <c r="C359" s="23"/>
      <c r="D359" s="23"/>
      <c r="E359" s="23"/>
      <c r="F359" s="23"/>
    </row>
    <row r="360" spans="1:6" x14ac:dyDescent="0.25">
      <c r="A360" s="67" t="s">
        <v>164</v>
      </c>
      <c r="B360" s="28" t="s">
        <v>166</v>
      </c>
      <c r="C360" s="41"/>
      <c r="D360" s="42"/>
      <c r="E360" s="28"/>
      <c r="F360" s="32"/>
    </row>
    <row r="361" spans="1:6" x14ac:dyDescent="0.25">
      <c r="A361" s="68" t="s">
        <v>165</v>
      </c>
      <c r="B361" s="33" t="s">
        <v>6</v>
      </c>
      <c r="C361" s="232" t="s">
        <v>167</v>
      </c>
      <c r="D361" s="348" t="s">
        <v>405</v>
      </c>
      <c r="E361" s="349" t="s">
        <v>415</v>
      </c>
      <c r="F361" s="372" t="s">
        <v>415</v>
      </c>
    </row>
    <row r="362" spans="1:6" ht="13.8" thickBot="1" x14ac:dyDescent="0.3">
      <c r="A362" s="69"/>
      <c r="B362" s="70"/>
      <c r="C362" s="70" t="s">
        <v>168</v>
      </c>
      <c r="D362" s="351" t="s">
        <v>6</v>
      </c>
      <c r="E362" s="352" t="s">
        <v>444</v>
      </c>
      <c r="F362" s="373" t="s">
        <v>257</v>
      </c>
    </row>
    <row r="363" spans="1:6" ht="13.8" thickBot="1" x14ac:dyDescent="0.3">
      <c r="A363" s="62">
        <v>1</v>
      </c>
      <c r="B363" s="63">
        <v>2</v>
      </c>
      <c r="C363" s="210">
        <v>3</v>
      </c>
      <c r="D363" s="114">
        <v>4</v>
      </c>
      <c r="E363" s="211">
        <v>5</v>
      </c>
      <c r="F363" s="212">
        <v>6</v>
      </c>
    </row>
    <row r="364" spans="1:6" ht="13.8" thickBot="1" x14ac:dyDescent="0.3">
      <c r="A364" s="72"/>
      <c r="B364" s="86"/>
      <c r="C364" s="86" t="s">
        <v>105</v>
      </c>
      <c r="D364" s="356"/>
      <c r="E364" s="99"/>
      <c r="F364" s="374"/>
    </row>
    <row r="365" spans="1:6" ht="13.8" x14ac:dyDescent="0.3">
      <c r="A365" s="358">
        <v>1</v>
      </c>
      <c r="B365" s="359"/>
      <c r="C365" s="359" t="s">
        <v>108</v>
      </c>
      <c r="D365" s="360">
        <f>SUM(D366:D369)</f>
        <v>0</v>
      </c>
      <c r="E365" s="361">
        <f>SUM(E366:E369)</f>
        <v>83050</v>
      </c>
      <c r="F365" s="376">
        <f>SUM(F366:F369)</f>
        <v>83050</v>
      </c>
    </row>
    <row r="366" spans="1:6" x14ac:dyDescent="0.25">
      <c r="A366" s="73"/>
      <c r="B366" s="25">
        <v>1</v>
      </c>
      <c r="C366" s="25" t="s">
        <v>169</v>
      </c>
      <c r="D366" s="66"/>
      <c r="E366" s="25"/>
      <c r="F366" s="124"/>
    </row>
    <row r="367" spans="1:6" x14ac:dyDescent="0.25">
      <c r="A367" s="74"/>
      <c r="B367" s="50">
        <v>2</v>
      </c>
      <c r="C367" s="50" t="s">
        <v>254</v>
      </c>
      <c r="D367" s="129"/>
      <c r="E367" s="50"/>
      <c r="F367" s="125"/>
    </row>
    <row r="368" spans="1:6" x14ac:dyDescent="0.25">
      <c r="A368" s="74"/>
      <c r="B368" s="50">
        <v>3</v>
      </c>
      <c r="C368" s="50" t="s">
        <v>170</v>
      </c>
      <c r="D368" s="129"/>
      <c r="E368" s="50"/>
      <c r="F368" s="125"/>
    </row>
    <row r="369" spans="1:6" x14ac:dyDescent="0.25">
      <c r="A369" s="74"/>
      <c r="B369" s="50">
        <v>4</v>
      </c>
      <c r="C369" s="50" t="s">
        <v>171</v>
      </c>
      <c r="D369" s="129"/>
      <c r="E369" s="50">
        <v>83050</v>
      </c>
      <c r="F369" s="125">
        <v>83050</v>
      </c>
    </row>
    <row r="370" spans="1:6" ht="13.8" x14ac:dyDescent="0.3">
      <c r="A370" s="83">
        <v>2</v>
      </c>
      <c r="B370" s="84"/>
      <c r="C370" s="84" t="s">
        <v>110</v>
      </c>
      <c r="D370" s="141">
        <v>0</v>
      </c>
      <c r="E370" s="118">
        <v>0</v>
      </c>
      <c r="F370" s="135">
        <v>0</v>
      </c>
    </row>
    <row r="371" spans="1:6" x14ac:dyDescent="0.25">
      <c r="A371" s="74"/>
      <c r="B371" s="50">
        <v>1</v>
      </c>
      <c r="C371" s="50" t="s">
        <v>184</v>
      </c>
      <c r="D371" s="129"/>
      <c r="E371" s="50"/>
      <c r="F371" s="125"/>
    </row>
    <row r="372" spans="1:6" x14ac:dyDescent="0.25">
      <c r="A372" s="81"/>
      <c r="B372" s="35">
        <v>2</v>
      </c>
      <c r="C372" s="35" t="s">
        <v>185</v>
      </c>
      <c r="D372" s="130"/>
      <c r="E372" s="35"/>
      <c r="F372" s="126"/>
    </row>
    <row r="373" spans="1:6" ht="13.8" x14ac:dyDescent="0.3">
      <c r="A373" s="83">
        <v>3</v>
      </c>
      <c r="B373" s="50"/>
      <c r="C373" s="84" t="s">
        <v>449</v>
      </c>
      <c r="D373" s="141">
        <v>0</v>
      </c>
      <c r="E373" s="118">
        <v>0</v>
      </c>
      <c r="F373" s="135">
        <v>0</v>
      </c>
    </row>
    <row r="374" spans="1:6" ht="14.4" thickBot="1" x14ac:dyDescent="0.35">
      <c r="A374" s="208">
        <v>4</v>
      </c>
      <c r="B374" s="158"/>
      <c r="C374" s="158" t="s">
        <v>186</v>
      </c>
      <c r="D374" s="365">
        <v>203188</v>
      </c>
      <c r="E374" s="366">
        <v>127352</v>
      </c>
      <c r="F374" s="377">
        <v>15460</v>
      </c>
    </row>
    <row r="375" spans="1:6" ht="13.8" thickBot="1" x14ac:dyDescent="0.3">
      <c r="A375" s="87"/>
      <c r="B375" s="40"/>
      <c r="C375" s="86" t="s">
        <v>78</v>
      </c>
      <c r="D375" s="132">
        <f>SUM(D365+D370+D374)</f>
        <v>203188</v>
      </c>
      <c r="E375" s="86">
        <f>SUM(E365+E370+E374)</f>
        <v>210402</v>
      </c>
      <c r="F375" s="115">
        <f>SUM(F365+F370+F374)</f>
        <v>98510</v>
      </c>
    </row>
    <row r="376" spans="1:6" ht="13.8" thickBot="1" x14ac:dyDescent="0.3">
      <c r="A376" s="80"/>
      <c r="B376" s="34"/>
      <c r="C376" s="86" t="s">
        <v>172</v>
      </c>
      <c r="D376" s="342"/>
      <c r="E376" s="34"/>
      <c r="F376" s="91"/>
    </row>
    <row r="377" spans="1:6" ht="13.8" x14ac:dyDescent="0.3">
      <c r="A377" s="378">
        <v>5</v>
      </c>
      <c r="B377" s="379"/>
      <c r="C377" s="379" t="s">
        <v>173</v>
      </c>
      <c r="D377" s="145">
        <f>SUM(D378:D380)</f>
        <v>2688</v>
      </c>
      <c r="E377" s="90">
        <f>SUM(E378:E380)</f>
        <v>4766</v>
      </c>
      <c r="F377" s="153">
        <f>SUM(F378:F380)</f>
        <v>5182</v>
      </c>
    </row>
    <row r="378" spans="1:6" x14ac:dyDescent="0.25">
      <c r="A378" s="84"/>
      <c r="B378" s="50">
        <v>1</v>
      </c>
      <c r="C378" s="50" t="s">
        <v>118</v>
      </c>
      <c r="D378" s="133"/>
      <c r="E378" s="84"/>
      <c r="F378" s="159"/>
    </row>
    <row r="379" spans="1:6" x14ac:dyDescent="0.25">
      <c r="A379" s="73"/>
      <c r="B379" s="25">
        <v>2</v>
      </c>
      <c r="C379" s="25" t="s">
        <v>174</v>
      </c>
      <c r="D379" s="66"/>
      <c r="E379" s="25"/>
      <c r="F379" s="124"/>
    </row>
    <row r="380" spans="1:6" x14ac:dyDescent="0.25">
      <c r="A380" s="74"/>
      <c r="B380" s="50">
        <v>3</v>
      </c>
      <c r="C380" s="50" t="s">
        <v>120</v>
      </c>
      <c r="D380" s="129">
        <v>2688</v>
      </c>
      <c r="E380" s="50">
        <v>4766</v>
      </c>
      <c r="F380" s="125">
        <v>5182</v>
      </c>
    </row>
    <row r="381" spans="1:6" ht="13.8" x14ac:dyDescent="0.3">
      <c r="A381" s="88">
        <v>6</v>
      </c>
      <c r="B381" s="89"/>
      <c r="C381" s="89" t="s">
        <v>175</v>
      </c>
      <c r="D381" s="141">
        <f>SUM(D382:D384)</f>
        <v>0</v>
      </c>
      <c r="E381" s="118">
        <f>SUM(E382:E384)</f>
        <v>0</v>
      </c>
      <c r="F381" s="135">
        <f>SUM(F382:F384)</f>
        <v>0</v>
      </c>
    </row>
    <row r="382" spans="1:6" x14ac:dyDescent="0.25">
      <c r="A382" s="50"/>
      <c r="B382" s="50">
        <v>1</v>
      </c>
      <c r="C382" s="50" t="s">
        <v>187</v>
      </c>
      <c r="D382" s="129"/>
      <c r="E382" s="50"/>
      <c r="F382" s="125"/>
    </row>
    <row r="383" spans="1:6" x14ac:dyDescent="0.25">
      <c r="A383" s="25"/>
      <c r="B383" s="25">
        <v>2</v>
      </c>
      <c r="C383" s="25" t="s">
        <v>188</v>
      </c>
      <c r="D383" s="66"/>
      <c r="E383" s="25"/>
      <c r="F383" s="124"/>
    </row>
    <row r="384" spans="1:6" x14ac:dyDescent="0.25">
      <c r="A384" s="50"/>
      <c r="B384" s="50">
        <v>3</v>
      </c>
      <c r="C384" s="50" t="s">
        <v>178</v>
      </c>
      <c r="D384" s="236"/>
      <c r="E384" s="144"/>
      <c r="F384" s="134"/>
    </row>
    <row r="385" spans="1:6" ht="13.8" x14ac:dyDescent="0.3">
      <c r="A385" s="84">
        <v>7</v>
      </c>
      <c r="B385" s="84"/>
      <c r="C385" s="84" t="s">
        <v>179</v>
      </c>
      <c r="D385" s="141">
        <f>SUM(D386:D388)</f>
        <v>200500</v>
      </c>
      <c r="E385" s="118">
        <f>SUM(E386:E388)</f>
        <v>205636</v>
      </c>
      <c r="F385" s="135">
        <f>SUM(F386:F388)</f>
        <v>93328</v>
      </c>
    </row>
    <row r="386" spans="1:6" x14ac:dyDescent="0.25">
      <c r="A386" s="50"/>
      <c r="B386" s="50">
        <v>1</v>
      </c>
      <c r="C386" s="50" t="s">
        <v>156</v>
      </c>
      <c r="D386" s="129">
        <v>200500</v>
      </c>
      <c r="E386" s="50">
        <v>205636</v>
      </c>
      <c r="F386" s="125">
        <v>93328</v>
      </c>
    </row>
    <row r="387" spans="1:6" x14ac:dyDescent="0.25">
      <c r="A387" s="50"/>
      <c r="B387" s="50">
        <v>2</v>
      </c>
      <c r="C387" s="50" t="s">
        <v>161</v>
      </c>
      <c r="D387" s="129"/>
      <c r="E387" s="50"/>
      <c r="F387" s="125"/>
    </row>
    <row r="388" spans="1:6" ht="13.8" thickBot="1" x14ac:dyDescent="0.3">
      <c r="A388" s="35"/>
      <c r="B388" s="35">
        <v>3</v>
      </c>
      <c r="C388" s="35" t="s">
        <v>450</v>
      </c>
      <c r="D388" s="130"/>
      <c r="E388" s="35"/>
      <c r="F388" s="126"/>
    </row>
    <row r="389" spans="1:6" ht="13.8" thickBot="1" x14ac:dyDescent="0.3">
      <c r="A389" s="87"/>
      <c r="B389" s="40"/>
      <c r="C389" s="86" t="s">
        <v>183</v>
      </c>
      <c r="D389" s="132">
        <f>SUM(D377+D381+D385)</f>
        <v>203188</v>
      </c>
      <c r="E389" s="86">
        <f>SUM(E377+E381+E385)</f>
        <v>210402</v>
      </c>
      <c r="F389" s="115">
        <f>SUM(F377+F381+F385)</f>
        <v>98510</v>
      </c>
    </row>
    <row r="390" spans="1:6" ht="13.8" thickBot="1" x14ac:dyDescent="0.3">
      <c r="A390" s="55" t="s">
        <v>189</v>
      </c>
      <c r="B390" s="86"/>
      <c r="C390" s="86"/>
      <c r="D390" s="131"/>
      <c r="E390" s="82"/>
      <c r="F390" s="152"/>
    </row>
    <row r="391" spans="1:6" x14ac:dyDescent="0.25">
      <c r="A391" t="s">
        <v>106</v>
      </c>
    </row>
    <row r="393" spans="1:6" x14ac:dyDescent="0.25">
      <c r="C393" s="23"/>
    </row>
    <row r="395" spans="1:6" ht="13.8" thickBot="1" x14ac:dyDescent="0.3">
      <c r="A395" s="23"/>
      <c r="B395" s="23"/>
      <c r="C395" s="23"/>
      <c r="D395" s="23"/>
      <c r="E395" s="23"/>
      <c r="F395" s="23" t="s">
        <v>228</v>
      </c>
    </row>
    <row r="396" spans="1:6" x14ac:dyDescent="0.25">
      <c r="A396" s="343" t="s">
        <v>447</v>
      </c>
      <c r="B396" s="77"/>
      <c r="C396" s="31" t="s">
        <v>163</v>
      </c>
      <c r="D396" s="29"/>
      <c r="E396" s="30"/>
      <c r="F396" s="77"/>
    </row>
    <row r="397" spans="1:6" ht="13.8" thickBot="1" x14ac:dyDescent="0.3">
      <c r="A397" s="344" t="s">
        <v>448</v>
      </c>
      <c r="B397" s="71"/>
      <c r="C397" s="79" t="s">
        <v>451</v>
      </c>
      <c r="D397" s="150"/>
      <c r="E397" s="128"/>
      <c r="F397" s="345"/>
    </row>
    <row r="398" spans="1:6" ht="13.8" thickBot="1" x14ac:dyDescent="0.3">
      <c r="A398" s="23"/>
      <c r="B398" s="23"/>
      <c r="C398" s="23"/>
      <c r="D398" s="23"/>
      <c r="E398" s="23"/>
      <c r="F398" s="23"/>
    </row>
    <row r="399" spans="1:6" x14ac:dyDescent="0.25">
      <c r="A399" s="67" t="s">
        <v>164</v>
      </c>
      <c r="B399" s="28" t="s">
        <v>166</v>
      </c>
      <c r="C399" s="41"/>
      <c r="D399" s="42"/>
      <c r="E399" s="28"/>
      <c r="F399" s="32"/>
    </row>
    <row r="400" spans="1:6" x14ac:dyDescent="0.25">
      <c r="A400" s="68" t="s">
        <v>165</v>
      </c>
      <c r="B400" s="33" t="s">
        <v>6</v>
      </c>
      <c r="C400" s="232" t="s">
        <v>167</v>
      </c>
      <c r="D400" s="348" t="s">
        <v>405</v>
      </c>
      <c r="E400" s="349" t="s">
        <v>415</v>
      </c>
      <c r="F400" s="372" t="s">
        <v>415</v>
      </c>
    </row>
    <row r="401" spans="1:6" ht="13.8" thickBot="1" x14ac:dyDescent="0.3">
      <c r="A401" s="69"/>
      <c r="B401" s="70"/>
      <c r="C401" s="70" t="s">
        <v>168</v>
      </c>
      <c r="D401" s="351" t="s">
        <v>6</v>
      </c>
      <c r="E401" s="352" t="s">
        <v>444</v>
      </c>
      <c r="F401" s="373" t="s">
        <v>257</v>
      </c>
    </row>
    <row r="402" spans="1:6" ht="13.8" thickBot="1" x14ac:dyDescent="0.3">
      <c r="A402" s="62">
        <v>1</v>
      </c>
      <c r="B402" s="63">
        <v>2</v>
      </c>
      <c r="C402" s="210">
        <v>3</v>
      </c>
      <c r="D402" s="114">
        <v>4</v>
      </c>
      <c r="E402" s="211">
        <v>5</v>
      </c>
      <c r="F402" s="212">
        <v>6</v>
      </c>
    </row>
    <row r="403" spans="1:6" ht="13.8" thickBot="1" x14ac:dyDescent="0.3">
      <c r="A403" s="72"/>
      <c r="B403" s="86"/>
      <c r="C403" s="86" t="s">
        <v>105</v>
      </c>
      <c r="D403" s="356"/>
      <c r="E403" s="99"/>
      <c r="F403" s="374"/>
    </row>
    <row r="404" spans="1:6" ht="13.8" x14ac:dyDescent="0.3">
      <c r="A404" s="358">
        <v>1</v>
      </c>
      <c r="B404" s="359"/>
      <c r="C404" s="359" t="s">
        <v>108</v>
      </c>
      <c r="D404" s="360">
        <f>SUM(D405:D408)</f>
        <v>0</v>
      </c>
      <c r="E404" s="361">
        <f>SUM(E405:E408)</f>
        <v>0</v>
      </c>
      <c r="F404" s="376">
        <f>SUM(F405:F408)</f>
        <v>0</v>
      </c>
    </row>
    <row r="405" spans="1:6" x14ac:dyDescent="0.25">
      <c r="A405" s="73"/>
      <c r="B405" s="25">
        <v>1</v>
      </c>
      <c r="C405" s="25" t="s">
        <v>169</v>
      </c>
      <c r="D405" s="66"/>
      <c r="E405" s="25"/>
      <c r="F405" s="124"/>
    </row>
    <row r="406" spans="1:6" x14ac:dyDescent="0.25">
      <c r="A406" s="74"/>
      <c r="B406" s="50">
        <v>2</v>
      </c>
      <c r="C406" s="50" t="s">
        <v>254</v>
      </c>
      <c r="D406" s="129"/>
      <c r="E406" s="50"/>
      <c r="F406" s="125"/>
    </row>
    <row r="407" spans="1:6" x14ac:dyDescent="0.25">
      <c r="A407" s="74"/>
      <c r="B407" s="50">
        <v>3</v>
      </c>
      <c r="C407" s="50" t="s">
        <v>170</v>
      </c>
      <c r="D407" s="129"/>
      <c r="E407" s="50"/>
      <c r="F407" s="125"/>
    </row>
    <row r="408" spans="1:6" x14ac:dyDescent="0.25">
      <c r="A408" s="74"/>
      <c r="B408" s="50">
        <v>4</v>
      </c>
      <c r="C408" s="50" t="s">
        <v>171</v>
      </c>
      <c r="D408" s="129"/>
      <c r="E408" s="50"/>
      <c r="F408" s="125"/>
    </row>
    <row r="409" spans="1:6" ht="13.8" x14ac:dyDescent="0.3">
      <c r="A409" s="83">
        <v>2</v>
      </c>
      <c r="B409" s="84"/>
      <c r="C409" s="84" t="s">
        <v>110</v>
      </c>
      <c r="D409" s="141">
        <f>SUM(D410:D411)</f>
        <v>0</v>
      </c>
      <c r="E409" s="118">
        <f>SUM(E410:E411)</f>
        <v>0</v>
      </c>
      <c r="F409" s="135">
        <f>SUM(F410:F411)</f>
        <v>0</v>
      </c>
    </row>
    <row r="410" spans="1:6" x14ac:dyDescent="0.25">
      <c r="A410" s="74"/>
      <c r="B410" s="50">
        <v>1</v>
      </c>
      <c r="C410" s="50" t="s">
        <v>184</v>
      </c>
      <c r="D410" s="129"/>
      <c r="E410" s="50"/>
      <c r="F410" s="125"/>
    </row>
    <row r="411" spans="1:6" x14ac:dyDescent="0.25">
      <c r="A411" s="81"/>
      <c r="B411" s="35">
        <v>2</v>
      </c>
      <c r="C411" s="35" t="s">
        <v>185</v>
      </c>
      <c r="D411" s="130"/>
      <c r="E411" s="35"/>
      <c r="F411" s="126"/>
    </row>
    <row r="412" spans="1:6" x14ac:dyDescent="0.25">
      <c r="A412" s="83">
        <v>3</v>
      </c>
      <c r="B412" s="50"/>
      <c r="C412" s="84" t="s">
        <v>449</v>
      </c>
      <c r="D412" s="129"/>
      <c r="E412" s="50"/>
      <c r="F412" s="125"/>
    </row>
    <row r="413" spans="1:6" ht="13.8" thickBot="1" x14ac:dyDescent="0.3">
      <c r="A413" s="208">
        <v>4</v>
      </c>
      <c r="B413" s="158"/>
      <c r="C413" s="158" t="s">
        <v>186</v>
      </c>
      <c r="D413" s="149">
        <v>3960</v>
      </c>
      <c r="E413" s="158">
        <v>3960</v>
      </c>
      <c r="F413" s="157">
        <v>0</v>
      </c>
    </row>
    <row r="414" spans="1:6" ht="13.8" thickBot="1" x14ac:dyDescent="0.3">
      <c r="A414" s="87"/>
      <c r="B414" s="40"/>
      <c r="C414" s="86" t="s">
        <v>78</v>
      </c>
      <c r="D414" s="132">
        <f>SUM(D404+D409+D413)</f>
        <v>3960</v>
      </c>
      <c r="E414" s="86">
        <f>SUM(E404+E409+E413)</f>
        <v>3960</v>
      </c>
      <c r="F414" s="115">
        <f>SUM(F404+F409+F413)</f>
        <v>0</v>
      </c>
    </row>
    <row r="415" spans="1:6" ht="13.8" thickBot="1" x14ac:dyDescent="0.3">
      <c r="A415" s="80"/>
      <c r="B415" s="34"/>
      <c r="C415" s="86" t="s">
        <v>172</v>
      </c>
      <c r="D415" s="342"/>
      <c r="E415" s="34"/>
      <c r="F415" s="91"/>
    </row>
    <row r="416" spans="1:6" ht="13.8" x14ac:dyDescent="0.3">
      <c r="A416" s="378">
        <v>5</v>
      </c>
      <c r="B416" s="379"/>
      <c r="C416" s="379" t="s">
        <v>173</v>
      </c>
      <c r="D416" s="380">
        <f>SUM(D417:D419)</f>
        <v>960</v>
      </c>
      <c r="E416" s="381">
        <f>SUM(E417:E419)</f>
        <v>960</v>
      </c>
      <c r="F416" s="382">
        <f>SUM(F417:F419)</f>
        <v>0</v>
      </c>
    </row>
    <row r="417" spans="1:6" x14ac:dyDescent="0.25">
      <c r="A417" s="84"/>
      <c r="B417" s="50">
        <v>1</v>
      </c>
      <c r="C417" s="50" t="s">
        <v>118</v>
      </c>
      <c r="D417" s="129"/>
      <c r="E417" s="50"/>
      <c r="F417" s="125"/>
    </row>
    <row r="418" spans="1:6" x14ac:dyDescent="0.25">
      <c r="A418" s="73"/>
      <c r="B418" s="25">
        <v>2</v>
      </c>
      <c r="C418" s="25" t="s">
        <v>174</v>
      </c>
      <c r="D418" s="66"/>
      <c r="E418" s="25"/>
      <c r="F418" s="124"/>
    </row>
    <row r="419" spans="1:6" x14ac:dyDescent="0.25">
      <c r="A419" s="74"/>
      <c r="B419" s="50">
        <v>3</v>
      </c>
      <c r="C419" s="50" t="s">
        <v>120</v>
      </c>
      <c r="D419" s="129">
        <v>960</v>
      </c>
      <c r="E419" s="50">
        <v>960</v>
      </c>
      <c r="F419" s="125">
        <v>0</v>
      </c>
    </row>
    <row r="420" spans="1:6" ht="13.8" x14ac:dyDescent="0.3">
      <c r="A420" s="88">
        <v>6</v>
      </c>
      <c r="B420" s="89"/>
      <c r="C420" s="89" t="s">
        <v>175</v>
      </c>
      <c r="D420" s="163">
        <f>SUM(D421:D423)</f>
        <v>3000</v>
      </c>
      <c r="E420" s="143">
        <f>SUM(E421:E423)</f>
        <v>3000</v>
      </c>
      <c r="F420" s="142">
        <f>SUM(F421:F423)</f>
        <v>0</v>
      </c>
    </row>
    <row r="421" spans="1:6" x14ac:dyDescent="0.25">
      <c r="A421" s="50"/>
      <c r="B421" s="50">
        <v>1</v>
      </c>
      <c r="C421" s="50" t="s">
        <v>187</v>
      </c>
      <c r="D421" s="129"/>
      <c r="E421" s="50"/>
      <c r="F421" s="125"/>
    </row>
    <row r="422" spans="1:6" x14ac:dyDescent="0.25">
      <c r="A422" s="25"/>
      <c r="B422" s="25">
        <v>2</v>
      </c>
      <c r="C422" s="25" t="s">
        <v>188</v>
      </c>
      <c r="D422" s="66">
        <v>3000</v>
      </c>
      <c r="E422" s="25">
        <v>3000</v>
      </c>
      <c r="F422" s="124">
        <v>0</v>
      </c>
    </row>
    <row r="423" spans="1:6" x14ac:dyDescent="0.25">
      <c r="A423" s="50"/>
      <c r="B423" s="50">
        <v>3</v>
      </c>
      <c r="C423" s="50" t="s">
        <v>178</v>
      </c>
      <c r="D423" s="236"/>
      <c r="E423" s="144"/>
      <c r="F423" s="134"/>
    </row>
    <row r="424" spans="1:6" ht="13.8" x14ac:dyDescent="0.3">
      <c r="A424" s="84">
        <v>7</v>
      </c>
      <c r="B424" s="84"/>
      <c r="C424" s="84" t="s">
        <v>179</v>
      </c>
      <c r="D424" s="141">
        <f>SUM(D425:D427)</f>
        <v>0</v>
      </c>
      <c r="E424" s="118">
        <f>SUM(E425:E427)</f>
        <v>0</v>
      </c>
      <c r="F424" s="135">
        <f>SUM(F425:F427)</f>
        <v>0</v>
      </c>
    </row>
    <row r="425" spans="1:6" x14ac:dyDescent="0.25">
      <c r="A425" s="50"/>
      <c r="B425" s="50">
        <v>1</v>
      </c>
      <c r="C425" s="50" t="s">
        <v>156</v>
      </c>
      <c r="D425" s="129"/>
      <c r="E425" s="50"/>
      <c r="F425" s="125"/>
    </row>
    <row r="426" spans="1:6" x14ac:dyDescent="0.25">
      <c r="A426" s="50"/>
      <c r="B426" s="50">
        <v>2</v>
      </c>
      <c r="C426" s="50" t="s">
        <v>161</v>
      </c>
      <c r="D426" s="129"/>
      <c r="E426" s="50"/>
      <c r="F426" s="125"/>
    </row>
    <row r="427" spans="1:6" ht="13.8" thickBot="1" x14ac:dyDescent="0.3">
      <c r="A427" s="35"/>
      <c r="B427" s="35">
        <v>3</v>
      </c>
      <c r="C427" s="35" t="s">
        <v>450</v>
      </c>
      <c r="D427" s="130"/>
      <c r="E427" s="35"/>
      <c r="F427" s="126"/>
    </row>
    <row r="428" spans="1:6" ht="13.8" thickBot="1" x14ac:dyDescent="0.3">
      <c r="A428" s="87"/>
      <c r="B428" s="40"/>
      <c r="C428" s="86" t="s">
        <v>183</v>
      </c>
      <c r="D428" s="132">
        <f>SUM(D416+D420+D424)</f>
        <v>3960</v>
      </c>
      <c r="E428" s="86">
        <f>SUM(E416+E420+E424)</f>
        <v>3960</v>
      </c>
      <c r="F428" s="115">
        <f>SUM(F416+F420+F424)</f>
        <v>0</v>
      </c>
    </row>
    <row r="429" spans="1:6" ht="13.8" thickBot="1" x14ac:dyDescent="0.3">
      <c r="A429" s="55" t="s">
        <v>189</v>
      </c>
      <c r="B429" s="86"/>
      <c r="C429" s="86"/>
      <c r="D429" s="132"/>
      <c r="E429" s="86"/>
      <c r="F429" s="115"/>
    </row>
    <row r="430" spans="1:6" x14ac:dyDescent="0.25">
      <c r="A430" t="s">
        <v>106</v>
      </c>
    </row>
    <row r="432" spans="1:6" x14ac:dyDescent="0.25">
      <c r="C432" s="23"/>
    </row>
    <row r="434" spans="1:6" ht="13.8" thickBot="1" x14ac:dyDescent="0.3">
      <c r="A434" s="23"/>
      <c r="B434" s="23"/>
      <c r="C434" s="23"/>
      <c r="D434" s="23"/>
      <c r="E434" s="23"/>
      <c r="F434" s="23" t="s">
        <v>230</v>
      </c>
    </row>
    <row r="435" spans="1:6" x14ac:dyDescent="0.25">
      <c r="A435" s="343" t="s">
        <v>447</v>
      </c>
      <c r="B435" s="77"/>
      <c r="C435" s="31" t="s">
        <v>163</v>
      </c>
      <c r="D435" s="29"/>
      <c r="E435" s="30"/>
      <c r="F435" s="77"/>
    </row>
    <row r="436" spans="1:6" ht="13.8" thickBot="1" x14ac:dyDescent="0.3">
      <c r="A436" s="344" t="s">
        <v>448</v>
      </c>
      <c r="B436" s="71"/>
      <c r="C436" s="79" t="s">
        <v>452</v>
      </c>
      <c r="D436" s="150"/>
      <c r="E436" s="128"/>
      <c r="F436" s="345"/>
    </row>
    <row r="437" spans="1:6" ht="13.8" thickBot="1" x14ac:dyDescent="0.3">
      <c r="A437" s="23"/>
      <c r="B437" s="23"/>
      <c r="C437" s="23"/>
      <c r="D437" s="23"/>
      <c r="E437" s="23"/>
      <c r="F437" s="23"/>
    </row>
    <row r="438" spans="1:6" x14ac:dyDescent="0.25">
      <c r="A438" s="67" t="s">
        <v>164</v>
      </c>
      <c r="B438" s="28" t="s">
        <v>166</v>
      </c>
      <c r="C438" s="41"/>
      <c r="D438" s="42"/>
      <c r="E438" s="28"/>
      <c r="F438" s="32"/>
    </row>
    <row r="439" spans="1:6" x14ac:dyDescent="0.25">
      <c r="A439" s="68" t="s">
        <v>165</v>
      </c>
      <c r="B439" s="33" t="s">
        <v>6</v>
      </c>
      <c r="C439" s="232" t="s">
        <v>167</v>
      </c>
      <c r="D439" s="348" t="s">
        <v>405</v>
      </c>
      <c r="E439" s="349" t="s">
        <v>415</v>
      </c>
      <c r="F439" s="372" t="s">
        <v>415</v>
      </c>
    </row>
    <row r="440" spans="1:6" ht="13.8" thickBot="1" x14ac:dyDescent="0.3">
      <c r="A440" s="69"/>
      <c r="B440" s="70"/>
      <c r="C440" s="70" t="s">
        <v>168</v>
      </c>
      <c r="D440" s="351" t="s">
        <v>6</v>
      </c>
      <c r="E440" s="352" t="s">
        <v>444</v>
      </c>
      <c r="F440" s="373" t="s">
        <v>257</v>
      </c>
    </row>
    <row r="441" spans="1:6" ht="13.8" thickBot="1" x14ac:dyDescent="0.3">
      <c r="A441" s="62">
        <v>1</v>
      </c>
      <c r="B441" s="63">
        <v>2</v>
      </c>
      <c r="C441" s="210">
        <v>3</v>
      </c>
      <c r="D441" s="114">
        <v>4</v>
      </c>
      <c r="E441" s="211">
        <v>5</v>
      </c>
      <c r="F441" s="212">
        <v>6</v>
      </c>
    </row>
    <row r="442" spans="1:6" ht="13.8" thickBot="1" x14ac:dyDescent="0.3">
      <c r="A442" s="72"/>
      <c r="B442" s="86"/>
      <c r="C442" s="86" t="s">
        <v>105</v>
      </c>
      <c r="D442" s="356"/>
      <c r="E442" s="99"/>
      <c r="F442" s="374"/>
    </row>
    <row r="443" spans="1:6" ht="13.8" x14ac:dyDescent="0.3">
      <c r="A443" s="358">
        <v>1</v>
      </c>
      <c r="B443" s="359"/>
      <c r="C443" s="359" t="s">
        <v>108</v>
      </c>
      <c r="D443" s="360">
        <f>SUM(D444:D447)</f>
        <v>0</v>
      </c>
      <c r="E443" s="361">
        <f>SUM(E444:E447)</f>
        <v>48219</v>
      </c>
      <c r="F443" s="376">
        <f>SUM(F444:F447)</f>
        <v>48219</v>
      </c>
    </row>
    <row r="444" spans="1:6" x14ac:dyDescent="0.25">
      <c r="A444" s="73"/>
      <c r="B444" s="25">
        <v>1</v>
      </c>
      <c r="C444" s="25" t="s">
        <v>169</v>
      </c>
      <c r="D444" s="66"/>
      <c r="E444" s="25"/>
      <c r="F444" s="124"/>
    </row>
    <row r="445" spans="1:6" x14ac:dyDescent="0.25">
      <c r="A445" s="74"/>
      <c r="B445" s="50">
        <v>2</v>
      </c>
      <c r="C445" s="50" t="s">
        <v>254</v>
      </c>
      <c r="D445" s="129"/>
      <c r="E445" s="50"/>
      <c r="F445" s="125"/>
    </row>
    <row r="446" spans="1:6" x14ac:dyDescent="0.25">
      <c r="A446" s="74"/>
      <c r="B446" s="50">
        <v>3</v>
      </c>
      <c r="C446" s="50" t="s">
        <v>170</v>
      </c>
      <c r="D446" s="129"/>
      <c r="E446" s="50"/>
      <c r="F446" s="125"/>
    </row>
    <row r="447" spans="1:6" x14ac:dyDescent="0.25">
      <c r="A447" s="74"/>
      <c r="B447" s="50">
        <v>4</v>
      </c>
      <c r="C447" s="50" t="s">
        <v>171</v>
      </c>
      <c r="D447" s="129"/>
      <c r="E447" s="50">
        <v>48219</v>
      </c>
      <c r="F447" s="125">
        <v>48219</v>
      </c>
    </row>
    <row r="448" spans="1:6" ht="13.8" x14ac:dyDescent="0.3">
      <c r="A448" s="83">
        <v>2</v>
      </c>
      <c r="B448" s="84"/>
      <c r="C448" s="84" t="s">
        <v>110</v>
      </c>
      <c r="D448" s="141">
        <f>SUM(D449:D450)</f>
        <v>0</v>
      </c>
      <c r="E448" s="118">
        <f>SUM(E449:E450)</f>
        <v>0</v>
      </c>
      <c r="F448" s="135">
        <f>SUM(F449:F450)</f>
        <v>0</v>
      </c>
    </row>
    <row r="449" spans="1:6" x14ac:dyDescent="0.25">
      <c r="A449" s="74"/>
      <c r="B449" s="50">
        <v>1</v>
      </c>
      <c r="C449" s="50" t="s">
        <v>184</v>
      </c>
      <c r="D449" s="129"/>
      <c r="E449" s="50"/>
      <c r="F449" s="125"/>
    </row>
    <row r="450" spans="1:6" x14ac:dyDescent="0.25">
      <c r="A450" s="81"/>
      <c r="B450" s="35">
        <v>2</v>
      </c>
      <c r="C450" s="35" t="s">
        <v>185</v>
      </c>
      <c r="D450" s="130"/>
      <c r="E450" s="35"/>
      <c r="F450" s="126"/>
    </row>
    <row r="451" spans="1:6" ht="13.8" x14ac:dyDescent="0.3">
      <c r="A451" s="83">
        <v>3</v>
      </c>
      <c r="B451" s="50"/>
      <c r="C451" s="84" t="s">
        <v>449</v>
      </c>
      <c r="D451" s="141">
        <v>0</v>
      </c>
      <c r="E451" s="118">
        <v>0</v>
      </c>
      <c r="F451" s="135">
        <v>0</v>
      </c>
    </row>
    <row r="452" spans="1:6" ht="14.4" thickBot="1" x14ac:dyDescent="0.35">
      <c r="A452" s="208">
        <v>4</v>
      </c>
      <c r="B452" s="158"/>
      <c r="C452" s="158" t="s">
        <v>186</v>
      </c>
      <c r="D452" s="365">
        <v>79225</v>
      </c>
      <c r="E452" s="366">
        <v>32401</v>
      </c>
      <c r="F452" s="377">
        <v>7858</v>
      </c>
    </row>
    <row r="453" spans="1:6" ht="13.8" thickBot="1" x14ac:dyDescent="0.3">
      <c r="A453" s="87"/>
      <c r="B453" s="40"/>
      <c r="C453" s="86" t="s">
        <v>78</v>
      </c>
      <c r="D453" s="132">
        <f>SUM(D443+D448+D452)</f>
        <v>79225</v>
      </c>
      <c r="E453" s="86">
        <f>SUM(E443+E448+E452)</f>
        <v>80620</v>
      </c>
      <c r="F453" s="115">
        <f>SUM(F443+F448+F452)</f>
        <v>56077</v>
      </c>
    </row>
    <row r="454" spans="1:6" ht="13.8" thickBot="1" x14ac:dyDescent="0.3">
      <c r="A454" s="80"/>
      <c r="B454" s="34"/>
      <c r="C454" s="86" t="s">
        <v>172</v>
      </c>
      <c r="D454" s="342"/>
      <c r="E454" s="34"/>
      <c r="F454" s="91"/>
    </row>
    <row r="455" spans="1:6" ht="13.8" x14ac:dyDescent="0.3">
      <c r="A455" s="378">
        <v>5</v>
      </c>
      <c r="B455" s="379"/>
      <c r="C455" s="379" t="s">
        <v>173</v>
      </c>
      <c r="D455" s="380">
        <f>SUM(D456:D458)</f>
        <v>2125</v>
      </c>
      <c r="E455" s="381">
        <f>SUM(E456:E458)</f>
        <v>2125</v>
      </c>
      <c r="F455" s="382">
        <f>SUM(F456:F458)</f>
        <v>1371</v>
      </c>
    </row>
    <row r="456" spans="1:6" x14ac:dyDescent="0.25">
      <c r="A456" s="84"/>
      <c r="B456" s="50">
        <v>1</v>
      </c>
      <c r="C456" s="50" t="s">
        <v>118</v>
      </c>
      <c r="D456" s="129"/>
      <c r="E456" s="50"/>
      <c r="F456" s="125"/>
    </row>
    <row r="457" spans="1:6" x14ac:dyDescent="0.25">
      <c r="A457" s="73"/>
      <c r="B457" s="25">
        <v>2</v>
      </c>
      <c r="C457" s="25" t="s">
        <v>174</v>
      </c>
      <c r="D457" s="66"/>
      <c r="E457" s="25"/>
      <c r="F457" s="124"/>
    </row>
    <row r="458" spans="1:6" x14ac:dyDescent="0.25">
      <c r="A458" s="74"/>
      <c r="B458" s="50">
        <v>3</v>
      </c>
      <c r="C458" s="50" t="s">
        <v>120</v>
      </c>
      <c r="D458" s="129">
        <v>2125</v>
      </c>
      <c r="E458" s="50">
        <v>2125</v>
      </c>
      <c r="F458" s="125">
        <v>1371</v>
      </c>
    </row>
    <row r="459" spans="1:6" ht="13.8" x14ac:dyDescent="0.3">
      <c r="A459" s="88">
        <v>6</v>
      </c>
      <c r="B459" s="89"/>
      <c r="C459" s="89" t="s">
        <v>175</v>
      </c>
      <c r="D459" s="163">
        <f>SUM(D460:D462)</f>
        <v>0</v>
      </c>
      <c r="E459" s="143">
        <f>SUM(E460:E462)</f>
        <v>0</v>
      </c>
      <c r="F459" s="142">
        <f>SUM(F460:F462)</f>
        <v>0</v>
      </c>
    </row>
    <row r="460" spans="1:6" x14ac:dyDescent="0.25">
      <c r="A460" s="50"/>
      <c r="B460" s="50">
        <v>1</v>
      </c>
      <c r="C460" s="50" t="s">
        <v>187</v>
      </c>
      <c r="D460" s="129"/>
      <c r="E460" s="50"/>
      <c r="F460" s="125"/>
    </row>
    <row r="461" spans="1:6" x14ac:dyDescent="0.25">
      <c r="A461" s="25"/>
      <c r="B461" s="25">
        <v>2</v>
      </c>
      <c r="C461" s="25" t="s">
        <v>188</v>
      </c>
      <c r="D461" s="66"/>
      <c r="E461" s="25"/>
      <c r="F461" s="124"/>
    </row>
    <row r="462" spans="1:6" x14ac:dyDescent="0.25">
      <c r="A462" s="50"/>
      <c r="B462" s="50">
        <v>3</v>
      </c>
      <c r="C462" s="50" t="s">
        <v>178</v>
      </c>
      <c r="D462" s="236"/>
      <c r="E462" s="144"/>
      <c r="F462" s="134"/>
    </row>
    <row r="463" spans="1:6" ht="13.8" x14ac:dyDescent="0.3">
      <c r="A463" s="84">
        <v>7</v>
      </c>
      <c r="B463" s="84"/>
      <c r="C463" s="84" t="s">
        <v>179</v>
      </c>
      <c r="D463" s="141">
        <f>SUM(D464:D466)</f>
        <v>77100</v>
      </c>
      <c r="E463" s="118">
        <f>SUM(E464:E466)</f>
        <v>78495</v>
      </c>
      <c r="F463" s="135">
        <f>SUM(F464:F466)</f>
        <v>54706</v>
      </c>
    </row>
    <row r="464" spans="1:6" x14ac:dyDescent="0.25">
      <c r="A464" s="50"/>
      <c r="B464" s="50">
        <v>1</v>
      </c>
      <c r="C464" s="50" t="s">
        <v>156</v>
      </c>
      <c r="D464" s="129">
        <v>77100</v>
      </c>
      <c r="E464" s="50">
        <v>78495</v>
      </c>
      <c r="F464" s="125">
        <v>54706</v>
      </c>
    </row>
    <row r="465" spans="1:6" x14ac:dyDescent="0.25">
      <c r="A465" s="50"/>
      <c r="B465" s="50">
        <v>2</v>
      </c>
      <c r="C465" s="50" t="s">
        <v>161</v>
      </c>
      <c r="D465" s="129"/>
      <c r="E465" s="50"/>
      <c r="F465" s="125"/>
    </row>
    <row r="466" spans="1:6" ht="13.8" thickBot="1" x14ac:dyDescent="0.3">
      <c r="A466" s="35"/>
      <c r="B466" s="35">
        <v>3</v>
      </c>
      <c r="C466" s="35" t="s">
        <v>450</v>
      </c>
      <c r="D466" s="130"/>
      <c r="E466" s="35"/>
      <c r="F466" s="126"/>
    </row>
    <row r="467" spans="1:6" ht="13.8" thickBot="1" x14ac:dyDescent="0.3">
      <c r="A467" s="87"/>
      <c r="B467" s="40"/>
      <c r="C467" s="86" t="s">
        <v>183</v>
      </c>
      <c r="D467" s="132">
        <f>SUM(D455+D459+D463)</f>
        <v>79225</v>
      </c>
      <c r="E467" s="86">
        <f>SUM(E455+E459+E463)</f>
        <v>80620</v>
      </c>
      <c r="F467" s="115">
        <f>SUM(F455+F459+F463)</f>
        <v>56077</v>
      </c>
    </row>
    <row r="468" spans="1:6" ht="13.8" thickBot="1" x14ac:dyDescent="0.3">
      <c r="A468" s="55" t="s">
        <v>189</v>
      </c>
      <c r="B468" s="86"/>
      <c r="C468" s="86"/>
      <c r="D468" s="132"/>
      <c r="E468" s="86"/>
      <c r="F468" s="115"/>
    </row>
    <row r="469" spans="1:6" x14ac:dyDescent="0.25">
      <c r="A469" t="s">
        <v>106</v>
      </c>
    </row>
    <row r="471" spans="1:6" x14ac:dyDescent="0.25">
      <c r="C471" s="23"/>
    </row>
    <row r="473" spans="1:6" ht="13.8" thickBot="1" x14ac:dyDescent="0.3">
      <c r="A473" s="23"/>
      <c r="B473" s="23"/>
      <c r="C473" s="23"/>
      <c r="D473" s="23"/>
      <c r="E473" s="23"/>
      <c r="F473" s="23" t="s">
        <v>229</v>
      </c>
    </row>
    <row r="474" spans="1:6" x14ac:dyDescent="0.25">
      <c r="A474" s="343" t="s">
        <v>447</v>
      </c>
      <c r="B474" s="77"/>
      <c r="C474" s="31" t="s">
        <v>163</v>
      </c>
      <c r="D474" s="29"/>
      <c r="E474" s="30"/>
      <c r="F474" s="77"/>
    </row>
    <row r="475" spans="1:6" ht="13.8" thickBot="1" x14ac:dyDescent="0.3">
      <c r="A475" s="344" t="s">
        <v>448</v>
      </c>
      <c r="B475" s="71"/>
      <c r="C475" s="79" t="s">
        <v>191</v>
      </c>
      <c r="D475" s="150"/>
      <c r="E475" s="128"/>
      <c r="F475" s="345"/>
    </row>
    <row r="476" spans="1:6" ht="13.8" thickBot="1" x14ac:dyDescent="0.3">
      <c r="A476" s="23"/>
      <c r="B476" s="23"/>
      <c r="C476" s="23"/>
      <c r="D476" s="23"/>
      <c r="E476" s="23"/>
      <c r="F476" s="23"/>
    </row>
    <row r="477" spans="1:6" x14ac:dyDescent="0.25">
      <c r="A477" s="67" t="s">
        <v>164</v>
      </c>
      <c r="B477" s="28" t="s">
        <v>166</v>
      </c>
      <c r="C477" s="41"/>
      <c r="D477" s="42"/>
      <c r="E477" s="28"/>
      <c r="F477" s="32"/>
    </row>
    <row r="478" spans="1:6" x14ac:dyDescent="0.25">
      <c r="A478" s="68" t="s">
        <v>165</v>
      </c>
      <c r="B478" s="33" t="s">
        <v>6</v>
      </c>
      <c r="C478" s="232" t="s">
        <v>167</v>
      </c>
      <c r="D478" s="348" t="s">
        <v>405</v>
      </c>
      <c r="E478" s="349" t="s">
        <v>415</v>
      </c>
      <c r="F478" s="372" t="s">
        <v>415</v>
      </c>
    </row>
    <row r="479" spans="1:6" ht="13.8" thickBot="1" x14ac:dyDescent="0.3">
      <c r="A479" s="69"/>
      <c r="B479" s="70"/>
      <c r="C479" s="70" t="s">
        <v>168</v>
      </c>
      <c r="D479" s="351" t="s">
        <v>6</v>
      </c>
      <c r="E479" s="352" t="s">
        <v>444</v>
      </c>
      <c r="F479" s="373" t="s">
        <v>257</v>
      </c>
    </row>
    <row r="480" spans="1:6" ht="13.8" thickBot="1" x14ac:dyDescent="0.3">
      <c r="A480" s="62">
        <v>1</v>
      </c>
      <c r="B480" s="63">
        <v>2</v>
      </c>
      <c r="C480" s="210">
        <v>3</v>
      </c>
      <c r="D480" s="114">
        <v>4</v>
      </c>
      <c r="E480" s="211">
        <v>5</v>
      </c>
      <c r="F480" s="212">
        <v>6</v>
      </c>
    </row>
    <row r="481" spans="1:6" ht="13.8" thickBot="1" x14ac:dyDescent="0.3">
      <c r="A481" s="72"/>
      <c r="B481" s="86"/>
      <c r="C481" s="86" t="s">
        <v>105</v>
      </c>
      <c r="D481" s="356"/>
      <c r="E481" s="99"/>
      <c r="F481" s="374"/>
    </row>
    <row r="482" spans="1:6" ht="13.8" x14ac:dyDescent="0.3">
      <c r="A482" s="358">
        <v>1</v>
      </c>
      <c r="B482" s="359"/>
      <c r="C482" s="359" t="s">
        <v>108</v>
      </c>
      <c r="D482" s="360">
        <f>SUM(D483:D486)</f>
        <v>7240</v>
      </c>
      <c r="E482" s="361">
        <f>SUM(E483:E486)</f>
        <v>7396</v>
      </c>
      <c r="F482" s="376">
        <f>SUM(F483:F486)</f>
        <v>7392</v>
      </c>
    </row>
    <row r="483" spans="1:6" x14ac:dyDescent="0.25">
      <c r="A483" s="73"/>
      <c r="B483" s="25">
        <v>1</v>
      </c>
      <c r="C483" s="25" t="s">
        <v>169</v>
      </c>
      <c r="D483" s="66">
        <v>1500</v>
      </c>
      <c r="E483" s="25">
        <v>1500</v>
      </c>
      <c r="F483" s="124">
        <v>1496</v>
      </c>
    </row>
    <row r="484" spans="1:6" x14ac:dyDescent="0.25">
      <c r="A484" s="74"/>
      <c r="B484" s="50">
        <v>2</v>
      </c>
      <c r="C484" s="50" t="s">
        <v>254</v>
      </c>
      <c r="D484" s="129"/>
      <c r="E484" s="50"/>
      <c r="F484" s="125"/>
    </row>
    <row r="485" spans="1:6" x14ac:dyDescent="0.25">
      <c r="A485" s="74"/>
      <c r="B485" s="50">
        <v>3</v>
      </c>
      <c r="C485" s="50" t="s">
        <v>170</v>
      </c>
      <c r="D485" s="129"/>
      <c r="E485" s="50"/>
      <c r="F485" s="125"/>
    </row>
    <row r="486" spans="1:6" x14ac:dyDescent="0.25">
      <c r="A486" s="74"/>
      <c r="B486" s="50">
        <v>4</v>
      </c>
      <c r="C486" s="50" t="s">
        <v>171</v>
      </c>
      <c r="D486" s="129">
        <v>5740</v>
      </c>
      <c r="E486" s="50">
        <v>5896</v>
      </c>
      <c r="F486" s="125">
        <v>5896</v>
      </c>
    </row>
    <row r="487" spans="1:6" ht="13.8" x14ac:dyDescent="0.3">
      <c r="A487" s="83">
        <v>2</v>
      </c>
      <c r="B487" s="84"/>
      <c r="C487" s="84" t="s">
        <v>110</v>
      </c>
      <c r="D487" s="141">
        <f>SUM(D488:D489)</f>
        <v>0</v>
      </c>
      <c r="E487" s="118">
        <f>SUM(E488:E489)</f>
        <v>0</v>
      </c>
      <c r="F487" s="135">
        <f>SUM(F488:F489)</f>
        <v>0</v>
      </c>
    </row>
    <row r="488" spans="1:6" x14ac:dyDescent="0.25">
      <c r="A488" s="74"/>
      <c r="B488" s="50">
        <v>1</v>
      </c>
      <c r="C488" s="50" t="s">
        <v>184</v>
      </c>
      <c r="D488" s="129"/>
      <c r="E488" s="50"/>
      <c r="F488" s="125"/>
    </row>
    <row r="489" spans="1:6" x14ac:dyDescent="0.25">
      <c r="A489" s="81"/>
      <c r="B489" s="35">
        <v>2</v>
      </c>
      <c r="C489" s="35" t="s">
        <v>185</v>
      </c>
      <c r="D489" s="130"/>
      <c r="E489" s="35"/>
      <c r="F489" s="126"/>
    </row>
    <row r="490" spans="1:6" ht="13.8" x14ac:dyDescent="0.3">
      <c r="A490" s="83">
        <v>3</v>
      </c>
      <c r="B490" s="50"/>
      <c r="C490" s="84" t="s">
        <v>449</v>
      </c>
      <c r="D490" s="141">
        <v>269196</v>
      </c>
      <c r="E490" s="118">
        <v>280700</v>
      </c>
      <c r="F490" s="135">
        <v>280700</v>
      </c>
    </row>
    <row r="491" spans="1:6" ht="14.4" thickBot="1" x14ac:dyDescent="0.35">
      <c r="A491" s="208">
        <v>4</v>
      </c>
      <c r="B491" s="158"/>
      <c r="C491" s="158" t="s">
        <v>186</v>
      </c>
      <c r="D491" s="365"/>
      <c r="E491" s="366">
        <v>5500</v>
      </c>
      <c r="F491" s="377">
        <v>55</v>
      </c>
    </row>
    <row r="492" spans="1:6" ht="13.8" thickBot="1" x14ac:dyDescent="0.3">
      <c r="A492" s="87"/>
      <c r="B492" s="40"/>
      <c r="C492" s="86" t="s">
        <v>78</v>
      </c>
      <c r="D492" s="132">
        <f>SUM(D482+D487+D490+D491)</f>
        <v>276436</v>
      </c>
      <c r="E492" s="86">
        <f>SUM(E482+E487+E490+E491)</f>
        <v>293596</v>
      </c>
      <c r="F492" s="115">
        <f>SUM(F482+F487+F490+F491)</f>
        <v>288147</v>
      </c>
    </row>
    <row r="493" spans="1:6" ht="14.4" thickBot="1" x14ac:dyDescent="0.35">
      <c r="A493" s="80"/>
      <c r="B493" s="34"/>
      <c r="C493" s="389" t="s">
        <v>172</v>
      </c>
      <c r="D493" s="342"/>
      <c r="E493" s="34"/>
      <c r="F493" s="91"/>
    </row>
    <row r="494" spans="1:6" ht="13.8" x14ac:dyDescent="0.3">
      <c r="A494" s="378">
        <v>5</v>
      </c>
      <c r="B494" s="379"/>
      <c r="C494" s="379" t="s">
        <v>173</v>
      </c>
      <c r="D494" s="380">
        <f>SUM(D495:D497)</f>
        <v>276386</v>
      </c>
      <c r="E494" s="381">
        <f>SUM(E495:E497)</f>
        <v>287755</v>
      </c>
      <c r="F494" s="382">
        <f>SUM(F495:F497)</f>
        <v>273106</v>
      </c>
    </row>
    <row r="495" spans="1:6" x14ac:dyDescent="0.25">
      <c r="A495" s="84"/>
      <c r="B495" s="50">
        <v>1</v>
      </c>
      <c r="C495" s="50" t="s">
        <v>118</v>
      </c>
      <c r="D495" s="129">
        <v>196304</v>
      </c>
      <c r="E495" s="50">
        <v>207081</v>
      </c>
      <c r="F495" s="125">
        <v>197212</v>
      </c>
    </row>
    <row r="496" spans="1:6" x14ac:dyDescent="0.25">
      <c r="A496" s="73"/>
      <c r="B496" s="25">
        <v>2</v>
      </c>
      <c r="C496" s="25" t="s">
        <v>174</v>
      </c>
      <c r="D496" s="66">
        <v>59680</v>
      </c>
      <c r="E496" s="25">
        <v>58780</v>
      </c>
      <c r="F496" s="124">
        <v>58780</v>
      </c>
    </row>
    <row r="497" spans="1:6" x14ac:dyDescent="0.25">
      <c r="A497" s="74"/>
      <c r="B497" s="50">
        <v>3</v>
      </c>
      <c r="C497" s="50" t="s">
        <v>120</v>
      </c>
      <c r="D497" s="129">
        <v>20402</v>
      </c>
      <c r="E497" s="50">
        <v>21894</v>
      </c>
      <c r="F497" s="125">
        <v>17114</v>
      </c>
    </row>
    <row r="498" spans="1:6" ht="13.8" x14ac:dyDescent="0.3">
      <c r="A498" s="88">
        <v>6</v>
      </c>
      <c r="B498" s="89"/>
      <c r="C498" s="89" t="s">
        <v>175</v>
      </c>
      <c r="D498" s="163">
        <f>SUM(D499:D501)</f>
        <v>50</v>
      </c>
      <c r="E498" s="143">
        <f>SUM(E499:E501)</f>
        <v>50</v>
      </c>
      <c r="F498" s="142">
        <f>SUM(F499:F501)</f>
        <v>50</v>
      </c>
    </row>
    <row r="499" spans="1:6" x14ac:dyDescent="0.25">
      <c r="A499" s="50"/>
      <c r="B499" s="50">
        <v>1</v>
      </c>
      <c r="C499" s="50" t="s">
        <v>187</v>
      </c>
      <c r="D499" s="129"/>
      <c r="E499" s="50"/>
      <c r="F499" s="125"/>
    </row>
    <row r="500" spans="1:6" x14ac:dyDescent="0.25">
      <c r="A500" s="25"/>
      <c r="B500" s="25">
        <v>2</v>
      </c>
      <c r="C500" s="25" t="s">
        <v>188</v>
      </c>
      <c r="D500" s="66">
        <v>50</v>
      </c>
      <c r="E500" s="25">
        <v>50</v>
      </c>
      <c r="F500" s="124">
        <v>50</v>
      </c>
    </row>
    <row r="501" spans="1:6" x14ac:dyDescent="0.25">
      <c r="A501" s="50"/>
      <c r="B501" s="50">
        <v>3</v>
      </c>
      <c r="C501" s="50" t="s">
        <v>178</v>
      </c>
      <c r="D501" s="236"/>
      <c r="E501" s="144"/>
      <c r="F501" s="134"/>
    </row>
    <row r="502" spans="1:6" ht="13.8" x14ac:dyDescent="0.3">
      <c r="A502" s="84">
        <v>7</v>
      </c>
      <c r="B502" s="84"/>
      <c r="C502" s="84" t="s">
        <v>179</v>
      </c>
      <c r="D502" s="141">
        <f>SUM(D503:D505)</f>
        <v>0</v>
      </c>
      <c r="E502" s="118">
        <f>SUM(E503:E505)</f>
        <v>5791</v>
      </c>
      <c r="F502" s="135">
        <f>SUM(F503:F505)</f>
        <v>55</v>
      </c>
    </row>
    <row r="503" spans="1:6" x14ac:dyDescent="0.25">
      <c r="A503" s="50"/>
      <c r="B503" s="50">
        <v>1</v>
      </c>
      <c r="C503" s="50" t="s">
        <v>156</v>
      </c>
      <c r="D503" s="129"/>
      <c r="E503" s="50">
        <v>291</v>
      </c>
      <c r="F503" s="125">
        <v>0</v>
      </c>
    </row>
    <row r="504" spans="1:6" x14ac:dyDescent="0.25">
      <c r="A504" s="50"/>
      <c r="B504" s="50">
        <v>2</v>
      </c>
      <c r="C504" s="50" t="s">
        <v>161</v>
      </c>
      <c r="D504" s="129"/>
      <c r="E504" s="50">
        <v>5500</v>
      </c>
      <c r="F504" s="125">
        <v>55</v>
      </c>
    </row>
    <row r="505" spans="1:6" ht="13.8" thickBot="1" x14ac:dyDescent="0.3">
      <c r="A505" s="35"/>
      <c r="B505" s="35">
        <v>3</v>
      </c>
      <c r="C505" s="35" t="s">
        <v>450</v>
      </c>
      <c r="D505" s="130"/>
      <c r="E505" s="35"/>
      <c r="F505" s="126"/>
    </row>
    <row r="506" spans="1:6" ht="13.8" thickBot="1" x14ac:dyDescent="0.3">
      <c r="A506" s="87"/>
      <c r="B506" s="40"/>
      <c r="C506" s="86" t="s">
        <v>183</v>
      </c>
      <c r="D506" s="132">
        <f>SUM(D494+D498+D502)</f>
        <v>276436</v>
      </c>
      <c r="E506" s="86">
        <f>SUM(E494+E498+E502)</f>
        <v>293596</v>
      </c>
      <c r="F506" s="115">
        <f>SUM(F494+F498+F502)</f>
        <v>273211</v>
      </c>
    </row>
    <row r="507" spans="1:6" ht="13.8" thickBot="1" x14ac:dyDescent="0.3">
      <c r="A507" s="55" t="s">
        <v>189</v>
      </c>
      <c r="B507" s="86"/>
      <c r="C507" s="86"/>
      <c r="D507" s="132">
        <v>62</v>
      </c>
      <c r="E507" s="86">
        <v>62</v>
      </c>
      <c r="F507" s="115">
        <v>62</v>
      </c>
    </row>
    <row r="510" spans="1:6" x14ac:dyDescent="0.25">
      <c r="C510" s="23"/>
    </row>
    <row r="512" spans="1:6" ht="13.8" thickBot="1" x14ac:dyDescent="0.3">
      <c r="A512" s="23"/>
      <c r="B512" s="23"/>
      <c r="C512" s="23"/>
      <c r="D512" s="23"/>
      <c r="E512" s="23"/>
      <c r="F512" s="23" t="s">
        <v>232</v>
      </c>
    </row>
    <row r="513" spans="1:6" x14ac:dyDescent="0.25">
      <c r="A513" s="343" t="s">
        <v>447</v>
      </c>
      <c r="B513" s="77"/>
      <c r="C513" s="31" t="s">
        <v>163</v>
      </c>
      <c r="D513" s="29"/>
      <c r="E513" s="30"/>
      <c r="F513" s="77"/>
    </row>
    <row r="514" spans="1:6" ht="13.8" thickBot="1" x14ac:dyDescent="0.3">
      <c r="A514" s="344" t="s">
        <v>448</v>
      </c>
      <c r="B514" s="71"/>
      <c r="C514" s="79" t="s">
        <v>190</v>
      </c>
      <c r="D514" s="150"/>
      <c r="E514" s="128"/>
      <c r="F514" s="345"/>
    </row>
    <row r="515" spans="1:6" ht="13.8" thickBot="1" x14ac:dyDescent="0.3">
      <c r="A515" s="23"/>
      <c r="B515" s="23"/>
      <c r="C515" s="23"/>
      <c r="D515" s="23"/>
      <c r="E515" s="23"/>
      <c r="F515" s="23"/>
    </row>
    <row r="516" spans="1:6" x14ac:dyDescent="0.25">
      <c r="A516" s="67" t="s">
        <v>164</v>
      </c>
      <c r="B516" s="28" t="s">
        <v>166</v>
      </c>
      <c r="C516" s="41"/>
      <c r="D516" s="42"/>
      <c r="E516" s="28"/>
      <c r="F516" s="32"/>
    </row>
    <row r="517" spans="1:6" x14ac:dyDescent="0.25">
      <c r="A517" s="68" t="s">
        <v>165</v>
      </c>
      <c r="B517" s="33" t="s">
        <v>6</v>
      </c>
      <c r="C517" s="232" t="s">
        <v>167</v>
      </c>
      <c r="D517" s="348" t="s">
        <v>405</v>
      </c>
      <c r="E517" s="349" t="s">
        <v>415</v>
      </c>
      <c r="F517" s="372" t="s">
        <v>415</v>
      </c>
    </row>
    <row r="518" spans="1:6" ht="13.8" thickBot="1" x14ac:dyDescent="0.3">
      <c r="A518" s="69"/>
      <c r="B518" s="70"/>
      <c r="C518" s="70" t="s">
        <v>168</v>
      </c>
      <c r="D518" s="351" t="s">
        <v>6</v>
      </c>
      <c r="E518" s="352" t="s">
        <v>444</v>
      </c>
      <c r="F518" s="373" t="s">
        <v>257</v>
      </c>
    </row>
    <row r="519" spans="1:6" ht="13.8" thickBot="1" x14ac:dyDescent="0.3">
      <c r="A519" s="62">
        <v>1</v>
      </c>
      <c r="B519" s="63">
        <v>2</v>
      </c>
      <c r="C519" s="210">
        <v>3</v>
      </c>
      <c r="D519" s="114">
        <v>4</v>
      </c>
      <c r="E519" s="211">
        <v>5</v>
      </c>
      <c r="F519" s="212">
        <v>6</v>
      </c>
    </row>
    <row r="520" spans="1:6" ht="13.8" thickBot="1" x14ac:dyDescent="0.3">
      <c r="A520" s="72"/>
      <c r="B520" s="86"/>
      <c r="C520" s="86" t="s">
        <v>105</v>
      </c>
      <c r="D520" s="356"/>
      <c r="E520" s="99"/>
      <c r="F520" s="374"/>
    </row>
    <row r="521" spans="1:6" ht="13.8" x14ac:dyDescent="0.3">
      <c r="A521" s="358">
        <v>1</v>
      </c>
      <c r="B521" s="359"/>
      <c r="C521" s="359" t="s">
        <v>108</v>
      </c>
      <c r="D521" s="383">
        <f>SUM(D522:D525)</f>
        <v>6766</v>
      </c>
      <c r="E521" s="361">
        <f>SUM(E522:E525)</f>
        <v>12211</v>
      </c>
      <c r="F521" s="376">
        <f>SUM(F522:F525)</f>
        <v>13326</v>
      </c>
    </row>
    <row r="522" spans="1:6" x14ac:dyDescent="0.25">
      <c r="A522" s="73"/>
      <c r="B522" s="25">
        <v>1</v>
      </c>
      <c r="C522" s="25" t="s">
        <v>169</v>
      </c>
      <c r="D522" s="66">
        <v>6766</v>
      </c>
      <c r="E522" s="25">
        <v>6766</v>
      </c>
      <c r="F522" s="124">
        <v>7881</v>
      </c>
    </row>
    <row r="523" spans="1:6" x14ac:dyDescent="0.25">
      <c r="A523" s="74"/>
      <c r="B523" s="50">
        <v>2</v>
      </c>
      <c r="C523" s="50" t="s">
        <v>254</v>
      </c>
      <c r="D523" s="129"/>
      <c r="E523" s="50"/>
      <c r="F523" s="125"/>
    </row>
    <row r="524" spans="1:6" x14ac:dyDescent="0.25">
      <c r="A524" s="74"/>
      <c r="B524" s="50">
        <v>3</v>
      </c>
      <c r="C524" s="50" t="s">
        <v>170</v>
      </c>
      <c r="D524" s="129"/>
      <c r="E524" s="50"/>
      <c r="F524" s="125"/>
    </row>
    <row r="525" spans="1:6" x14ac:dyDescent="0.25">
      <c r="A525" s="74"/>
      <c r="B525" s="50">
        <v>4</v>
      </c>
      <c r="C525" s="50" t="s">
        <v>171</v>
      </c>
      <c r="D525" s="129"/>
      <c r="E525" s="50">
        <v>5445</v>
      </c>
      <c r="F525" s="125">
        <v>5445</v>
      </c>
    </row>
    <row r="526" spans="1:6" ht="13.8" x14ac:dyDescent="0.3">
      <c r="A526" s="83">
        <v>2</v>
      </c>
      <c r="B526" s="84"/>
      <c r="C526" s="84" t="s">
        <v>110</v>
      </c>
      <c r="D526" s="141">
        <f>SUM(D527:D528)</f>
        <v>0</v>
      </c>
      <c r="E526" s="118">
        <f>SUM(E527:E528)</f>
        <v>684</v>
      </c>
      <c r="F526" s="135">
        <f>SUM(F527:F528)</f>
        <v>1075</v>
      </c>
    </row>
    <row r="527" spans="1:6" x14ac:dyDescent="0.25">
      <c r="A527" s="74"/>
      <c r="B527" s="50">
        <v>1</v>
      </c>
      <c r="C527" s="50" t="s">
        <v>184</v>
      </c>
      <c r="D527" s="129"/>
      <c r="E527" s="50">
        <v>684</v>
      </c>
      <c r="F527" s="125">
        <v>1075</v>
      </c>
    </row>
    <row r="528" spans="1:6" x14ac:dyDescent="0.25">
      <c r="A528" s="81"/>
      <c r="B528" s="35">
        <v>2</v>
      </c>
      <c r="C528" s="35" t="s">
        <v>185</v>
      </c>
      <c r="D528" s="130"/>
      <c r="E528" s="35"/>
      <c r="F528" s="126"/>
    </row>
    <row r="529" spans="1:6" ht="13.8" x14ac:dyDescent="0.3">
      <c r="A529" s="83">
        <v>3</v>
      </c>
      <c r="B529" s="50"/>
      <c r="C529" s="84" t="s">
        <v>449</v>
      </c>
      <c r="D529" s="141">
        <v>77043</v>
      </c>
      <c r="E529" s="118">
        <v>87660</v>
      </c>
      <c r="F529" s="135">
        <v>87660</v>
      </c>
    </row>
    <row r="530" spans="1:6" ht="14.4" thickBot="1" x14ac:dyDescent="0.35">
      <c r="A530" s="208">
        <v>4</v>
      </c>
      <c r="B530" s="158"/>
      <c r="C530" s="158" t="s">
        <v>186</v>
      </c>
      <c r="D530" s="365">
        <v>112023</v>
      </c>
      <c r="E530" s="366">
        <v>114688</v>
      </c>
      <c r="F530" s="377">
        <v>93104</v>
      </c>
    </row>
    <row r="531" spans="1:6" ht="13.8" thickBot="1" x14ac:dyDescent="0.3">
      <c r="A531" s="87"/>
      <c r="B531" s="40"/>
      <c r="C531" s="86" t="s">
        <v>78</v>
      </c>
      <c r="D531" s="132">
        <f>SUM(D521+D526+D529+D530)</f>
        <v>195832</v>
      </c>
      <c r="E531" s="86">
        <f>SUM(E521+E526+E529+E530)</f>
        <v>215243</v>
      </c>
      <c r="F531" s="115">
        <f>SUM(F521+F526+F529+F530)</f>
        <v>195165</v>
      </c>
    </row>
    <row r="532" spans="1:6" ht="13.8" thickBot="1" x14ac:dyDescent="0.3">
      <c r="A532" s="80"/>
      <c r="B532" s="34"/>
      <c r="C532" s="86" t="s">
        <v>172</v>
      </c>
      <c r="D532" s="342"/>
      <c r="E532" s="34"/>
      <c r="F532" s="91"/>
    </row>
    <row r="533" spans="1:6" ht="13.8" x14ac:dyDescent="0.3">
      <c r="A533" s="378">
        <v>5</v>
      </c>
      <c r="B533" s="379"/>
      <c r="C533" s="379" t="s">
        <v>173</v>
      </c>
      <c r="D533" s="380">
        <f>SUM(D534:D536)</f>
        <v>176296</v>
      </c>
      <c r="E533" s="381">
        <f>SUM(E534:E536)</f>
        <v>184489</v>
      </c>
      <c r="F533" s="382">
        <f>SUM(F534:F536)</f>
        <v>179861</v>
      </c>
    </row>
    <row r="534" spans="1:6" x14ac:dyDescent="0.25">
      <c r="A534" s="84"/>
      <c r="B534" s="84">
        <v>1</v>
      </c>
      <c r="C534" s="50" t="s">
        <v>118</v>
      </c>
      <c r="D534" s="129">
        <v>101453</v>
      </c>
      <c r="E534" s="50">
        <v>104399</v>
      </c>
      <c r="F534" s="125">
        <v>102207</v>
      </c>
    </row>
    <row r="535" spans="1:6" x14ac:dyDescent="0.25">
      <c r="A535" s="73"/>
      <c r="B535" s="25">
        <v>2</v>
      </c>
      <c r="C535" s="25" t="s">
        <v>174</v>
      </c>
      <c r="D535" s="66">
        <v>29797</v>
      </c>
      <c r="E535" s="25">
        <v>30683</v>
      </c>
      <c r="F535" s="124">
        <v>29831</v>
      </c>
    </row>
    <row r="536" spans="1:6" x14ac:dyDescent="0.25">
      <c r="A536" s="74"/>
      <c r="B536" s="50">
        <v>3</v>
      </c>
      <c r="C536" s="50" t="s">
        <v>120</v>
      </c>
      <c r="D536" s="129">
        <v>45046</v>
      </c>
      <c r="E536" s="50">
        <v>49407</v>
      </c>
      <c r="F536" s="125">
        <v>47823</v>
      </c>
    </row>
    <row r="537" spans="1:6" ht="13.8" x14ac:dyDescent="0.3">
      <c r="A537" s="88">
        <v>6</v>
      </c>
      <c r="B537" s="89"/>
      <c r="C537" s="89" t="s">
        <v>175</v>
      </c>
      <c r="D537" s="163">
        <f>SUM(D538:D540)</f>
        <v>1750</v>
      </c>
      <c r="E537" s="143">
        <f>SUM(E538:E540)</f>
        <v>1750</v>
      </c>
      <c r="F537" s="142">
        <f>SUM(F538:F540)</f>
        <v>1841</v>
      </c>
    </row>
    <row r="538" spans="1:6" x14ac:dyDescent="0.25">
      <c r="A538" s="50"/>
      <c r="B538" s="50">
        <v>1</v>
      </c>
      <c r="C538" s="50" t="s">
        <v>187</v>
      </c>
      <c r="D538" s="129"/>
      <c r="E538" s="50"/>
      <c r="F538" s="125"/>
    </row>
    <row r="539" spans="1:6" x14ac:dyDescent="0.25">
      <c r="A539" s="25"/>
      <c r="B539" s="25">
        <v>2</v>
      </c>
      <c r="C539" s="25" t="s">
        <v>188</v>
      </c>
      <c r="D539" s="66"/>
      <c r="E539" s="25"/>
      <c r="F539" s="124">
        <v>100</v>
      </c>
    </row>
    <row r="540" spans="1:6" x14ac:dyDescent="0.25">
      <c r="A540" s="50"/>
      <c r="B540" s="50">
        <v>3</v>
      </c>
      <c r="C540" s="50" t="s">
        <v>178</v>
      </c>
      <c r="D540" s="236">
        <v>1750</v>
      </c>
      <c r="E540" s="144">
        <v>1750</v>
      </c>
      <c r="F540" s="134">
        <v>1741</v>
      </c>
    </row>
    <row r="541" spans="1:6" ht="13.8" x14ac:dyDescent="0.3">
      <c r="A541" s="84">
        <v>7</v>
      </c>
      <c r="B541" s="84"/>
      <c r="C541" s="84" t="s">
        <v>179</v>
      </c>
      <c r="D541" s="141">
        <f>SUM(D542:D544)</f>
        <v>17786</v>
      </c>
      <c r="E541" s="118">
        <f>SUM(E542:E544)</f>
        <v>29004</v>
      </c>
      <c r="F541" s="135">
        <f>SUM(F542:F544)</f>
        <v>13463</v>
      </c>
    </row>
    <row r="542" spans="1:6" x14ac:dyDescent="0.25">
      <c r="A542" s="50"/>
      <c r="B542" s="50">
        <v>1</v>
      </c>
      <c r="C542" s="50" t="s">
        <v>156</v>
      </c>
      <c r="D542" s="129">
        <v>2180</v>
      </c>
      <c r="E542" s="50">
        <v>13398</v>
      </c>
      <c r="F542" s="125">
        <v>2404</v>
      </c>
    </row>
    <row r="543" spans="1:6" x14ac:dyDescent="0.25">
      <c r="A543" s="50"/>
      <c r="B543" s="50">
        <v>2</v>
      </c>
      <c r="C543" s="50" t="s">
        <v>161</v>
      </c>
      <c r="D543" s="129">
        <v>15606</v>
      </c>
      <c r="E543" s="50">
        <v>15606</v>
      </c>
      <c r="F543" s="125">
        <v>11059</v>
      </c>
    </row>
    <row r="544" spans="1:6" ht="13.8" thickBot="1" x14ac:dyDescent="0.3">
      <c r="A544" s="35"/>
      <c r="B544" s="35">
        <v>3</v>
      </c>
      <c r="C544" s="35" t="s">
        <v>450</v>
      </c>
      <c r="D544" s="130"/>
      <c r="E544" s="35"/>
      <c r="F544" s="126"/>
    </row>
    <row r="545" spans="1:6" ht="13.8" thickBot="1" x14ac:dyDescent="0.3">
      <c r="A545" s="87"/>
      <c r="B545" s="40"/>
      <c r="C545" s="86" t="s">
        <v>183</v>
      </c>
      <c r="D545" s="132">
        <f>SUM(D533+D537+D541)</f>
        <v>195832</v>
      </c>
      <c r="E545" s="86">
        <f>SUM(E533+E537+E541)</f>
        <v>215243</v>
      </c>
      <c r="F545" s="115">
        <f>SUM(F533+F537+F541)</f>
        <v>195165</v>
      </c>
    </row>
    <row r="546" spans="1:6" ht="13.8" thickBot="1" x14ac:dyDescent="0.3">
      <c r="A546" s="55" t="s">
        <v>189</v>
      </c>
      <c r="B546" s="86"/>
      <c r="C546" s="86"/>
      <c r="D546" s="132">
        <v>40</v>
      </c>
      <c r="E546" s="86">
        <v>40</v>
      </c>
      <c r="F546" s="115">
        <v>40</v>
      </c>
    </row>
    <row r="549" spans="1:6" x14ac:dyDescent="0.25">
      <c r="C549" s="23"/>
    </row>
    <row r="551" spans="1:6" ht="13.8" thickBot="1" x14ac:dyDescent="0.3">
      <c r="A551" s="23"/>
      <c r="B551" s="23"/>
      <c r="C551" s="23"/>
      <c r="D551" s="23"/>
      <c r="E551" s="23"/>
      <c r="F551" s="23" t="s">
        <v>233</v>
      </c>
    </row>
    <row r="552" spans="1:6" x14ac:dyDescent="0.25">
      <c r="A552" s="343" t="s">
        <v>447</v>
      </c>
      <c r="B552" s="77"/>
      <c r="C552" s="31" t="s">
        <v>163</v>
      </c>
      <c r="D552" s="29"/>
      <c r="E552" s="30"/>
      <c r="F552" s="77"/>
    </row>
    <row r="553" spans="1:6" ht="13.8" thickBot="1" x14ac:dyDescent="0.3">
      <c r="A553" s="344" t="s">
        <v>448</v>
      </c>
      <c r="B553" s="71"/>
      <c r="C553" s="79" t="s">
        <v>453</v>
      </c>
      <c r="D553" s="150"/>
      <c r="E553" s="128"/>
      <c r="F553" s="345"/>
    </row>
    <row r="554" spans="1:6" ht="13.8" thickBot="1" x14ac:dyDescent="0.3">
      <c r="A554" s="23"/>
      <c r="B554" s="23"/>
      <c r="C554" s="23"/>
      <c r="D554" s="23"/>
      <c r="E554" s="23"/>
      <c r="F554" s="23"/>
    </row>
    <row r="555" spans="1:6" x14ac:dyDescent="0.25">
      <c r="A555" s="67" t="s">
        <v>164</v>
      </c>
      <c r="B555" s="28" t="s">
        <v>166</v>
      </c>
      <c r="C555" s="41"/>
      <c r="D555" s="42"/>
      <c r="E555" s="28"/>
      <c r="F555" s="32"/>
    </row>
    <row r="556" spans="1:6" x14ac:dyDescent="0.25">
      <c r="A556" s="68" t="s">
        <v>165</v>
      </c>
      <c r="B556" s="33" t="s">
        <v>6</v>
      </c>
      <c r="C556" s="232" t="s">
        <v>167</v>
      </c>
      <c r="D556" s="348" t="s">
        <v>405</v>
      </c>
      <c r="E556" s="349" t="s">
        <v>415</v>
      </c>
      <c r="F556" s="372" t="s">
        <v>415</v>
      </c>
    </row>
    <row r="557" spans="1:6" ht="13.8" thickBot="1" x14ac:dyDescent="0.3">
      <c r="A557" s="69"/>
      <c r="B557" s="70"/>
      <c r="C557" s="70" t="s">
        <v>168</v>
      </c>
      <c r="D557" s="351" t="s">
        <v>6</v>
      </c>
      <c r="E557" s="352" t="s">
        <v>444</v>
      </c>
      <c r="F557" s="373" t="s">
        <v>257</v>
      </c>
    </row>
    <row r="558" spans="1:6" ht="13.8" thickBot="1" x14ac:dyDescent="0.3">
      <c r="A558" s="62">
        <v>1</v>
      </c>
      <c r="B558" s="63">
        <v>2</v>
      </c>
      <c r="C558" s="210">
        <v>3</v>
      </c>
      <c r="D558" s="114">
        <v>4</v>
      </c>
      <c r="E558" s="211">
        <v>5</v>
      </c>
      <c r="F558" s="212">
        <v>6</v>
      </c>
    </row>
    <row r="559" spans="1:6" ht="13.8" thickBot="1" x14ac:dyDescent="0.3">
      <c r="A559" s="72"/>
      <c r="B559" s="86"/>
      <c r="C559" s="86" t="s">
        <v>105</v>
      </c>
      <c r="D559" s="356"/>
      <c r="E559" s="99"/>
      <c r="F559" s="374"/>
    </row>
    <row r="560" spans="1:6" ht="13.8" x14ac:dyDescent="0.3">
      <c r="A560" s="358">
        <v>1</v>
      </c>
      <c r="B560" s="359"/>
      <c r="C560" s="359" t="s">
        <v>108</v>
      </c>
      <c r="D560" s="360">
        <f>SUM(D561:D564)</f>
        <v>5568</v>
      </c>
      <c r="E560" s="361">
        <f>SUM(E561:E564)</f>
        <v>9110</v>
      </c>
      <c r="F560" s="376">
        <f>SUM(F561:F564)</f>
        <v>9542</v>
      </c>
    </row>
    <row r="561" spans="1:6" x14ac:dyDescent="0.25">
      <c r="A561" s="73"/>
      <c r="B561" s="25">
        <v>1</v>
      </c>
      <c r="C561" s="25" t="s">
        <v>169</v>
      </c>
      <c r="D561" s="66">
        <v>5568</v>
      </c>
      <c r="E561" s="25">
        <v>5568</v>
      </c>
      <c r="F561" s="124">
        <v>6000</v>
      </c>
    </row>
    <row r="562" spans="1:6" x14ac:dyDescent="0.25">
      <c r="A562" s="74"/>
      <c r="B562" s="50">
        <v>2</v>
      </c>
      <c r="C562" s="50" t="s">
        <v>254</v>
      </c>
      <c r="D562" s="129"/>
      <c r="E562" s="50"/>
      <c r="F562" s="125"/>
    </row>
    <row r="563" spans="1:6" x14ac:dyDescent="0.25">
      <c r="A563" s="74"/>
      <c r="B563" s="50">
        <v>3</v>
      </c>
      <c r="C563" s="50" t="s">
        <v>170</v>
      </c>
      <c r="D563" s="129"/>
      <c r="E563" s="50"/>
      <c r="F563" s="125"/>
    </row>
    <row r="564" spans="1:6" x14ac:dyDescent="0.25">
      <c r="A564" s="74"/>
      <c r="B564" s="50">
        <v>4</v>
      </c>
      <c r="C564" s="50" t="s">
        <v>171</v>
      </c>
      <c r="D564" s="129"/>
      <c r="E564" s="50">
        <v>3542</v>
      </c>
      <c r="F564" s="125">
        <v>3542</v>
      </c>
    </row>
    <row r="565" spans="1:6" x14ac:dyDescent="0.25">
      <c r="A565" s="83">
        <v>2</v>
      </c>
      <c r="B565" s="84"/>
      <c r="C565" s="84" t="s">
        <v>110</v>
      </c>
      <c r="D565" s="235">
        <f>SUM(D566:D567)</f>
        <v>0</v>
      </c>
      <c r="E565" s="113">
        <f>SUM(E566:E567)</f>
        <v>142</v>
      </c>
      <c r="F565" s="155">
        <f>SUM(F566:F567)</f>
        <v>142</v>
      </c>
    </row>
    <row r="566" spans="1:6" x14ac:dyDescent="0.25">
      <c r="A566" s="74"/>
      <c r="B566" s="50">
        <v>1</v>
      </c>
      <c r="C566" s="50" t="s">
        <v>184</v>
      </c>
      <c r="D566" s="129"/>
      <c r="E566" s="50"/>
      <c r="F566" s="125"/>
    </row>
    <row r="567" spans="1:6" x14ac:dyDescent="0.25">
      <c r="A567" s="81"/>
      <c r="B567" s="35">
        <v>2</v>
      </c>
      <c r="C567" s="35" t="s">
        <v>185</v>
      </c>
      <c r="D567" s="130"/>
      <c r="E567" s="35">
        <v>142</v>
      </c>
      <c r="F567" s="126">
        <v>142</v>
      </c>
    </row>
    <row r="568" spans="1:6" ht="13.8" x14ac:dyDescent="0.3">
      <c r="A568" s="83">
        <v>3</v>
      </c>
      <c r="B568" s="50"/>
      <c r="C568" s="84" t="s">
        <v>449</v>
      </c>
      <c r="D568" s="141">
        <v>36891</v>
      </c>
      <c r="E568" s="118">
        <v>43998</v>
      </c>
      <c r="F568" s="135">
        <v>43998</v>
      </c>
    </row>
    <row r="569" spans="1:6" ht="14.4" thickBot="1" x14ac:dyDescent="0.35">
      <c r="A569" s="208">
        <v>4</v>
      </c>
      <c r="B569" s="158"/>
      <c r="C569" s="158" t="s">
        <v>186</v>
      </c>
      <c r="D569" s="365">
        <v>61428</v>
      </c>
      <c r="E569" s="366">
        <v>57052</v>
      </c>
      <c r="F569" s="377">
        <v>48118</v>
      </c>
    </row>
    <row r="570" spans="1:6" ht="13.8" thickBot="1" x14ac:dyDescent="0.3">
      <c r="A570" s="87"/>
      <c r="B570" s="40"/>
      <c r="C570" s="86" t="s">
        <v>78</v>
      </c>
      <c r="D570" s="132">
        <f>SUM(D560+D565+D568+D569)</f>
        <v>103887</v>
      </c>
      <c r="E570" s="86">
        <f>SUM(E560+E565+E568+E569)</f>
        <v>110302</v>
      </c>
      <c r="F570" s="115">
        <f>SUM(F560+F565+F568+F569)</f>
        <v>101800</v>
      </c>
    </row>
    <row r="571" spans="1:6" ht="13.8" thickBot="1" x14ac:dyDescent="0.3">
      <c r="A571" s="80"/>
      <c r="B571" s="34"/>
      <c r="C571" s="86" t="s">
        <v>172</v>
      </c>
      <c r="D571" s="342"/>
      <c r="E571" s="34"/>
      <c r="F571" s="91"/>
    </row>
    <row r="572" spans="1:6" ht="13.8" x14ac:dyDescent="0.3">
      <c r="A572" s="378">
        <v>5</v>
      </c>
      <c r="B572" s="379"/>
      <c r="C572" s="379" t="s">
        <v>173</v>
      </c>
      <c r="D572" s="380">
        <f>SUM(D573:D575)</f>
        <v>99081</v>
      </c>
      <c r="E572" s="381">
        <f>SUM(E573:E575)</f>
        <v>103654</v>
      </c>
      <c r="F572" s="382">
        <f>SUM(F573:F575)</f>
        <v>99922</v>
      </c>
    </row>
    <row r="573" spans="1:6" x14ac:dyDescent="0.25">
      <c r="A573" s="84"/>
      <c r="B573" s="50">
        <v>1</v>
      </c>
      <c r="C573" s="50" t="s">
        <v>118</v>
      </c>
      <c r="D573" s="129">
        <v>56484</v>
      </c>
      <c r="E573" s="50">
        <v>58294</v>
      </c>
      <c r="F573" s="125">
        <v>57290</v>
      </c>
    </row>
    <row r="574" spans="1:6" x14ac:dyDescent="0.25">
      <c r="A574" s="73"/>
      <c r="B574" s="25">
        <v>2</v>
      </c>
      <c r="C574" s="25" t="s">
        <v>174</v>
      </c>
      <c r="D574" s="66">
        <v>16457</v>
      </c>
      <c r="E574" s="25">
        <v>17036</v>
      </c>
      <c r="F574" s="124">
        <v>16768</v>
      </c>
    </row>
    <row r="575" spans="1:6" x14ac:dyDescent="0.25">
      <c r="A575" s="74"/>
      <c r="B575" s="50">
        <v>3</v>
      </c>
      <c r="C575" s="50" t="s">
        <v>120</v>
      </c>
      <c r="D575" s="129">
        <v>26140</v>
      </c>
      <c r="E575" s="50">
        <v>28324</v>
      </c>
      <c r="F575" s="125">
        <v>25864</v>
      </c>
    </row>
    <row r="576" spans="1:6" ht="13.8" x14ac:dyDescent="0.3">
      <c r="A576" s="88">
        <v>6</v>
      </c>
      <c r="B576" s="89"/>
      <c r="C576" s="89" t="s">
        <v>175</v>
      </c>
      <c r="D576" s="163">
        <f>SUM(D577:D579)</f>
        <v>0</v>
      </c>
      <c r="E576" s="143">
        <f>SUM(E577:E579)</f>
        <v>0</v>
      </c>
      <c r="F576" s="142">
        <f>SUM(F577:F579)</f>
        <v>0</v>
      </c>
    </row>
    <row r="577" spans="1:6" x14ac:dyDescent="0.25">
      <c r="A577" s="50"/>
      <c r="B577" s="50">
        <v>1</v>
      </c>
      <c r="C577" s="50" t="s">
        <v>187</v>
      </c>
      <c r="D577" s="129"/>
      <c r="E577" s="50"/>
      <c r="F577" s="125"/>
    </row>
    <row r="578" spans="1:6" x14ac:dyDescent="0.25">
      <c r="A578" s="25"/>
      <c r="B578" s="25">
        <v>2</v>
      </c>
      <c r="C578" s="25" t="s">
        <v>188</v>
      </c>
      <c r="D578" s="66"/>
      <c r="E578" s="25"/>
      <c r="F578" s="124"/>
    </row>
    <row r="579" spans="1:6" x14ac:dyDescent="0.25">
      <c r="A579" s="50"/>
      <c r="B579" s="50">
        <v>3</v>
      </c>
      <c r="C579" s="50" t="s">
        <v>178</v>
      </c>
      <c r="D579" s="236"/>
      <c r="E579" s="144"/>
      <c r="F579" s="134"/>
    </row>
    <row r="580" spans="1:6" ht="13.8" x14ac:dyDescent="0.3">
      <c r="A580" s="84">
        <v>7</v>
      </c>
      <c r="B580" s="84"/>
      <c r="C580" s="84" t="s">
        <v>179</v>
      </c>
      <c r="D580" s="141">
        <f>SUM(D581:D583)</f>
        <v>4806</v>
      </c>
      <c r="E580" s="118">
        <f>SUM(E581:E583)</f>
        <v>6648</v>
      </c>
      <c r="F580" s="135">
        <f>SUM(F581:F583)</f>
        <v>1878</v>
      </c>
    </row>
    <row r="581" spans="1:6" x14ac:dyDescent="0.25">
      <c r="A581" s="50"/>
      <c r="B581" s="50">
        <v>1</v>
      </c>
      <c r="C581" s="50" t="s">
        <v>156</v>
      </c>
      <c r="D581" s="129">
        <v>3350</v>
      </c>
      <c r="E581" s="50">
        <v>5192</v>
      </c>
      <c r="F581" s="125">
        <v>494</v>
      </c>
    </row>
    <row r="582" spans="1:6" x14ac:dyDescent="0.25">
      <c r="A582" s="50"/>
      <c r="B582" s="50">
        <v>2</v>
      </c>
      <c r="C582" s="50" t="s">
        <v>161</v>
      </c>
      <c r="D582" s="129">
        <v>1456</v>
      </c>
      <c r="E582" s="50">
        <v>1456</v>
      </c>
      <c r="F582" s="125">
        <v>1384</v>
      </c>
    </row>
    <row r="583" spans="1:6" ht="13.8" thickBot="1" x14ac:dyDescent="0.3">
      <c r="A583" s="35"/>
      <c r="B583" s="35">
        <v>3</v>
      </c>
      <c r="C583" s="35" t="s">
        <v>450</v>
      </c>
      <c r="D583" s="130"/>
      <c r="E583" s="35"/>
      <c r="F583" s="126"/>
    </row>
    <row r="584" spans="1:6" ht="13.8" thickBot="1" x14ac:dyDescent="0.3">
      <c r="A584" s="87"/>
      <c r="B584" s="40"/>
      <c r="C584" s="86" t="s">
        <v>183</v>
      </c>
      <c r="D584" s="132">
        <f>SUM(D572+D576+D580)</f>
        <v>103887</v>
      </c>
      <c r="E584" s="86">
        <f>SUM(E572+E576+E580)</f>
        <v>110302</v>
      </c>
      <c r="F584" s="115">
        <f>SUM(F572+F576+F580)</f>
        <v>101800</v>
      </c>
    </row>
    <row r="585" spans="1:6" ht="13.8" thickBot="1" x14ac:dyDescent="0.3">
      <c r="A585" s="55" t="s">
        <v>189</v>
      </c>
      <c r="B585" s="86"/>
      <c r="C585" s="86"/>
      <c r="D585" s="132">
        <v>23.5</v>
      </c>
      <c r="E585" s="86">
        <v>23.5</v>
      </c>
      <c r="F585" s="115">
        <v>23.5</v>
      </c>
    </row>
    <row r="588" spans="1:6" x14ac:dyDescent="0.25">
      <c r="C588" s="23"/>
    </row>
    <row r="590" spans="1:6" ht="13.8" thickBot="1" x14ac:dyDescent="0.3">
      <c r="D590" s="23"/>
      <c r="E590" s="23"/>
      <c r="F590" s="23" t="s">
        <v>231</v>
      </c>
    </row>
    <row r="591" spans="1:6" x14ac:dyDescent="0.25">
      <c r="A591" s="343" t="s">
        <v>447</v>
      </c>
      <c r="B591" s="77"/>
      <c r="C591" s="31" t="s">
        <v>163</v>
      </c>
      <c r="D591" s="29"/>
      <c r="E591" s="30"/>
      <c r="F591" s="77"/>
    </row>
    <row r="592" spans="1:6" ht="13.8" thickBot="1" x14ac:dyDescent="0.3">
      <c r="A592" s="344" t="s">
        <v>448</v>
      </c>
      <c r="B592" s="71"/>
      <c r="C592" s="79" t="s">
        <v>193</v>
      </c>
      <c r="D592" s="150"/>
      <c r="E592" s="128"/>
      <c r="F592" s="345"/>
    </row>
    <row r="593" spans="1:6" ht="13.8" thickBot="1" x14ac:dyDescent="0.3">
      <c r="A593" s="23"/>
      <c r="B593" s="23"/>
      <c r="C593" s="23"/>
      <c r="D593" s="23"/>
      <c r="E593" s="23"/>
      <c r="F593" s="23"/>
    </row>
    <row r="594" spans="1:6" x14ac:dyDescent="0.25">
      <c r="A594" s="67" t="s">
        <v>164</v>
      </c>
      <c r="B594" s="28" t="s">
        <v>166</v>
      </c>
      <c r="C594" s="41"/>
      <c r="D594" s="42"/>
      <c r="E594" s="28"/>
      <c r="F594" s="32"/>
    </row>
    <row r="595" spans="1:6" x14ac:dyDescent="0.25">
      <c r="A595" s="68" t="s">
        <v>165</v>
      </c>
      <c r="B595" s="519" t="s">
        <v>6</v>
      </c>
      <c r="C595" s="232" t="s">
        <v>167</v>
      </c>
      <c r="D595" s="348" t="s">
        <v>405</v>
      </c>
      <c r="E595" s="349" t="s">
        <v>415</v>
      </c>
      <c r="F595" s="372" t="s">
        <v>415</v>
      </c>
    </row>
    <row r="596" spans="1:6" ht="13.8" thickBot="1" x14ac:dyDescent="0.3">
      <c r="A596" s="69"/>
      <c r="B596" s="70"/>
      <c r="C596" s="70" t="s">
        <v>168</v>
      </c>
      <c r="D596" s="351" t="s">
        <v>6</v>
      </c>
      <c r="E596" s="352" t="s">
        <v>444</v>
      </c>
      <c r="F596" s="373" t="s">
        <v>257</v>
      </c>
    </row>
    <row r="597" spans="1:6" ht="13.8" thickBot="1" x14ac:dyDescent="0.3">
      <c r="A597" s="62">
        <v>1</v>
      </c>
      <c r="B597" s="63">
        <v>2</v>
      </c>
      <c r="C597" s="210">
        <v>3</v>
      </c>
      <c r="D597" s="114">
        <v>4</v>
      </c>
      <c r="E597" s="211">
        <v>5</v>
      </c>
      <c r="F597" s="212">
        <v>6</v>
      </c>
    </row>
    <row r="598" spans="1:6" ht="13.8" thickBot="1" x14ac:dyDescent="0.3">
      <c r="A598" s="72"/>
      <c r="B598" s="86"/>
      <c r="C598" s="86" t="s">
        <v>105</v>
      </c>
      <c r="D598" s="356"/>
      <c r="E598" s="99"/>
      <c r="F598" s="374"/>
    </row>
    <row r="599" spans="1:6" ht="13.8" x14ac:dyDescent="0.3">
      <c r="A599" s="358">
        <v>1</v>
      </c>
      <c r="B599" s="359"/>
      <c r="C599" s="359" t="s">
        <v>108</v>
      </c>
      <c r="D599" s="383">
        <f>SUM(D600:D603)</f>
        <v>2339</v>
      </c>
      <c r="E599" s="361">
        <f>SUM(E600:E603)</f>
        <v>2628</v>
      </c>
      <c r="F599" s="376">
        <f>SUM(F600:F603)</f>
        <v>2766</v>
      </c>
    </row>
    <row r="600" spans="1:6" x14ac:dyDescent="0.25">
      <c r="A600" s="73"/>
      <c r="B600" s="25">
        <v>1</v>
      </c>
      <c r="C600" s="25" t="s">
        <v>169</v>
      </c>
      <c r="D600" s="66">
        <v>2339</v>
      </c>
      <c r="E600" s="25">
        <v>2339</v>
      </c>
      <c r="F600" s="124">
        <v>2477</v>
      </c>
    </row>
    <row r="601" spans="1:6" x14ac:dyDescent="0.25">
      <c r="A601" s="74"/>
      <c r="B601" s="50">
        <v>2</v>
      </c>
      <c r="C601" s="50" t="s">
        <v>254</v>
      </c>
      <c r="D601" s="129"/>
      <c r="E601" s="50"/>
      <c r="F601" s="125"/>
    </row>
    <row r="602" spans="1:6" x14ac:dyDescent="0.25">
      <c r="A602" s="74"/>
      <c r="B602" s="50">
        <v>3</v>
      </c>
      <c r="C602" s="50" t="s">
        <v>170</v>
      </c>
      <c r="D602" s="129"/>
      <c r="E602" s="50"/>
      <c r="F602" s="125"/>
    </row>
    <row r="603" spans="1:6" x14ac:dyDescent="0.25">
      <c r="A603" s="74"/>
      <c r="B603" s="50">
        <v>4</v>
      </c>
      <c r="C603" s="50" t="s">
        <v>171</v>
      </c>
      <c r="D603" s="129"/>
      <c r="E603" s="50">
        <v>289</v>
      </c>
      <c r="F603" s="125">
        <v>289</v>
      </c>
    </row>
    <row r="604" spans="1:6" ht="13.8" x14ac:dyDescent="0.3">
      <c r="A604" s="83">
        <v>2</v>
      </c>
      <c r="B604" s="84"/>
      <c r="C604" s="84" t="s">
        <v>110</v>
      </c>
      <c r="D604" s="141">
        <f>SUM(D605:D606)</f>
        <v>0</v>
      </c>
      <c r="E604" s="118">
        <f>SUM(E605:E606)</f>
        <v>0</v>
      </c>
      <c r="F604" s="135">
        <f>SUM(F605:F606)</f>
        <v>0</v>
      </c>
    </row>
    <row r="605" spans="1:6" x14ac:dyDescent="0.25">
      <c r="A605" s="74"/>
      <c r="B605" s="50">
        <v>1</v>
      </c>
      <c r="C605" s="50" t="s">
        <v>184</v>
      </c>
      <c r="D605" s="129"/>
      <c r="E605" s="50"/>
      <c r="F605" s="125"/>
    </row>
    <row r="606" spans="1:6" x14ac:dyDescent="0.25">
      <c r="A606" s="81"/>
      <c r="B606" s="35">
        <v>2</v>
      </c>
      <c r="C606" s="35" t="s">
        <v>185</v>
      </c>
      <c r="D606" s="130"/>
      <c r="E606" s="35"/>
      <c r="F606" s="126"/>
    </row>
    <row r="607" spans="1:6" ht="13.8" x14ac:dyDescent="0.3">
      <c r="A607" s="83">
        <v>3</v>
      </c>
      <c r="B607" s="50"/>
      <c r="C607" s="84" t="s">
        <v>449</v>
      </c>
      <c r="D607" s="141">
        <v>5622</v>
      </c>
      <c r="E607" s="118">
        <v>7342</v>
      </c>
      <c r="F607" s="135">
        <v>7342</v>
      </c>
    </row>
    <row r="608" spans="1:6" ht="14.4" thickBot="1" x14ac:dyDescent="0.35">
      <c r="A608" s="208">
        <v>4</v>
      </c>
      <c r="B608" s="158"/>
      <c r="C608" s="158" t="s">
        <v>186</v>
      </c>
      <c r="D608" s="365">
        <v>42369</v>
      </c>
      <c r="E608" s="366">
        <v>41119</v>
      </c>
      <c r="F608" s="377">
        <v>39202</v>
      </c>
    </row>
    <row r="609" spans="1:6" ht="13.8" thickBot="1" x14ac:dyDescent="0.3">
      <c r="A609" s="87"/>
      <c r="B609" s="40"/>
      <c r="C609" s="86" t="s">
        <v>78</v>
      </c>
      <c r="D609" s="132">
        <f>SUM(D599+D604+D607+D608)</f>
        <v>50330</v>
      </c>
      <c r="E609" s="86">
        <f>SUM(E599+E604+E607+E608)</f>
        <v>51089</v>
      </c>
      <c r="F609" s="115">
        <f>SUM(F599+F604+F607+F608)</f>
        <v>49310</v>
      </c>
    </row>
    <row r="610" spans="1:6" ht="13.8" thickBot="1" x14ac:dyDescent="0.3">
      <c r="A610" s="80"/>
      <c r="B610" s="34"/>
      <c r="C610" s="86" t="s">
        <v>172</v>
      </c>
      <c r="D610" s="342"/>
      <c r="E610" s="34"/>
      <c r="F610" s="91"/>
    </row>
    <row r="611" spans="1:6" ht="13.8" x14ac:dyDescent="0.3">
      <c r="A611" s="378">
        <v>5</v>
      </c>
      <c r="B611" s="379"/>
      <c r="C611" s="379" t="s">
        <v>173</v>
      </c>
      <c r="D611" s="380">
        <f>SUM(D612:D614)</f>
        <v>44015</v>
      </c>
      <c r="E611" s="381">
        <f>SUM(E612:E614)</f>
        <v>44757</v>
      </c>
      <c r="F611" s="382">
        <f>SUM(F612:F614)</f>
        <v>44447</v>
      </c>
    </row>
    <row r="612" spans="1:6" x14ac:dyDescent="0.25">
      <c r="A612" s="84"/>
      <c r="B612" s="50">
        <v>1</v>
      </c>
      <c r="C612" s="50" t="s">
        <v>118</v>
      </c>
      <c r="D612" s="129">
        <v>19488</v>
      </c>
      <c r="E612" s="50">
        <v>19869</v>
      </c>
      <c r="F612" s="125">
        <v>18831</v>
      </c>
    </row>
    <row r="613" spans="1:6" x14ac:dyDescent="0.25">
      <c r="A613" s="73"/>
      <c r="B613" s="25">
        <v>2</v>
      </c>
      <c r="C613" s="25" t="s">
        <v>174</v>
      </c>
      <c r="D613" s="66">
        <v>5597</v>
      </c>
      <c r="E613" s="25">
        <v>5719</v>
      </c>
      <c r="F613" s="124">
        <v>5064</v>
      </c>
    </row>
    <row r="614" spans="1:6" x14ac:dyDescent="0.25">
      <c r="A614" s="74"/>
      <c r="B614" s="50">
        <v>3</v>
      </c>
      <c r="C614" s="50" t="s">
        <v>120</v>
      </c>
      <c r="D614" s="129">
        <v>18930</v>
      </c>
      <c r="E614" s="50">
        <v>19169</v>
      </c>
      <c r="F614" s="125">
        <v>20552</v>
      </c>
    </row>
    <row r="615" spans="1:6" ht="13.8" x14ac:dyDescent="0.3">
      <c r="A615" s="88">
        <v>6</v>
      </c>
      <c r="B615" s="89"/>
      <c r="C615" s="89" t="s">
        <v>175</v>
      </c>
      <c r="D615" s="163">
        <f>SUM(D616:D618)</f>
        <v>0</v>
      </c>
      <c r="E615" s="143">
        <f>SUM(E616:E618)</f>
        <v>0</v>
      </c>
      <c r="F615" s="142">
        <f>SUM(F616:F618)</f>
        <v>100</v>
      </c>
    </row>
    <row r="616" spans="1:6" x14ac:dyDescent="0.25">
      <c r="A616" s="50"/>
      <c r="B616" s="50">
        <v>1</v>
      </c>
      <c r="C616" s="50" t="s">
        <v>187</v>
      </c>
      <c r="D616" s="129"/>
      <c r="E616" s="50"/>
      <c r="F616" s="125"/>
    </row>
    <row r="617" spans="1:6" x14ac:dyDescent="0.25">
      <c r="A617" s="25"/>
      <c r="B617" s="25">
        <v>2</v>
      </c>
      <c r="C617" s="25" t="s">
        <v>188</v>
      </c>
      <c r="D617" s="66"/>
      <c r="E617" s="25"/>
      <c r="F617" s="124">
        <v>100</v>
      </c>
    </row>
    <row r="618" spans="1:6" x14ac:dyDescent="0.25">
      <c r="A618" s="50"/>
      <c r="B618" s="50">
        <v>3</v>
      </c>
      <c r="C618" s="50" t="s">
        <v>178</v>
      </c>
      <c r="D618" s="236"/>
      <c r="E618" s="144"/>
      <c r="F618" s="134"/>
    </row>
    <row r="619" spans="1:6" ht="13.8" x14ac:dyDescent="0.3">
      <c r="A619" s="84">
        <v>7</v>
      </c>
      <c r="B619" s="84"/>
      <c r="C619" s="84" t="s">
        <v>179</v>
      </c>
      <c r="D619" s="141">
        <f>SUM(D620:D622)</f>
        <v>6315</v>
      </c>
      <c r="E619" s="118">
        <f>SUM(E620:E622)</f>
        <v>6332</v>
      </c>
      <c r="F619" s="135">
        <f>SUM(F620:F622)</f>
        <v>4762</v>
      </c>
    </row>
    <row r="620" spans="1:6" x14ac:dyDescent="0.25">
      <c r="A620" s="50"/>
      <c r="B620" s="50">
        <v>1</v>
      </c>
      <c r="C620" s="50" t="s">
        <v>156</v>
      </c>
      <c r="D620" s="129">
        <v>2044</v>
      </c>
      <c r="E620" s="50">
        <v>2499</v>
      </c>
      <c r="F620" s="125">
        <v>2397</v>
      </c>
    </row>
    <row r="621" spans="1:6" x14ac:dyDescent="0.25">
      <c r="A621" s="50"/>
      <c r="B621" s="50">
        <v>2</v>
      </c>
      <c r="C621" s="50" t="s">
        <v>161</v>
      </c>
      <c r="D621" s="129">
        <v>4271</v>
      </c>
      <c r="E621" s="50">
        <v>3833</v>
      </c>
      <c r="F621" s="125">
        <v>2365</v>
      </c>
    </row>
    <row r="622" spans="1:6" ht="13.8" thickBot="1" x14ac:dyDescent="0.3">
      <c r="A622" s="35"/>
      <c r="B622" s="35">
        <v>3</v>
      </c>
      <c r="C622" s="35" t="s">
        <v>450</v>
      </c>
      <c r="D622" s="130"/>
      <c r="E622" s="35"/>
      <c r="F622" s="126"/>
    </row>
    <row r="623" spans="1:6" ht="13.8" thickBot="1" x14ac:dyDescent="0.3">
      <c r="A623" s="87"/>
      <c r="B623" s="40"/>
      <c r="C623" s="86" t="s">
        <v>183</v>
      </c>
      <c r="D623" s="132">
        <f>SUM(D611+D615+D619)</f>
        <v>50330</v>
      </c>
      <c r="E623" s="86">
        <f>SUM(E611+E615+E619)</f>
        <v>51089</v>
      </c>
      <c r="F623" s="115">
        <f>SUM(F611+F615+F619)</f>
        <v>49309</v>
      </c>
    </row>
    <row r="624" spans="1:6" ht="13.8" thickBot="1" x14ac:dyDescent="0.3">
      <c r="A624" s="55" t="s">
        <v>189</v>
      </c>
      <c r="B624" s="86"/>
      <c r="C624" s="86"/>
      <c r="D624" s="132">
        <v>7.5</v>
      </c>
      <c r="E624" s="86">
        <v>7.5</v>
      </c>
      <c r="F624" s="115">
        <v>7.5</v>
      </c>
    </row>
    <row r="627" spans="1:6" x14ac:dyDescent="0.25">
      <c r="C627" s="23"/>
    </row>
    <row r="629" spans="1:6" ht="13.8" thickBot="1" x14ac:dyDescent="0.3">
      <c r="D629" s="23"/>
      <c r="E629" s="23"/>
      <c r="F629" s="23" t="s">
        <v>239</v>
      </c>
    </row>
    <row r="630" spans="1:6" x14ac:dyDescent="0.25">
      <c r="A630" s="343" t="s">
        <v>447</v>
      </c>
      <c r="B630" s="77"/>
      <c r="C630" s="31" t="s">
        <v>163</v>
      </c>
      <c r="D630" s="29"/>
      <c r="E630" s="30"/>
      <c r="F630" s="77"/>
    </row>
    <row r="631" spans="1:6" ht="13.8" thickBot="1" x14ac:dyDescent="0.3">
      <c r="A631" s="344" t="s">
        <v>448</v>
      </c>
      <c r="B631" s="71"/>
      <c r="C631" s="79" t="s">
        <v>194</v>
      </c>
      <c r="D631" s="150"/>
      <c r="E631" s="128"/>
      <c r="F631" s="345"/>
    </row>
    <row r="632" spans="1:6" ht="13.8" thickBot="1" x14ac:dyDescent="0.3">
      <c r="A632" s="23"/>
      <c r="B632" s="23"/>
      <c r="C632" s="23"/>
      <c r="D632" s="23"/>
      <c r="E632" s="23"/>
      <c r="F632" s="23"/>
    </row>
    <row r="633" spans="1:6" x14ac:dyDescent="0.25">
      <c r="A633" s="67" t="s">
        <v>164</v>
      </c>
      <c r="B633" s="28" t="s">
        <v>166</v>
      </c>
      <c r="C633" s="41"/>
      <c r="D633" s="42"/>
      <c r="E633" s="28"/>
      <c r="F633" s="32"/>
    </row>
    <row r="634" spans="1:6" x14ac:dyDescent="0.25">
      <c r="A634" s="68" t="s">
        <v>165</v>
      </c>
      <c r="B634" s="33" t="s">
        <v>6</v>
      </c>
      <c r="C634" s="232" t="s">
        <v>167</v>
      </c>
      <c r="D634" s="348" t="s">
        <v>405</v>
      </c>
      <c r="E634" s="349" t="s">
        <v>415</v>
      </c>
      <c r="F634" s="372" t="s">
        <v>415</v>
      </c>
    </row>
    <row r="635" spans="1:6" ht="13.8" thickBot="1" x14ac:dyDescent="0.3">
      <c r="A635" s="69"/>
      <c r="B635" s="70"/>
      <c r="C635" s="70" t="s">
        <v>168</v>
      </c>
      <c r="D635" s="351" t="s">
        <v>6</v>
      </c>
      <c r="E635" s="352" t="s">
        <v>444</v>
      </c>
      <c r="F635" s="373" t="s">
        <v>257</v>
      </c>
    </row>
    <row r="636" spans="1:6" ht="13.8" thickBot="1" x14ac:dyDescent="0.3">
      <c r="A636" s="62">
        <v>1</v>
      </c>
      <c r="B636" s="63">
        <v>2</v>
      </c>
      <c r="C636" s="210">
        <v>3</v>
      </c>
      <c r="D636" s="114">
        <v>4</v>
      </c>
      <c r="E636" s="211">
        <v>5</v>
      </c>
      <c r="F636" s="212">
        <v>6</v>
      </c>
    </row>
    <row r="637" spans="1:6" ht="13.8" thickBot="1" x14ac:dyDescent="0.3">
      <c r="A637" s="72"/>
      <c r="B637" s="86"/>
      <c r="C637" s="86" t="s">
        <v>105</v>
      </c>
      <c r="D637" s="356"/>
      <c r="E637" s="99"/>
      <c r="F637" s="374"/>
    </row>
    <row r="638" spans="1:6" ht="13.8" x14ac:dyDescent="0.3">
      <c r="A638" s="358">
        <v>1</v>
      </c>
      <c r="B638" s="359"/>
      <c r="C638" s="359" t="s">
        <v>108</v>
      </c>
      <c r="D638" s="360">
        <f>SUM(D639:D642)</f>
        <v>5336</v>
      </c>
      <c r="E638" s="361">
        <f>SUM(E639:E642)</f>
        <v>7875</v>
      </c>
      <c r="F638" s="376">
        <f>SUM(F639:F642)</f>
        <v>8179</v>
      </c>
    </row>
    <row r="639" spans="1:6" x14ac:dyDescent="0.25">
      <c r="A639" s="73"/>
      <c r="B639" s="25">
        <v>1</v>
      </c>
      <c r="C639" s="25" t="s">
        <v>169</v>
      </c>
      <c r="D639" s="66">
        <v>4619</v>
      </c>
      <c r="E639" s="25">
        <v>5149</v>
      </c>
      <c r="F639" s="124">
        <v>5453</v>
      </c>
    </row>
    <row r="640" spans="1:6" x14ac:dyDescent="0.25">
      <c r="A640" s="74"/>
      <c r="B640" s="50">
        <v>2</v>
      </c>
      <c r="C640" s="50" t="s">
        <v>254</v>
      </c>
      <c r="D640" s="129"/>
      <c r="E640" s="50"/>
      <c r="F640" s="125"/>
    </row>
    <row r="641" spans="1:6" x14ac:dyDescent="0.25">
      <c r="A641" s="74"/>
      <c r="B641" s="50">
        <v>3</v>
      </c>
      <c r="C641" s="50" t="s">
        <v>170</v>
      </c>
      <c r="D641" s="129"/>
      <c r="E641" s="50"/>
      <c r="F641" s="125"/>
    </row>
    <row r="642" spans="1:6" x14ac:dyDescent="0.25">
      <c r="A642" s="74"/>
      <c r="B642" s="50">
        <v>4</v>
      </c>
      <c r="C642" s="50" t="s">
        <v>171</v>
      </c>
      <c r="D642" s="129">
        <v>717</v>
      </c>
      <c r="E642" s="50">
        <v>2726</v>
      </c>
      <c r="F642" s="125">
        <v>2726</v>
      </c>
    </row>
    <row r="643" spans="1:6" ht="13.8" x14ac:dyDescent="0.3">
      <c r="A643" s="83">
        <v>2</v>
      </c>
      <c r="B643" s="84"/>
      <c r="C643" s="84" t="s">
        <v>110</v>
      </c>
      <c r="D643" s="141">
        <f>SUM(D644:D645)</f>
        <v>9340</v>
      </c>
      <c r="E643" s="118">
        <f>SUM(E644:E645)</f>
        <v>9340</v>
      </c>
      <c r="F643" s="135">
        <f>SUM(F644:F645)</f>
        <v>9365</v>
      </c>
    </row>
    <row r="644" spans="1:6" x14ac:dyDescent="0.25">
      <c r="A644" s="74"/>
      <c r="B644" s="50">
        <v>1</v>
      </c>
      <c r="C644" s="50" t="s">
        <v>184</v>
      </c>
      <c r="D644" s="129">
        <v>9340</v>
      </c>
      <c r="E644" s="50">
        <v>9340</v>
      </c>
      <c r="F644" s="125">
        <v>9365</v>
      </c>
    </row>
    <row r="645" spans="1:6" x14ac:dyDescent="0.25">
      <c r="A645" s="81"/>
      <c r="B645" s="35">
        <v>2</v>
      </c>
      <c r="C645" s="35" t="s">
        <v>185</v>
      </c>
      <c r="D645" s="130"/>
      <c r="E645" s="35"/>
      <c r="F645" s="126"/>
    </row>
    <row r="646" spans="1:6" ht="13.8" x14ac:dyDescent="0.3">
      <c r="A646" s="83">
        <v>3</v>
      </c>
      <c r="B646" s="50"/>
      <c r="C646" s="84" t="s">
        <v>449</v>
      </c>
      <c r="D646" s="141">
        <v>18167</v>
      </c>
      <c r="E646" s="118">
        <v>22640</v>
      </c>
      <c r="F646" s="135">
        <v>22640</v>
      </c>
    </row>
    <row r="647" spans="1:6" ht="14.4" thickBot="1" x14ac:dyDescent="0.35">
      <c r="A647" s="208">
        <v>4</v>
      </c>
      <c r="B647" s="158"/>
      <c r="C647" s="158" t="s">
        <v>186</v>
      </c>
      <c r="D647" s="365">
        <v>32179</v>
      </c>
      <c r="E647" s="366">
        <v>32190</v>
      </c>
      <c r="F647" s="377">
        <v>26719</v>
      </c>
    </row>
    <row r="648" spans="1:6" ht="13.8" thickBot="1" x14ac:dyDescent="0.3">
      <c r="A648" s="87"/>
      <c r="B648" s="40"/>
      <c r="C648" s="86" t="s">
        <v>78</v>
      </c>
      <c r="D648" s="132">
        <f>SUM(D638+D643+D646+D647)</f>
        <v>65022</v>
      </c>
      <c r="E648" s="86">
        <f>SUM(E638+E643+E646+E647)</f>
        <v>72045</v>
      </c>
      <c r="F648" s="115">
        <f>SUM(F638+F643+F646+F647)</f>
        <v>66903</v>
      </c>
    </row>
    <row r="649" spans="1:6" ht="13.8" thickBot="1" x14ac:dyDescent="0.3">
      <c r="A649" s="80"/>
      <c r="B649" s="34"/>
      <c r="C649" s="86" t="s">
        <v>172</v>
      </c>
      <c r="D649" s="342"/>
      <c r="E649" s="34"/>
      <c r="F649" s="91"/>
    </row>
    <row r="650" spans="1:6" ht="13.8" x14ac:dyDescent="0.3">
      <c r="A650" s="378">
        <v>5</v>
      </c>
      <c r="B650" s="379"/>
      <c r="C650" s="379" t="s">
        <v>173</v>
      </c>
      <c r="D650" s="380">
        <f>SUM(D651:D653)</f>
        <v>64802</v>
      </c>
      <c r="E650" s="381">
        <f>SUM(E651:E653)</f>
        <v>68525</v>
      </c>
      <c r="F650" s="382">
        <f>SUM(F651:F653)</f>
        <v>64841</v>
      </c>
    </row>
    <row r="651" spans="1:6" x14ac:dyDescent="0.25">
      <c r="A651" s="84"/>
      <c r="B651" s="50">
        <v>1</v>
      </c>
      <c r="C651" s="50" t="s">
        <v>118</v>
      </c>
      <c r="D651" s="129">
        <v>39044</v>
      </c>
      <c r="E651" s="50">
        <v>40623</v>
      </c>
      <c r="F651" s="125">
        <v>38991</v>
      </c>
    </row>
    <row r="652" spans="1:6" x14ac:dyDescent="0.25">
      <c r="A652" s="73"/>
      <c r="B652" s="25">
        <v>2</v>
      </c>
      <c r="C652" s="25" t="s">
        <v>174</v>
      </c>
      <c r="D652" s="66">
        <v>11091</v>
      </c>
      <c r="E652" s="25">
        <v>11575</v>
      </c>
      <c r="F652" s="124">
        <v>11307</v>
      </c>
    </row>
    <row r="653" spans="1:6" x14ac:dyDescent="0.25">
      <c r="A653" s="74"/>
      <c r="B653" s="50">
        <v>3</v>
      </c>
      <c r="C653" s="50" t="s">
        <v>120</v>
      </c>
      <c r="D653" s="129">
        <v>14667</v>
      </c>
      <c r="E653" s="50">
        <v>16327</v>
      </c>
      <c r="F653" s="125">
        <v>14543</v>
      </c>
    </row>
    <row r="654" spans="1:6" ht="13.8" x14ac:dyDescent="0.3">
      <c r="A654" s="88">
        <v>6</v>
      </c>
      <c r="B654" s="89"/>
      <c r="C654" s="89" t="s">
        <v>175</v>
      </c>
      <c r="D654" s="163">
        <f>SUM(D655:D657)</f>
        <v>0</v>
      </c>
      <c r="E654" s="143">
        <f>SUM(E655:E657)</f>
        <v>0</v>
      </c>
      <c r="F654" s="142">
        <f>SUM(F655:F657)</f>
        <v>0</v>
      </c>
    </row>
    <row r="655" spans="1:6" x14ac:dyDescent="0.25">
      <c r="A655" s="50"/>
      <c r="B655" s="50">
        <v>1</v>
      </c>
      <c r="C655" s="50" t="s">
        <v>187</v>
      </c>
      <c r="D655" s="129"/>
      <c r="E655" s="50"/>
      <c r="F655" s="125"/>
    </row>
    <row r="656" spans="1:6" x14ac:dyDescent="0.25">
      <c r="A656" s="25"/>
      <c r="B656" s="25">
        <v>2</v>
      </c>
      <c r="C656" s="25" t="s">
        <v>188</v>
      </c>
      <c r="D656" s="66"/>
      <c r="E656" s="25"/>
      <c r="F656" s="124"/>
    </row>
    <row r="657" spans="1:6" x14ac:dyDescent="0.25">
      <c r="A657" s="50"/>
      <c r="B657" s="50">
        <v>3</v>
      </c>
      <c r="C657" s="50" t="s">
        <v>178</v>
      </c>
      <c r="D657" s="236"/>
      <c r="E657" s="144"/>
      <c r="F657" s="134"/>
    </row>
    <row r="658" spans="1:6" ht="13.8" x14ac:dyDescent="0.3">
      <c r="A658" s="84">
        <v>7</v>
      </c>
      <c r="B658" s="84"/>
      <c r="C658" s="84" t="s">
        <v>179</v>
      </c>
      <c r="D658" s="141">
        <f>SUM(D659:D661)</f>
        <v>220</v>
      </c>
      <c r="E658" s="118">
        <f>SUM(E659:E661)</f>
        <v>3520</v>
      </c>
      <c r="F658" s="135">
        <f>SUM(F659:F661)</f>
        <v>2061</v>
      </c>
    </row>
    <row r="659" spans="1:6" x14ac:dyDescent="0.25">
      <c r="A659" s="50"/>
      <c r="B659" s="50">
        <v>1</v>
      </c>
      <c r="C659" s="50" t="s">
        <v>156</v>
      </c>
      <c r="D659" s="129">
        <v>220</v>
      </c>
      <c r="E659" s="50">
        <v>3520</v>
      </c>
      <c r="F659" s="125">
        <v>2061</v>
      </c>
    </row>
    <row r="660" spans="1:6" x14ac:dyDescent="0.25">
      <c r="A660" s="50"/>
      <c r="B660" s="50">
        <v>2</v>
      </c>
      <c r="C660" s="50" t="s">
        <v>161</v>
      </c>
      <c r="D660" s="129"/>
      <c r="E660" s="50"/>
      <c r="F660" s="125"/>
    </row>
    <row r="661" spans="1:6" ht="13.8" thickBot="1" x14ac:dyDescent="0.3">
      <c r="A661" s="35"/>
      <c r="B661" s="35">
        <v>3</v>
      </c>
      <c r="C661" s="35" t="s">
        <v>450</v>
      </c>
      <c r="D661" s="130"/>
      <c r="E661" s="35"/>
      <c r="F661" s="126"/>
    </row>
    <row r="662" spans="1:6" ht="13.8" thickBot="1" x14ac:dyDescent="0.3">
      <c r="A662" s="87"/>
      <c r="B662" s="40"/>
      <c r="C662" s="86" t="s">
        <v>183</v>
      </c>
      <c r="D662" s="132">
        <f>SUM(D650+D654+D658)</f>
        <v>65022</v>
      </c>
      <c r="E662" s="86">
        <f>SUM(E650+E654+E658)</f>
        <v>72045</v>
      </c>
      <c r="F662" s="115">
        <f>SUM(F650+F654+F658)</f>
        <v>66902</v>
      </c>
    </row>
    <row r="663" spans="1:6" ht="13.8" thickBot="1" x14ac:dyDescent="0.3">
      <c r="A663" s="55" t="s">
        <v>189</v>
      </c>
      <c r="B663" s="86"/>
      <c r="C663" s="86"/>
      <c r="D663" s="132">
        <v>21</v>
      </c>
      <c r="E663" s="86">
        <v>21</v>
      </c>
      <c r="F663" s="115">
        <v>21</v>
      </c>
    </row>
    <row r="666" spans="1:6" x14ac:dyDescent="0.25">
      <c r="C666" s="23"/>
    </row>
    <row r="668" spans="1:6" ht="13.8" thickBot="1" x14ac:dyDescent="0.3">
      <c r="D668" s="23"/>
      <c r="E668" s="23"/>
      <c r="F668" s="23" t="s">
        <v>454</v>
      </c>
    </row>
    <row r="669" spans="1:6" x14ac:dyDescent="0.25">
      <c r="A669" s="343" t="s">
        <v>447</v>
      </c>
      <c r="B669" s="77"/>
      <c r="C669" s="31" t="s">
        <v>163</v>
      </c>
      <c r="D669" s="29"/>
      <c r="E669" s="30"/>
      <c r="F669" s="77"/>
    </row>
    <row r="670" spans="1:6" ht="13.8" thickBot="1" x14ac:dyDescent="0.3">
      <c r="A670" s="344" t="s">
        <v>448</v>
      </c>
      <c r="B670" s="71"/>
      <c r="C670" s="79" t="s">
        <v>215</v>
      </c>
      <c r="D670" s="150"/>
      <c r="E670" s="128"/>
      <c r="F670" s="345"/>
    </row>
    <row r="671" spans="1:6" ht="13.8" thickBot="1" x14ac:dyDescent="0.3">
      <c r="A671" s="23"/>
      <c r="B671" s="23"/>
      <c r="C671" s="23"/>
      <c r="D671" s="23"/>
      <c r="E671" s="23"/>
      <c r="F671" s="23"/>
    </row>
    <row r="672" spans="1:6" x14ac:dyDescent="0.25">
      <c r="A672" s="67" t="s">
        <v>164</v>
      </c>
      <c r="B672" s="28" t="s">
        <v>166</v>
      </c>
      <c r="C672" s="41"/>
      <c r="D672" s="42"/>
      <c r="E672" s="28"/>
      <c r="F672" s="32"/>
    </row>
    <row r="673" spans="1:6" x14ac:dyDescent="0.25">
      <c r="A673" s="68" t="s">
        <v>165</v>
      </c>
      <c r="B673" s="33" t="s">
        <v>6</v>
      </c>
      <c r="C673" s="232" t="s">
        <v>167</v>
      </c>
      <c r="D673" s="348" t="s">
        <v>405</v>
      </c>
      <c r="E673" s="349" t="s">
        <v>415</v>
      </c>
      <c r="F673" s="372" t="s">
        <v>415</v>
      </c>
    </row>
    <row r="674" spans="1:6" ht="13.8" thickBot="1" x14ac:dyDescent="0.3">
      <c r="A674" s="69"/>
      <c r="B674" s="70"/>
      <c r="C674" s="70" t="s">
        <v>168</v>
      </c>
      <c r="D674" s="351" t="s">
        <v>6</v>
      </c>
      <c r="E674" s="352" t="s">
        <v>444</v>
      </c>
      <c r="F674" s="373" t="s">
        <v>257</v>
      </c>
    </row>
    <row r="675" spans="1:6" ht="13.8" thickBot="1" x14ac:dyDescent="0.3">
      <c r="A675" s="62">
        <v>1</v>
      </c>
      <c r="B675" s="63">
        <v>2</v>
      </c>
      <c r="C675" s="210">
        <v>3</v>
      </c>
      <c r="D675" s="114">
        <v>4</v>
      </c>
      <c r="E675" s="211">
        <v>5</v>
      </c>
      <c r="F675" s="212">
        <v>6</v>
      </c>
    </row>
    <row r="676" spans="1:6" ht="13.8" thickBot="1" x14ac:dyDescent="0.3">
      <c r="A676" s="72"/>
      <c r="B676" s="86"/>
      <c r="C676" s="86" t="s">
        <v>105</v>
      </c>
      <c r="D676" s="356"/>
      <c r="E676" s="99"/>
      <c r="F676" s="374"/>
    </row>
    <row r="677" spans="1:6" ht="13.8" x14ac:dyDescent="0.3">
      <c r="A677" s="358">
        <v>1</v>
      </c>
      <c r="B677" s="359"/>
      <c r="C677" s="359" t="s">
        <v>108</v>
      </c>
      <c r="D677" s="360">
        <f>SUM(D678:D681)</f>
        <v>0</v>
      </c>
      <c r="E677" s="361">
        <f>SUM(E678:E681)</f>
        <v>238</v>
      </c>
      <c r="F677" s="376">
        <f>SUM(F678:F681)</f>
        <v>238</v>
      </c>
    </row>
    <row r="678" spans="1:6" x14ac:dyDescent="0.25">
      <c r="A678" s="73"/>
      <c r="B678" s="25">
        <v>1</v>
      </c>
      <c r="C678" s="25" t="s">
        <v>169</v>
      </c>
      <c r="D678" s="66"/>
      <c r="E678" s="25"/>
      <c r="F678" s="124"/>
    </row>
    <row r="679" spans="1:6" x14ac:dyDescent="0.25">
      <c r="A679" s="74"/>
      <c r="B679" s="50">
        <v>2</v>
      </c>
      <c r="C679" s="50" t="s">
        <v>254</v>
      </c>
      <c r="D679" s="129"/>
      <c r="E679" s="50"/>
      <c r="F679" s="125"/>
    </row>
    <row r="680" spans="1:6" x14ac:dyDescent="0.25">
      <c r="A680" s="74"/>
      <c r="B680" s="50">
        <v>3</v>
      </c>
      <c r="C680" s="50" t="s">
        <v>170</v>
      </c>
      <c r="D680" s="129"/>
      <c r="E680" s="50"/>
      <c r="F680" s="125"/>
    </row>
    <row r="681" spans="1:6" x14ac:dyDescent="0.25">
      <c r="A681" s="74"/>
      <c r="B681" s="50">
        <v>4</v>
      </c>
      <c r="C681" s="50" t="s">
        <v>171</v>
      </c>
      <c r="D681" s="129"/>
      <c r="E681" s="50">
        <v>238</v>
      </c>
      <c r="F681" s="125">
        <v>238</v>
      </c>
    </row>
    <row r="682" spans="1:6" ht="13.8" x14ac:dyDescent="0.3">
      <c r="A682" s="83">
        <v>2</v>
      </c>
      <c r="B682" s="84"/>
      <c r="C682" s="84" t="s">
        <v>110</v>
      </c>
      <c r="D682" s="141">
        <f>SUM(D683:D684)</f>
        <v>0</v>
      </c>
      <c r="E682" s="118">
        <f>SUM(E683:E684)</f>
        <v>0</v>
      </c>
      <c r="F682" s="135">
        <f>SUM(F683:F684)</f>
        <v>0</v>
      </c>
    </row>
    <row r="683" spans="1:6" x14ac:dyDescent="0.25">
      <c r="A683" s="74"/>
      <c r="B683" s="50">
        <v>1</v>
      </c>
      <c r="C683" s="50" t="s">
        <v>184</v>
      </c>
      <c r="D683" s="129"/>
      <c r="E683" s="50"/>
      <c r="F683" s="125"/>
    </row>
    <row r="684" spans="1:6" x14ac:dyDescent="0.25">
      <c r="A684" s="81"/>
      <c r="B684" s="35">
        <v>2</v>
      </c>
      <c r="C684" s="35" t="s">
        <v>185</v>
      </c>
      <c r="D684" s="130"/>
      <c r="E684" s="35"/>
      <c r="F684" s="126"/>
    </row>
    <row r="685" spans="1:6" ht="13.8" x14ac:dyDescent="0.3">
      <c r="A685" s="83">
        <v>3</v>
      </c>
      <c r="B685" s="50"/>
      <c r="C685" s="84" t="s">
        <v>449</v>
      </c>
      <c r="D685" s="141">
        <v>0</v>
      </c>
      <c r="E685" s="118">
        <v>15</v>
      </c>
      <c r="F685" s="135">
        <v>15</v>
      </c>
    </row>
    <row r="686" spans="1:6" ht="14.4" thickBot="1" x14ac:dyDescent="0.35">
      <c r="A686" s="208">
        <v>4</v>
      </c>
      <c r="B686" s="158"/>
      <c r="C686" s="158" t="s">
        <v>186</v>
      </c>
      <c r="D686" s="365">
        <v>18225</v>
      </c>
      <c r="E686" s="366">
        <v>19925</v>
      </c>
      <c r="F686" s="377">
        <v>19688</v>
      </c>
    </row>
    <row r="687" spans="1:6" ht="13.8" thickBot="1" x14ac:dyDescent="0.3">
      <c r="A687" s="87"/>
      <c r="B687" s="40"/>
      <c r="C687" s="86" t="s">
        <v>78</v>
      </c>
      <c r="D687" s="132">
        <f>SUM(D677+D682+D685+D686)</f>
        <v>18225</v>
      </c>
      <c r="E687" s="86">
        <f>SUM(E677+E682+E685+E686)</f>
        <v>20178</v>
      </c>
      <c r="F687" s="115">
        <f>SUM(F677+F682+F685+F686)</f>
        <v>19941</v>
      </c>
    </row>
    <row r="688" spans="1:6" ht="13.8" thickBot="1" x14ac:dyDescent="0.3">
      <c r="A688" s="80"/>
      <c r="B688" s="34"/>
      <c r="C688" s="86" t="s">
        <v>172</v>
      </c>
      <c r="D688" s="342"/>
      <c r="E688" s="34"/>
      <c r="F688" s="91"/>
    </row>
    <row r="689" spans="1:6" ht="13.8" x14ac:dyDescent="0.3">
      <c r="A689" s="378">
        <v>5</v>
      </c>
      <c r="B689" s="379"/>
      <c r="C689" s="379" t="s">
        <v>173</v>
      </c>
      <c r="D689" s="145">
        <f>SUM(D690:D692)</f>
        <v>0</v>
      </c>
      <c r="E689" s="90">
        <f>SUM(E690:E692)</f>
        <v>0</v>
      </c>
      <c r="F689" s="153">
        <f>SUM(F690:F692)</f>
        <v>0</v>
      </c>
    </row>
    <row r="690" spans="1:6" x14ac:dyDescent="0.25">
      <c r="A690" s="84"/>
      <c r="B690" s="50">
        <v>1</v>
      </c>
      <c r="C690" s="50" t="s">
        <v>118</v>
      </c>
      <c r="D690" s="133"/>
      <c r="E690" s="84"/>
      <c r="F690" s="159"/>
    </row>
    <row r="691" spans="1:6" x14ac:dyDescent="0.25">
      <c r="A691" s="73"/>
      <c r="B691" s="25">
        <v>2</v>
      </c>
      <c r="C691" s="25" t="s">
        <v>174</v>
      </c>
      <c r="D691" s="66"/>
      <c r="E691" s="25"/>
      <c r="F691" s="124"/>
    </row>
    <row r="692" spans="1:6" x14ac:dyDescent="0.25">
      <c r="A692" s="74"/>
      <c r="B692" s="50">
        <v>3</v>
      </c>
      <c r="C692" s="50" t="s">
        <v>120</v>
      </c>
      <c r="D692" s="129"/>
      <c r="E692" s="50"/>
      <c r="F692" s="125"/>
    </row>
    <row r="693" spans="1:6" ht="13.8" x14ac:dyDescent="0.3">
      <c r="A693" s="88">
        <v>6</v>
      </c>
      <c r="B693" s="89"/>
      <c r="C693" s="89" t="s">
        <v>175</v>
      </c>
      <c r="D693" s="141">
        <f>SUM(D694:D696)</f>
        <v>18225</v>
      </c>
      <c r="E693" s="118">
        <f>SUM(E694:E696)</f>
        <v>20178</v>
      </c>
      <c r="F693" s="135">
        <f>SUM(F694:F696)</f>
        <v>19941</v>
      </c>
    </row>
    <row r="694" spans="1:6" x14ac:dyDescent="0.25">
      <c r="A694" s="50"/>
      <c r="B694" s="50">
        <v>1</v>
      </c>
      <c r="C694" s="50" t="s">
        <v>187</v>
      </c>
      <c r="D694" s="129"/>
      <c r="E694" s="50"/>
      <c r="F694" s="125"/>
    </row>
    <row r="695" spans="1:6" x14ac:dyDescent="0.25">
      <c r="A695" s="25"/>
      <c r="B695" s="25">
        <v>2</v>
      </c>
      <c r="C695" s="25" t="s">
        <v>188</v>
      </c>
      <c r="D695" s="66">
        <v>12225</v>
      </c>
      <c r="E695" s="25">
        <v>14178</v>
      </c>
      <c r="F695" s="124">
        <v>14221</v>
      </c>
    </row>
    <row r="696" spans="1:6" x14ac:dyDescent="0.25">
      <c r="A696" s="50"/>
      <c r="B696" s="50">
        <v>3</v>
      </c>
      <c r="C696" s="50" t="s">
        <v>240</v>
      </c>
      <c r="D696" s="236">
        <v>6000</v>
      </c>
      <c r="E696" s="144">
        <v>6000</v>
      </c>
      <c r="F696" s="134">
        <v>5720</v>
      </c>
    </row>
    <row r="697" spans="1:6" ht="13.8" x14ac:dyDescent="0.3">
      <c r="A697" s="84">
        <v>7</v>
      </c>
      <c r="B697" s="84"/>
      <c r="C697" s="84" t="s">
        <v>179</v>
      </c>
      <c r="D697" s="141">
        <f>SUM(D698:D700)</f>
        <v>0</v>
      </c>
      <c r="E697" s="118">
        <f>SUM(E698:E700)</f>
        <v>0</v>
      </c>
      <c r="F697" s="135">
        <f>SUM(F698:F700)</f>
        <v>0</v>
      </c>
    </row>
    <row r="698" spans="1:6" x14ac:dyDescent="0.25">
      <c r="A698" s="50"/>
      <c r="B698" s="50">
        <v>1</v>
      </c>
      <c r="C698" s="50" t="s">
        <v>156</v>
      </c>
      <c r="D698" s="129"/>
      <c r="E698" s="50"/>
      <c r="F698" s="125"/>
    </row>
    <row r="699" spans="1:6" x14ac:dyDescent="0.25">
      <c r="A699" s="50"/>
      <c r="B699" s="50">
        <v>2</v>
      </c>
      <c r="C699" s="50" t="s">
        <v>161</v>
      </c>
      <c r="D699" s="129"/>
      <c r="E699" s="50"/>
      <c r="F699" s="125"/>
    </row>
    <row r="700" spans="1:6" ht="13.8" thickBot="1" x14ac:dyDescent="0.3">
      <c r="A700" s="35"/>
      <c r="B700" s="35">
        <v>3</v>
      </c>
      <c r="C700" s="35" t="s">
        <v>450</v>
      </c>
      <c r="D700" s="130"/>
      <c r="E700" s="35"/>
      <c r="F700" s="126"/>
    </row>
    <row r="701" spans="1:6" ht="13.8" thickBot="1" x14ac:dyDescent="0.3">
      <c r="A701" s="87"/>
      <c r="B701" s="40"/>
      <c r="C701" s="86" t="s">
        <v>183</v>
      </c>
      <c r="D701" s="132">
        <f>SUM(D689+D693+D697)</f>
        <v>18225</v>
      </c>
      <c r="E701" s="86">
        <f>SUM(E689+E693+E697)</f>
        <v>20178</v>
      </c>
      <c r="F701" s="115">
        <f>SUM(F689+F693+F697)</f>
        <v>19941</v>
      </c>
    </row>
    <row r="702" spans="1:6" ht="13.8" thickBot="1" x14ac:dyDescent="0.3">
      <c r="A702" s="55" t="s">
        <v>189</v>
      </c>
      <c r="B702" s="86"/>
      <c r="C702" s="86"/>
      <c r="D702" s="131"/>
      <c r="E702" s="82"/>
      <c r="F702" s="152"/>
    </row>
    <row r="705" spans="1:6" x14ac:dyDescent="0.25">
      <c r="C705" s="23"/>
    </row>
    <row r="707" spans="1:6" ht="13.8" thickBot="1" x14ac:dyDescent="0.3">
      <c r="D707" s="23"/>
      <c r="E707" s="23"/>
      <c r="F707" s="23" t="s">
        <v>455</v>
      </c>
    </row>
    <row r="708" spans="1:6" x14ac:dyDescent="0.25">
      <c r="A708" s="343" t="s">
        <v>447</v>
      </c>
      <c r="B708" s="77"/>
      <c r="C708" s="31" t="s">
        <v>163</v>
      </c>
      <c r="D708" s="29"/>
      <c r="E708" s="30"/>
      <c r="F708" s="77"/>
    </row>
    <row r="709" spans="1:6" ht="13.8" thickBot="1" x14ac:dyDescent="0.3">
      <c r="A709" s="344" t="s">
        <v>448</v>
      </c>
      <c r="B709" s="71"/>
      <c r="C709" s="79" t="s">
        <v>220</v>
      </c>
      <c r="D709" s="150"/>
      <c r="E709" s="128"/>
      <c r="F709" s="345"/>
    </row>
    <row r="710" spans="1:6" ht="13.8" thickBot="1" x14ac:dyDescent="0.3">
      <c r="A710" s="23"/>
      <c r="B710" s="23"/>
      <c r="C710" s="23"/>
      <c r="D710" s="23"/>
      <c r="E710" s="23"/>
      <c r="F710" s="23"/>
    </row>
    <row r="711" spans="1:6" x14ac:dyDescent="0.25">
      <c r="A711" s="67" t="s">
        <v>164</v>
      </c>
      <c r="B711" s="28" t="s">
        <v>166</v>
      </c>
      <c r="C711" s="41"/>
      <c r="D711" s="42"/>
      <c r="E711" s="28"/>
      <c r="F711" s="32"/>
    </row>
    <row r="712" spans="1:6" x14ac:dyDescent="0.25">
      <c r="A712" s="68" t="s">
        <v>165</v>
      </c>
      <c r="B712" s="33" t="s">
        <v>6</v>
      </c>
      <c r="C712" s="232" t="s">
        <v>167</v>
      </c>
      <c r="D712" s="348" t="s">
        <v>405</v>
      </c>
      <c r="E712" s="349" t="s">
        <v>415</v>
      </c>
      <c r="F712" s="372" t="s">
        <v>415</v>
      </c>
    </row>
    <row r="713" spans="1:6" ht="13.8" thickBot="1" x14ac:dyDescent="0.3">
      <c r="A713" s="69"/>
      <c r="B713" s="70"/>
      <c r="C713" s="70" t="s">
        <v>168</v>
      </c>
      <c r="D713" s="351" t="s">
        <v>6</v>
      </c>
      <c r="E713" s="352" t="s">
        <v>444</v>
      </c>
      <c r="F713" s="373" t="s">
        <v>257</v>
      </c>
    </row>
    <row r="714" spans="1:6" ht="13.8" thickBot="1" x14ac:dyDescent="0.3">
      <c r="A714" s="62">
        <v>1</v>
      </c>
      <c r="B714" s="63">
        <v>2</v>
      </c>
      <c r="C714" s="210">
        <v>3</v>
      </c>
      <c r="D714" s="114">
        <v>4</v>
      </c>
      <c r="E714" s="211">
        <v>5</v>
      </c>
      <c r="F714" s="212">
        <v>6</v>
      </c>
    </row>
    <row r="715" spans="1:6" ht="13.8" thickBot="1" x14ac:dyDescent="0.3">
      <c r="A715" s="72"/>
      <c r="B715" s="86"/>
      <c r="C715" s="86" t="s">
        <v>105</v>
      </c>
      <c r="D715" s="356"/>
      <c r="E715" s="99"/>
      <c r="F715" s="374"/>
    </row>
    <row r="716" spans="1:6" ht="13.8" x14ac:dyDescent="0.3">
      <c r="A716" s="358">
        <v>1</v>
      </c>
      <c r="B716" s="359"/>
      <c r="C716" s="359" t="s">
        <v>108</v>
      </c>
      <c r="D716" s="360">
        <f>SUM(D717:D720)</f>
        <v>0</v>
      </c>
      <c r="E716" s="361">
        <f>SUM(E717:E720)</f>
        <v>333</v>
      </c>
      <c r="F716" s="376">
        <f>SUM(F717:F720)</f>
        <v>333</v>
      </c>
    </row>
    <row r="717" spans="1:6" x14ac:dyDescent="0.25">
      <c r="A717" s="73"/>
      <c r="B717" s="25">
        <v>1</v>
      </c>
      <c r="C717" s="25" t="s">
        <v>169</v>
      </c>
      <c r="D717" s="66"/>
      <c r="E717" s="25"/>
      <c r="F717" s="124"/>
    </row>
    <row r="718" spans="1:6" x14ac:dyDescent="0.25">
      <c r="A718" s="74"/>
      <c r="B718" s="50">
        <v>2</v>
      </c>
      <c r="C718" s="50" t="s">
        <v>254</v>
      </c>
      <c r="D718" s="129"/>
      <c r="E718" s="50"/>
      <c r="F718" s="125"/>
    </row>
    <row r="719" spans="1:6" x14ac:dyDescent="0.25">
      <c r="A719" s="74"/>
      <c r="B719" s="50">
        <v>3</v>
      </c>
      <c r="C719" s="50" t="s">
        <v>170</v>
      </c>
      <c r="D719" s="129"/>
      <c r="E719" s="50"/>
      <c r="F719" s="125"/>
    </row>
    <row r="720" spans="1:6" x14ac:dyDescent="0.25">
      <c r="A720" s="74"/>
      <c r="B720" s="50">
        <v>4</v>
      </c>
      <c r="C720" s="50" t="s">
        <v>171</v>
      </c>
      <c r="D720" s="129"/>
      <c r="E720" s="50">
        <v>333</v>
      </c>
      <c r="F720" s="125">
        <v>333</v>
      </c>
    </row>
    <row r="721" spans="1:6" ht="13.8" x14ac:dyDescent="0.3">
      <c r="A721" s="83">
        <v>2</v>
      </c>
      <c r="B721" s="84"/>
      <c r="C721" s="84" t="s">
        <v>110</v>
      </c>
      <c r="D721" s="141">
        <f>SUM(D722+D723)</f>
        <v>0</v>
      </c>
      <c r="E721" s="118">
        <f>SUM(E722+E723)</f>
        <v>172</v>
      </c>
      <c r="F721" s="135">
        <f>SUM(F722+F723)</f>
        <v>1036</v>
      </c>
    </row>
    <row r="722" spans="1:6" x14ac:dyDescent="0.25">
      <c r="A722" s="74"/>
      <c r="B722" s="50">
        <v>1</v>
      </c>
      <c r="C722" s="50" t="s">
        <v>184</v>
      </c>
      <c r="D722" s="129"/>
      <c r="E722" s="50">
        <v>172</v>
      </c>
      <c r="F722" s="125">
        <v>1036</v>
      </c>
    </row>
    <row r="723" spans="1:6" x14ac:dyDescent="0.25">
      <c r="A723" s="81"/>
      <c r="B723" s="35">
        <v>2</v>
      </c>
      <c r="C723" s="35" t="s">
        <v>185</v>
      </c>
      <c r="D723" s="130"/>
      <c r="E723" s="35"/>
      <c r="F723" s="126"/>
    </row>
    <row r="724" spans="1:6" ht="13.8" x14ac:dyDescent="0.3">
      <c r="A724" s="83">
        <v>3</v>
      </c>
      <c r="B724" s="50"/>
      <c r="C724" s="84" t="s">
        <v>449</v>
      </c>
      <c r="D724" s="141">
        <v>25161</v>
      </c>
      <c r="E724" s="118">
        <v>25161</v>
      </c>
      <c r="F724" s="135">
        <v>25161</v>
      </c>
    </row>
    <row r="725" spans="1:6" ht="14.4" thickBot="1" x14ac:dyDescent="0.35">
      <c r="A725" s="208">
        <v>4</v>
      </c>
      <c r="B725" s="158"/>
      <c r="C725" s="158" t="s">
        <v>186</v>
      </c>
      <c r="D725" s="365">
        <v>227</v>
      </c>
      <c r="E725" s="366">
        <v>227</v>
      </c>
      <c r="F725" s="377">
        <v>688</v>
      </c>
    </row>
    <row r="726" spans="1:6" ht="13.8" thickBot="1" x14ac:dyDescent="0.3">
      <c r="A726" s="87"/>
      <c r="B726" s="40"/>
      <c r="C726" s="86" t="s">
        <v>78</v>
      </c>
      <c r="D726" s="132">
        <f>SUM(D716+D721+D724+D725)</f>
        <v>25388</v>
      </c>
      <c r="E726" s="86">
        <f>SUM(E716+E721+E724+E725)</f>
        <v>25893</v>
      </c>
      <c r="F726" s="115">
        <f>SUM(F716+F721+F724+F725)</f>
        <v>27218</v>
      </c>
    </row>
    <row r="727" spans="1:6" ht="13.8" thickBot="1" x14ac:dyDescent="0.3">
      <c r="A727" s="80"/>
      <c r="B727" s="34"/>
      <c r="C727" s="86" t="s">
        <v>172</v>
      </c>
      <c r="D727" s="342"/>
      <c r="E727" s="34"/>
      <c r="F727" s="91"/>
    </row>
    <row r="728" spans="1:6" ht="13.8" x14ac:dyDescent="0.3">
      <c r="A728" s="378">
        <v>5</v>
      </c>
      <c r="B728" s="379"/>
      <c r="C728" s="379" t="s">
        <v>173</v>
      </c>
      <c r="D728" s="145">
        <f>SUM(D729:D731)</f>
        <v>0</v>
      </c>
      <c r="E728" s="90">
        <f>SUM(E729:E731)</f>
        <v>0</v>
      </c>
      <c r="F728" s="153">
        <f>SUM(F729:F731)</f>
        <v>0</v>
      </c>
    </row>
    <row r="729" spans="1:6" x14ac:dyDescent="0.25">
      <c r="A729" s="84"/>
      <c r="B729" s="50">
        <v>1</v>
      </c>
      <c r="C729" s="50" t="s">
        <v>118</v>
      </c>
      <c r="D729" s="133"/>
      <c r="E729" s="84"/>
      <c r="F729" s="159"/>
    </row>
    <row r="730" spans="1:6" x14ac:dyDescent="0.25">
      <c r="A730" s="73"/>
      <c r="B730" s="25">
        <v>2</v>
      </c>
      <c r="C730" s="25" t="s">
        <v>174</v>
      </c>
      <c r="D730" s="66"/>
      <c r="E730" s="25"/>
      <c r="F730" s="124"/>
    </row>
    <row r="731" spans="1:6" x14ac:dyDescent="0.25">
      <c r="A731" s="74"/>
      <c r="B731" s="50">
        <v>3</v>
      </c>
      <c r="C731" s="50" t="s">
        <v>120</v>
      </c>
      <c r="D731" s="129"/>
      <c r="E731" s="50"/>
      <c r="F731" s="125"/>
    </row>
    <row r="732" spans="1:6" ht="13.8" x14ac:dyDescent="0.3">
      <c r="A732" s="88">
        <v>6</v>
      </c>
      <c r="B732" s="89"/>
      <c r="C732" s="89" t="s">
        <v>175</v>
      </c>
      <c r="D732" s="141">
        <f>SUM(D733:D735)</f>
        <v>25388</v>
      </c>
      <c r="E732" s="118">
        <f>SUM(E733:E735)</f>
        <v>25893</v>
      </c>
      <c r="F732" s="135">
        <f>SUM(F733:F735)</f>
        <v>27218</v>
      </c>
    </row>
    <row r="733" spans="1:6" x14ac:dyDescent="0.25">
      <c r="A733" s="50"/>
      <c r="B733" s="50">
        <v>1</v>
      </c>
      <c r="C733" s="50" t="s">
        <v>187</v>
      </c>
      <c r="D733" s="129">
        <v>25388</v>
      </c>
      <c r="E733" s="50">
        <v>25893</v>
      </c>
      <c r="F733" s="125">
        <v>27218</v>
      </c>
    </row>
    <row r="734" spans="1:6" x14ac:dyDescent="0.25">
      <c r="A734" s="25"/>
      <c r="B734" s="25">
        <v>2</v>
      </c>
      <c r="C734" s="25" t="s">
        <v>188</v>
      </c>
      <c r="D734" s="66"/>
      <c r="E734" s="25"/>
      <c r="F734" s="124"/>
    </row>
    <row r="735" spans="1:6" x14ac:dyDescent="0.25">
      <c r="A735" s="50"/>
      <c r="B735" s="50">
        <v>3</v>
      </c>
      <c r="C735" s="50" t="s">
        <v>178</v>
      </c>
      <c r="D735" s="236"/>
      <c r="E735" s="144"/>
      <c r="F735" s="134"/>
    </row>
    <row r="736" spans="1:6" ht="13.8" x14ac:dyDescent="0.3">
      <c r="A736" s="84">
        <v>7</v>
      </c>
      <c r="B736" s="84"/>
      <c r="C736" s="84" t="s">
        <v>179</v>
      </c>
      <c r="D736" s="141">
        <f>SUM(D737:D739)</f>
        <v>0</v>
      </c>
      <c r="E736" s="118">
        <f>SUM(E737:E739)</f>
        <v>0</v>
      </c>
      <c r="F736" s="135">
        <f>SUM(F737:F739)</f>
        <v>0</v>
      </c>
    </row>
    <row r="737" spans="1:6" x14ac:dyDescent="0.25">
      <c r="A737" s="50"/>
      <c r="B737" s="50">
        <v>1</v>
      </c>
      <c r="C737" s="50" t="s">
        <v>156</v>
      </c>
      <c r="D737" s="129"/>
      <c r="E737" s="50"/>
      <c r="F737" s="125"/>
    </row>
    <row r="738" spans="1:6" x14ac:dyDescent="0.25">
      <c r="A738" s="50"/>
      <c r="B738" s="50">
        <v>2</v>
      </c>
      <c r="C738" s="50" t="s">
        <v>161</v>
      </c>
      <c r="D738" s="129"/>
      <c r="E738" s="50"/>
      <c r="F738" s="125"/>
    </row>
    <row r="739" spans="1:6" ht="13.8" thickBot="1" x14ac:dyDescent="0.3">
      <c r="A739" s="35"/>
      <c r="B739" s="35">
        <v>3</v>
      </c>
      <c r="C739" s="35" t="s">
        <v>450</v>
      </c>
      <c r="D739" s="130"/>
      <c r="E739" s="35"/>
      <c r="F739" s="126"/>
    </row>
    <row r="740" spans="1:6" ht="13.8" thickBot="1" x14ac:dyDescent="0.3">
      <c r="A740" s="87"/>
      <c r="B740" s="40"/>
      <c r="C740" s="86" t="s">
        <v>183</v>
      </c>
      <c r="D740" s="132">
        <f>SUM(D728+D732+D736)</f>
        <v>25388</v>
      </c>
      <c r="E740" s="86">
        <f>SUM(E728+E732+E736)</f>
        <v>25893</v>
      </c>
      <c r="F740" s="115">
        <f>SUM(F728+F732+F736)</f>
        <v>27218</v>
      </c>
    </row>
    <row r="741" spans="1:6" ht="13.8" thickBot="1" x14ac:dyDescent="0.3">
      <c r="A741" s="55" t="s">
        <v>189</v>
      </c>
      <c r="B741" s="86"/>
      <c r="C741" s="86"/>
      <c r="D741" s="131"/>
      <c r="E741" s="82"/>
      <c r="F741" s="152"/>
    </row>
  </sheetData>
  <mergeCells count="2">
    <mergeCell ref="A1:F1"/>
    <mergeCell ref="A3:F3"/>
  </mergeCells>
  <phoneticPr fontId="0" type="noConversion"/>
  <printOptions horizontalCentered="1"/>
  <pageMargins left="0.37" right="0.38" top="0.98425196850393704" bottom="0.98425196850393704" header="0.51181102362204722" footer="0.51181102362204722"/>
  <pageSetup paperSize="9" orientation="portrait" r:id="rId1"/>
  <headerFooter alignWithMargins="0"/>
  <rowBreaks count="18" manualBreakCount="18">
    <brk id="39" max="5" man="1"/>
    <brk id="78" max="5" man="1"/>
    <brk id="117" max="5" man="1"/>
    <brk id="156" max="5" man="1"/>
    <brk id="195" max="5" man="1"/>
    <brk id="234" max="5" man="1"/>
    <brk id="273" max="5" man="1"/>
    <brk id="312" max="5" man="1"/>
    <brk id="351" max="5" man="1"/>
    <brk id="390" max="5" man="1"/>
    <brk id="429" max="5" man="1"/>
    <brk id="468" max="5" man="1"/>
    <brk id="507" max="5" man="1"/>
    <brk id="546" max="5" man="1"/>
    <brk id="585" max="5" man="1"/>
    <brk id="624" max="5" man="1"/>
    <brk id="663" max="5" man="1"/>
    <brk id="702" max="5" man="1"/>
  </rowBreaks>
  <ignoredErrors>
    <ignoredError sqref="E19:F1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zoomScaleNormal="100" workbookViewId="0">
      <selection sqref="A1:G1"/>
    </sheetView>
  </sheetViews>
  <sheetFormatPr defaultRowHeight="13.2" x14ac:dyDescent="0.25"/>
  <cols>
    <col min="1" max="1" width="42.109375" customWidth="1"/>
    <col min="2" max="2" width="14" customWidth="1"/>
    <col min="3" max="3" width="14" style="390" customWidth="1"/>
    <col min="4" max="7" width="14" customWidth="1"/>
  </cols>
  <sheetData>
    <row r="1" spans="1:13" x14ac:dyDescent="0.25">
      <c r="A1" s="526" t="s">
        <v>561</v>
      </c>
      <c r="B1" s="526"/>
      <c r="C1" s="526"/>
      <c r="D1" s="526"/>
      <c r="E1" s="526"/>
      <c r="F1" s="526"/>
      <c r="G1" s="526"/>
    </row>
    <row r="2" spans="1:13" x14ac:dyDescent="0.25">
      <c r="A2" s="206"/>
      <c r="B2" s="390"/>
      <c r="D2" s="390"/>
    </row>
    <row r="3" spans="1:13" ht="13.8" x14ac:dyDescent="0.25">
      <c r="A3" s="543" t="s">
        <v>156</v>
      </c>
      <c r="B3" s="543"/>
      <c r="C3" s="543"/>
      <c r="D3" s="543"/>
      <c r="E3" s="543"/>
      <c r="F3" s="543"/>
      <c r="G3" s="543"/>
      <c r="H3" s="23"/>
      <c r="I3" s="23"/>
      <c r="J3" s="23"/>
      <c r="K3" s="23"/>
      <c r="L3" s="23"/>
      <c r="M3" s="23"/>
    </row>
    <row r="4" spans="1:13" ht="13.8" x14ac:dyDescent="0.25">
      <c r="A4" s="543" t="s">
        <v>456</v>
      </c>
      <c r="B4" s="543"/>
      <c r="C4" s="543"/>
      <c r="D4" s="543"/>
      <c r="E4" s="543"/>
      <c r="F4" s="543"/>
      <c r="G4" s="543"/>
      <c r="H4" s="23"/>
      <c r="I4" s="23"/>
      <c r="J4" s="23"/>
      <c r="K4" s="23"/>
      <c r="L4" s="23"/>
      <c r="M4" s="23"/>
    </row>
    <row r="5" spans="1:13" x14ac:dyDescent="0.25">
      <c r="A5" s="307"/>
      <c r="B5" s="307"/>
      <c r="C5" s="307"/>
      <c r="D5" s="307"/>
      <c r="E5" s="307"/>
      <c r="F5" s="307"/>
      <c r="G5" s="307"/>
      <c r="H5" s="23"/>
      <c r="I5" s="23"/>
      <c r="J5" s="23"/>
      <c r="K5" s="23"/>
      <c r="L5" s="23"/>
      <c r="M5" s="23"/>
    </row>
    <row r="6" spans="1:13" x14ac:dyDescent="0.25">
      <c r="A6" s="307"/>
      <c r="B6" s="307"/>
      <c r="C6" s="307"/>
      <c r="D6" s="307"/>
      <c r="E6" s="307"/>
      <c r="F6" s="307"/>
      <c r="G6" s="307"/>
      <c r="H6" s="23"/>
      <c r="I6" s="23"/>
      <c r="J6" s="23"/>
      <c r="K6" s="23"/>
      <c r="L6" s="23"/>
      <c r="M6" s="23"/>
    </row>
    <row r="7" spans="1:13" ht="13.8" thickBot="1" x14ac:dyDescent="0.3">
      <c r="A7" s="23" t="s">
        <v>457</v>
      </c>
      <c r="B7" s="23"/>
      <c r="C7" s="206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5">
      <c r="A8" s="67" t="s">
        <v>157</v>
      </c>
      <c r="B8" s="28" t="s">
        <v>458</v>
      </c>
      <c r="C8" s="28" t="s">
        <v>158</v>
      </c>
      <c r="D8" s="28" t="s">
        <v>255</v>
      </c>
      <c r="E8" s="347" t="s">
        <v>405</v>
      </c>
      <c r="F8" s="391" t="s">
        <v>415</v>
      </c>
      <c r="G8" s="392" t="s">
        <v>415</v>
      </c>
      <c r="H8" s="23"/>
      <c r="I8" s="23"/>
      <c r="J8" s="23"/>
      <c r="K8" s="23"/>
      <c r="L8" s="23"/>
      <c r="M8" s="23"/>
    </row>
    <row r="9" spans="1:13" x14ac:dyDescent="0.25">
      <c r="A9" s="68"/>
      <c r="B9" s="33" t="s">
        <v>459</v>
      </c>
      <c r="C9" s="33" t="s">
        <v>460</v>
      </c>
      <c r="D9" s="33" t="s">
        <v>461</v>
      </c>
      <c r="E9" s="214" t="s">
        <v>6</v>
      </c>
      <c r="F9" s="393" t="s">
        <v>444</v>
      </c>
      <c r="G9" s="394" t="s">
        <v>257</v>
      </c>
      <c r="H9" s="23"/>
      <c r="I9" s="23"/>
      <c r="J9" s="23"/>
      <c r="K9" s="23"/>
      <c r="L9" s="23"/>
      <c r="M9" s="23"/>
    </row>
    <row r="10" spans="1:13" x14ac:dyDescent="0.25">
      <c r="A10" s="68"/>
      <c r="B10" s="33"/>
      <c r="C10" s="33" t="s">
        <v>160</v>
      </c>
      <c r="D10" s="33"/>
      <c r="E10" s="214"/>
      <c r="F10" s="316"/>
      <c r="G10" s="317"/>
      <c r="H10" s="23"/>
      <c r="I10" s="23"/>
      <c r="J10" s="23"/>
      <c r="K10" s="23"/>
      <c r="L10" s="23"/>
      <c r="M10" s="23"/>
    </row>
    <row r="11" spans="1:13" ht="13.8" thickBot="1" x14ac:dyDescent="0.3">
      <c r="A11" s="75">
        <v>1</v>
      </c>
      <c r="B11" s="76">
        <v>2</v>
      </c>
      <c r="C11" s="76">
        <v>3</v>
      </c>
      <c r="D11" s="76">
        <v>4</v>
      </c>
      <c r="E11" s="286">
        <v>5</v>
      </c>
      <c r="F11" s="211">
        <v>6</v>
      </c>
      <c r="G11" s="212">
        <v>7</v>
      </c>
      <c r="H11" s="23"/>
      <c r="I11" s="23"/>
      <c r="J11" s="23"/>
      <c r="K11" s="23"/>
      <c r="L11" s="23"/>
      <c r="M11" s="23"/>
    </row>
    <row r="12" spans="1:13" x14ac:dyDescent="0.25">
      <c r="A12" s="395" t="s">
        <v>226</v>
      </c>
      <c r="B12" s="210"/>
      <c r="C12" s="210"/>
      <c r="D12" s="210"/>
      <c r="E12" s="209"/>
      <c r="F12" s="396">
        <f>SUM(F13)</f>
        <v>291</v>
      </c>
      <c r="G12" s="397">
        <f>SUM(G13)</f>
        <v>0</v>
      </c>
      <c r="H12" s="23"/>
      <c r="I12" s="23"/>
      <c r="J12" s="23"/>
      <c r="K12" s="23"/>
      <c r="L12" s="23"/>
      <c r="M12" s="23"/>
    </row>
    <row r="13" spans="1:13" ht="13.8" thickBot="1" x14ac:dyDescent="0.3">
      <c r="A13" s="272" t="s">
        <v>462</v>
      </c>
      <c r="B13" s="76"/>
      <c r="C13" s="76"/>
      <c r="D13" s="76"/>
      <c r="E13" s="286"/>
      <c r="F13" s="169">
        <v>291</v>
      </c>
      <c r="G13" s="398">
        <v>0</v>
      </c>
      <c r="H13" s="23"/>
      <c r="I13" s="23"/>
      <c r="J13" s="23"/>
      <c r="K13" s="23"/>
      <c r="L13" s="23"/>
      <c r="M13" s="23"/>
    </row>
    <row r="14" spans="1:13" x14ac:dyDescent="0.25">
      <c r="A14" s="112" t="s">
        <v>201</v>
      </c>
      <c r="B14" s="27">
        <f>SUM(B15:B17)</f>
        <v>2180</v>
      </c>
      <c r="C14" s="399"/>
      <c r="D14" s="27"/>
      <c r="E14" s="233">
        <f>SUM(E15:E17)</f>
        <v>2180</v>
      </c>
      <c r="F14" s="27">
        <f>SUM(F15:F19)</f>
        <v>13398</v>
      </c>
      <c r="G14" s="234">
        <f>SUM(G15:G19)</f>
        <v>2404</v>
      </c>
      <c r="H14" s="23"/>
      <c r="I14" s="23"/>
      <c r="J14" s="23"/>
      <c r="K14" s="23"/>
      <c r="L14" s="23"/>
      <c r="M14" s="23"/>
    </row>
    <row r="15" spans="1:13" x14ac:dyDescent="0.25">
      <c r="A15" s="273" t="s">
        <v>463</v>
      </c>
      <c r="B15" s="50">
        <v>1100</v>
      </c>
      <c r="C15" s="162"/>
      <c r="D15" s="50"/>
      <c r="E15" s="129">
        <v>1100</v>
      </c>
      <c r="F15" s="50">
        <v>1100</v>
      </c>
      <c r="G15" s="125">
        <v>0</v>
      </c>
      <c r="H15" s="23"/>
      <c r="I15" s="23"/>
      <c r="J15" s="23"/>
      <c r="K15" s="23"/>
      <c r="L15" s="23"/>
      <c r="M15" s="23"/>
    </row>
    <row r="16" spans="1:13" x14ac:dyDescent="0.25">
      <c r="A16" s="271" t="s">
        <v>464</v>
      </c>
      <c r="B16" s="35">
        <v>180</v>
      </c>
      <c r="C16" s="400"/>
      <c r="D16" s="35"/>
      <c r="E16" s="130">
        <v>180</v>
      </c>
      <c r="F16" s="35">
        <v>180</v>
      </c>
      <c r="G16" s="126">
        <v>72</v>
      </c>
      <c r="H16" s="23"/>
      <c r="I16" s="23"/>
      <c r="J16" s="23"/>
      <c r="K16" s="23"/>
      <c r="L16" s="23"/>
      <c r="M16" s="23"/>
    </row>
    <row r="17" spans="1:13" x14ac:dyDescent="0.25">
      <c r="A17" s="273" t="s">
        <v>465</v>
      </c>
      <c r="B17" s="50">
        <v>900</v>
      </c>
      <c r="C17" s="162"/>
      <c r="D17" s="50"/>
      <c r="E17" s="129">
        <v>900</v>
      </c>
      <c r="F17" s="50">
        <v>900</v>
      </c>
      <c r="G17" s="125">
        <v>703</v>
      </c>
      <c r="H17" s="23"/>
      <c r="I17" s="23"/>
      <c r="J17" s="23"/>
      <c r="K17" s="23"/>
      <c r="L17" s="23"/>
      <c r="M17" s="23"/>
    </row>
    <row r="18" spans="1:13" x14ac:dyDescent="0.25">
      <c r="A18" s="273" t="s">
        <v>466</v>
      </c>
      <c r="B18" s="50"/>
      <c r="C18" s="162"/>
      <c r="D18" s="50"/>
      <c r="E18" s="129"/>
      <c r="F18" s="50">
        <v>1218</v>
      </c>
      <c r="G18" s="125">
        <v>1173</v>
      </c>
      <c r="H18" s="23"/>
      <c r="I18" s="23"/>
      <c r="J18" s="23"/>
      <c r="K18" s="23"/>
      <c r="L18" s="23"/>
      <c r="M18" s="23"/>
    </row>
    <row r="19" spans="1:13" ht="13.8" thickBot="1" x14ac:dyDescent="0.3">
      <c r="A19" s="274" t="s">
        <v>467</v>
      </c>
      <c r="B19" s="117"/>
      <c r="C19" s="401"/>
      <c r="D19" s="117"/>
      <c r="E19" s="288"/>
      <c r="F19" s="117">
        <v>10000</v>
      </c>
      <c r="G19" s="294">
        <v>456</v>
      </c>
      <c r="H19" s="23"/>
      <c r="I19" s="23"/>
      <c r="J19" s="23"/>
      <c r="K19" s="23"/>
      <c r="L19" s="23"/>
      <c r="M19" s="23"/>
    </row>
    <row r="20" spans="1:13" x14ac:dyDescent="0.25">
      <c r="A20" s="112" t="s">
        <v>200</v>
      </c>
      <c r="B20" s="27">
        <f>SUM(B21:B24)</f>
        <v>6350</v>
      </c>
      <c r="C20" s="399"/>
      <c r="D20" s="27"/>
      <c r="E20" s="233">
        <f>SUM(E21:E24)</f>
        <v>3350</v>
      </c>
      <c r="F20" s="27">
        <f>SUM(F21:F25)</f>
        <v>5192</v>
      </c>
      <c r="G20" s="234">
        <f>SUM(G21:G25)</f>
        <v>494</v>
      </c>
      <c r="H20" s="23"/>
      <c r="I20" s="23"/>
      <c r="J20" s="23"/>
      <c r="K20" s="23"/>
      <c r="L20" s="23"/>
      <c r="M20" s="23"/>
    </row>
    <row r="21" spans="1:13" x14ac:dyDescent="0.25">
      <c r="A21" s="273" t="s">
        <v>384</v>
      </c>
      <c r="B21" s="50">
        <v>300</v>
      </c>
      <c r="C21" s="162"/>
      <c r="D21" s="50"/>
      <c r="E21" s="129">
        <v>300</v>
      </c>
      <c r="F21" s="50">
        <v>300</v>
      </c>
      <c r="G21" s="125">
        <v>0</v>
      </c>
      <c r="H21" s="23"/>
      <c r="I21" s="23"/>
      <c r="J21" s="23"/>
      <c r="K21" s="23"/>
      <c r="L21" s="23"/>
      <c r="M21" s="23"/>
    </row>
    <row r="22" spans="1:13" x14ac:dyDescent="0.25">
      <c r="A22" s="273" t="s">
        <v>468</v>
      </c>
      <c r="B22" s="50">
        <v>500</v>
      </c>
      <c r="C22" s="162"/>
      <c r="D22" s="50"/>
      <c r="E22" s="129">
        <v>500</v>
      </c>
      <c r="F22" s="50">
        <v>500</v>
      </c>
      <c r="G22" s="125">
        <v>0</v>
      </c>
      <c r="H22" s="23"/>
      <c r="I22" s="23"/>
      <c r="J22" s="23"/>
      <c r="K22" s="23"/>
      <c r="L22" s="23"/>
      <c r="M22" s="23"/>
    </row>
    <row r="23" spans="1:13" x14ac:dyDescent="0.25">
      <c r="A23" s="273" t="s">
        <v>385</v>
      </c>
      <c r="B23" s="50">
        <v>550</v>
      </c>
      <c r="C23" s="162"/>
      <c r="D23" s="50"/>
      <c r="E23" s="129">
        <v>550</v>
      </c>
      <c r="F23" s="50">
        <v>550</v>
      </c>
      <c r="G23" s="125">
        <v>430</v>
      </c>
      <c r="H23" s="23"/>
      <c r="I23" s="23"/>
      <c r="J23" s="23"/>
      <c r="K23" s="23"/>
      <c r="L23" s="23"/>
      <c r="M23" s="23"/>
    </row>
    <row r="24" spans="1:13" x14ac:dyDescent="0.25">
      <c r="A24" s="284" t="s">
        <v>469</v>
      </c>
      <c r="B24" s="402">
        <v>5000</v>
      </c>
      <c r="C24" s="400"/>
      <c r="D24" s="35"/>
      <c r="E24" s="403">
        <v>2000</v>
      </c>
      <c r="F24" s="35">
        <v>3700</v>
      </c>
      <c r="G24" s="126">
        <v>64</v>
      </c>
      <c r="H24" s="23"/>
      <c r="I24" s="23"/>
      <c r="J24" s="23"/>
      <c r="K24" s="23"/>
      <c r="L24" s="23"/>
      <c r="M24" s="23"/>
    </row>
    <row r="25" spans="1:13" ht="13.8" thickBot="1" x14ac:dyDescent="0.3">
      <c r="A25" s="282" t="s">
        <v>470</v>
      </c>
      <c r="B25" s="216"/>
      <c r="C25" s="169"/>
      <c r="D25" s="116"/>
      <c r="E25" s="404"/>
      <c r="F25" s="116">
        <v>142</v>
      </c>
      <c r="G25" s="154">
        <v>0</v>
      </c>
      <c r="H25" s="23"/>
      <c r="I25" s="23"/>
      <c r="J25" s="23"/>
      <c r="K25" s="23"/>
      <c r="L25" s="23"/>
      <c r="M25" s="23"/>
    </row>
    <row r="26" spans="1:13" x14ac:dyDescent="0.25">
      <c r="A26" s="112" t="s">
        <v>193</v>
      </c>
      <c r="B26" s="27">
        <f>SUM(B27:B29)</f>
        <v>2044</v>
      </c>
      <c r="C26" s="399"/>
      <c r="D26" s="27"/>
      <c r="E26" s="233">
        <f>SUM(E27:E29)</f>
        <v>2044</v>
      </c>
      <c r="F26" s="27">
        <f>SUM(F27:F30)</f>
        <v>2499</v>
      </c>
      <c r="G26" s="234">
        <f>SUM(G27:G30)</f>
        <v>2397</v>
      </c>
      <c r="H26" s="23"/>
      <c r="I26" s="23"/>
      <c r="J26" s="23"/>
      <c r="K26" s="23"/>
      <c r="L26" s="23"/>
      <c r="M26" s="23"/>
    </row>
    <row r="27" spans="1:13" x14ac:dyDescent="0.25">
      <c r="A27" s="273" t="s">
        <v>386</v>
      </c>
      <c r="B27" s="50">
        <v>400</v>
      </c>
      <c r="C27" s="405"/>
      <c r="D27" s="113"/>
      <c r="E27" s="129">
        <v>400</v>
      </c>
      <c r="F27" s="50">
        <v>400</v>
      </c>
      <c r="G27" s="125">
        <v>348</v>
      </c>
      <c r="H27" s="23"/>
      <c r="I27" s="23"/>
      <c r="J27" s="23"/>
      <c r="K27" s="23"/>
      <c r="L27" s="23"/>
      <c r="M27" s="23"/>
    </row>
    <row r="28" spans="1:13" x14ac:dyDescent="0.25">
      <c r="A28" s="273" t="s">
        <v>471</v>
      </c>
      <c r="B28" s="50">
        <v>1064</v>
      </c>
      <c r="C28" s="405"/>
      <c r="D28" s="113"/>
      <c r="E28" s="129">
        <v>1064</v>
      </c>
      <c r="F28" s="50">
        <v>1064</v>
      </c>
      <c r="G28" s="125">
        <v>1062</v>
      </c>
      <c r="H28" s="23"/>
      <c r="I28" s="23"/>
      <c r="J28" s="23"/>
      <c r="K28" s="23"/>
      <c r="L28" s="23"/>
      <c r="M28" s="23"/>
    </row>
    <row r="29" spans="1:13" x14ac:dyDescent="0.25">
      <c r="A29" s="271" t="s">
        <v>472</v>
      </c>
      <c r="B29" s="35">
        <v>580</v>
      </c>
      <c r="C29" s="406"/>
      <c r="D29" s="123"/>
      <c r="E29" s="130">
        <v>580</v>
      </c>
      <c r="F29" s="35">
        <v>580</v>
      </c>
      <c r="G29" s="126">
        <v>555</v>
      </c>
      <c r="H29" s="23"/>
      <c r="I29" s="23"/>
      <c r="J29" s="23"/>
      <c r="K29" s="23"/>
      <c r="L29" s="23"/>
      <c r="M29" s="23"/>
    </row>
    <row r="30" spans="1:13" ht="24.6" thickBot="1" x14ac:dyDescent="0.3">
      <c r="A30" s="407" t="s">
        <v>473</v>
      </c>
      <c r="B30" s="116"/>
      <c r="C30" s="408"/>
      <c r="D30" s="156"/>
      <c r="E30" s="287"/>
      <c r="F30" s="116">
        <v>455</v>
      </c>
      <c r="G30" s="154">
        <v>432</v>
      </c>
      <c r="H30" s="23"/>
      <c r="I30" s="23"/>
      <c r="J30" s="23"/>
      <c r="K30" s="23"/>
      <c r="L30" s="23"/>
      <c r="M30" s="23"/>
    </row>
    <row r="31" spans="1:13" x14ac:dyDescent="0.25">
      <c r="A31" s="112" t="s">
        <v>194</v>
      </c>
      <c r="B31" s="27">
        <f>SUM(B32:B32)</f>
        <v>220</v>
      </c>
      <c r="C31" s="399"/>
      <c r="D31" s="27"/>
      <c r="E31" s="233">
        <f>SUM(E32:E32)</f>
        <v>220</v>
      </c>
      <c r="F31" s="27">
        <f>SUM(F32:F33)</f>
        <v>3520</v>
      </c>
      <c r="G31" s="234">
        <f>SUM(G32:G33)</f>
        <v>2061</v>
      </c>
      <c r="H31" s="23"/>
      <c r="I31" s="23"/>
      <c r="J31" s="23"/>
      <c r="K31" s="23"/>
      <c r="L31" s="23"/>
      <c r="M31" s="23"/>
    </row>
    <row r="32" spans="1:13" x14ac:dyDescent="0.25">
      <c r="A32" s="273" t="s">
        <v>474</v>
      </c>
      <c r="B32" s="50">
        <v>220</v>
      </c>
      <c r="C32" s="162"/>
      <c r="D32" s="50"/>
      <c r="E32" s="129">
        <v>220</v>
      </c>
      <c r="F32" s="50">
        <v>220</v>
      </c>
      <c r="G32" s="125">
        <v>219</v>
      </c>
      <c r="H32" s="23"/>
      <c r="I32" s="23"/>
      <c r="J32" s="23"/>
      <c r="K32" s="23"/>
      <c r="L32" s="23"/>
      <c r="M32" s="23"/>
    </row>
    <row r="33" spans="1:13" ht="13.8" thickBot="1" x14ac:dyDescent="0.3">
      <c r="A33" s="272" t="s">
        <v>475</v>
      </c>
      <c r="B33" s="116"/>
      <c r="C33" s="169"/>
      <c r="D33" s="116"/>
      <c r="E33" s="287"/>
      <c r="F33" s="116">
        <v>3300</v>
      </c>
      <c r="G33" s="154">
        <v>1842</v>
      </c>
      <c r="H33" s="23"/>
      <c r="I33" s="23"/>
      <c r="J33" s="23"/>
      <c r="K33" s="23"/>
      <c r="L33" s="23"/>
      <c r="M33" s="23"/>
    </row>
    <row r="34" spans="1:13" x14ac:dyDescent="0.25">
      <c r="A34" s="112" t="s">
        <v>163</v>
      </c>
      <c r="B34" s="27">
        <f>SUM(B35:B44)</f>
        <v>8518</v>
      </c>
      <c r="C34" s="399"/>
      <c r="D34" s="27"/>
      <c r="E34" s="233">
        <f>SUM(E35:E44)</f>
        <v>8318</v>
      </c>
      <c r="F34" s="27">
        <f>SUM(F35:F46)</f>
        <v>9714</v>
      </c>
      <c r="G34" s="234">
        <f>SUM(G35:G46)</f>
        <v>8159</v>
      </c>
      <c r="H34" s="23"/>
      <c r="I34" s="23"/>
      <c r="J34" s="23"/>
      <c r="K34" s="23"/>
      <c r="L34" s="23"/>
      <c r="M34" s="23"/>
    </row>
    <row r="35" spans="1:13" x14ac:dyDescent="0.25">
      <c r="A35" s="293" t="s">
        <v>476</v>
      </c>
      <c r="B35" s="25">
        <v>3000</v>
      </c>
      <c r="C35" s="38"/>
      <c r="D35" s="25"/>
      <c r="E35" s="66">
        <v>3000</v>
      </c>
      <c r="F35" s="25">
        <v>3721</v>
      </c>
      <c r="G35" s="124">
        <v>3651</v>
      </c>
      <c r="H35" s="23"/>
      <c r="I35" s="23"/>
      <c r="J35" s="23"/>
      <c r="K35" s="23"/>
      <c r="L35" s="23"/>
      <c r="M35" s="23"/>
    </row>
    <row r="36" spans="1:13" x14ac:dyDescent="0.25">
      <c r="A36" s="273" t="s">
        <v>387</v>
      </c>
      <c r="B36" s="50">
        <v>1068</v>
      </c>
      <c r="C36" s="162"/>
      <c r="D36" s="50"/>
      <c r="E36" s="129">
        <v>1068</v>
      </c>
      <c r="F36" s="50">
        <v>1068</v>
      </c>
      <c r="G36" s="125">
        <v>1087</v>
      </c>
      <c r="H36" s="23"/>
      <c r="I36" s="23"/>
      <c r="J36" s="23"/>
      <c r="K36" s="23"/>
      <c r="L36" s="23"/>
      <c r="M36" s="23"/>
    </row>
    <row r="37" spans="1:13" x14ac:dyDescent="0.25">
      <c r="A37" s="273" t="s">
        <v>477</v>
      </c>
      <c r="B37" s="50">
        <v>460</v>
      </c>
      <c r="C37" s="162"/>
      <c r="D37" s="113"/>
      <c r="E37" s="129">
        <v>460</v>
      </c>
      <c r="F37" s="50">
        <v>460</v>
      </c>
      <c r="G37" s="125">
        <v>413</v>
      </c>
      <c r="H37" s="23"/>
      <c r="I37" s="23"/>
      <c r="J37" s="23"/>
      <c r="K37" s="23"/>
      <c r="L37" s="23"/>
      <c r="M37" s="23"/>
    </row>
    <row r="38" spans="1:13" x14ac:dyDescent="0.25">
      <c r="A38" s="273" t="s">
        <v>388</v>
      </c>
      <c r="B38" s="50">
        <v>1800</v>
      </c>
      <c r="C38" s="162"/>
      <c r="D38" s="50"/>
      <c r="E38" s="129">
        <v>1800</v>
      </c>
      <c r="F38" s="50">
        <v>1800</v>
      </c>
      <c r="G38" s="125">
        <v>1279</v>
      </c>
      <c r="H38" s="23"/>
      <c r="I38" s="23"/>
      <c r="J38" s="23"/>
      <c r="K38" s="23"/>
      <c r="L38" s="23"/>
      <c r="M38" s="23"/>
    </row>
    <row r="39" spans="1:13" x14ac:dyDescent="0.25">
      <c r="A39" s="273" t="s">
        <v>478</v>
      </c>
      <c r="B39" s="50">
        <v>250</v>
      </c>
      <c r="C39" s="162"/>
      <c r="D39" s="50"/>
      <c r="E39" s="129">
        <v>250</v>
      </c>
      <c r="F39" s="50">
        <v>250</v>
      </c>
      <c r="G39" s="125">
        <v>480</v>
      </c>
      <c r="H39" s="23"/>
      <c r="I39" s="23"/>
      <c r="J39" s="23"/>
      <c r="K39" s="23"/>
      <c r="L39" s="23"/>
      <c r="M39" s="23"/>
    </row>
    <row r="40" spans="1:13" x14ac:dyDescent="0.25">
      <c r="A40" s="273" t="s">
        <v>479</v>
      </c>
      <c r="B40" s="50">
        <v>120</v>
      </c>
      <c r="C40" s="162"/>
      <c r="D40" s="50"/>
      <c r="E40" s="129">
        <v>120</v>
      </c>
      <c r="F40" s="50">
        <v>120</v>
      </c>
      <c r="G40" s="125">
        <v>98</v>
      </c>
      <c r="H40" s="23"/>
      <c r="I40" s="23"/>
      <c r="J40" s="23"/>
      <c r="K40" s="23"/>
      <c r="L40" s="23"/>
      <c r="M40" s="23"/>
    </row>
    <row r="41" spans="1:13" x14ac:dyDescent="0.25">
      <c r="A41" s="271" t="s">
        <v>480</v>
      </c>
      <c r="B41" s="35">
        <v>150</v>
      </c>
      <c r="C41" s="400"/>
      <c r="D41" s="35"/>
      <c r="E41" s="130">
        <v>150</v>
      </c>
      <c r="F41" s="35">
        <v>150</v>
      </c>
      <c r="G41" s="126">
        <v>113</v>
      </c>
      <c r="H41" s="23"/>
      <c r="I41" s="23"/>
      <c r="J41" s="23"/>
      <c r="K41" s="23"/>
      <c r="L41" s="23"/>
      <c r="M41" s="23"/>
    </row>
    <row r="42" spans="1:13" x14ac:dyDescent="0.25">
      <c r="A42" s="271" t="s">
        <v>481</v>
      </c>
      <c r="B42" s="35">
        <v>500</v>
      </c>
      <c r="C42" s="400"/>
      <c r="D42" s="35"/>
      <c r="E42" s="130">
        <v>500</v>
      </c>
      <c r="F42" s="35">
        <v>500</v>
      </c>
      <c r="G42" s="126">
        <v>0</v>
      </c>
      <c r="H42" s="23"/>
      <c r="I42" s="23"/>
      <c r="J42" s="23"/>
      <c r="K42" s="23"/>
      <c r="L42" s="23"/>
      <c r="M42" s="23"/>
    </row>
    <row r="43" spans="1:13" x14ac:dyDescent="0.25">
      <c r="A43" s="271" t="s">
        <v>482</v>
      </c>
      <c r="B43" s="35">
        <v>370</v>
      </c>
      <c r="C43" s="400"/>
      <c r="D43" s="35"/>
      <c r="E43" s="130">
        <v>370</v>
      </c>
      <c r="F43" s="35">
        <v>370</v>
      </c>
      <c r="G43" s="126">
        <v>0</v>
      </c>
      <c r="H43" s="23"/>
      <c r="I43" s="23"/>
      <c r="J43" s="23"/>
      <c r="K43" s="23"/>
      <c r="L43" s="23"/>
      <c r="M43" s="23"/>
    </row>
    <row r="44" spans="1:13" x14ac:dyDescent="0.25">
      <c r="A44" s="273" t="s">
        <v>483</v>
      </c>
      <c r="B44" s="50">
        <v>800</v>
      </c>
      <c r="C44" s="162"/>
      <c r="D44" s="113"/>
      <c r="E44" s="129">
        <v>600</v>
      </c>
      <c r="F44" s="50">
        <v>600</v>
      </c>
      <c r="G44" s="125">
        <v>399</v>
      </c>
      <c r="H44" s="23"/>
      <c r="I44" s="23"/>
      <c r="J44" s="23"/>
      <c r="K44" s="23"/>
      <c r="L44" s="23"/>
      <c r="M44" s="23"/>
    </row>
    <row r="45" spans="1:13" x14ac:dyDescent="0.25">
      <c r="A45" s="271" t="s">
        <v>484</v>
      </c>
      <c r="B45" s="35"/>
      <c r="C45" s="400"/>
      <c r="D45" s="123"/>
      <c r="E45" s="130"/>
      <c r="F45" s="35">
        <v>500</v>
      </c>
      <c r="G45" s="126">
        <v>468</v>
      </c>
      <c r="H45" s="23"/>
      <c r="I45" s="23"/>
      <c r="J45" s="23"/>
      <c r="K45" s="23"/>
      <c r="L45" s="23"/>
      <c r="M45" s="23"/>
    </row>
    <row r="46" spans="1:13" ht="13.8" thickBot="1" x14ac:dyDescent="0.3">
      <c r="A46" s="272" t="s">
        <v>485</v>
      </c>
      <c r="B46" s="116"/>
      <c r="C46" s="169"/>
      <c r="D46" s="156"/>
      <c r="E46" s="287"/>
      <c r="F46" s="116">
        <v>175</v>
      </c>
      <c r="G46" s="154">
        <v>171</v>
      </c>
      <c r="H46" s="23"/>
      <c r="I46" s="23"/>
      <c r="J46" s="23"/>
      <c r="K46" s="23"/>
      <c r="L46" s="23"/>
      <c r="M46" s="23"/>
    </row>
    <row r="47" spans="1:13" x14ac:dyDescent="0.25">
      <c r="A47" s="112" t="s">
        <v>389</v>
      </c>
      <c r="B47" s="27">
        <f>SUM(B48:B50)</f>
        <v>26500</v>
      </c>
      <c r="C47" s="38"/>
      <c r="D47" s="27"/>
      <c r="E47" s="233">
        <f>SUM(E48:E50)</f>
        <v>26500</v>
      </c>
      <c r="F47" s="27">
        <f>SUM(F48:F50)</f>
        <v>26500</v>
      </c>
      <c r="G47" s="234">
        <f>SUM(G48:G50)</f>
        <v>3000</v>
      </c>
      <c r="H47" s="23"/>
      <c r="I47" s="23"/>
      <c r="J47" s="23"/>
      <c r="K47" s="23"/>
      <c r="L47" s="23"/>
      <c r="M47" s="23"/>
    </row>
    <row r="48" spans="1:13" ht="26.4" x14ac:dyDescent="0.25">
      <c r="A48" s="277" t="s">
        <v>486</v>
      </c>
      <c r="B48" s="50">
        <v>20000</v>
      </c>
      <c r="C48" s="162"/>
      <c r="D48" s="113"/>
      <c r="E48" s="129">
        <v>20000</v>
      </c>
      <c r="F48" s="50">
        <v>20000</v>
      </c>
      <c r="G48" s="125">
        <v>0</v>
      </c>
      <c r="H48" s="23"/>
      <c r="I48" s="23"/>
      <c r="J48" s="23"/>
      <c r="K48" s="23"/>
      <c r="L48" s="23"/>
      <c r="M48" s="23"/>
    </row>
    <row r="49" spans="1:13" x14ac:dyDescent="0.25">
      <c r="A49" s="273" t="s">
        <v>390</v>
      </c>
      <c r="B49" s="50">
        <v>1000</v>
      </c>
      <c r="C49" s="162"/>
      <c r="D49" s="113"/>
      <c r="E49" s="129">
        <v>1000</v>
      </c>
      <c r="F49" s="50">
        <v>1000</v>
      </c>
      <c r="G49" s="125">
        <v>0</v>
      </c>
      <c r="H49" s="23"/>
      <c r="I49" s="23"/>
      <c r="J49" s="23"/>
      <c r="K49" s="23"/>
      <c r="L49" s="23"/>
      <c r="M49" s="23"/>
    </row>
    <row r="50" spans="1:13" ht="13.8" thickBot="1" x14ac:dyDescent="0.3">
      <c r="A50" s="272" t="s">
        <v>487</v>
      </c>
      <c r="B50" s="116">
        <v>5500</v>
      </c>
      <c r="C50" s="169"/>
      <c r="D50" s="156"/>
      <c r="E50" s="287">
        <v>5500</v>
      </c>
      <c r="F50" s="116">
        <v>5500</v>
      </c>
      <c r="G50" s="154">
        <v>3000</v>
      </c>
      <c r="H50" s="23"/>
      <c r="I50" s="23"/>
      <c r="J50" s="23"/>
      <c r="K50" s="23"/>
      <c r="L50" s="23"/>
      <c r="M50" s="23"/>
    </row>
    <row r="51" spans="1:13" x14ac:dyDescent="0.25">
      <c r="A51" s="276" t="s">
        <v>488</v>
      </c>
      <c r="B51" s="27">
        <f>SUM(B52:B56)</f>
        <v>77400</v>
      </c>
      <c r="C51" s="38"/>
      <c r="D51" s="27"/>
      <c r="E51" s="233">
        <f>SUM(E52:E56)</f>
        <v>77100</v>
      </c>
      <c r="F51" s="27">
        <f>SUM(F52:F58)</f>
        <v>78495</v>
      </c>
      <c r="G51" s="234">
        <f>SUM(G52:G58)</f>
        <v>54706</v>
      </c>
      <c r="H51" s="23"/>
      <c r="I51" s="23"/>
      <c r="J51" s="23"/>
      <c r="K51" s="23"/>
      <c r="L51" s="23"/>
      <c r="M51" s="23"/>
    </row>
    <row r="52" spans="1:13" x14ac:dyDescent="0.25">
      <c r="A52" s="273" t="s">
        <v>391</v>
      </c>
      <c r="B52" s="50">
        <v>2600</v>
      </c>
      <c r="C52" s="162"/>
      <c r="D52" s="50"/>
      <c r="E52" s="129">
        <v>2600</v>
      </c>
      <c r="F52" s="50">
        <v>2600</v>
      </c>
      <c r="G52" s="125">
        <v>2390</v>
      </c>
      <c r="H52" s="23"/>
      <c r="I52" s="23"/>
      <c r="J52" s="23"/>
      <c r="K52" s="23"/>
      <c r="L52" s="23"/>
      <c r="M52" s="23"/>
    </row>
    <row r="53" spans="1:13" ht="26.4" x14ac:dyDescent="0.25">
      <c r="A53" s="277" t="s">
        <v>489</v>
      </c>
      <c r="B53" s="50">
        <v>50000</v>
      </c>
      <c r="C53" s="162"/>
      <c r="D53" s="113"/>
      <c r="E53" s="129">
        <v>50000</v>
      </c>
      <c r="F53" s="50">
        <v>51000</v>
      </c>
      <c r="G53" s="125">
        <v>51500</v>
      </c>
      <c r="H53" s="23"/>
      <c r="I53" s="23"/>
      <c r="J53" s="23"/>
      <c r="K53" s="23"/>
      <c r="L53" s="23"/>
      <c r="M53" s="23"/>
    </row>
    <row r="54" spans="1:13" ht="39.6" x14ac:dyDescent="0.25">
      <c r="A54" s="277" t="s">
        <v>490</v>
      </c>
      <c r="B54" s="50">
        <v>4000</v>
      </c>
      <c r="C54" s="162"/>
      <c r="D54" s="113"/>
      <c r="E54" s="129">
        <v>4000</v>
      </c>
      <c r="F54" s="50">
        <v>4000</v>
      </c>
      <c r="G54" s="125">
        <v>0</v>
      </c>
      <c r="H54" s="23"/>
      <c r="I54" s="23"/>
      <c r="J54" s="23"/>
      <c r="K54" s="23"/>
      <c r="L54" s="23"/>
      <c r="M54" s="23"/>
    </row>
    <row r="55" spans="1:13" ht="14.25" customHeight="1" x14ac:dyDescent="0.25">
      <c r="A55" s="277" t="s">
        <v>491</v>
      </c>
      <c r="B55" s="50">
        <v>20000</v>
      </c>
      <c r="C55" s="162"/>
      <c r="D55" s="113"/>
      <c r="E55" s="129">
        <v>20000</v>
      </c>
      <c r="F55" s="50">
        <v>20000</v>
      </c>
      <c r="G55" s="125">
        <v>643</v>
      </c>
      <c r="H55" s="23"/>
      <c r="I55" s="23"/>
      <c r="J55" s="23"/>
      <c r="K55" s="23"/>
      <c r="L55" s="23"/>
      <c r="M55" s="23"/>
    </row>
    <row r="56" spans="1:13" x14ac:dyDescent="0.25">
      <c r="A56" s="277" t="s">
        <v>492</v>
      </c>
      <c r="B56" s="50">
        <v>800</v>
      </c>
      <c r="C56" s="162"/>
      <c r="D56" s="113"/>
      <c r="E56" s="129">
        <v>500</v>
      </c>
      <c r="F56" s="50">
        <v>500</v>
      </c>
      <c r="G56" s="125">
        <v>0</v>
      </c>
      <c r="H56" s="23"/>
      <c r="I56" s="23"/>
      <c r="J56" s="23"/>
      <c r="K56" s="23"/>
      <c r="L56" s="23"/>
      <c r="M56" s="23"/>
    </row>
    <row r="57" spans="1:13" x14ac:dyDescent="0.25">
      <c r="A57" s="277" t="s">
        <v>493</v>
      </c>
      <c r="B57" s="50"/>
      <c r="C57" s="162"/>
      <c r="D57" s="113"/>
      <c r="E57" s="129"/>
      <c r="F57" s="50">
        <v>222</v>
      </c>
      <c r="G57" s="125">
        <v>0</v>
      </c>
      <c r="H57" s="23"/>
      <c r="I57" s="23"/>
      <c r="J57" s="23"/>
      <c r="K57" s="23"/>
      <c r="L57" s="23"/>
      <c r="M57" s="23"/>
    </row>
    <row r="58" spans="1:13" ht="13.8" thickBot="1" x14ac:dyDescent="0.3">
      <c r="A58" s="282" t="s">
        <v>494</v>
      </c>
      <c r="B58" s="116"/>
      <c r="C58" s="169"/>
      <c r="D58" s="156"/>
      <c r="E58" s="287"/>
      <c r="F58" s="116">
        <v>173</v>
      </c>
      <c r="G58" s="154">
        <v>173</v>
      </c>
      <c r="H58" s="23"/>
      <c r="I58" s="23"/>
      <c r="J58" s="23"/>
      <c r="K58" s="23"/>
      <c r="L58" s="23"/>
      <c r="M58" s="23"/>
    </row>
    <row r="59" spans="1:13" x14ac:dyDescent="0.25">
      <c r="A59" s="276" t="s">
        <v>495</v>
      </c>
      <c r="B59" s="27">
        <f>SUM(B60:B61)</f>
        <v>10300</v>
      </c>
      <c r="C59" s="38"/>
      <c r="D59" s="27"/>
      <c r="E59" s="233">
        <f>SUM(E60:E61)</f>
        <v>10300</v>
      </c>
      <c r="F59" s="27">
        <f>SUM(F60:F61)</f>
        <v>20300</v>
      </c>
      <c r="G59" s="234">
        <f>SUM(G60:G61)</f>
        <v>20250</v>
      </c>
      <c r="H59" s="23"/>
      <c r="I59" s="23"/>
      <c r="J59" s="23"/>
      <c r="K59" s="23"/>
      <c r="L59" s="23"/>
      <c r="M59" s="23"/>
    </row>
    <row r="60" spans="1:13" ht="26.4" x14ac:dyDescent="0.25">
      <c r="A60" s="277" t="s">
        <v>496</v>
      </c>
      <c r="B60" s="24">
        <v>300</v>
      </c>
      <c r="C60" s="409"/>
      <c r="D60" s="57"/>
      <c r="E60" s="410">
        <v>300</v>
      </c>
      <c r="F60" s="24">
        <v>300</v>
      </c>
      <c r="G60" s="411">
        <v>250</v>
      </c>
      <c r="H60" s="23"/>
      <c r="I60" s="23"/>
      <c r="J60" s="23"/>
      <c r="K60" s="23"/>
      <c r="L60" s="23"/>
      <c r="M60" s="23"/>
    </row>
    <row r="61" spans="1:13" ht="13.8" thickBot="1" x14ac:dyDescent="0.3">
      <c r="A61" s="272" t="s">
        <v>497</v>
      </c>
      <c r="B61" s="116">
        <v>10000</v>
      </c>
      <c r="C61" s="169"/>
      <c r="D61" s="156"/>
      <c r="E61" s="287">
        <v>10000</v>
      </c>
      <c r="F61" s="116">
        <v>20000</v>
      </c>
      <c r="G61" s="154">
        <v>20000</v>
      </c>
      <c r="H61" s="23"/>
      <c r="I61" s="23"/>
      <c r="J61" s="23"/>
      <c r="K61" s="23"/>
      <c r="L61" s="23"/>
      <c r="M61" s="23"/>
    </row>
    <row r="62" spans="1:13" x14ac:dyDescent="0.25">
      <c r="A62" s="112" t="s">
        <v>208</v>
      </c>
      <c r="B62" s="27">
        <f>SUM(B63:B67)</f>
        <v>8500</v>
      </c>
      <c r="C62" s="399"/>
      <c r="D62" s="27"/>
      <c r="E62" s="233">
        <f>SUM(E63:E67)</f>
        <v>6500</v>
      </c>
      <c r="F62" s="27">
        <f>SUM(F63:F68)</f>
        <v>7620</v>
      </c>
      <c r="G62" s="234">
        <f>SUM(G63:G68)</f>
        <v>5558</v>
      </c>
      <c r="H62" s="23"/>
      <c r="I62" s="23"/>
      <c r="J62" s="23"/>
      <c r="K62" s="23"/>
      <c r="L62" s="23"/>
      <c r="M62" s="23"/>
    </row>
    <row r="63" spans="1:13" x14ac:dyDescent="0.25">
      <c r="A63" s="273" t="s">
        <v>392</v>
      </c>
      <c r="B63" s="275">
        <v>1000</v>
      </c>
      <c r="C63" s="162"/>
      <c r="D63" s="278"/>
      <c r="E63" s="289">
        <v>1000</v>
      </c>
      <c r="F63" s="275">
        <v>1000</v>
      </c>
      <c r="G63" s="412">
        <v>261</v>
      </c>
      <c r="H63" s="23"/>
      <c r="I63" s="23"/>
      <c r="J63" s="23"/>
      <c r="K63" s="23"/>
      <c r="L63" s="23"/>
      <c r="M63" s="23"/>
    </row>
    <row r="64" spans="1:13" x14ac:dyDescent="0.25">
      <c r="A64" s="273" t="s">
        <v>393</v>
      </c>
      <c r="B64" s="275">
        <v>2000</v>
      </c>
      <c r="C64" s="413"/>
      <c r="D64" s="278"/>
      <c r="E64" s="289">
        <v>2000</v>
      </c>
      <c r="F64" s="275">
        <v>2000</v>
      </c>
      <c r="G64" s="412">
        <v>944</v>
      </c>
      <c r="H64" s="23"/>
      <c r="I64" s="23"/>
      <c r="J64" s="23"/>
      <c r="K64" s="23"/>
      <c r="L64" s="23"/>
      <c r="M64" s="23"/>
    </row>
    <row r="65" spans="1:13" x14ac:dyDescent="0.25">
      <c r="A65" s="273" t="s">
        <v>498</v>
      </c>
      <c r="B65" s="275">
        <v>2000</v>
      </c>
      <c r="C65" s="413"/>
      <c r="D65" s="278"/>
      <c r="E65" s="289">
        <v>0</v>
      </c>
      <c r="F65" s="275">
        <v>0</v>
      </c>
      <c r="G65" s="412">
        <v>0</v>
      </c>
      <c r="H65" s="23"/>
      <c r="I65" s="23"/>
      <c r="J65" s="23"/>
      <c r="K65" s="23"/>
      <c r="L65" s="23"/>
      <c r="M65" s="23"/>
    </row>
    <row r="66" spans="1:13" x14ac:dyDescent="0.25">
      <c r="A66" s="292" t="s">
        <v>499</v>
      </c>
      <c r="B66" s="275">
        <v>3000</v>
      </c>
      <c r="C66" s="413"/>
      <c r="D66" s="278"/>
      <c r="E66" s="289">
        <v>3000</v>
      </c>
      <c r="F66" s="275">
        <v>3400</v>
      </c>
      <c r="G66" s="412">
        <v>3285</v>
      </c>
      <c r="H66" s="23"/>
      <c r="I66" s="23"/>
      <c r="J66" s="23"/>
      <c r="K66" s="23"/>
      <c r="L66" s="23"/>
      <c r="M66" s="23"/>
    </row>
    <row r="67" spans="1:13" x14ac:dyDescent="0.25">
      <c r="A67" s="273" t="s">
        <v>500</v>
      </c>
      <c r="B67" s="275">
        <v>500</v>
      </c>
      <c r="C67" s="413"/>
      <c r="D67" s="278"/>
      <c r="E67" s="289">
        <v>500</v>
      </c>
      <c r="F67" s="275">
        <v>500</v>
      </c>
      <c r="G67" s="412">
        <v>348</v>
      </c>
      <c r="H67" s="23"/>
      <c r="I67" s="23"/>
      <c r="J67" s="23"/>
      <c r="K67" s="23"/>
      <c r="L67" s="23"/>
      <c r="M67" s="23"/>
    </row>
    <row r="68" spans="1:13" ht="13.8" thickBot="1" x14ac:dyDescent="0.3">
      <c r="A68" s="272" t="s">
        <v>501</v>
      </c>
      <c r="B68" s="279"/>
      <c r="C68" s="414"/>
      <c r="D68" s="280"/>
      <c r="E68" s="290"/>
      <c r="F68" s="279">
        <v>720</v>
      </c>
      <c r="G68" s="415">
        <v>720</v>
      </c>
      <c r="H68" s="23"/>
      <c r="I68" s="23"/>
      <c r="J68" s="23"/>
      <c r="K68" s="23"/>
      <c r="L68" s="23"/>
      <c r="M68" s="23"/>
    </row>
    <row r="69" spans="1:13" x14ac:dyDescent="0.25">
      <c r="A69" s="416" t="s">
        <v>212</v>
      </c>
      <c r="B69" s="417">
        <v>10000</v>
      </c>
      <c r="C69" s="418"/>
      <c r="D69" s="419"/>
      <c r="E69" s="420">
        <v>10000</v>
      </c>
      <c r="F69" s="417">
        <v>10000</v>
      </c>
      <c r="G69" s="421">
        <f>SUM(G70)</f>
        <v>1278</v>
      </c>
      <c r="H69" s="23"/>
      <c r="I69" s="23"/>
      <c r="J69" s="23"/>
      <c r="K69" s="23"/>
      <c r="L69" s="23"/>
      <c r="M69" s="23"/>
    </row>
    <row r="70" spans="1:13" ht="27" thickBot="1" x14ac:dyDescent="0.3">
      <c r="A70" s="282" t="s">
        <v>502</v>
      </c>
      <c r="B70" s="279">
        <v>10000</v>
      </c>
      <c r="C70" s="414"/>
      <c r="D70" s="280"/>
      <c r="E70" s="290">
        <v>10000</v>
      </c>
      <c r="F70" s="279">
        <v>10000</v>
      </c>
      <c r="G70" s="415">
        <v>1278</v>
      </c>
      <c r="H70" s="23"/>
      <c r="I70" s="23"/>
      <c r="J70" s="23"/>
      <c r="K70" s="23"/>
      <c r="L70" s="23"/>
      <c r="M70" s="23"/>
    </row>
    <row r="71" spans="1:13" x14ac:dyDescent="0.25">
      <c r="A71" s="112" t="s">
        <v>210</v>
      </c>
      <c r="B71" s="281">
        <f>SUM(B72:B73)</f>
        <v>3500</v>
      </c>
      <c r="C71" s="422"/>
      <c r="D71" s="283"/>
      <c r="E71" s="291">
        <f>SUM(E72:E73)</f>
        <v>3500</v>
      </c>
      <c r="F71" s="281">
        <f>SUM(F72:F74)</f>
        <v>4692</v>
      </c>
      <c r="G71" s="423">
        <f>SUM(G72:G74)</f>
        <v>1652</v>
      </c>
      <c r="H71" s="23"/>
      <c r="I71" s="23"/>
      <c r="J71" s="23"/>
      <c r="K71" s="23"/>
      <c r="L71" s="23"/>
      <c r="M71" s="23"/>
    </row>
    <row r="72" spans="1:13" x14ac:dyDescent="0.25">
      <c r="A72" s="277" t="s">
        <v>503</v>
      </c>
      <c r="B72" s="275">
        <v>2000</v>
      </c>
      <c r="C72" s="413"/>
      <c r="D72" s="278"/>
      <c r="E72" s="289">
        <v>2000</v>
      </c>
      <c r="F72" s="275">
        <v>2000</v>
      </c>
      <c r="G72" s="412">
        <v>0</v>
      </c>
      <c r="H72" s="23"/>
      <c r="I72" s="23"/>
      <c r="J72" s="23"/>
      <c r="K72" s="23"/>
      <c r="L72" s="23"/>
      <c r="M72" s="23"/>
    </row>
    <row r="73" spans="1:13" ht="16.5" customHeight="1" x14ac:dyDescent="0.25">
      <c r="A73" s="277" t="s">
        <v>504</v>
      </c>
      <c r="B73" s="275">
        <v>1500</v>
      </c>
      <c r="C73" s="413"/>
      <c r="D73" s="278"/>
      <c r="E73" s="289">
        <v>1500</v>
      </c>
      <c r="F73" s="275">
        <v>1660</v>
      </c>
      <c r="G73" s="412">
        <v>1647</v>
      </c>
      <c r="H73" s="23"/>
      <c r="I73" s="23"/>
      <c r="J73" s="23"/>
      <c r="K73" s="23"/>
      <c r="L73" s="23"/>
      <c r="M73" s="23"/>
    </row>
    <row r="74" spans="1:13" ht="27.75" customHeight="1" thickBot="1" x14ac:dyDescent="0.3">
      <c r="A74" s="424" t="s">
        <v>505</v>
      </c>
      <c r="B74" s="425"/>
      <c r="C74" s="426"/>
      <c r="D74" s="427"/>
      <c r="E74" s="428"/>
      <c r="F74" s="425">
        <v>1032</v>
      </c>
      <c r="G74" s="429">
        <v>5</v>
      </c>
      <c r="H74" s="23"/>
      <c r="I74" s="23"/>
      <c r="J74" s="23"/>
      <c r="K74" s="23"/>
      <c r="L74" s="23"/>
      <c r="M74" s="23"/>
    </row>
    <row r="75" spans="1:13" x14ac:dyDescent="0.25">
      <c r="A75" s="112" t="s">
        <v>395</v>
      </c>
      <c r="B75" s="27">
        <v>1000</v>
      </c>
      <c r="C75" s="399"/>
      <c r="D75" s="27"/>
      <c r="E75" s="233">
        <v>1000</v>
      </c>
      <c r="F75" s="27">
        <f>SUM(F76:F77)</f>
        <v>7418</v>
      </c>
      <c r="G75" s="234">
        <f>SUM(G76:G77)</f>
        <v>6418</v>
      </c>
      <c r="H75" s="23"/>
      <c r="I75" s="23"/>
      <c r="J75" s="23"/>
      <c r="K75" s="23"/>
      <c r="L75" s="23"/>
      <c r="M75" s="23"/>
    </row>
    <row r="76" spans="1:13" x14ac:dyDescent="0.25">
      <c r="A76" s="273" t="s">
        <v>396</v>
      </c>
      <c r="B76" s="50">
        <v>1000</v>
      </c>
      <c r="C76" s="162"/>
      <c r="D76" s="50"/>
      <c r="E76" s="129">
        <v>1000</v>
      </c>
      <c r="F76" s="50">
        <v>1000</v>
      </c>
      <c r="G76" s="125">
        <v>0</v>
      </c>
      <c r="H76" s="23"/>
      <c r="I76" s="23"/>
      <c r="J76" s="23"/>
      <c r="K76" s="23"/>
      <c r="L76" s="23"/>
      <c r="M76" s="23"/>
    </row>
    <row r="77" spans="1:13" ht="13.8" thickBot="1" x14ac:dyDescent="0.3">
      <c r="A77" s="430" t="s">
        <v>506</v>
      </c>
      <c r="B77" s="117"/>
      <c r="C77" s="401"/>
      <c r="D77" s="117"/>
      <c r="E77" s="288"/>
      <c r="F77" s="117">
        <v>6418</v>
      </c>
      <c r="G77" s="294">
        <v>6418</v>
      </c>
      <c r="H77" s="23"/>
      <c r="I77" s="23"/>
      <c r="J77" s="23"/>
      <c r="K77" s="23"/>
      <c r="L77" s="23"/>
      <c r="M77" s="23"/>
    </row>
    <row r="78" spans="1:13" ht="13.8" thickBot="1" x14ac:dyDescent="0.3">
      <c r="A78" s="49" t="s">
        <v>397</v>
      </c>
      <c r="B78" s="119">
        <v>10000</v>
      </c>
      <c r="C78" s="401"/>
      <c r="D78" s="117"/>
      <c r="E78" s="146">
        <v>3000</v>
      </c>
      <c r="F78" s="119">
        <v>3000</v>
      </c>
      <c r="G78" s="151">
        <v>0</v>
      </c>
      <c r="H78" s="23"/>
      <c r="I78" s="23"/>
      <c r="J78" s="23"/>
      <c r="K78" s="23"/>
      <c r="L78" s="23"/>
      <c r="M78" s="23"/>
    </row>
    <row r="79" spans="1:13" x14ac:dyDescent="0.25">
      <c r="A79" s="112" t="s">
        <v>381</v>
      </c>
      <c r="B79" s="27">
        <f>SUM(B80:B88)</f>
        <v>207500</v>
      </c>
      <c r="C79" s="399"/>
      <c r="D79" s="27"/>
      <c r="E79" s="233">
        <f>SUM(E80:E88)</f>
        <v>200500</v>
      </c>
      <c r="F79" s="27">
        <f>SUM(F80:F90)</f>
        <v>205636</v>
      </c>
      <c r="G79" s="234">
        <f>SUM(G80:G90)</f>
        <v>93328</v>
      </c>
      <c r="H79" s="23"/>
      <c r="I79" s="23"/>
      <c r="J79" s="23"/>
      <c r="K79" s="23"/>
      <c r="L79" s="23"/>
      <c r="M79" s="23"/>
    </row>
    <row r="80" spans="1:13" ht="26.4" x14ac:dyDescent="0.25">
      <c r="A80" s="277" t="s">
        <v>394</v>
      </c>
      <c r="B80" s="50">
        <v>80400</v>
      </c>
      <c r="C80" s="162"/>
      <c r="D80" s="50"/>
      <c r="E80" s="129">
        <v>80400</v>
      </c>
      <c r="F80" s="50">
        <v>80400</v>
      </c>
      <c r="G80" s="125">
        <v>80400</v>
      </c>
      <c r="H80" s="23"/>
      <c r="I80" s="23"/>
      <c r="J80" s="23"/>
      <c r="K80" s="23"/>
      <c r="L80" s="23"/>
      <c r="M80" s="23"/>
    </row>
    <row r="81" spans="1:13" ht="27.75" customHeight="1" x14ac:dyDescent="0.25">
      <c r="A81" s="277" t="s">
        <v>507</v>
      </c>
      <c r="B81" s="50">
        <v>500</v>
      </c>
      <c r="C81" s="162"/>
      <c r="D81" s="50"/>
      <c r="E81" s="129">
        <v>500</v>
      </c>
      <c r="F81" s="50">
        <v>500</v>
      </c>
      <c r="G81" s="125">
        <v>0</v>
      </c>
      <c r="H81" s="23"/>
      <c r="I81" s="23"/>
      <c r="J81" s="23"/>
      <c r="K81" s="23"/>
      <c r="L81" s="23"/>
      <c r="M81" s="23"/>
    </row>
    <row r="82" spans="1:13" ht="13.5" customHeight="1" x14ac:dyDescent="0.25">
      <c r="A82" s="284" t="s">
        <v>508</v>
      </c>
      <c r="B82" s="35">
        <v>5000</v>
      </c>
      <c r="C82" s="400"/>
      <c r="D82" s="35"/>
      <c r="E82" s="130">
        <v>4000</v>
      </c>
      <c r="F82" s="35">
        <v>4656</v>
      </c>
      <c r="G82" s="126">
        <v>4565</v>
      </c>
      <c r="H82" s="23"/>
      <c r="I82" s="23"/>
      <c r="J82" s="23"/>
      <c r="K82" s="23"/>
      <c r="L82" s="23"/>
      <c r="M82" s="23"/>
    </row>
    <row r="83" spans="1:13" ht="13.5" customHeight="1" x14ac:dyDescent="0.25">
      <c r="A83" s="284" t="s">
        <v>509</v>
      </c>
      <c r="B83" s="35">
        <v>5000</v>
      </c>
      <c r="C83" s="400"/>
      <c r="D83" s="35"/>
      <c r="E83" s="130">
        <v>4000</v>
      </c>
      <c r="F83" s="35">
        <v>4000</v>
      </c>
      <c r="G83" s="126">
        <v>3718</v>
      </c>
      <c r="H83" s="23"/>
      <c r="I83" s="23"/>
      <c r="J83" s="23"/>
      <c r="K83" s="23"/>
      <c r="L83" s="23"/>
      <c r="M83" s="23"/>
    </row>
    <row r="84" spans="1:13" ht="13.5" customHeight="1" x14ac:dyDescent="0.25">
      <c r="A84" s="284" t="s">
        <v>510</v>
      </c>
      <c r="B84" s="35">
        <v>100</v>
      </c>
      <c r="C84" s="400"/>
      <c r="D84" s="35"/>
      <c r="E84" s="130">
        <v>100</v>
      </c>
      <c r="F84" s="35">
        <v>100</v>
      </c>
      <c r="G84" s="126">
        <v>93</v>
      </c>
      <c r="H84" s="23"/>
      <c r="I84" s="23"/>
      <c r="J84" s="23"/>
      <c r="K84" s="23"/>
      <c r="L84" s="23"/>
      <c r="M84" s="23"/>
    </row>
    <row r="85" spans="1:13" ht="13.5" customHeight="1" x14ac:dyDescent="0.25">
      <c r="A85" s="284" t="s">
        <v>511</v>
      </c>
      <c r="B85" s="35"/>
      <c r="C85" s="400"/>
      <c r="D85" s="35"/>
      <c r="E85" s="130"/>
      <c r="F85" s="35">
        <v>420</v>
      </c>
      <c r="G85" s="126">
        <v>300</v>
      </c>
      <c r="H85" s="23"/>
      <c r="I85" s="23"/>
      <c r="J85" s="23"/>
      <c r="K85" s="23"/>
      <c r="L85" s="23"/>
      <c r="M85" s="23"/>
    </row>
    <row r="86" spans="1:13" ht="27" customHeight="1" x14ac:dyDescent="0.25">
      <c r="A86" s="284" t="s">
        <v>512</v>
      </c>
      <c r="B86" s="35">
        <v>3000</v>
      </c>
      <c r="C86" s="400"/>
      <c r="D86" s="35"/>
      <c r="E86" s="130">
        <v>3000</v>
      </c>
      <c r="F86" s="35">
        <v>3000</v>
      </c>
      <c r="G86" s="126">
        <v>1381</v>
      </c>
      <c r="H86" s="23"/>
      <c r="I86" s="23"/>
      <c r="J86" s="23"/>
      <c r="K86" s="23"/>
      <c r="L86" s="23"/>
      <c r="M86" s="23"/>
    </row>
    <row r="87" spans="1:13" ht="26.4" x14ac:dyDescent="0.25">
      <c r="A87" s="277" t="s">
        <v>513</v>
      </c>
      <c r="B87" s="50">
        <f>95000+8500</f>
        <v>103500</v>
      </c>
      <c r="C87" s="162"/>
      <c r="D87" s="50"/>
      <c r="E87" s="129">
        <v>98500</v>
      </c>
      <c r="F87" s="50">
        <v>98500</v>
      </c>
      <c r="G87" s="125">
        <v>1911</v>
      </c>
      <c r="H87" s="23"/>
      <c r="I87" s="23"/>
      <c r="J87" s="23"/>
      <c r="K87" s="23"/>
      <c r="L87" s="23"/>
      <c r="M87" s="23"/>
    </row>
    <row r="88" spans="1:13" x14ac:dyDescent="0.25">
      <c r="A88" s="273" t="s">
        <v>398</v>
      </c>
      <c r="B88" s="50">
        <v>10000</v>
      </c>
      <c r="C88" s="405"/>
      <c r="D88" s="113"/>
      <c r="E88" s="129">
        <v>10000</v>
      </c>
      <c r="F88" s="50">
        <v>10000</v>
      </c>
      <c r="G88" s="125">
        <v>0</v>
      </c>
      <c r="H88" s="23"/>
      <c r="I88" s="23"/>
      <c r="J88" s="23"/>
      <c r="K88" s="23"/>
      <c r="L88" s="23"/>
      <c r="M88" s="23"/>
    </row>
    <row r="89" spans="1:13" x14ac:dyDescent="0.25">
      <c r="A89" s="273" t="s">
        <v>514</v>
      </c>
      <c r="B89" s="50"/>
      <c r="C89" s="405"/>
      <c r="D89" s="113"/>
      <c r="E89" s="129"/>
      <c r="F89" s="50">
        <v>960</v>
      </c>
      <c r="G89" s="125">
        <v>960</v>
      </c>
      <c r="H89" s="23"/>
      <c r="I89" s="23"/>
      <c r="J89" s="23"/>
      <c r="K89" s="23"/>
      <c r="L89" s="23"/>
      <c r="M89" s="23"/>
    </row>
    <row r="90" spans="1:13" ht="27" thickBot="1" x14ac:dyDescent="0.3">
      <c r="A90" s="431" t="s">
        <v>515</v>
      </c>
      <c r="B90" s="24"/>
      <c r="C90" s="432"/>
      <c r="D90" s="57"/>
      <c r="E90" s="410"/>
      <c r="F90" s="24">
        <v>3100</v>
      </c>
      <c r="G90" s="411">
        <v>0</v>
      </c>
      <c r="H90" s="23"/>
      <c r="I90" s="23"/>
      <c r="J90" s="23"/>
      <c r="K90" s="23"/>
      <c r="L90" s="23"/>
      <c r="M90" s="23"/>
    </row>
    <row r="91" spans="1:13" x14ac:dyDescent="0.25">
      <c r="A91" s="433" t="s">
        <v>211</v>
      </c>
      <c r="B91" s="270"/>
      <c r="C91" s="434"/>
      <c r="D91" s="120"/>
      <c r="E91" s="435"/>
      <c r="F91" s="436">
        <f>SUM(F92:F93)</f>
        <v>1215</v>
      </c>
      <c r="G91" s="437">
        <f>SUM(G92:G93)</f>
        <v>844</v>
      </c>
      <c r="H91" s="23"/>
      <c r="I91" s="23"/>
      <c r="J91" s="23"/>
      <c r="K91" s="23"/>
      <c r="L91" s="23"/>
      <c r="M91" s="23"/>
    </row>
    <row r="92" spans="1:13" x14ac:dyDescent="0.25">
      <c r="A92" s="273" t="s">
        <v>516</v>
      </c>
      <c r="B92" s="50"/>
      <c r="C92" s="405"/>
      <c r="D92" s="113"/>
      <c r="E92" s="129"/>
      <c r="F92" s="50">
        <v>400</v>
      </c>
      <c r="G92" s="125">
        <v>369</v>
      </c>
      <c r="H92" s="23"/>
      <c r="I92" s="23"/>
      <c r="J92" s="23"/>
      <c r="K92" s="23"/>
      <c r="L92" s="23"/>
      <c r="M92" s="23"/>
    </row>
    <row r="93" spans="1:13" ht="27" thickBot="1" x14ac:dyDescent="0.3">
      <c r="A93" s="424" t="s">
        <v>517</v>
      </c>
      <c r="B93" s="117"/>
      <c r="C93" s="438"/>
      <c r="D93" s="119"/>
      <c r="E93" s="288"/>
      <c r="F93" s="117">
        <v>815</v>
      </c>
      <c r="G93" s="294">
        <v>475</v>
      </c>
      <c r="H93" s="23"/>
      <c r="I93" s="23"/>
      <c r="J93" s="23"/>
      <c r="K93" s="23"/>
      <c r="L93" s="23"/>
      <c r="M93" s="23"/>
    </row>
    <row r="94" spans="1:13" x14ac:dyDescent="0.25">
      <c r="A94" s="439" t="s">
        <v>207</v>
      </c>
      <c r="B94" s="270"/>
      <c r="C94" s="434"/>
      <c r="D94" s="120"/>
      <c r="E94" s="435"/>
      <c r="F94" s="436">
        <f>SUM(F95)</f>
        <v>240</v>
      </c>
      <c r="G94" s="437">
        <f>SUM(G95)</f>
        <v>240</v>
      </c>
      <c r="H94" s="23"/>
      <c r="I94" s="23"/>
      <c r="J94" s="23"/>
      <c r="K94" s="23"/>
      <c r="L94" s="23"/>
      <c r="M94" s="23"/>
    </row>
    <row r="95" spans="1:13" ht="13.8" thickBot="1" x14ac:dyDescent="0.3">
      <c r="A95" s="424" t="s">
        <v>518</v>
      </c>
      <c r="B95" s="117"/>
      <c r="C95" s="438"/>
      <c r="D95" s="119"/>
      <c r="E95" s="288"/>
      <c r="F95" s="117">
        <v>240</v>
      </c>
      <c r="G95" s="294">
        <v>240</v>
      </c>
      <c r="H95" s="23"/>
      <c r="I95" s="23"/>
      <c r="J95" s="23"/>
      <c r="K95" s="23"/>
      <c r="L95" s="23"/>
      <c r="M95" s="23"/>
    </row>
    <row r="96" spans="1:13" ht="13.8" thickBot="1" x14ac:dyDescent="0.3">
      <c r="A96" s="49" t="s">
        <v>399</v>
      </c>
      <c r="B96" s="119">
        <f>B14+B20+B26+B31+B34+B47+B51+B59+B62+B69+B71+B75+B78+B79</f>
        <v>374012</v>
      </c>
      <c r="C96" s="119"/>
      <c r="D96" s="119"/>
      <c r="E96" s="146">
        <f>E14+E20+E26+E31+E34+E47+E51+E59+E62+E69+E71+E75+E78+E79</f>
        <v>354512</v>
      </c>
      <c r="F96" s="119">
        <f>F12+F14+F20+F26+F31+F34+F47+F51+F59+F62+F69+F71+F75+F78+F79+F91+F94</f>
        <v>399730</v>
      </c>
      <c r="G96" s="151">
        <f>G12+G14+G20+G26+G31+G34+G47+G51+G59+G62+G69+G71+G75+G78+G79+G91+G94</f>
        <v>202789</v>
      </c>
      <c r="H96" s="23"/>
      <c r="I96" s="23"/>
      <c r="J96" s="23"/>
      <c r="K96" s="23"/>
      <c r="L96" s="23"/>
      <c r="M96" s="23"/>
    </row>
  </sheetData>
  <mergeCells count="3">
    <mergeCell ref="A1:G1"/>
    <mergeCell ref="A3:G3"/>
    <mergeCell ref="A4:G4"/>
  </mergeCells>
  <phoneticPr fontId="0" type="noConversion"/>
  <printOptions horizontalCentered="1"/>
  <pageMargins left="0.23622047244094491" right="0.23622047244094491" top="0.49" bottom="0.19685039370078741" header="0.98" footer="0.23622047244094491"/>
  <pageSetup paperSize="9" scale="80" orientation="portrait" r:id="rId1"/>
  <headerFooter alignWithMargins="0"/>
  <rowBreaks count="1" manualBreakCount="1">
    <brk id="70" max="16383" man="1"/>
  </rowBreaks>
  <ignoredErrors>
    <ignoredError sqref="F75:G7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sqref="A1:G1"/>
    </sheetView>
  </sheetViews>
  <sheetFormatPr defaultRowHeight="13.2" x14ac:dyDescent="0.25"/>
  <cols>
    <col min="1" max="1" width="42.109375" customWidth="1"/>
    <col min="2" max="2" width="11.6640625" customWidth="1"/>
    <col min="3" max="3" width="11.6640625" style="390" customWidth="1"/>
    <col min="4" max="7" width="11.6640625" customWidth="1"/>
  </cols>
  <sheetData>
    <row r="1" spans="1:13" x14ac:dyDescent="0.25">
      <c r="A1" s="526" t="s">
        <v>562</v>
      </c>
      <c r="B1" s="526"/>
      <c r="C1" s="526"/>
      <c r="D1" s="526"/>
      <c r="E1" s="526"/>
      <c r="F1" s="526"/>
      <c r="G1" s="526"/>
      <c r="H1" s="23"/>
      <c r="I1" s="23"/>
      <c r="J1" s="23"/>
      <c r="K1" s="23"/>
      <c r="L1" s="23"/>
      <c r="M1" s="23"/>
    </row>
    <row r="2" spans="1:13" x14ac:dyDescent="0.25">
      <c r="A2" s="23"/>
      <c r="B2" s="23"/>
      <c r="C2" s="206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3.8" x14ac:dyDescent="0.25">
      <c r="A3" s="543" t="s">
        <v>161</v>
      </c>
      <c r="B3" s="543"/>
      <c r="C3" s="543"/>
      <c r="D3" s="543"/>
      <c r="E3" s="543"/>
      <c r="F3" s="543"/>
      <c r="G3" s="543"/>
      <c r="H3" s="23"/>
      <c r="I3" s="23"/>
      <c r="J3" s="23"/>
      <c r="K3" s="23"/>
      <c r="L3" s="23"/>
      <c r="M3" s="23"/>
    </row>
    <row r="4" spans="1:13" ht="13.8" x14ac:dyDescent="0.25">
      <c r="A4" s="544" t="s">
        <v>519</v>
      </c>
      <c r="B4" s="544"/>
      <c r="C4" s="544"/>
      <c r="D4" s="544"/>
      <c r="E4" s="544"/>
      <c r="F4" s="544"/>
      <c r="G4" s="544"/>
      <c r="H4" s="23"/>
      <c r="I4" s="23"/>
      <c r="J4" s="23"/>
      <c r="K4" s="23"/>
      <c r="L4" s="23"/>
      <c r="M4" s="23"/>
    </row>
    <row r="5" spans="1:13" ht="14.25" customHeight="1" x14ac:dyDescent="0.25">
      <c r="A5" s="307"/>
      <c r="B5" s="307"/>
      <c r="C5" s="307"/>
      <c r="D5" s="307"/>
      <c r="E5" s="307"/>
      <c r="F5" s="23"/>
      <c r="G5" s="23"/>
      <c r="H5" s="23"/>
      <c r="I5" s="23"/>
      <c r="J5" s="23"/>
      <c r="K5" s="23"/>
      <c r="L5" s="23"/>
      <c r="M5" s="23"/>
    </row>
    <row r="6" spans="1:13" ht="14.25" customHeight="1" x14ac:dyDescent="0.25">
      <c r="A6" s="307"/>
      <c r="B6" s="307"/>
      <c r="C6" s="307"/>
      <c r="D6" s="307"/>
      <c r="E6" s="307"/>
      <c r="F6" s="23"/>
      <c r="G6" s="23"/>
      <c r="H6" s="23"/>
      <c r="I6" s="23"/>
      <c r="J6" s="23"/>
      <c r="K6" s="23"/>
      <c r="L6" s="23"/>
      <c r="M6" s="23"/>
    </row>
    <row r="7" spans="1:13" ht="13.8" thickBot="1" x14ac:dyDescent="0.3">
      <c r="A7" s="23"/>
      <c r="B7" s="23"/>
      <c r="C7" s="206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5">
      <c r="A8" s="67" t="s">
        <v>162</v>
      </c>
      <c r="B8" s="28" t="s">
        <v>458</v>
      </c>
      <c r="C8" s="440" t="s">
        <v>158</v>
      </c>
      <c r="D8" s="28" t="s">
        <v>255</v>
      </c>
      <c r="E8" s="347" t="s">
        <v>405</v>
      </c>
      <c r="F8" s="391" t="s">
        <v>415</v>
      </c>
      <c r="G8" s="392" t="s">
        <v>415</v>
      </c>
      <c r="H8" s="23"/>
      <c r="I8" s="23"/>
      <c r="J8" s="23"/>
      <c r="K8" s="23"/>
      <c r="L8" s="23"/>
      <c r="M8" s="23"/>
    </row>
    <row r="9" spans="1:13" x14ac:dyDescent="0.25">
      <c r="A9" s="68"/>
      <c r="B9" s="33" t="s">
        <v>459</v>
      </c>
      <c r="C9" s="432" t="s">
        <v>159</v>
      </c>
      <c r="D9" s="33" t="s">
        <v>461</v>
      </c>
      <c r="E9" s="214" t="s">
        <v>6</v>
      </c>
      <c r="F9" s="393" t="s">
        <v>444</v>
      </c>
      <c r="G9" s="394" t="s">
        <v>257</v>
      </c>
      <c r="H9" s="23"/>
      <c r="I9" s="23"/>
      <c r="J9" s="23"/>
      <c r="K9" s="23"/>
      <c r="L9" s="23"/>
      <c r="M9" s="23"/>
    </row>
    <row r="10" spans="1:13" x14ac:dyDescent="0.25">
      <c r="A10" s="68"/>
      <c r="B10" s="33"/>
      <c r="C10" s="432" t="s">
        <v>160</v>
      </c>
      <c r="D10" s="33"/>
      <c r="E10" s="214"/>
      <c r="F10" s="316"/>
      <c r="G10" s="317"/>
      <c r="H10" s="23"/>
      <c r="I10" s="23"/>
      <c r="J10" s="23"/>
      <c r="K10" s="23"/>
      <c r="L10" s="23"/>
      <c r="M10" s="23"/>
    </row>
    <row r="11" spans="1:13" ht="13.8" thickBot="1" x14ac:dyDescent="0.3">
      <c r="A11" s="75">
        <v>1</v>
      </c>
      <c r="B11" s="76">
        <v>2</v>
      </c>
      <c r="C11" s="76">
        <v>3</v>
      </c>
      <c r="D11" s="76">
        <v>4</v>
      </c>
      <c r="E11" s="286">
        <v>5</v>
      </c>
      <c r="F11" s="76">
        <v>6</v>
      </c>
      <c r="G11" s="441">
        <v>7</v>
      </c>
      <c r="H11" s="23"/>
      <c r="I11" s="23"/>
      <c r="J11" s="23"/>
      <c r="K11" s="23"/>
      <c r="L11" s="23"/>
      <c r="M11" s="23"/>
    </row>
    <row r="12" spans="1:13" x14ac:dyDescent="0.25">
      <c r="A12" s="433" t="s">
        <v>226</v>
      </c>
      <c r="B12" s="442"/>
      <c r="C12" s="442"/>
      <c r="D12" s="442"/>
      <c r="E12" s="443"/>
      <c r="F12" s="444">
        <f>SUM(F13)</f>
        <v>5500</v>
      </c>
      <c r="G12" s="445">
        <f>SUM(G13)</f>
        <v>55</v>
      </c>
      <c r="H12" s="23"/>
      <c r="I12" s="23"/>
      <c r="J12" s="23"/>
      <c r="K12" s="23"/>
      <c r="L12" s="23"/>
      <c r="M12" s="23"/>
    </row>
    <row r="13" spans="1:13" ht="13.8" thickBot="1" x14ac:dyDescent="0.3">
      <c r="A13" s="274" t="s">
        <v>520</v>
      </c>
      <c r="B13" s="211"/>
      <c r="C13" s="211"/>
      <c r="D13" s="211"/>
      <c r="E13" s="354"/>
      <c r="F13" s="401">
        <v>5500</v>
      </c>
      <c r="G13" s="446">
        <v>55</v>
      </c>
      <c r="H13" s="23"/>
      <c r="I13" s="23"/>
      <c r="J13" s="23"/>
      <c r="K13" s="23"/>
      <c r="L13" s="23"/>
      <c r="M13" s="23"/>
    </row>
    <row r="14" spans="1:13" x14ac:dyDescent="0.25">
      <c r="A14" s="112" t="s">
        <v>201</v>
      </c>
      <c r="B14" s="27">
        <f>SUM(B15:B22)</f>
        <v>22686</v>
      </c>
      <c r="C14" s="399"/>
      <c r="D14" s="27"/>
      <c r="E14" s="233">
        <f>SUM(E15:E22)</f>
        <v>15606</v>
      </c>
      <c r="F14" s="27">
        <f>SUM(F15:F22)</f>
        <v>15606</v>
      </c>
      <c r="G14" s="234">
        <f>SUM(G15:G22)</f>
        <v>11059</v>
      </c>
    </row>
    <row r="15" spans="1:13" x14ac:dyDescent="0.25">
      <c r="A15" s="273" t="s">
        <v>521</v>
      </c>
      <c r="B15" s="136">
        <v>98</v>
      </c>
      <c r="C15" s="38"/>
      <c r="D15" s="50"/>
      <c r="E15" s="447">
        <v>98</v>
      </c>
      <c r="F15" s="50">
        <v>98</v>
      </c>
      <c r="G15" s="125">
        <v>98</v>
      </c>
    </row>
    <row r="16" spans="1:13" x14ac:dyDescent="0.25">
      <c r="A16" s="273" t="s">
        <v>522</v>
      </c>
      <c r="B16" s="136">
        <v>10000</v>
      </c>
      <c r="C16" s="38"/>
      <c r="D16" s="50"/>
      <c r="E16" s="447">
        <v>10000</v>
      </c>
      <c r="F16" s="50">
        <v>10000</v>
      </c>
      <c r="G16" s="125">
        <v>9989</v>
      </c>
    </row>
    <row r="17" spans="1:7" x14ac:dyDescent="0.25">
      <c r="A17" s="273" t="s">
        <v>400</v>
      </c>
      <c r="B17" s="136">
        <v>700</v>
      </c>
      <c r="C17" s="162"/>
      <c r="D17" s="50"/>
      <c r="E17" s="447">
        <v>700</v>
      </c>
      <c r="F17" s="50">
        <v>700</v>
      </c>
      <c r="G17" s="125">
        <v>0</v>
      </c>
    </row>
    <row r="18" spans="1:7" x14ac:dyDescent="0.25">
      <c r="A18" s="448" t="s">
        <v>523</v>
      </c>
      <c r="B18" s="449">
        <v>1400</v>
      </c>
      <c r="C18" s="38"/>
      <c r="D18" s="25"/>
      <c r="E18" s="450">
        <v>1400</v>
      </c>
      <c r="F18" s="25">
        <v>1400</v>
      </c>
      <c r="G18" s="124">
        <v>402</v>
      </c>
    </row>
    <row r="19" spans="1:7" x14ac:dyDescent="0.25">
      <c r="A19" s="448" t="s">
        <v>524</v>
      </c>
      <c r="B19" s="449">
        <v>576</v>
      </c>
      <c r="C19" s="38"/>
      <c r="D19" s="25"/>
      <c r="E19" s="450">
        <v>576</v>
      </c>
      <c r="F19" s="25">
        <v>576</v>
      </c>
      <c r="G19" s="124">
        <v>570</v>
      </c>
    </row>
    <row r="20" spans="1:7" ht="12" customHeight="1" x14ac:dyDescent="0.25">
      <c r="A20" s="277" t="s">
        <v>525</v>
      </c>
      <c r="B20" s="136">
        <v>2400</v>
      </c>
      <c r="C20" s="162"/>
      <c r="D20" s="50"/>
      <c r="E20" s="447">
        <v>2400</v>
      </c>
      <c r="F20" s="50">
        <v>2400</v>
      </c>
      <c r="G20" s="125">
        <v>0</v>
      </c>
    </row>
    <row r="21" spans="1:7" ht="24" customHeight="1" x14ac:dyDescent="0.25">
      <c r="A21" s="284" t="s">
        <v>526</v>
      </c>
      <c r="B21" s="402">
        <v>432</v>
      </c>
      <c r="C21" s="162"/>
      <c r="D21" s="35"/>
      <c r="E21" s="403">
        <v>432</v>
      </c>
      <c r="F21" s="35">
        <v>432</v>
      </c>
      <c r="G21" s="126">
        <v>0</v>
      </c>
    </row>
    <row r="22" spans="1:7" ht="13.8" thickBot="1" x14ac:dyDescent="0.3">
      <c r="A22" s="272" t="s">
        <v>527</v>
      </c>
      <c r="B22" s="216">
        <v>7080</v>
      </c>
      <c r="C22" s="401"/>
      <c r="D22" s="116"/>
      <c r="E22" s="404">
        <v>0</v>
      </c>
      <c r="F22" s="116">
        <v>0</v>
      </c>
      <c r="G22" s="154">
        <v>0</v>
      </c>
    </row>
    <row r="23" spans="1:7" x14ac:dyDescent="0.25">
      <c r="A23" s="276" t="s">
        <v>200</v>
      </c>
      <c r="B23" s="48">
        <f>SUM(B24:B26)</f>
        <v>1456</v>
      </c>
      <c r="C23" s="38"/>
      <c r="D23" s="25"/>
      <c r="E23" s="451">
        <f>SUM(E24:E26)</f>
        <v>1456</v>
      </c>
      <c r="F23" s="27">
        <f>SUM(F24:F26)</f>
        <v>1456</v>
      </c>
      <c r="G23" s="234">
        <f>SUM(G24:G26)</f>
        <v>1384</v>
      </c>
    </row>
    <row r="24" spans="1:7" x14ac:dyDescent="0.25">
      <c r="A24" s="277" t="s">
        <v>521</v>
      </c>
      <c r="B24" s="136">
        <v>306</v>
      </c>
      <c r="C24" s="38"/>
      <c r="D24" s="50"/>
      <c r="E24" s="447">
        <v>306</v>
      </c>
      <c r="F24" s="50">
        <v>306</v>
      </c>
      <c r="G24" s="125">
        <v>306</v>
      </c>
    </row>
    <row r="25" spans="1:7" x14ac:dyDescent="0.25">
      <c r="A25" s="284" t="s">
        <v>528</v>
      </c>
      <c r="B25" s="402">
        <v>150</v>
      </c>
      <c r="C25" s="409"/>
      <c r="D25" s="35"/>
      <c r="E25" s="403">
        <v>150</v>
      </c>
      <c r="F25" s="35">
        <v>150</v>
      </c>
      <c r="G25" s="126">
        <v>118</v>
      </c>
    </row>
    <row r="26" spans="1:7" ht="13.8" thickBot="1" x14ac:dyDescent="0.3">
      <c r="A26" s="272" t="s">
        <v>529</v>
      </c>
      <c r="B26" s="216">
        <v>1000</v>
      </c>
      <c r="C26" s="169"/>
      <c r="D26" s="116"/>
      <c r="E26" s="404">
        <v>1000</v>
      </c>
      <c r="F26" s="116">
        <v>1000</v>
      </c>
      <c r="G26" s="154">
        <v>960</v>
      </c>
    </row>
    <row r="27" spans="1:7" x14ac:dyDescent="0.25">
      <c r="A27" s="452" t="s">
        <v>193</v>
      </c>
      <c r="B27" s="59">
        <f>SUM(B28:B31)</f>
        <v>14071</v>
      </c>
      <c r="C27" s="432"/>
      <c r="D27" s="57"/>
      <c r="E27" s="58">
        <f>SUM(E28:E31)</f>
        <v>4271</v>
      </c>
      <c r="F27" s="57">
        <f>SUM(F28:F31)</f>
        <v>3833</v>
      </c>
      <c r="G27" s="453">
        <f>SUM(G28:G31)</f>
        <v>2365</v>
      </c>
    </row>
    <row r="28" spans="1:7" x14ac:dyDescent="0.25">
      <c r="A28" s="273" t="s">
        <v>530</v>
      </c>
      <c r="B28" s="50">
        <v>911</v>
      </c>
      <c r="C28" s="162"/>
      <c r="D28" s="50"/>
      <c r="E28" s="129">
        <v>911</v>
      </c>
      <c r="F28" s="50">
        <v>456</v>
      </c>
      <c r="G28" s="125">
        <v>456</v>
      </c>
    </row>
    <row r="29" spans="1:7" x14ac:dyDescent="0.25">
      <c r="A29" s="273" t="s">
        <v>531</v>
      </c>
      <c r="B29" s="50">
        <v>560</v>
      </c>
      <c r="C29" s="162"/>
      <c r="D29" s="50"/>
      <c r="E29" s="129">
        <v>560</v>
      </c>
      <c r="F29" s="50">
        <v>560</v>
      </c>
      <c r="G29" s="125">
        <v>182</v>
      </c>
    </row>
    <row r="30" spans="1:7" x14ac:dyDescent="0.25">
      <c r="A30" s="273" t="s">
        <v>532</v>
      </c>
      <c r="B30" s="50">
        <v>10800</v>
      </c>
      <c r="C30" s="162"/>
      <c r="D30" s="50"/>
      <c r="E30" s="129">
        <v>1000</v>
      </c>
      <c r="F30" s="50">
        <v>1000</v>
      </c>
      <c r="G30" s="125">
        <v>0</v>
      </c>
    </row>
    <row r="31" spans="1:7" ht="13.8" thickBot="1" x14ac:dyDescent="0.3">
      <c r="A31" s="274" t="s">
        <v>533</v>
      </c>
      <c r="B31" s="454">
        <v>1800</v>
      </c>
      <c r="C31" s="401"/>
      <c r="D31" s="117"/>
      <c r="E31" s="455">
        <v>1800</v>
      </c>
      <c r="F31" s="117">
        <v>1817</v>
      </c>
      <c r="G31" s="294">
        <v>1727</v>
      </c>
    </row>
    <row r="32" spans="1:7" x14ac:dyDescent="0.25">
      <c r="A32" s="112" t="s">
        <v>163</v>
      </c>
      <c r="B32" s="48">
        <f>SUM(B33:B33)</f>
        <v>500</v>
      </c>
      <c r="C32" s="399"/>
      <c r="D32" s="27"/>
      <c r="E32" s="233">
        <f>SUM(E33:E33)</f>
        <v>500</v>
      </c>
      <c r="F32" s="27">
        <f>SUM(F33:F33)</f>
        <v>500</v>
      </c>
      <c r="G32" s="234">
        <f>SUM(G33:G33)</f>
        <v>0</v>
      </c>
    </row>
    <row r="33" spans="1:13" ht="13.8" thickBot="1" x14ac:dyDescent="0.3">
      <c r="A33" s="272" t="s">
        <v>401</v>
      </c>
      <c r="B33" s="216">
        <v>500</v>
      </c>
      <c r="C33" s="169"/>
      <c r="D33" s="156"/>
      <c r="E33" s="287">
        <v>500</v>
      </c>
      <c r="F33" s="116">
        <v>500</v>
      </c>
      <c r="G33" s="154">
        <v>0</v>
      </c>
    </row>
    <row r="34" spans="1:13" x14ac:dyDescent="0.25">
      <c r="A34" s="112" t="s">
        <v>211</v>
      </c>
      <c r="B34" s="27">
        <f>SUM(B35:B36)</f>
        <v>61000</v>
      </c>
      <c r="C34" s="38"/>
      <c r="D34" s="27"/>
      <c r="E34" s="233">
        <f>SUM(E35:E36)</f>
        <v>51000</v>
      </c>
      <c r="F34" s="27">
        <f>SUM(F35:F36)</f>
        <v>51000</v>
      </c>
      <c r="G34" s="234">
        <f>SUM(G35:G36)</f>
        <v>44295</v>
      </c>
      <c r="H34" s="23"/>
      <c r="I34" s="23"/>
      <c r="J34" s="23"/>
      <c r="K34" s="23"/>
      <c r="L34" s="23"/>
      <c r="M34" s="23"/>
    </row>
    <row r="35" spans="1:13" x14ac:dyDescent="0.25">
      <c r="A35" s="273" t="s">
        <v>402</v>
      </c>
      <c r="B35" s="50">
        <v>60000</v>
      </c>
      <c r="C35" s="162"/>
      <c r="D35" s="113"/>
      <c r="E35" s="129">
        <v>50000</v>
      </c>
      <c r="F35" s="50">
        <v>50000</v>
      </c>
      <c r="G35" s="125">
        <v>43830</v>
      </c>
      <c r="H35" s="23"/>
      <c r="I35" s="23"/>
      <c r="J35" s="23"/>
      <c r="K35" s="23"/>
      <c r="L35" s="23"/>
      <c r="M35" s="23"/>
    </row>
    <row r="36" spans="1:13" ht="13.8" thickBot="1" x14ac:dyDescent="0.3">
      <c r="A36" s="272" t="s">
        <v>403</v>
      </c>
      <c r="B36" s="116">
        <v>1000</v>
      </c>
      <c r="C36" s="169"/>
      <c r="D36" s="156"/>
      <c r="E36" s="287">
        <v>1000</v>
      </c>
      <c r="F36" s="116">
        <v>1000</v>
      </c>
      <c r="G36" s="154">
        <v>465</v>
      </c>
      <c r="H36" s="23"/>
      <c r="I36" s="23"/>
      <c r="J36" s="23"/>
      <c r="K36" s="23"/>
      <c r="L36" s="23"/>
      <c r="M36" s="23"/>
    </row>
    <row r="37" spans="1:13" ht="13.8" thickBot="1" x14ac:dyDescent="0.3">
      <c r="A37" s="55" t="s">
        <v>198</v>
      </c>
      <c r="B37" s="86">
        <f>B14+B23+B27+B32+B34</f>
        <v>99713</v>
      </c>
      <c r="C37" s="86"/>
      <c r="D37" s="86"/>
      <c r="E37" s="132">
        <f>E14+E23+E27+E32+E34</f>
        <v>72833</v>
      </c>
      <c r="F37" s="86">
        <f>F12+F14+F23+F27+F32+F34</f>
        <v>77895</v>
      </c>
      <c r="G37" s="115">
        <f>G12+G14+G23+G27+G32+G34</f>
        <v>59158</v>
      </c>
    </row>
  </sheetData>
  <mergeCells count="3">
    <mergeCell ref="A1:G1"/>
    <mergeCell ref="A3:G3"/>
    <mergeCell ref="A4:G4"/>
  </mergeCells>
  <phoneticPr fontId="0" type="noConversion"/>
  <pageMargins left="0.43" right="0.31" top="1" bottom="1" header="0.5" footer="0.5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sqref="A1:D1"/>
    </sheetView>
  </sheetViews>
  <sheetFormatPr defaultRowHeight="13.2" x14ac:dyDescent="0.25"/>
  <cols>
    <col min="1" max="1" width="44" customWidth="1"/>
    <col min="2" max="4" width="25" customWidth="1"/>
    <col min="5" max="6" width="16.33203125" customWidth="1"/>
  </cols>
  <sheetData>
    <row r="1" spans="1:4" x14ac:dyDescent="0.25">
      <c r="A1" s="526" t="s">
        <v>563</v>
      </c>
      <c r="B1" s="526"/>
      <c r="C1" s="526"/>
      <c r="D1" s="526"/>
    </row>
    <row r="2" spans="1:4" x14ac:dyDescent="0.25">
      <c r="A2" s="307" t="s">
        <v>534</v>
      </c>
      <c r="B2" s="306"/>
      <c r="C2" s="306"/>
      <c r="D2" s="306"/>
    </row>
    <row r="3" spans="1:4" x14ac:dyDescent="0.25">
      <c r="A3" s="307" t="s">
        <v>535</v>
      </c>
      <c r="B3" s="306"/>
      <c r="C3" s="306"/>
      <c r="D3" s="306"/>
    </row>
    <row r="4" spans="1:4" x14ac:dyDescent="0.25">
      <c r="A4" s="307"/>
      <c r="B4" s="306"/>
      <c r="C4" s="306"/>
      <c r="D4" s="306"/>
    </row>
    <row r="5" spans="1:4" ht="13.8" thickBot="1" x14ac:dyDescent="0.3">
      <c r="A5" s="23"/>
      <c r="B5" s="23"/>
      <c r="C5" s="23"/>
      <c r="D5" s="23"/>
    </row>
    <row r="6" spans="1:4" x14ac:dyDescent="0.25">
      <c r="A6" s="98"/>
      <c r="B6" s="347" t="s">
        <v>405</v>
      </c>
      <c r="C6" s="28" t="s">
        <v>405</v>
      </c>
      <c r="D6" s="32" t="s">
        <v>405</v>
      </c>
    </row>
    <row r="7" spans="1:4" ht="13.8" thickBot="1" x14ac:dyDescent="0.3">
      <c r="A7" s="69" t="s">
        <v>204</v>
      </c>
      <c r="B7" s="213" t="s">
        <v>245</v>
      </c>
      <c r="C7" s="70" t="s">
        <v>536</v>
      </c>
      <c r="D7" s="71" t="s">
        <v>545</v>
      </c>
    </row>
    <row r="8" spans="1:4" x14ac:dyDescent="0.25">
      <c r="A8" s="73" t="s">
        <v>205</v>
      </c>
      <c r="B8" s="66">
        <v>139355</v>
      </c>
      <c r="C8" s="25">
        <v>151677</v>
      </c>
      <c r="D8" s="124">
        <f>'4_melléklet'!F26</f>
        <v>144837</v>
      </c>
    </row>
    <row r="9" spans="1:4" x14ac:dyDescent="0.25">
      <c r="A9" s="74" t="s">
        <v>219</v>
      </c>
      <c r="B9" s="129">
        <v>959</v>
      </c>
      <c r="C9" s="50">
        <v>959</v>
      </c>
      <c r="D9" s="125">
        <f>'4_melléklet'!F65</f>
        <v>894</v>
      </c>
    </row>
    <row r="10" spans="1:4" x14ac:dyDescent="0.25">
      <c r="A10" s="74" t="s">
        <v>206</v>
      </c>
      <c r="B10" s="129">
        <v>444</v>
      </c>
      <c r="C10" s="50">
        <v>844</v>
      </c>
      <c r="D10" s="125">
        <f>'4_melléklet'!F104</f>
        <v>743</v>
      </c>
    </row>
    <row r="11" spans="1:4" x14ac:dyDescent="0.25">
      <c r="A11" s="74" t="s">
        <v>207</v>
      </c>
      <c r="B11" s="129">
        <v>12000</v>
      </c>
      <c r="C11" s="50">
        <v>12000</v>
      </c>
      <c r="D11" s="125">
        <f>'4_melléklet'!F143</f>
        <v>10717</v>
      </c>
    </row>
    <row r="12" spans="1:4" x14ac:dyDescent="0.25">
      <c r="A12" s="74" t="s">
        <v>208</v>
      </c>
      <c r="B12" s="129">
        <v>5124</v>
      </c>
      <c r="C12" s="50">
        <v>5644</v>
      </c>
      <c r="D12" s="125">
        <f>'4_melléklet'!F182</f>
        <v>4544</v>
      </c>
    </row>
    <row r="13" spans="1:4" x14ac:dyDescent="0.25">
      <c r="A13" s="74" t="s">
        <v>209</v>
      </c>
      <c r="B13" s="129">
        <v>14032</v>
      </c>
      <c r="C13" s="50">
        <v>15265</v>
      </c>
      <c r="D13" s="125">
        <f>'4_melléklet'!F221</f>
        <v>10620</v>
      </c>
    </row>
    <row r="14" spans="1:4" x14ac:dyDescent="0.25">
      <c r="A14" s="74" t="s">
        <v>210</v>
      </c>
      <c r="B14" s="129">
        <v>16590</v>
      </c>
      <c r="C14" s="50">
        <v>17362</v>
      </c>
      <c r="D14" s="125">
        <f>'4_melléklet'!F260</f>
        <v>17629</v>
      </c>
    </row>
    <row r="15" spans="1:4" x14ac:dyDescent="0.25">
      <c r="A15" s="74" t="s">
        <v>211</v>
      </c>
      <c r="B15" s="129">
        <v>22206</v>
      </c>
      <c r="C15" s="50">
        <v>22339</v>
      </c>
      <c r="D15" s="125">
        <f>'4_melléklet'!F299</f>
        <v>17277</v>
      </c>
    </row>
    <row r="16" spans="1:4" x14ac:dyDescent="0.25">
      <c r="A16" s="74" t="s">
        <v>212</v>
      </c>
      <c r="B16" s="129">
        <v>132</v>
      </c>
      <c r="C16" s="50">
        <v>132</v>
      </c>
      <c r="D16" s="125">
        <f>'4_melléklet'!F338</f>
        <v>12</v>
      </c>
    </row>
    <row r="17" spans="1:5" x14ac:dyDescent="0.25">
      <c r="A17" s="74" t="s">
        <v>213</v>
      </c>
      <c r="B17" s="129">
        <v>2688</v>
      </c>
      <c r="C17" s="50">
        <v>4766</v>
      </c>
      <c r="D17" s="125">
        <f>'4_melléklet'!F377</f>
        <v>5182</v>
      </c>
    </row>
    <row r="18" spans="1:5" x14ac:dyDescent="0.25">
      <c r="A18" s="74" t="s">
        <v>451</v>
      </c>
      <c r="B18" s="129">
        <v>960</v>
      </c>
      <c r="C18" s="50">
        <v>960</v>
      </c>
      <c r="D18" s="125">
        <f>'4_melléklet'!F416</f>
        <v>0</v>
      </c>
    </row>
    <row r="19" spans="1:5" x14ac:dyDescent="0.25">
      <c r="A19" s="74" t="s">
        <v>537</v>
      </c>
      <c r="B19" s="129">
        <v>2125</v>
      </c>
      <c r="C19" s="50">
        <v>2125</v>
      </c>
      <c r="D19" s="125">
        <f>'4_melléklet'!F455</f>
        <v>1371</v>
      </c>
    </row>
    <row r="20" spans="1:5" x14ac:dyDescent="0.25">
      <c r="A20" s="74" t="s">
        <v>214</v>
      </c>
      <c r="B20" s="129">
        <v>25388</v>
      </c>
      <c r="C20" s="50">
        <v>25893</v>
      </c>
      <c r="D20" s="125">
        <f>'4_melléklet'!F732</f>
        <v>27218</v>
      </c>
    </row>
    <row r="21" spans="1:5" x14ac:dyDescent="0.25">
      <c r="A21" s="217" t="s">
        <v>215</v>
      </c>
      <c r="B21" s="129">
        <v>21275</v>
      </c>
      <c r="C21" s="50">
        <v>23228</v>
      </c>
      <c r="D21" s="125">
        <f>'1_melléklet'!F64</f>
        <v>20191</v>
      </c>
    </row>
    <row r="22" spans="1:5" x14ac:dyDescent="0.25">
      <c r="A22" s="217" t="s">
        <v>218</v>
      </c>
      <c r="B22" s="129">
        <v>10353</v>
      </c>
      <c r="C22" s="50">
        <v>10353</v>
      </c>
      <c r="D22" s="125">
        <v>10353</v>
      </c>
    </row>
    <row r="23" spans="1:5" x14ac:dyDescent="0.25">
      <c r="A23" s="217" t="s">
        <v>217</v>
      </c>
      <c r="B23" s="129">
        <v>427345</v>
      </c>
      <c r="C23" s="50">
        <v>500625</v>
      </c>
      <c r="D23" s="125">
        <f>'1_melléklet'!F68</f>
        <v>284947</v>
      </c>
    </row>
    <row r="24" spans="1:5" x14ac:dyDescent="0.25">
      <c r="A24" s="217" t="s">
        <v>216</v>
      </c>
      <c r="B24" s="129">
        <f>660580+1750</f>
        <v>662330</v>
      </c>
      <c r="C24" s="50">
        <v>690930</v>
      </c>
      <c r="D24" s="125">
        <f>'4_melléklet'!F494+'4_melléklet'!F533+'4_melléklet'!F572+'4_melléklet'!F611+'4_melléklet'!F650+'4_melléklet'!F540</f>
        <v>663918</v>
      </c>
    </row>
    <row r="25" spans="1:5" x14ac:dyDescent="0.25">
      <c r="A25" s="217" t="s">
        <v>181</v>
      </c>
      <c r="B25" s="129">
        <v>5312</v>
      </c>
      <c r="C25" s="50">
        <v>176079</v>
      </c>
      <c r="D25" s="125">
        <v>0</v>
      </c>
    </row>
    <row r="26" spans="1:5" x14ac:dyDescent="0.25">
      <c r="A26" s="217" t="s">
        <v>182</v>
      </c>
      <c r="B26" s="129">
        <v>52203</v>
      </c>
      <c r="C26" s="50">
        <v>32785</v>
      </c>
      <c r="D26" s="125">
        <v>0</v>
      </c>
    </row>
    <row r="27" spans="1:5" x14ac:dyDescent="0.25">
      <c r="A27" s="218" t="s">
        <v>538</v>
      </c>
      <c r="B27" s="129"/>
      <c r="C27" s="50">
        <v>20148</v>
      </c>
      <c r="D27" s="125">
        <f>'1_melléklet'!F66+'1_melléklet'!F67</f>
        <v>20148</v>
      </c>
    </row>
    <row r="28" spans="1:5" x14ac:dyDescent="0.25">
      <c r="A28" s="218" t="s">
        <v>539</v>
      </c>
      <c r="B28" s="129"/>
      <c r="C28" s="50"/>
      <c r="D28" s="125"/>
    </row>
    <row r="29" spans="1:5" ht="13.8" thickBot="1" x14ac:dyDescent="0.3">
      <c r="A29" s="218" t="s">
        <v>256</v>
      </c>
      <c r="B29" s="287"/>
      <c r="C29" s="116"/>
      <c r="D29" s="154"/>
    </row>
    <row r="30" spans="1:5" ht="13.8" thickBot="1" x14ac:dyDescent="0.3">
      <c r="A30" s="122" t="s">
        <v>115</v>
      </c>
      <c r="B30" s="132">
        <f>SUM(B8:B29)</f>
        <v>1420821</v>
      </c>
      <c r="C30" s="86">
        <f>SUM(C8:C29)</f>
        <v>1714114</v>
      </c>
      <c r="D30" s="115">
        <f>SUM(D8:D29)</f>
        <v>1240601</v>
      </c>
      <c r="E30" s="522"/>
    </row>
    <row r="31" spans="1:5" x14ac:dyDescent="0.25">
      <c r="A31" s="23"/>
      <c r="B31" s="23"/>
      <c r="C31" s="23"/>
      <c r="D31" s="23"/>
    </row>
    <row r="32" spans="1:5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x14ac:dyDescent="0.25">
      <c r="A43" s="23"/>
      <c r="B43" s="23"/>
      <c r="C43" s="23"/>
      <c r="D43" s="23"/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3"/>
      <c r="B46" s="23"/>
      <c r="C46" s="23"/>
      <c r="D46" s="23"/>
    </row>
    <row r="47" spans="1:4" x14ac:dyDescent="0.25">
      <c r="A47" s="23"/>
      <c r="B47" s="23"/>
      <c r="C47" s="23"/>
      <c r="D47" s="23"/>
    </row>
    <row r="48" spans="1:4" x14ac:dyDescent="0.25">
      <c r="A48" s="23"/>
      <c r="B48" s="23"/>
      <c r="C48" s="23"/>
      <c r="D48" s="23"/>
    </row>
  </sheetData>
  <mergeCells count="1">
    <mergeCell ref="A1:D1"/>
  </mergeCells>
  <phoneticPr fontId="0" type="noConversion"/>
  <pageMargins left="0.46" right="0.39" top="0.77" bottom="0.63" header="0.51181102362204722" footer="0.51181102362204722"/>
  <pageSetup paperSize="9" scale="11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C1" zoomScaleNormal="100" workbookViewId="0"/>
  </sheetViews>
  <sheetFormatPr defaultColWidth="9.109375" defaultRowHeight="13.2" x14ac:dyDescent="0.25"/>
  <cols>
    <col min="1" max="1" width="62.5546875" style="170" customWidth="1"/>
    <col min="2" max="2" width="4.109375" style="171" customWidth="1"/>
    <col min="3" max="4" width="10.6640625" style="172" customWidth="1"/>
    <col min="5" max="5" width="10.109375" style="172" customWidth="1"/>
    <col min="6" max="16384" width="9.109375" style="172"/>
  </cols>
  <sheetData>
    <row r="1" spans="1:8" ht="14.4" thickBot="1" x14ac:dyDescent="0.3">
      <c r="D1" s="545" t="s">
        <v>258</v>
      </c>
      <c r="E1" s="545"/>
    </row>
    <row r="2" spans="1:8" s="173" customFormat="1" ht="29.25" customHeight="1" x14ac:dyDescent="0.25">
      <c r="A2" s="546" t="s">
        <v>259</v>
      </c>
      <c r="B2" s="548" t="s">
        <v>260</v>
      </c>
      <c r="C2" s="456" t="s">
        <v>540</v>
      </c>
      <c r="D2" s="468" t="s">
        <v>261</v>
      </c>
      <c r="E2" s="459" t="s">
        <v>262</v>
      </c>
    </row>
    <row r="3" spans="1:8" s="174" customFormat="1" ht="14.25" customHeight="1" thickBot="1" x14ac:dyDescent="0.3">
      <c r="A3" s="547"/>
      <c r="B3" s="549"/>
      <c r="C3" s="457"/>
      <c r="D3" s="469"/>
      <c r="E3" s="460" t="s">
        <v>263</v>
      </c>
    </row>
    <row r="4" spans="1:8" s="168" customFormat="1" ht="12.9" customHeight="1" thickBot="1" x14ac:dyDescent="0.3">
      <c r="A4" s="175" t="s">
        <v>264</v>
      </c>
      <c r="B4" s="176" t="s">
        <v>265</v>
      </c>
      <c r="C4" s="458" t="s">
        <v>266</v>
      </c>
      <c r="D4" s="176" t="s">
        <v>267</v>
      </c>
      <c r="E4" s="461" t="s">
        <v>268</v>
      </c>
    </row>
    <row r="5" spans="1:8" s="168" customFormat="1" ht="12.9" customHeight="1" x14ac:dyDescent="0.25">
      <c r="A5" s="177" t="s">
        <v>269</v>
      </c>
      <c r="B5" s="178" t="s">
        <v>270</v>
      </c>
      <c r="C5" s="179"/>
      <c r="D5" s="470"/>
      <c r="E5" s="462" t="str">
        <f t="shared" ref="E5:E63" si="0">IF(C5&lt;&gt;0,ROUND(D5*100/C5,2),"-    ")</f>
        <v xml:space="preserve">-    </v>
      </c>
    </row>
    <row r="6" spans="1:8" s="168" customFormat="1" ht="12.9" customHeight="1" x14ac:dyDescent="0.25">
      <c r="A6" s="180" t="s">
        <v>271</v>
      </c>
      <c r="B6" s="181" t="s">
        <v>272</v>
      </c>
      <c r="C6" s="183"/>
      <c r="D6" s="182"/>
      <c r="E6" s="463" t="str">
        <f t="shared" si="0"/>
        <v xml:space="preserve">-    </v>
      </c>
    </row>
    <row r="7" spans="1:8" ht="12.75" customHeight="1" x14ac:dyDescent="0.25">
      <c r="A7" s="184" t="s">
        <v>273</v>
      </c>
      <c r="B7" s="185">
        <v>3</v>
      </c>
      <c r="C7" s="183">
        <v>172</v>
      </c>
      <c r="D7" s="182">
        <v>130</v>
      </c>
      <c r="E7" s="463">
        <f t="shared" si="0"/>
        <v>75.58</v>
      </c>
    </row>
    <row r="8" spans="1:8" x14ac:dyDescent="0.25">
      <c r="A8" s="180" t="s">
        <v>274</v>
      </c>
      <c r="B8" s="186">
        <v>4</v>
      </c>
      <c r="C8" s="183">
        <v>679</v>
      </c>
      <c r="D8" s="182">
        <v>163</v>
      </c>
      <c r="E8" s="464">
        <f t="shared" si="0"/>
        <v>24.01</v>
      </c>
    </row>
    <row r="9" spans="1:8" x14ac:dyDescent="0.25">
      <c r="A9" s="180" t="s">
        <v>275</v>
      </c>
      <c r="B9" s="186">
        <v>5</v>
      </c>
      <c r="C9" s="183"/>
      <c r="D9" s="182"/>
      <c r="E9" s="464" t="str">
        <f t="shared" si="0"/>
        <v xml:space="preserve">-    </v>
      </c>
    </row>
    <row r="10" spans="1:8" ht="12.75" customHeight="1" thickBot="1" x14ac:dyDescent="0.3">
      <c r="A10" s="260" t="s">
        <v>276</v>
      </c>
      <c r="B10" s="251">
        <v>6</v>
      </c>
      <c r="C10" s="188"/>
      <c r="D10" s="187"/>
      <c r="E10" s="465" t="str">
        <f t="shared" si="0"/>
        <v xml:space="preserve">-    </v>
      </c>
      <c r="H10" s="172" t="s">
        <v>106</v>
      </c>
    </row>
    <row r="11" spans="1:8" ht="13.5" customHeight="1" thickBot="1" x14ac:dyDescent="0.3">
      <c r="A11" s="261" t="s">
        <v>277</v>
      </c>
      <c r="B11" s="262">
        <v>7</v>
      </c>
      <c r="C11" s="237">
        <f>SUM(C5:C10)</f>
        <v>851</v>
      </c>
      <c r="D11" s="269">
        <f>SUM(D5:D10)</f>
        <v>293</v>
      </c>
      <c r="E11" s="466">
        <f t="shared" si="0"/>
        <v>34.43</v>
      </c>
    </row>
    <row r="12" spans="1:8" x14ac:dyDescent="0.25">
      <c r="A12" s="252" t="s">
        <v>278</v>
      </c>
      <c r="B12" s="200">
        <v>8</v>
      </c>
      <c r="C12" s="183">
        <v>1348930</v>
      </c>
      <c r="D12" s="182">
        <v>1340814</v>
      </c>
      <c r="E12" s="463">
        <f t="shared" si="0"/>
        <v>99.4</v>
      </c>
    </row>
    <row r="13" spans="1:8" x14ac:dyDescent="0.25">
      <c r="A13" s="189" t="s">
        <v>279</v>
      </c>
      <c r="B13" s="186">
        <v>9</v>
      </c>
      <c r="C13" s="183">
        <v>24486</v>
      </c>
      <c r="D13" s="182">
        <v>23715</v>
      </c>
      <c r="E13" s="464">
        <f t="shared" si="0"/>
        <v>96.85</v>
      </c>
    </row>
    <row r="14" spans="1:8" x14ac:dyDescent="0.25">
      <c r="A14" s="189" t="s">
        <v>280</v>
      </c>
      <c r="B14" s="186">
        <v>10</v>
      </c>
      <c r="C14" s="183">
        <v>40958</v>
      </c>
      <c r="D14" s="182">
        <v>32577</v>
      </c>
      <c r="E14" s="464">
        <f t="shared" si="0"/>
        <v>79.540000000000006</v>
      </c>
    </row>
    <row r="15" spans="1:8" x14ac:dyDescent="0.25">
      <c r="A15" s="189" t="s">
        <v>281</v>
      </c>
      <c r="B15" s="186">
        <v>11</v>
      </c>
      <c r="C15" s="183"/>
      <c r="D15" s="182"/>
      <c r="E15" s="464" t="str">
        <f t="shared" si="0"/>
        <v xml:space="preserve">-    </v>
      </c>
    </row>
    <row r="16" spans="1:8" x14ac:dyDescent="0.25">
      <c r="A16" s="189" t="s">
        <v>282</v>
      </c>
      <c r="B16" s="186">
        <v>12</v>
      </c>
      <c r="C16" s="183">
        <v>17083</v>
      </c>
      <c r="D16" s="182">
        <v>85689</v>
      </c>
      <c r="E16" s="464">
        <f t="shared" si="0"/>
        <v>501.6</v>
      </c>
    </row>
    <row r="17" spans="1:5" x14ac:dyDescent="0.25">
      <c r="A17" s="189" t="s">
        <v>283</v>
      </c>
      <c r="B17" s="190">
        <v>13</v>
      </c>
      <c r="C17" s="183"/>
      <c r="D17" s="182"/>
      <c r="E17" s="465" t="str">
        <f t="shared" si="0"/>
        <v xml:space="preserve">-    </v>
      </c>
    </row>
    <row r="18" spans="1:5" x14ac:dyDescent="0.25">
      <c r="A18" s="189" t="s">
        <v>284</v>
      </c>
      <c r="B18" s="186">
        <v>14</v>
      </c>
      <c r="C18" s="183"/>
      <c r="D18" s="182"/>
      <c r="E18" s="465" t="str">
        <f t="shared" si="0"/>
        <v xml:space="preserve">-    </v>
      </c>
    </row>
    <row r="19" spans="1:5" ht="13.8" thickBot="1" x14ac:dyDescent="0.3">
      <c r="A19" s="255" t="s">
        <v>285</v>
      </c>
      <c r="B19" s="190">
        <v>15</v>
      </c>
      <c r="C19" s="183"/>
      <c r="D19" s="182"/>
      <c r="E19" s="465" t="str">
        <f t="shared" si="0"/>
        <v xml:space="preserve">-    </v>
      </c>
    </row>
    <row r="20" spans="1:5" ht="13.8" thickBot="1" x14ac:dyDescent="0.3">
      <c r="A20" s="253" t="s">
        <v>286</v>
      </c>
      <c r="B20" s="257">
        <v>16</v>
      </c>
      <c r="C20" s="237">
        <f>SUM(C12:C19)</f>
        <v>1431457</v>
      </c>
      <c r="D20" s="269">
        <f>SUM(D12:D19)</f>
        <v>1482795</v>
      </c>
      <c r="E20" s="466">
        <f t="shared" si="0"/>
        <v>103.59</v>
      </c>
    </row>
    <row r="21" spans="1:5" x14ac:dyDescent="0.25">
      <c r="A21" s="263" t="s">
        <v>287</v>
      </c>
      <c r="B21" s="200">
        <v>17</v>
      </c>
      <c r="C21" s="183">
        <v>65429</v>
      </c>
      <c r="D21" s="182">
        <v>88429</v>
      </c>
      <c r="E21" s="463">
        <f t="shared" si="0"/>
        <v>135.15</v>
      </c>
    </row>
    <row r="22" spans="1:5" x14ac:dyDescent="0.25">
      <c r="A22" s="189" t="s">
        <v>288</v>
      </c>
      <c r="B22" s="186">
        <v>18</v>
      </c>
      <c r="C22" s="183"/>
      <c r="D22" s="182"/>
      <c r="E22" s="464" t="str">
        <f t="shared" si="0"/>
        <v xml:space="preserve">-    </v>
      </c>
    </row>
    <row r="23" spans="1:5" x14ac:dyDescent="0.25">
      <c r="A23" s="189" t="s">
        <v>289</v>
      </c>
      <c r="B23" s="186">
        <v>19</v>
      </c>
      <c r="C23" s="183"/>
      <c r="D23" s="182"/>
      <c r="E23" s="464" t="str">
        <f t="shared" si="0"/>
        <v xml:space="preserve">-    </v>
      </c>
    </row>
    <row r="24" spans="1:5" x14ac:dyDescent="0.25">
      <c r="A24" s="189" t="s">
        <v>290</v>
      </c>
      <c r="B24" s="186">
        <v>20</v>
      </c>
      <c r="C24" s="183"/>
      <c r="D24" s="182"/>
      <c r="E24" s="464" t="str">
        <f t="shared" si="0"/>
        <v xml:space="preserve">-    </v>
      </c>
    </row>
    <row r="25" spans="1:5" x14ac:dyDescent="0.25">
      <c r="A25" s="189" t="s">
        <v>291</v>
      </c>
      <c r="B25" s="186">
        <v>21</v>
      </c>
      <c r="C25" s="183"/>
      <c r="D25" s="182"/>
      <c r="E25" s="464" t="str">
        <f t="shared" si="0"/>
        <v xml:space="preserve">-    </v>
      </c>
    </row>
    <row r="26" spans="1:5" ht="13.8" thickBot="1" x14ac:dyDescent="0.3">
      <c r="A26" s="250" t="s">
        <v>292</v>
      </c>
      <c r="B26" s="190">
        <v>22</v>
      </c>
      <c r="C26" s="183"/>
      <c r="D26" s="182"/>
      <c r="E26" s="464" t="str">
        <f t="shared" si="0"/>
        <v xml:space="preserve">-    </v>
      </c>
    </row>
    <row r="27" spans="1:5" s="191" customFormat="1" ht="13.8" thickBot="1" x14ac:dyDescent="0.3">
      <c r="A27" s="253" t="s">
        <v>293</v>
      </c>
      <c r="B27" s="249">
        <v>23</v>
      </c>
      <c r="C27" s="237">
        <f>SUM(C21:C26)</f>
        <v>65429</v>
      </c>
      <c r="D27" s="269">
        <f>SUM(D21:D26)</f>
        <v>88429</v>
      </c>
      <c r="E27" s="466">
        <f t="shared" si="0"/>
        <v>135.15</v>
      </c>
    </row>
    <row r="28" spans="1:5" s="191" customFormat="1" x14ac:dyDescent="0.25">
      <c r="A28" s="252" t="s">
        <v>294</v>
      </c>
      <c r="B28" s="200">
        <v>24</v>
      </c>
      <c r="C28" s="183">
        <v>582076</v>
      </c>
      <c r="D28" s="182">
        <v>567766</v>
      </c>
      <c r="E28" s="464">
        <f t="shared" si="0"/>
        <v>97.54</v>
      </c>
    </row>
    <row r="29" spans="1:5" s="191" customFormat="1" x14ac:dyDescent="0.25">
      <c r="A29" s="189" t="s">
        <v>295</v>
      </c>
      <c r="B29" s="192">
        <v>25</v>
      </c>
      <c r="C29" s="183"/>
      <c r="D29" s="182"/>
      <c r="E29" s="464" t="str">
        <f t="shared" si="0"/>
        <v xml:space="preserve">-    </v>
      </c>
    </row>
    <row r="30" spans="1:5" s="191" customFormat="1" x14ac:dyDescent="0.25">
      <c r="A30" s="189" t="s">
        <v>296</v>
      </c>
      <c r="B30" s="192">
        <v>26</v>
      </c>
      <c r="C30" s="183"/>
      <c r="D30" s="182"/>
      <c r="E30" s="464" t="str">
        <f t="shared" si="0"/>
        <v xml:space="preserve">-    </v>
      </c>
    </row>
    <row r="31" spans="1:5" s="191" customFormat="1" x14ac:dyDescent="0.25">
      <c r="A31" s="189" t="s">
        <v>297</v>
      </c>
      <c r="B31" s="192">
        <v>27</v>
      </c>
      <c r="C31" s="183"/>
      <c r="D31" s="182"/>
      <c r="E31" s="464" t="str">
        <f t="shared" si="0"/>
        <v xml:space="preserve">-    </v>
      </c>
    </row>
    <row r="32" spans="1:5" s="191" customFormat="1" ht="24" customHeight="1" thickBot="1" x14ac:dyDescent="0.3">
      <c r="A32" s="250" t="s">
        <v>298</v>
      </c>
      <c r="B32" s="265">
        <v>28</v>
      </c>
      <c r="C32" s="183"/>
      <c r="D32" s="182"/>
      <c r="E32" s="464" t="str">
        <f t="shared" si="0"/>
        <v xml:space="preserve">-    </v>
      </c>
    </row>
    <row r="33" spans="1:5" s="191" customFormat="1" ht="21.75" customHeight="1" thickBot="1" x14ac:dyDescent="0.3">
      <c r="A33" s="264" t="s">
        <v>299</v>
      </c>
      <c r="B33" s="249">
        <v>29</v>
      </c>
      <c r="C33" s="237">
        <f>SUM(C28:C32)</f>
        <v>582076</v>
      </c>
      <c r="D33" s="269">
        <f>SUM(D28:D32)</f>
        <v>567766</v>
      </c>
      <c r="E33" s="467">
        <f t="shared" si="0"/>
        <v>97.54</v>
      </c>
    </row>
    <row r="34" spans="1:5" ht="17.25" customHeight="1" thickBot="1" x14ac:dyDescent="0.3">
      <c r="A34" s="254" t="s">
        <v>300</v>
      </c>
      <c r="B34" s="257">
        <v>30</v>
      </c>
      <c r="C34" s="238">
        <f>C11+C20+C27+C33</f>
        <v>2079813</v>
      </c>
      <c r="D34" s="268">
        <f>D11+D20+D27+D33</f>
        <v>2139283</v>
      </c>
      <c r="E34" s="466">
        <f t="shared" si="0"/>
        <v>102.86</v>
      </c>
    </row>
    <row r="35" spans="1:5" x14ac:dyDescent="0.25">
      <c r="A35" s="252" t="s">
        <v>301</v>
      </c>
      <c r="B35" s="200">
        <v>31</v>
      </c>
      <c r="C35" s="183">
        <v>698</v>
      </c>
      <c r="D35" s="182">
        <v>563</v>
      </c>
      <c r="E35" s="463">
        <f t="shared" si="0"/>
        <v>80.66</v>
      </c>
    </row>
    <row r="36" spans="1:5" x14ac:dyDescent="0.25">
      <c r="A36" s="189" t="s">
        <v>302</v>
      </c>
      <c r="B36" s="186">
        <v>32</v>
      </c>
      <c r="C36" s="183"/>
      <c r="D36" s="182"/>
      <c r="E36" s="464" t="str">
        <f t="shared" si="0"/>
        <v xml:space="preserve">-    </v>
      </c>
    </row>
    <row r="37" spans="1:5" ht="12.75" customHeight="1" x14ac:dyDescent="0.25">
      <c r="A37" s="189" t="s">
        <v>303</v>
      </c>
      <c r="B37" s="186">
        <v>33</v>
      </c>
      <c r="C37" s="183"/>
      <c r="D37" s="182"/>
      <c r="E37" s="464" t="str">
        <f t="shared" si="0"/>
        <v xml:space="preserve">-    </v>
      </c>
    </row>
    <row r="38" spans="1:5" x14ac:dyDescent="0.25">
      <c r="A38" s="189" t="s">
        <v>304</v>
      </c>
      <c r="B38" s="186">
        <v>34</v>
      </c>
      <c r="C38" s="183"/>
      <c r="D38" s="182"/>
      <c r="E38" s="464" t="str">
        <f t="shared" si="0"/>
        <v xml:space="preserve">-    </v>
      </c>
    </row>
    <row r="39" spans="1:5" ht="24.75" customHeight="1" thickBot="1" x14ac:dyDescent="0.3">
      <c r="A39" s="250" t="s">
        <v>305</v>
      </c>
      <c r="B39" s="265">
        <v>35</v>
      </c>
      <c r="C39" s="183"/>
      <c r="D39" s="182"/>
      <c r="E39" s="464" t="str">
        <f t="shared" si="0"/>
        <v xml:space="preserve">-    </v>
      </c>
    </row>
    <row r="40" spans="1:5" ht="13.8" thickBot="1" x14ac:dyDescent="0.3">
      <c r="A40" s="253" t="s">
        <v>306</v>
      </c>
      <c r="B40" s="249">
        <v>36</v>
      </c>
      <c r="C40" s="237">
        <f>SUM(C35:C39)</f>
        <v>698</v>
      </c>
      <c r="D40" s="269">
        <f>SUM(D35:D39)</f>
        <v>563</v>
      </c>
      <c r="E40" s="466">
        <f t="shared" si="0"/>
        <v>80.66</v>
      </c>
    </row>
    <row r="41" spans="1:5" x14ac:dyDescent="0.25">
      <c r="A41" s="252" t="s">
        <v>307</v>
      </c>
      <c r="B41" s="185">
        <v>37</v>
      </c>
      <c r="C41" s="183">
        <v>2494</v>
      </c>
      <c r="D41" s="182">
        <v>4345</v>
      </c>
      <c r="E41" s="463">
        <f t="shared" si="0"/>
        <v>174.22</v>
      </c>
    </row>
    <row r="42" spans="1:5" ht="15.75" customHeight="1" x14ac:dyDescent="0.25">
      <c r="A42" s="189" t="s">
        <v>308</v>
      </c>
      <c r="B42" s="186">
        <v>38</v>
      </c>
      <c r="C42" s="183">
        <v>10596</v>
      </c>
      <c r="D42" s="182">
        <v>11930</v>
      </c>
      <c r="E42" s="464">
        <f t="shared" si="0"/>
        <v>112.59</v>
      </c>
    </row>
    <row r="43" spans="1:5" ht="15.75" customHeight="1" x14ac:dyDescent="0.25">
      <c r="A43" s="189" t="s">
        <v>309</v>
      </c>
      <c r="B43" s="186">
        <v>39</v>
      </c>
      <c r="C43" s="183">
        <v>8000</v>
      </c>
      <c r="D43" s="182">
        <v>28148</v>
      </c>
      <c r="E43" s="464">
        <f t="shared" si="0"/>
        <v>351.85</v>
      </c>
    </row>
    <row r="44" spans="1:5" x14ac:dyDescent="0.25">
      <c r="A44" s="189" t="s">
        <v>310</v>
      </c>
      <c r="B44" s="186">
        <v>40</v>
      </c>
      <c r="C44" s="183">
        <v>71</v>
      </c>
      <c r="D44" s="182">
        <v>304</v>
      </c>
      <c r="E44" s="464">
        <f t="shared" si="0"/>
        <v>428.17</v>
      </c>
    </row>
    <row r="45" spans="1:5" ht="26.25" customHeight="1" x14ac:dyDescent="0.25">
      <c r="A45" s="180" t="s">
        <v>311</v>
      </c>
      <c r="B45" s="186">
        <v>41</v>
      </c>
      <c r="C45" s="183"/>
      <c r="D45" s="182"/>
      <c r="E45" s="464" t="str">
        <f t="shared" si="0"/>
        <v xml:space="preserve">-    </v>
      </c>
    </row>
    <row r="46" spans="1:5" x14ac:dyDescent="0.25">
      <c r="A46" s="180" t="s">
        <v>312</v>
      </c>
      <c r="B46" s="190">
        <v>42</v>
      </c>
      <c r="C46" s="183"/>
      <c r="D46" s="182"/>
      <c r="E46" s="465" t="str">
        <f t="shared" si="0"/>
        <v xml:space="preserve">-    </v>
      </c>
    </row>
    <row r="47" spans="1:5" ht="13.8" thickBot="1" x14ac:dyDescent="0.3">
      <c r="A47" s="247" t="s">
        <v>313</v>
      </c>
      <c r="B47" s="251">
        <v>43</v>
      </c>
      <c r="C47" s="183"/>
      <c r="D47" s="182"/>
      <c r="E47" s="465" t="str">
        <f t="shared" si="0"/>
        <v xml:space="preserve">-    </v>
      </c>
    </row>
    <row r="48" spans="1:5" ht="13.8" thickBot="1" x14ac:dyDescent="0.3">
      <c r="A48" s="253" t="s">
        <v>314</v>
      </c>
      <c r="B48" s="267">
        <v>44</v>
      </c>
      <c r="C48" s="237">
        <f>SUM(C41:C44)</f>
        <v>21161</v>
      </c>
      <c r="D48" s="269">
        <f>SUM(D41:D44)</f>
        <v>44727</v>
      </c>
      <c r="E48" s="466">
        <f t="shared" si="0"/>
        <v>211.37</v>
      </c>
    </row>
    <row r="49" spans="1:5" x14ac:dyDescent="0.25">
      <c r="A49" s="252" t="s">
        <v>315</v>
      </c>
      <c r="B49" s="185">
        <v>45</v>
      </c>
      <c r="C49" s="183"/>
      <c r="D49" s="182"/>
      <c r="E49" s="463" t="str">
        <f t="shared" si="0"/>
        <v xml:space="preserve">-    </v>
      </c>
    </row>
    <row r="50" spans="1:5" ht="13.8" thickBot="1" x14ac:dyDescent="0.3">
      <c r="A50" s="255" t="s">
        <v>316</v>
      </c>
      <c r="B50" s="190">
        <v>46</v>
      </c>
      <c r="C50" s="183"/>
      <c r="D50" s="182"/>
      <c r="E50" s="464" t="str">
        <f t="shared" si="0"/>
        <v xml:space="preserve">-    </v>
      </c>
    </row>
    <row r="51" spans="1:5" ht="13.8" thickBot="1" x14ac:dyDescent="0.3">
      <c r="A51" s="253" t="s">
        <v>317</v>
      </c>
      <c r="B51" s="249">
        <v>47</v>
      </c>
      <c r="C51" s="237">
        <f>SUM(C49:C50)</f>
        <v>0</v>
      </c>
      <c r="D51" s="269">
        <f>SUM(D49:D50)</f>
        <v>0</v>
      </c>
      <c r="E51" s="466" t="str">
        <f t="shared" si="0"/>
        <v xml:space="preserve">-    </v>
      </c>
    </row>
    <row r="52" spans="1:5" x14ac:dyDescent="0.25">
      <c r="A52" s="263" t="s">
        <v>318</v>
      </c>
      <c r="B52" s="185">
        <v>48</v>
      </c>
      <c r="C52" s="183">
        <v>89</v>
      </c>
      <c r="D52" s="182">
        <v>60</v>
      </c>
      <c r="E52" s="463">
        <f t="shared" si="0"/>
        <v>67.42</v>
      </c>
    </row>
    <row r="53" spans="1:5" x14ac:dyDescent="0.25">
      <c r="A53" s="189" t="s">
        <v>319</v>
      </c>
      <c r="B53" s="186">
        <v>49</v>
      </c>
      <c r="C53" s="183">
        <v>540648</v>
      </c>
      <c r="D53" s="182">
        <v>499867</v>
      </c>
      <c r="E53" s="464">
        <f t="shared" si="0"/>
        <v>92.46</v>
      </c>
    </row>
    <row r="54" spans="1:5" x14ac:dyDescent="0.25">
      <c r="A54" s="189" t="s">
        <v>320</v>
      </c>
      <c r="B54" s="186">
        <v>50</v>
      </c>
      <c r="C54" s="183"/>
      <c r="D54" s="182"/>
      <c r="E54" s="464" t="str">
        <f t="shared" si="0"/>
        <v xml:space="preserve">-    </v>
      </c>
    </row>
    <row r="55" spans="1:5" ht="13.8" thickBot="1" x14ac:dyDescent="0.3">
      <c r="A55" s="255" t="s">
        <v>321</v>
      </c>
      <c r="B55" s="190">
        <v>51</v>
      </c>
      <c r="C55" s="183">
        <v>363</v>
      </c>
      <c r="D55" s="182">
        <v>24</v>
      </c>
      <c r="E55" s="465">
        <f t="shared" si="0"/>
        <v>6.61</v>
      </c>
    </row>
    <row r="56" spans="1:5" ht="13.8" thickBot="1" x14ac:dyDescent="0.3">
      <c r="A56" s="266" t="s">
        <v>322</v>
      </c>
      <c r="B56" s="267">
        <v>52</v>
      </c>
      <c r="C56" s="237">
        <f>SUM(C52:C55)</f>
        <v>541100</v>
      </c>
      <c r="D56" s="269">
        <f>SUM(D52:D55)</f>
        <v>499951</v>
      </c>
      <c r="E56" s="466">
        <f t="shared" si="0"/>
        <v>92.4</v>
      </c>
    </row>
    <row r="57" spans="1:5" x14ac:dyDescent="0.25">
      <c r="A57" s="263" t="s">
        <v>323</v>
      </c>
      <c r="B57" s="200">
        <v>53</v>
      </c>
      <c r="C57" s="183">
        <v>23220</v>
      </c>
      <c r="D57" s="182">
        <v>22659</v>
      </c>
      <c r="E57" s="463">
        <f t="shared" si="0"/>
        <v>97.58</v>
      </c>
    </row>
    <row r="58" spans="1:5" x14ac:dyDescent="0.25">
      <c r="A58" s="189" t="s">
        <v>324</v>
      </c>
      <c r="B58" s="186">
        <v>54</v>
      </c>
      <c r="C58" s="183">
        <v>1964</v>
      </c>
      <c r="D58" s="182">
        <v>4193</v>
      </c>
      <c r="E58" s="464">
        <f t="shared" si="0"/>
        <v>213.49</v>
      </c>
    </row>
    <row r="59" spans="1:5" ht="12.75" customHeight="1" x14ac:dyDescent="0.25">
      <c r="A59" s="189" t="s">
        <v>325</v>
      </c>
      <c r="B59" s="186">
        <v>55</v>
      </c>
      <c r="C59" s="183"/>
      <c r="D59" s="182">
        <v>23</v>
      </c>
      <c r="E59" s="464" t="str">
        <f t="shared" si="0"/>
        <v xml:space="preserve">-    </v>
      </c>
    </row>
    <row r="60" spans="1:5" ht="14.25" customHeight="1" thickBot="1" x14ac:dyDescent="0.3">
      <c r="A60" s="250" t="s">
        <v>326</v>
      </c>
      <c r="B60" s="190">
        <v>56</v>
      </c>
      <c r="C60" s="183"/>
      <c r="D60" s="182"/>
      <c r="E60" s="464" t="str">
        <f t="shared" si="0"/>
        <v xml:space="preserve">-    </v>
      </c>
    </row>
    <row r="61" spans="1:5" ht="15.75" customHeight="1" thickBot="1" x14ac:dyDescent="0.3">
      <c r="A61" s="264" t="s">
        <v>327</v>
      </c>
      <c r="B61" s="249">
        <v>57</v>
      </c>
      <c r="C61" s="237">
        <f>SUM(C57:C60)</f>
        <v>25184</v>
      </c>
      <c r="D61" s="269">
        <f>SUM(D57:D60)</f>
        <v>26875</v>
      </c>
      <c r="E61" s="466">
        <f t="shared" si="0"/>
        <v>106.71</v>
      </c>
    </row>
    <row r="62" spans="1:5" ht="18" customHeight="1" thickBot="1" x14ac:dyDescent="0.3">
      <c r="A62" s="254" t="s">
        <v>328</v>
      </c>
      <c r="B62" s="267">
        <v>58</v>
      </c>
      <c r="C62" s="238">
        <f>C40+C48+C51+C56+C61</f>
        <v>588143</v>
      </c>
      <c r="D62" s="268">
        <f>D40+D48+D51+D56+D61</f>
        <v>572116</v>
      </c>
      <c r="E62" s="466">
        <f t="shared" si="0"/>
        <v>97.27</v>
      </c>
    </row>
    <row r="63" spans="1:5" ht="13.8" thickBot="1" x14ac:dyDescent="0.3">
      <c r="A63" s="193" t="s">
        <v>329</v>
      </c>
      <c r="B63" s="194">
        <v>59</v>
      </c>
      <c r="C63" s="238">
        <f>C34+C62</f>
        <v>2667956</v>
      </c>
      <c r="D63" s="268">
        <f>D34+D62</f>
        <v>2711399</v>
      </c>
      <c r="E63" s="466">
        <f t="shared" si="0"/>
        <v>101.63</v>
      </c>
    </row>
  </sheetData>
  <mergeCells count="3">
    <mergeCell ref="D1:E1"/>
    <mergeCell ref="A2:A3"/>
    <mergeCell ref="B2:B3"/>
  </mergeCells>
  <phoneticPr fontId="0" type="noConversion"/>
  <pageMargins left="0.78740157480314965" right="0.35433070866141736" top="0.59055118110236227" bottom="0.51181102362204722" header="0.31496062992125984" footer="0.51181102362204722"/>
  <pageSetup paperSize="9" scale="87" orientation="portrait" r:id="rId1"/>
  <headerFooter alignWithMargins="0">
    <oddHeader>&amp;C&amp;"Times New Roman,Félkövér"&amp;14MÉRLEG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20" workbookViewId="0"/>
  </sheetViews>
  <sheetFormatPr defaultColWidth="9.109375" defaultRowHeight="13.2" x14ac:dyDescent="0.25"/>
  <cols>
    <col min="1" max="1" width="62.109375" style="170" customWidth="1"/>
    <col min="2" max="2" width="4.109375" style="171" customWidth="1"/>
    <col min="3" max="4" width="10.6640625" style="172" customWidth="1"/>
    <col min="5" max="5" width="10.6640625" style="205" customWidth="1"/>
    <col min="6" max="16384" width="9.109375" style="172"/>
  </cols>
  <sheetData>
    <row r="1" spans="1:5" ht="14.4" thickBot="1" x14ac:dyDescent="0.3">
      <c r="D1" s="545" t="s">
        <v>258</v>
      </c>
      <c r="E1" s="545"/>
    </row>
    <row r="2" spans="1:5" s="195" customFormat="1" ht="31.5" customHeight="1" x14ac:dyDescent="0.25">
      <c r="A2" s="546" t="s">
        <v>330</v>
      </c>
      <c r="B2" s="548" t="s">
        <v>260</v>
      </c>
      <c r="C2" s="456" t="s">
        <v>540</v>
      </c>
      <c r="D2" s="468" t="s">
        <v>261</v>
      </c>
      <c r="E2" s="459" t="s">
        <v>262</v>
      </c>
    </row>
    <row r="3" spans="1:5" s="195" customFormat="1" ht="13.5" customHeight="1" x14ac:dyDescent="0.25">
      <c r="A3" s="550"/>
      <c r="B3" s="551"/>
      <c r="C3" s="471"/>
      <c r="D3" s="478"/>
      <c r="E3" s="475" t="s">
        <v>263</v>
      </c>
    </row>
    <row r="4" spans="1:5" s="199" customFormat="1" ht="13.8" thickBot="1" x14ac:dyDescent="0.3">
      <c r="A4" s="196" t="s">
        <v>264</v>
      </c>
      <c r="B4" s="197" t="s">
        <v>265</v>
      </c>
      <c r="C4" s="472" t="s">
        <v>266</v>
      </c>
      <c r="D4" s="198" t="s">
        <v>267</v>
      </c>
      <c r="E4" s="476" t="s">
        <v>268</v>
      </c>
    </row>
    <row r="5" spans="1:5" ht="12.75" customHeight="1" x14ac:dyDescent="0.25">
      <c r="A5" s="177" t="s">
        <v>331</v>
      </c>
      <c r="B5" s="200">
        <v>60</v>
      </c>
      <c r="C5" s="239">
        <v>92397</v>
      </c>
      <c r="D5" s="244">
        <v>92397</v>
      </c>
      <c r="E5" s="462">
        <f t="shared" ref="E5:E53" si="0">IF(C5&lt;&gt;0,ROUND(D5*100/C5,2),"-    ")</f>
        <v>100</v>
      </c>
    </row>
    <row r="6" spans="1:5" x14ac:dyDescent="0.25">
      <c r="A6" s="180" t="s">
        <v>332</v>
      </c>
      <c r="B6" s="190">
        <v>61</v>
      </c>
      <c r="C6" s="240">
        <v>1543220</v>
      </c>
      <c r="D6" s="201">
        <v>1817386</v>
      </c>
      <c r="E6" s="465">
        <f t="shared" si="0"/>
        <v>117.77</v>
      </c>
    </row>
    <row r="7" spans="1:5" ht="13.8" thickBot="1" x14ac:dyDescent="0.3">
      <c r="A7" s="247" t="s">
        <v>333</v>
      </c>
      <c r="B7" s="251">
        <v>62</v>
      </c>
      <c r="C7" s="241"/>
      <c r="D7" s="202"/>
      <c r="E7" s="465" t="str">
        <f t="shared" si="0"/>
        <v xml:space="preserve">-    </v>
      </c>
    </row>
    <row r="8" spans="1:5" ht="12.75" customHeight="1" thickBot="1" x14ac:dyDescent="0.3">
      <c r="A8" s="248" t="s">
        <v>334</v>
      </c>
      <c r="B8" s="249">
        <v>63</v>
      </c>
      <c r="C8" s="473">
        <f>SUM(C5:C7)</f>
        <v>1635617</v>
      </c>
      <c r="D8" s="245">
        <f>SUM(D5:D7)</f>
        <v>1909783</v>
      </c>
      <c r="E8" s="466">
        <f t="shared" si="0"/>
        <v>116.76</v>
      </c>
    </row>
    <row r="9" spans="1:5" ht="14.25" customHeight="1" x14ac:dyDescent="0.25">
      <c r="A9" s="184" t="s">
        <v>335</v>
      </c>
      <c r="B9" s="185">
        <v>64</v>
      </c>
      <c r="C9" s="242">
        <v>494777</v>
      </c>
      <c r="D9" s="187">
        <v>488177</v>
      </c>
      <c r="E9" s="463">
        <f t="shared" si="0"/>
        <v>98.67</v>
      </c>
    </row>
    <row r="10" spans="1:5" x14ac:dyDescent="0.25">
      <c r="A10" s="189" t="s">
        <v>336</v>
      </c>
      <c r="B10" s="186">
        <v>65</v>
      </c>
      <c r="C10" s="243"/>
      <c r="D10" s="182"/>
      <c r="E10" s="464" t="str">
        <f t="shared" si="0"/>
        <v xml:space="preserve">-    </v>
      </c>
    </row>
    <row r="11" spans="1:5" x14ac:dyDescent="0.25">
      <c r="A11" s="189" t="s">
        <v>337</v>
      </c>
      <c r="B11" s="186">
        <v>66</v>
      </c>
      <c r="C11" s="243"/>
      <c r="D11" s="182"/>
      <c r="E11" s="464" t="str">
        <f t="shared" si="0"/>
        <v xml:space="preserve">-    </v>
      </c>
    </row>
    <row r="12" spans="1:5" x14ac:dyDescent="0.25">
      <c r="A12" s="189" t="s">
        <v>338</v>
      </c>
      <c r="B12" s="186">
        <v>67</v>
      </c>
      <c r="C12" s="243"/>
      <c r="D12" s="182"/>
      <c r="E12" s="464" t="str">
        <f t="shared" si="0"/>
        <v xml:space="preserve">-    </v>
      </c>
    </row>
    <row r="13" spans="1:5" ht="13.8" thickBot="1" x14ac:dyDescent="0.3">
      <c r="A13" s="250" t="s">
        <v>339</v>
      </c>
      <c r="B13" s="251">
        <v>68</v>
      </c>
      <c r="C13" s="240"/>
      <c r="D13" s="201"/>
      <c r="E13" s="464" t="str">
        <f t="shared" si="0"/>
        <v xml:space="preserve">-    </v>
      </c>
    </row>
    <row r="14" spans="1:5" ht="14.25" customHeight="1" thickBot="1" x14ac:dyDescent="0.3">
      <c r="A14" s="253" t="s">
        <v>340</v>
      </c>
      <c r="B14" s="249">
        <v>69</v>
      </c>
      <c r="C14" s="474">
        <f>SUM(C9:C13)</f>
        <v>494777</v>
      </c>
      <c r="D14" s="246">
        <f>SUM(D9:D13)</f>
        <v>488177</v>
      </c>
      <c r="E14" s="466">
        <f t="shared" si="0"/>
        <v>98.67</v>
      </c>
    </row>
    <row r="15" spans="1:5" ht="15.75" customHeight="1" x14ac:dyDescent="0.25">
      <c r="A15" s="252" t="s">
        <v>341</v>
      </c>
      <c r="B15" s="185">
        <v>70</v>
      </c>
      <c r="C15" s="242"/>
      <c r="D15" s="187"/>
      <c r="E15" s="463" t="str">
        <f t="shared" si="0"/>
        <v xml:space="preserve">-    </v>
      </c>
    </row>
    <row r="16" spans="1:5" s="191" customFormat="1" x14ac:dyDescent="0.25">
      <c r="A16" s="189" t="s">
        <v>342</v>
      </c>
      <c r="B16" s="186">
        <v>71</v>
      </c>
      <c r="C16" s="243"/>
      <c r="D16" s="182"/>
      <c r="E16" s="464" t="str">
        <f t="shared" si="0"/>
        <v xml:space="preserve">-    </v>
      </c>
    </row>
    <row r="17" spans="1:5" s="191" customFormat="1" x14ac:dyDescent="0.25">
      <c r="A17" s="189" t="s">
        <v>343</v>
      </c>
      <c r="B17" s="186">
        <v>72</v>
      </c>
      <c r="C17" s="243"/>
      <c r="D17" s="182"/>
      <c r="E17" s="464" t="str">
        <f t="shared" si="0"/>
        <v xml:space="preserve">-    </v>
      </c>
    </row>
    <row r="18" spans="1:5" ht="13.8" thickBot="1" x14ac:dyDescent="0.3">
      <c r="A18" s="250" t="s">
        <v>344</v>
      </c>
      <c r="B18" s="251">
        <v>73</v>
      </c>
      <c r="C18" s="240"/>
      <c r="D18" s="201"/>
      <c r="E18" s="465" t="str">
        <f t="shared" si="0"/>
        <v xml:space="preserve">-    </v>
      </c>
    </row>
    <row r="19" spans="1:5" ht="13.8" thickBot="1" x14ac:dyDescent="0.3">
      <c r="A19" s="253" t="s">
        <v>345</v>
      </c>
      <c r="B19" s="249">
        <v>74</v>
      </c>
      <c r="C19" s="474">
        <f>SUM(C15:C18)</f>
        <v>0</v>
      </c>
      <c r="D19" s="246">
        <f>SUM(D15:D18)</f>
        <v>0</v>
      </c>
      <c r="E19" s="466" t="str">
        <f t="shared" si="0"/>
        <v xml:space="preserve">-    </v>
      </c>
    </row>
    <row r="20" spans="1:5" ht="13.8" thickBot="1" x14ac:dyDescent="0.3">
      <c r="A20" s="254" t="s">
        <v>346</v>
      </c>
      <c r="B20" s="249">
        <v>75</v>
      </c>
      <c r="C20" s="473">
        <f>C14+C19</f>
        <v>494777</v>
      </c>
      <c r="D20" s="245">
        <f>D14+D19</f>
        <v>488177</v>
      </c>
      <c r="E20" s="466">
        <f t="shared" si="0"/>
        <v>98.67</v>
      </c>
    </row>
    <row r="21" spans="1:5" x14ac:dyDescent="0.25">
      <c r="A21" s="252" t="s">
        <v>347</v>
      </c>
      <c r="B21" s="185">
        <v>76</v>
      </c>
      <c r="C21" s="242"/>
      <c r="D21" s="187"/>
      <c r="E21" s="463" t="str">
        <f t="shared" si="0"/>
        <v xml:space="preserve">-    </v>
      </c>
    </row>
    <row r="22" spans="1:5" x14ac:dyDescent="0.25">
      <c r="A22" s="189" t="s">
        <v>348</v>
      </c>
      <c r="B22" s="186">
        <v>77</v>
      </c>
      <c r="C22" s="243"/>
      <c r="D22" s="182"/>
      <c r="E22" s="464" t="str">
        <f t="shared" si="0"/>
        <v xml:space="preserve">-    </v>
      </c>
    </row>
    <row r="23" spans="1:5" x14ac:dyDescent="0.25">
      <c r="A23" s="189" t="s">
        <v>349</v>
      </c>
      <c r="B23" s="186">
        <v>78</v>
      </c>
      <c r="C23" s="243"/>
      <c r="D23" s="182"/>
      <c r="E23" s="464"/>
    </row>
    <row r="24" spans="1:5" x14ac:dyDescent="0.25">
      <c r="A24" s="189" t="s">
        <v>350</v>
      </c>
      <c r="B24" s="186">
        <v>79</v>
      </c>
      <c r="C24" s="243">
        <v>238125</v>
      </c>
      <c r="D24" s="182">
        <v>217418</v>
      </c>
      <c r="E24" s="464">
        <f t="shared" si="0"/>
        <v>91.3</v>
      </c>
    </row>
    <row r="25" spans="1:5" ht="13.8" thickBot="1" x14ac:dyDescent="0.3">
      <c r="A25" s="255" t="s">
        <v>351</v>
      </c>
      <c r="B25" s="251">
        <v>80</v>
      </c>
      <c r="C25" s="240"/>
      <c r="D25" s="201"/>
      <c r="E25" s="465" t="str">
        <f t="shared" si="0"/>
        <v xml:space="preserve">-    </v>
      </c>
    </row>
    <row r="26" spans="1:5" ht="13.8" thickBot="1" x14ac:dyDescent="0.3">
      <c r="A26" s="253" t="s">
        <v>352</v>
      </c>
      <c r="B26" s="249">
        <v>81</v>
      </c>
      <c r="C26" s="474">
        <f>SUM(C21:C25)</f>
        <v>238125</v>
      </c>
      <c r="D26" s="246">
        <f>SUM(D21:D25)</f>
        <v>217418</v>
      </c>
      <c r="E26" s="466">
        <f t="shared" si="0"/>
        <v>91.3</v>
      </c>
    </row>
    <row r="27" spans="1:5" x14ac:dyDescent="0.25">
      <c r="A27" s="252" t="s">
        <v>353</v>
      </c>
      <c r="B27" s="185">
        <v>82</v>
      </c>
      <c r="C27" s="242"/>
      <c r="D27" s="187"/>
      <c r="E27" s="463" t="str">
        <f t="shared" si="0"/>
        <v xml:space="preserve">-    </v>
      </c>
    </row>
    <row r="28" spans="1:5" x14ac:dyDescent="0.25">
      <c r="A28" s="189" t="s">
        <v>354</v>
      </c>
      <c r="B28" s="186">
        <v>83</v>
      </c>
      <c r="C28" s="243"/>
      <c r="D28" s="182"/>
      <c r="E28" s="464" t="str">
        <f t="shared" si="0"/>
        <v xml:space="preserve">-    </v>
      </c>
    </row>
    <row r="29" spans="1:5" ht="12.75" customHeight="1" x14ac:dyDescent="0.25">
      <c r="A29" s="189" t="s">
        <v>355</v>
      </c>
      <c r="B29" s="186">
        <v>84</v>
      </c>
      <c r="C29" s="243">
        <v>103433</v>
      </c>
      <c r="D29" s="182">
        <v>10824</v>
      </c>
      <c r="E29" s="464">
        <f>IF(C29&lt;&gt;0,ROUND(D29*100/C29,2),"-    ")</f>
        <v>10.46</v>
      </c>
    </row>
    <row r="30" spans="1:5" ht="12.75" customHeight="1" x14ac:dyDescent="0.25">
      <c r="A30" s="189" t="s">
        <v>356</v>
      </c>
      <c r="B30" s="186">
        <v>85</v>
      </c>
      <c r="C30" s="243">
        <v>103433</v>
      </c>
      <c r="D30" s="182">
        <v>10824</v>
      </c>
      <c r="E30" s="464">
        <f>IF(C30&lt;&gt;0,ROUND(D30*100/C30,2),"-    ")</f>
        <v>10.46</v>
      </c>
    </row>
    <row r="31" spans="1:5" ht="12.75" customHeight="1" x14ac:dyDescent="0.25">
      <c r="A31" s="189" t="s">
        <v>357</v>
      </c>
      <c r="B31" s="186">
        <v>86</v>
      </c>
      <c r="C31" s="243">
        <v>0</v>
      </c>
      <c r="D31" s="182">
        <v>0</v>
      </c>
      <c r="E31" s="464" t="str">
        <f t="shared" si="0"/>
        <v xml:space="preserve">-    </v>
      </c>
    </row>
    <row r="32" spans="1:5" ht="12.75" customHeight="1" x14ac:dyDescent="0.25">
      <c r="A32" s="189" t="s">
        <v>358</v>
      </c>
      <c r="B32" s="186">
        <v>87</v>
      </c>
      <c r="C32" s="240">
        <v>124497</v>
      </c>
      <c r="D32" s="201">
        <v>46548</v>
      </c>
      <c r="E32" s="464">
        <f t="shared" si="0"/>
        <v>37.39</v>
      </c>
    </row>
    <row r="33" spans="1:5" ht="12.75" customHeight="1" x14ac:dyDescent="0.25">
      <c r="A33" s="189" t="s">
        <v>359</v>
      </c>
      <c r="B33" s="186">
        <v>88</v>
      </c>
      <c r="C33" s="240"/>
      <c r="D33" s="201"/>
      <c r="E33" s="464" t="str">
        <f t="shared" si="0"/>
        <v xml:space="preserve">-    </v>
      </c>
    </row>
    <row r="34" spans="1:5" ht="12.75" customHeight="1" x14ac:dyDescent="0.25">
      <c r="A34" s="189" t="s">
        <v>360</v>
      </c>
      <c r="B34" s="186">
        <v>89</v>
      </c>
      <c r="C34" s="240"/>
      <c r="D34" s="201"/>
      <c r="E34" s="464" t="str">
        <f t="shared" si="0"/>
        <v xml:space="preserve">-    </v>
      </c>
    </row>
    <row r="35" spans="1:5" ht="12.75" customHeight="1" x14ac:dyDescent="0.25">
      <c r="A35" s="189" t="s">
        <v>361</v>
      </c>
      <c r="B35" s="186">
        <v>90</v>
      </c>
      <c r="C35" s="243"/>
      <c r="D35" s="182"/>
      <c r="E35" s="464" t="str">
        <f t="shared" si="0"/>
        <v xml:space="preserve">-    </v>
      </c>
    </row>
    <row r="36" spans="1:5" ht="12.75" customHeight="1" x14ac:dyDescent="0.25">
      <c r="A36" s="189" t="s">
        <v>362</v>
      </c>
      <c r="B36" s="186">
        <v>91</v>
      </c>
      <c r="C36" s="243">
        <v>98587</v>
      </c>
      <c r="D36" s="182">
        <v>15800</v>
      </c>
      <c r="E36" s="464">
        <f t="shared" si="0"/>
        <v>16.03</v>
      </c>
    </row>
    <row r="37" spans="1:5" ht="12.75" customHeight="1" x14ac:dyDescent="0.25">
      <c r="A37" s="189" t="s">
        <v>363</v>
      </c>
      <c r="B37" s="186">
        <v>92</v>
      </c>
      <c r="C37" s="243">
        <v>15122</v>
      </c>
      <c r="D37" s="182">
        <v>19972</v>
      </c>
      <c r="E37" s="464">
        <f t="shared" si="0"/>
        <v>132.07</v>
      </c>
    </row>
    <row r="38" spans="1:5" ht="12.75" customHeight="1" x14ac:dyDescent="0.25">
      <c r="A38" s="189" t="s">
        <v>364</v>
      </c>
      <c r="B38" s="186">
        <v>93</v>
      </c>
      <c r="C38" s="243"/>
      <c r="D38" s="182"/>
      <c r="E38" s="464" t="str">
        <f t="shared" si="0"/>
        <v xml:space="preserve">-    </v>
      </c>
    </row>
    <row r="39" spans="1:5" ht="23.1" customHeight="1" x14ac:dyDescent="0.25">
      <c r="A39" s="189" t="s">
        <v>365</v>
      </c>
      <c r="B39" s="186">
        <v>94</v>
      </c>
      <c r="C39" s="243">
        <v>10353</v>
      </c>
      <c r="D39" s="182">
        <v>10353</v>
      </c>
      <c r="E39" s="464">
        <f t="shared" si="0"/>
        <v>100</v>
      </c>
    </row>
    <row r="40" spans="1:5" ht="23.1" customHeight="1" x14ac:dyDescent="0.25">
      <c r="A40" s="189" t="s">
        <v>366</v>
      </c>
      <c r="B40" s="186">
        <v>95</v>
      </c>
      <c r="C40" s="243"/>
      <c r="D40" s="182"/>
      <c r="E40" s="464" t="str">
        <f t="shared" si="0"/>
        <v xml:space="preserve">-    </v>
      </c>
    </row>
    <row r="41" spans="1:5" ht="23.1" customHeight="1" x14ac:dyDescent="0.25">
      <c r="A41" s="189" t="s">
        <v>367</v>
      </c>
      <c r="B41" s="186">
        <v>96</v>
      </c>
      <c r="C41" s="243"/>
      <c r="D41" s="182"/>
      <c r="E41" s="464" t="str">
        <f t="shared" si="0"/>
        <v xml:space="preserve">-    </v>
      </c>
    </row>
    <row r="42" spans="1:5" ht="12.75" customHeight="1" x14ac:dyDescent="0.25">
      <c r="A42" s="189" t="s">
        <v>368</v>
      </c>
      <c r="B42" s="186">
        <v>97</v>
      </c>
      <c r="C42" s="243"/>
      <c r="D42" s="182"/>
      <c r="E42" s="464" t="str">
        <f t="shared" si="0"/>
        <v xml:space="preserve">-    </v>
      </c>
    </row>
    <row r="43" spans="1:5" ht="12.75" customHeight="1" x14ac:dyDescent="0.25">
      <c r="A43" s="203" t="s">
        <v>369</v>
      </c>
      <c r="B43" s="186">
        <v>98</v>
      </c>
      <c r="C43" s="243">
        <v>435</v>
      </c>
      <c r="D43" s="182">
        <v>423</v>
      </c>
      <c r="E43" s="464">
        <f t="shared" si="0"/>
        <v>97.24</v>
      </c>
    </row>
    <row r="44" spans="1:5" ht="12.75" customHeight="1" thickBot="1" x14ac:dyDescent="0.3">
      <c r="A44" s="256" t="s">
        <v>370</v>
      </c>
      <c r="B44" s="190">
        <v>99</v>
      </c>
      <c r="C44" s="241"/>
      <c r="D44" s="202"/>
      <c r="E44" s="464" t="str">
        <f t="shared" si="0"/>
        <v xml:space="preserve">-    </v>
      </c>
    </row>
    <row r="45" spans="1:5" ht="13.8" thickBot="1" x14ac:dyDescent="0.3">
      <c r="A45" s="253" t="s">
        <v>371</v>
      </c>
      <c r="B45" s="257">
        <v>100</v>
      </c>
      <c r="C45" s="474">
        <f>C27+C28+C29+C32</f>
        <v>227930</v>
      </c>
      <c r="D45" s="246">
        <f>D27+D28+D29+D32</f>
        <v>57372</v>
      </c>
      <c r="E45" s="466">
        <f t="shared" si="0"/>
        <v>25.17</v>
      </c>
    </row>
    <row r="46" spans="1:5" x14ac:dyDescent="0.25">
      <c r="A46" s="252" t="s">
        <v>372</v>
      </c>
      <c r="B46" s="200">
        <v>101</v>
      </c>
      <c r="C46" s="242">
        <v>41314</v>
      </c>
      <c r="D46" s="187">
        <v>9881</v>
      </c>
      <c r="E46" s="477">
        <f t="shared" si="0"/>
        <v>23.92</v>
      </c>
    </row>
    <row r="47" spans="1:5" x14ac:dyDescent="0.25">
      <c r="A47" s="189" t="s">
        <v>373</v>
      </c>
      <c r="B47" s="186">
        <v>102</v>
      </c>
      <c r="C47" s="243">
        <v>29830</v>
      </c>
      <c r="D47" s="182">
        <v>28744</v>
      </c>
      <c r="E47" s="464">
        <f t="shared" si="0"/>
        <v>96.36</v>
      </c>
    </row>
    <row r="48" spans="1:5" ht="12" customHeight="1" x14ac:dyDescent="0.25">
      <c r="A48" s="189" t="s">
        <v>374</v>
      </c>
      <c r="B48" s="186">
        <v>103</v>
      </c>
      <c r="C48" s="243"/>
      <c r="D48" s="182"/>
      <c r="E48" s="464" t="str">
        <f t="shared" si="0"/>
        <v xml:space="preserve">-    </v>
      </c>
    </row>
    <row r="49" spans="1:5" x14ac:dyDescent="0.25">
      <c r="A49" s="180" t="s">
        <v>375</v>
      </c>
      <c r="B49" s="186">
        <v>104</v>
      </c>
      <c r="C49" s="243">
        <v>363</v>
      </c>
      <c r="D49" s="182">
        <v>24</v>
      </c>
      <c r="E49" s="464">
        <f t="shared" si="0"/>
        <v>6.61</v>
      </c>
    </row>
    <row r="50" spans="1:5" ht="12" customHeight="1" x14ac:dyDescent="0.25">
      <c r="A50" s="189" t="s">
        <v>376</v>
      </c>
      <c r="B50" s="186">
        <v>105</v>
      </c>
      <c r="C50" s="240"/>
      <c r="D50" s="201"/>
      <c r="E50" s="464" t="str">
        <f t="shared" si="0"/>
        <v xml:space="preserve">-    </v>
      </c>
    </row>
    <row r="51" spans="1:5" ht="12" customHeight="1" thickBot="1" x14ac:dyDescent="0.3">
      <c r="A51" s="255" t="s">
        <v>377</v>
      </c>
      <c r="B51" s="190">
        <v>106</v>
      </c>
      <c r="C51" s="241"/>
      <c r="D51" s="202"/>
      <c r="E51" s="464" t="str">
        <f t="shared" si="0"/>
        <v xml:space="preserve">-    </v>
      </c>
    </row>
    <row r="52" spans="1:5" ht="12.75" customHeight="1" thickBot="1" x14ac:dyDescent="0.3">
      <c r="A52" s="253" t="s">
        <v>378</v>
      </c>
      <c r="B52" s="249">
        <v>107</v>
      </c>
      <c r="C52" s="474">
        <f>SUM(C46:C49)</f>
        <v>71507</v>
      </c>
      <c r="D52" s="246">
        <f>SUM(D46:D49)</f>
        <v>38649</v>
      </c>
      <c r="E52" s="466">
        <f t="shared" si="0"/>
        <v>54.05</v>
      </c>
    </row>
    <row r="53" spans="1:5" ht="13.8" thickBot="1" x14ac:dyDescent="0.3">
      <c r="A53" s="258" t="s">
        <v>379</v>
      </c>
      <c r="B53" s="259">
        <v>108</v>
      </c>
      <c r="C53" s="473">
        <f>C26+C45+C52</f>
        <v>537562</v>
      </c>
      <c r="D53" s="245">
        <f>D26+D45+D52</f>
        <v>313439</v>
      </c>
      <c r="E53" s="466">
        <f t="shared" si="0"/>
        <v>58.31</v>
      </c>
    </row>
    <row r="54" spans="1:5" ht="17.25" customHeight="1" thickBot="1" x14ac:dyDescent="0.3">
      <c r="A54" s="204" t="s">
        <v>380</v>
      </c>
      <c r="B54" s="267">
        <v>109</v>
      </c>
      <c r="C54" s="473">
        <f>C8+C20+C53</f>
        <v>2667956</v>
      </c>
      <c r="D54" s="245">
        <f>D8+D20+D53</f>
        <v>2711399</v>
      </c>
      <c r="E54" s="466">
        <f>IF(C54&lt;&gt;0,ROUND(D54*100/C54,2),"-    ")</f>
        <v>101.63</v>
      </c>
    </row>
  </sheetData>
  <mergeCells count="3">
    <mergeCell ref="D1:E1"/>
    <mergeCell ref="A2:A3"/>
    <mergeCell ref="B2:B3"/>
  </mergeCells>
  <phoneticPr fontId="0" type="noConversion"/>
  <pageMargins left="0.63" right="0.23622047244094491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RowHeight="13.2" x14ac:dyDescent="0.25"/>
  <cols>
    <col min="1" max="1" width="5" bestFit="1" customWidth="1"/>
    <col min="2" max="2" width="19.33203125" bestFit="1" customWidth="1"/>
    <col min="3" max="3" width="14.109375" customWidth="1"/>
    <col min="4" max="4" width="10.5546875" customWidth="1"/>
    <col min="5" max="5" width="11" customWidth="1"/>
    <col min="6" max="6" width="10.6640625" customWidth="1"/>
    <col min="7" max="7" width="10.44140625" customWidth="1"/>
    <col min="8" max="8" width="10.109375" customWidth="1"/>
  </cols>
  <sheetData>
    <row r="1" spans="1:8" x14ac:dyDescent="0.25">
      <c r="A1" s="526" t="s">
        <v>564</v>
      </c>
      <c r="B1" s="552"/>
      <c r="C1" s="552"/>
      <c r="D1" s="552"/>
      <c r="E1" s="553"/>
      <c r="F1" s="553"/>
      <c r="G1" s="553"/>
      <c r="H1" s="553"/>
    </row>
    <row r="3" spans="1:8" x14ac:dyDescent="0.25">
      <c r="A3" s="23"/>
      <c r="B3" s="23"/>
      <c r="C3" s="23" t="s">
        <v>153</v>
      </c>
      <c r="D3" s="23"/>
      <c r="E3" s="23"/>
      <c r="F3" s="23"/>
      <c r="G3" s="23"/>
      <c r="H3" s="23"/>
    </row>
    <row r="4" spans="1:8" x14ac:dyDescent="0.25">
      <c r="A4" s="23"/>
      <c r="B4" s="23"/>
      <c r="C4" s="23"/>
      <c r="D4" s="23" t="s">
        <v>541</v>
      </c>
      <c r="E4" s="23"/>
      <c r="F4" s="23"/>
      <c r="G4" s="23"/>
      <c r="H4" s="23"/>
    </row>
    <row r="5" spans="1:8" ht="13.8" thickBot="1" x14ac:dyDescent="0.3">
      <c r="A5" s="23"/>
      <c r="B5" s="23"/>
      <c r="C5" s="23"/>
      <c r="D5" s="23"/>
      <c r="E5" s="23"/>
      <c r="F5" s="23"/>
      <c r="G5" s="23" t="s">
        <v>542</v>
      </c>
      <c r="H5" s="23"/>
    </row>
    <row r="6" spans="1:8" x14ac:dyDescent="0.25">
      <c r="A6" s="46"/>
      <c r="B6" s="26"/>
      <c r="C6" s="28" t="s">
        <v>145</v>
      </c>
      <c r="D6" s="41" t="s">
        <v>146</v>
      </c>
      <c r="E6" s="42"/>
      <c r="F6" s="42"/>
      <c r="G6" s="42"/>
      <c r="H6" s="32"/>
    </row>
    <row r="7" spans="1:8" x14ac:dyDescent="0.25">
      <c r="A7" s="47" t="s">
        <v>142</v>
      </c>
      <c r="B7" s="33" t="s">
        <v>144</v>
      </c>
      <c r="C7" s="27"/>
      <c r="D7" s="48"/>
      <c r="E7" s="43"/>
      <c r="F7" s="44" t="s">
        <v>147</v>
      </c>
      <c r="G7" s="44"/>
      <c r="H7" s="45"/>
    </row>
    <row r="8" spans="1:8" ht="13.8" thickBot="1" x14ac:dyDescent="0.3">
      <c r="A8" s="49" t="s">
        <v>2</v>
      </c>
      <c r="B8" s="57"/>
      <c r="C8" s="58" t="s">
        <v>148</v>
      </c>
      <c r="D8" s="59"/>
      <c r="E8" s="60" t="s">
        <v>382</v>
      </c>
      <c r="F8" s="60" t="s">
        <v>383</v>
      </c>
      <c r="G8" s="60" t="s">
        <v>543</v>
      </c>
      <c r="H8" s="345" t="s">
        <v>544</v>
      </c>
    </row>
    <row r="9" spans="1:8" ht="13.8" thickBot="1" x14ac:dyDescent="0.3">
      <c r="A9" s="61">
        <v>1</v>
      </c>
      <c r="B9" s="62">
        <v>2</v>
      </c>
      <c r="C9" s="63">
        <v>3</v>
      </c>
      <c r="D9" s="63">
        <v>4</v>
      </c>
      <c r="E9" s="63">
        <v>5</v>
      </c>
      <c r="F9" s="63">
        <v>6</v>
      </c>
      <c r="G9" s="63">
        <v>7</v>
      </c>
      <c r="H9" s="64">
        <v>8</v>
      </c>
    </row>
    <row r="10" spans="1:8" ht="13.8" thickBot="1" x14ac:dyDescent="0.3">
      <c r="A10" s="52" t="s">
        <v>7</v>
      </c>
      <c r="B10" s="55" t="s">
        <v>149</v>
      </c>
      <c r="C10" s="34"/>
      <c r="D10" s="34"/>
      <c r="E10" s="34"/>
      <c r="F10" s="34"/>
      <c r="G10" s="34"/>
      <c r="H10" s="56"/>
    </row>
    <row r="11" spans="1:8" x14ac:dyDescent="0.25">
      <c r="A11" s="39" t="s">
        <v>8</v>
      </c>
      <c r="B11" s="25" t="s">
        <v>143</v>
      </c>
      <c r="C11" s="25"/>
      <c r="D11" s="25"/>
      <c r="E11" s="25"/>
      <c r="F11" s="25"/>
      <c r="G11" s="25"/>
      <c r="H11" s="54"/>
    </row>
    <row r="12" spans="1:8" x14ac:dyDescent="0.25">
      <c r="A12" s="39" t="s">
        <v>10</v>
      </c>
      <c r="B12" s="50" t="s">
        <v>143</v>
      </c>
      <c r="C12" s="50"/>
      <c r="D12" s="50"/>
      <c r="E12" s="50"/>
      <c r="F12" s="50"/>
      <c r="G12" s="50"/>
      <c r="H12" s="51"/>
    </row>
    <row r="13" spans="1:8" x14ac:dyDescent="0.25">
      <c r="A13" s="39" t="s">
        <v>12</v>
      </c>
      <c r="B13" s="50" t="s">
        <v>143</v>
      </c>
      <c r="C13" s="50"/>
      <c r="D13" s="50"/>
      <c r="E13" s="50"/>
      <c r="F13" s="50"/>
      <c r="G13" s="50"/>
      <c r="H13" s="51"/>
    </row>
    <row r="14" spans="1:8" ht="13.8" thickBot="1" x14ac:dyDescent="0.3">
      <c r="A14" s="39" t="s">
        <v>22</v>
      </c>
      <c r="B14" s="35" t="s">
        <v>152</v>
      </c>
      <c r="C14" s="35"/>
      <c r="D14" s="35"/>
      <c r="E14" s="35"/>
      <c r="F14" s="35"/>
      <c r="G14" s="35"/>
      <c r="H14" s="53"/>
    </row>
    <row r="15" spans="1:8" ht="13.8" thickBot="1" x14ac:dyDescent="0.3">
      <c r="A15" s="52" t="s">
        <v>23</v>
      </c>
      <c r="B15" s="55" t="s">
        <v>151</v>
      </c>
      <c r="C15" s="34"/>
      <c r="D15" s="34"/>
      <c r="E15" s="34">
        <f>E16</f>
        <v>248478</v>
      </c>
      <c r="F15" s="34">
        <f>F16</f>
        <v>227771</v>
      </c>
      <c r="G15" s="34">
        <f>G16</f>
        <v>207065</v>
      </c>
      <c r="H15" s="56">
        <f>H16</f>
        <v>186359</v>
      </c>
    </row>
    <row r="16" spans="1:8" x14ac:dyDescent="0.25">
      <c r="A16" s="39" t="s">
        <v>24</v>
      </c>
      <c r="B16" s="25" t="s">
        <v>155</v>
      </c>
      <c r="C16" s="36" t="s">
        <v>202</v>
      </c>
      <c r="D16" s="36" t="s">
        <v>203</v>
      </c>
      <c r="E16" s="25">
        <v>248478</v>
      </c>
      <c r="F16" s="66">
        <v>227771</v>
      </c>
      <c r="G16" s="435">
        <v>207065</v>
      </c>
      <c r="H16" s="479">
        <v>186359</v>
      </c>
    </row>
    <row r="17" spans="1:8" x14ac:dyDescent="0.25">
      <c r="A17" s="39" t="s">
        <v>25</v>
      </c>
      <c r="B17" s="50" t="s">
        <v>152</v>
      </c>
      <c r="C17" s="50"/>
      <c r="D17" s="50"/>
      <c r="E17" s="50"/>
      <c r="F17" s="50"/>
      <c r="G17" s="50"/>
      <c r="H17" s="51"/>
    </row>
    <row r="18" spans="1:8" x14ac:dyDescent="0.25">
      <c r="A18" s="39" t="s">
        <v>26</v>
      </c>
      <c r="B18" s="50" t="s">
        <v>152</v>
      </c>
      <c r="C18" s="50"/>
      <c r="D18" s="50"/>
      <c r="E18" s="50"/>
      <c r="F18" s="50"/>
      <c r="G18" s="50"/>
      <c r="H18" s="51"/>
    </row>
    <row r="19" spans="1:8" ht="13.8" thickBot="1" x14ac:dyDescent="0.3">
      <c r="A19" s="39" t="s">
        <v>27</v>
      </c>
      <c r="B19" s="35" t="s">
        <v>152</v>
      </c>
      <c r="C19" s="35"/>
      <c r="D19" s="35"/>
      <c r="E19" s="35"/>
      <c r="F19" s="35"/>
      <c r="G19" s="35"/>
      <c r="H19" s="53"/>
    </row>
    <row r="20" spans="1:8" ht="13.8" thickBot="1" x14ac:dyDescent="0.3">
      <c r="A20" s="52" t="s">
        <v>28</v>
      </c>
      <c r="B20" s="55" t="s">
        <v>150</v>
      </c>
      <c r="C20" s="40"/>
      <c r="D20" s="40"/>
      <c r="E20" s="34">
        <f>SUM(E16+E10)</f>
        <v>248478</v>
      </c>
      <c r="F20" s="34">
        <f>SUM(F16+F10)</f>
        <v>227771</v>
      </c>
      <c r="G20" s="34">
        <f>SUM(G16+G10)</f>
        <v>207065</v>
      </c>
      <c r="H20" s="56">
        <f>SUM(H16+H10)</f>
        <v>186359</v>
      </c>
    </row>
  </sheetData>
  <mergeCells count="1">
    <mergeCell ref="A1:H1"/>
  </mergeCells>
  <phoneticPr fontId="0" type="noConversion"/>
  <pageMargins left="0.75" right="0.75" top="1" bottom="1" header="0.5" footer="0.5"/>
  <pageSetup paperSize="9" scale="13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1" sqref="C1"/>
    </sheetView>
  </sheetViews>
  <sheetFormatPr defaultRowHeight="13.2" x14ac:dyDescent="0.25"/>
  <cols>
    <col min="1" max="1" width="10.44140625" customWidth="1"/>
    <col min="2" max="2" width="32.5546875" customWidth="1"/>
    <col min="3" max="4" width="16.88671875" customWidth="1"/>
  </cols>
  <sheetData>
    <row r="1" spans="1:6" x14ac:dyDescent="0.25">
      <c r="C1" s="23" t="s">
        <v>565</v>
      </c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542" t="s">
        <v>246</v>
      </c>
      <c r="B3" s="542"/>
      <c r="C3" s="542"/>
      <c r="D3" s="542"/>
      <c r="E3" s="23"/>
      <c r="F3" s="23"/>
    </row>
    <row r="4" spans="1:6" x14ac:dyDescent="0.25">
      <c r="A4" s="542" t="s">
        <v>247</v>
      </c>
      <c r="B4" s="554"/>
      <c r="C4" s="542"/>
      <c r="D4" s="542"/>
      <c r="E4" s="23"/>
      <c r="F4" s="23"/>
    </row>
    <row r="5" spans="1:6" ht="13.8" thickBot="1" x14ac:dyDescent="0.3">
      <c r="A5" s="23"/>
      <c r="B5" s="23"/>
      <c r="C5" s="23"/>
      <c r="D5" s="206" t="s">
        <v>252</v>
      </c>
      <c r="E5" s="23"/>
      <c r="F5" s="23"/>
    </row>
    <row r="6" spans="1:6" x14ac:dyDescent="0.25">
      <c r="A6" s="480" t="s">
        <v>1</v>
      </c>
      <c r="B6" s="28"/>
      <c r="C6" s="42" t="s">
        <v>248</v>
      </c>
      <c r="D6" s="207" t="s">
        <v>250</v>
      </c>
      <c r="E6" s="23"/>
      <c r="F6" s="23"/>
    </row>
    <row r="7" spans="1:6" ht="13.8" thickBot="1" x14ac:dyDescent="0.3">
      <c r="A7" s="78" t="s">
        <v>2</v>
      </c>
      <c r="B7" s="70" t="s">
        <v>3</v>
      </c>
      <c r="C7" s="513" t="s">
        <v>249</v>
      </c>
      <c r="D7" s="481" t="s">
        <v>251</v>
      </c>
      <c r="E7" s="23"/>
      <c r="F7" s="23"/>
    </row>
    <row r="8" spans="1:6" ht="13.8" thickBot="1" x14ac:dyDescent="0.3">
      <c r="A8" s="61">
        <v>1</v>
      </c>
      <c r="B8" s="518">
        <v>2</v>
      </c>
      <c r="C8" s="514">
        <v>3</v>
      </c>
      <c r="D8" s="482">
        <v>4</v>
      </c>
      <c r="E8" s="23"/>
      <c r="F8" s="23"/>
    </row>
    <row r="9" spans="1:6" x14ac:dyDescent="0.25">
      <c r="A9" s="509" t="s">
        <v>7</v>
      </c>
      <c r="B9" s="25" t="s">
        <v>253</v>
      </c>
      <c r="C9" s="449">
        <v>475776</v>
      </c>
      <c r="D9" s="54">
        <v>2470</v>
      </c>
      <c r="E9" s="23"/>
      <c r="F9" s="23"/>
    </row>
    <row r="10" spans="1:6" x14ac:dyDescent="0.25">
      <c r="A10" s="510" t="s">
        <v>8</v>
      </c>
      <c r="B10" s="50"/>
      <c r="C10" s="136"/>
      <c r="D10" s="51"/>
      <c r="E10" s="23"/>
      <c r="F10" s="23"/>
    </row>
    <row r="11" spans="1:6" x14ac:dyDescent="0.25">
      <c r="A11" s="510" t="s">
        <v>10</v>
      </c>
      <c r="B11" s="50"/>
      <c r="C11" s="515"/>
      <c r="D11" s="164"/>
      <c r="E11" s="23"/>
      <c r="F11" s="23"/>
    </row>
    <row r="12" spans="1:6" x14ac:dyDescent="0.25">
      <c r="A12" s="510" t="s">
        <v>12</v>
      </c>
      <c r="B12" s="50"/>
      <c r="C12" s="515"/>
      <c r="D12" s="164"/>
      <c r="E12" s="23"/>
      <c r="F12" s="23"/>
    </row>
    <row r="13" spans="1:6" x14ac:dyDescent="0.25">
      <c r="A13" s="510" t="s">
        <v>22</v>
      </c>
      <c r="B13" s="50"/>
      <c r="C13" s="515"/>
      <c r="D13" s="164"/>
      <c r="E13" s="23"/>
      <c r="F13" s="23"/>
    </row>
    <row r="14" spans="1:6" x14ac:dyDescent="0.25">
      <c r="A14" s="510" t="s">
        <v>23</v>
      </c>
      <c r="B14" s="50"/>
      <c r="C14" s="515"/>
      <c r="D14" s="164"/>
      <c r="E14" s="23"/>
      <c r="F14" s="23"/>
    </row>
    <row r="15" spans="1:6" x14ac:dyDescent="0.25">
      <c r="A15" s="510" t="s">
        <v>24</v>
      </c>
      <c r="B15" s="50"/>
      <c r="C15" s="515"/>
      <c r="D15" s="164"/>
      <c r="E15" s="23"/>
      <c r="F15" s="23"/>
    </row>
    <row r="16" spans="1:6" x14ac:dyDescent="0.25">
      <c r="A16" s="510" t="s">
        <v>25</v>
      </c>
      <c r="B16" s="50"/>
      <c r="C16" s="515"/>
      <c r="D16" s="164"/>
      <c r="E16" s="23"/>
      <c r="F16" s="23"/>
    </row>
    <row r="17" spans="1:6" x14ac:dyDescent="0.25">
      <c r="A17" s="510" t="s">
        <v>26</v>
      </c>
      <c r="B17" s="50"/>
      <c r="C17" s="515"/>
      <c r="D17" s="164"/>
      <c r="E17" s="23"/>
      <c r="F17" s="23"/>
    </row>
    <row r="18" spans="1:6" ht="13.8" thickBot="1" x14ac:dyDescent="0.3">
      <c r="A18" s="511" t="s">
        <v>27</v>
      </c>
      <c r="B18" s="35"/>
      <c r="C18" s="516"/>
      <c r="D18" s="127"/>
      <c r="E18" s="23"/>
      <c r="F18" s="23"/>
    </row>
    <row r="19" spans="1:6" ht="13.8" thickBot="1" x14ac:dyDescent="0.3">
      <c r="A19" s="512" t="s">
        <v>28</v>
      </c>
      <c r="B19" s="86" t="s">
        <v>198</v>
      </c>
      <c r="C19" s="517">
        <f>SUM(C9:C18)</f>
        <v>475776</v>
      </c>
      <c r="D19" s="37">
        <f>SUM(D9:D18)</f>
        <v>2470</v>
      </c>
      <c r="E19" s="23"/>
      <c r="F19" s="23"/>
    </row>
    <row r="20" spans="1:6" x14ac:dyDescent="0.25">
      <c r="A20" s="23"/>
      <c r="B20" s="23"/>
      <c r="C20" s="23"/>
      <c r="D20" s="23"/>
      <c r="E20" s="23"/>
      <c r="F20" s="23"/>
    </row>
    <row r="21" spans="1:6" x14ac:dyDescent="0.25">
      <c r="A21" s="23"/>
      <c r="B21" s="23"/>
      <c r="C21" s="23"/>
      <c r="D21" s="23"/>
      <c r="E21" s="23"/>
      <c r="F21" s="23"/>
    </row>
    <row r="30" spans="1:6" x14ac:dyDescent="0.25">
      <c r="A30" s="65"/>
      <c r="B30" s="65"/>
      <c r="C30" s="65"/>
      <c r="D30" s="65"/>
    </row>
    <row r="31" spans="1:6" x14ac:dyDescent="0.25">
      <c r="A31" s="555"/>
      <c r="B31" s="555"/>
      <c r="C31" s="555"/>
      <c r="D31" s="555"/>
    </row>
    <row r="32" spans="1:6" x14ac:dyDescent="0.25">
      <c r="A32" s="555"/>
      <c r="B32" s="556"/>
      <c r="C32" s="555"/>
      <c r="D32" s="555"/>
    </row>
    <row r="33" spans="1:4" x14ac:dyDescent="0.25">
      <c r="A33" s="65"/>
      <c r="B33" s="65"/>
      <c r="C33" s="65"/>
      <c r="D33" s="65"/>
    </row>
    <row r="34" spans="1:4" x14ac:dyDescent="0.25">
      <c r="A34" s="60"/>
      <c r="B34" s="60"/>
      <c r="C34" s="60"/>
      <c r="D34" s="60"/>
    </row>
    <row r="35" spans="1:4" x14ac:dyDescent="0.25">
      <c r="A35" s="60"/>
      <c r="B35" s="60"/>
      <c r="C35" s="60"/>
      <c r="D35" s="60"/>
    </row>
    <row r="36" spans="1:4" x14ac:dyDescent="0.25">
      <c r="A36" s="114"/>
      <c r="B36" s="114"/>
      <c r="C36" s="114"/>
      <c r="D36" s="114"/>
    </row>
    <row r="37" spans="1:4" x14ac:dyDescent="0.25">
      <c r="A37" s="165"/>
      <c r="B37" s="65"/>
      <c r="C37" s="65"/>
      <c r="D37" s="65"/>
    </row>
    <row r="38" spans="1:4" x14ac:dyDescent="0.25">
      <c r="A38" s="165"/>
      <c r="B38" s="65"/>
      <c r="C38" s="65"/>
      <c r="D38" s="65"/>
    </row>
    <row r="39" spans="1:4" x14ac:dyDescent="0.25">
      <c r="A39" s="165"/>
      <c r="B39" s="65"/>
      <c r="C39" s="65"/>
      <c r="D39" s="65"/>
    </row>
    <row r="40" spans="1:4" x14ac:dyDescent="0.25">
      <c r="A40" s="165"/>
      <c r="B40" s="65"/>
      <c r="C40" s="65"/>
      <c r="D40" s="65"/>
    </row>
    <row r="41" spans="1:4" x14ac:dyDescent="0.25">
      <c r="A41" s="165"/>
      <c r="B41" s="65"/>
      <c r="C41" s="65"/>
      <c r="D41" s="65"/>
    </row>
    <row r="42" spans="1:4" x14ac:dyDescent="0.25">
      <c r="A42" s="165"/>
      <c r="B42" s="65"/>
      <c r="C42" s="65"/>
      <c r="D42" s="65"/>
    </row>
    <row r="43" spans="1:4" x14ac:dyDescent="0.25">
      <c r="A43" s="165"/>
      <c r="B43" s="65"/>
      <c r="C43" s="65"/>
      <c r="D43" s="65"/>
    </row>
    <row r="44" spans="1:4" x14ac:dyDescent="0.25">
      <c r="A44" s="165"/>
      <c r="B44" s="65"/>
      <c r="C44" s="65"/>
      <c r="D44" s="65"/>
    </row>
    <row r="45" spans="1:4" x14ac:dyDescent="0.25">
      <c r="A45" s="165"/>
      <c r="B45" s="65"/>
      <c r="C45" s="65"/>
      <c r="D45" s="65"/>
    </row>
    <row r="46" spans="1:4" x14ac:dyDescent="0.25">
      <c r="A46" s="165"/>
      <c r="B46" s="65"/>
      <c r="C46" s="65"/>
      <c r="D46" s="65"/>
    </row>
    <row r="47" spans="1:4" x14ac:dyDescent="0.25">
      <c r="A47" s="165"/>
      <c r="B47" s="58"/>
      <c r="C47" s="65"/>
      <c r="D47" s="65"/>
    </row>
    <row r="48" spans="1:4" x14ac:dyDescent="0.25">
      <c r="A48" s="111"/>
      <c r="B48" s="111"/>
      <c r="C48" s="111"/>
      <c r="D48" s="111"/>
    </row>
    <row r="49" spans="1:4" x14ac:dyDescent="0.25">
      <c r="A49" s="111"/>
      <c r="B49" s="111"/>
      <c r="C49" s="111"/>
      <c r="D49" s="111"/>
    </row>
    <row r="50" spans="1:4" x14ac:dyDescent="0.25">
      <c r="A50" s="111"/>
      <c r="B50" s="111"/>
      <c r="C50" s="111"/>
      <c r="D50" s="111"/>
    </row>
    <row r="51" spans="1:4" x14ac:dyDescent="0.25">
      <c r="A51" s="111"/>
      <c r="B51" s="111"/>
      <c r="C51" s="111"/>
      <c r="D51" s="111"/>
    </row>
    <row r="52" spans="1:4" x14ac:dyDescent="0.25">
      <c r="A52" s="111"/>
      <c r="B52" s="111"/>
      <c r="C52" s="111"/>
      <c r="D52" s="111"/>
    </row>
  </sheetData>
  <mergeCells count="4">
    <mergeCell ref="A3:D3"/>
    <mergeCell ref="A4:D4"/>
    <mergeCell ref="A31:D31"/>
    <mergeCell ref="A32:D3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1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3</vt:i4>
      </vt:variant>
    </vt:vector>
  </HeadingPairs>
  <TitlesOfParts>
    <vt:vector size="14" baseType="lpstr">
      <vt:lpstr>1_melléklet</vt:lpstr>
      <vt:lpstr>2_melléklet</vt:lpstr>
      <vt:lpstr>3_melléklet</vt:lpstr>
      <vt:lpstr>4_melléklet</vt:lpstr>
      <vt:lpstr>5_melléklet</vt:lpstr>
      <vt:lpstr>6_melléklet</vt:lpstr>
      <vt:lpstr>7_melléklet</vt:lpstr>
      <vt:lpstr>8_mell_eszközök</vt:lpstr>
      <vt:lpstr>8_mell_források</vt:lpstr>
      <vt:lpstr>9_melléklet</vt:lpstr>
      <vt:lpstr>10_melléklet</vt:lpstr>
      <vt:lpstr>'3_melléklet'!Nyomtatási_terület</vt:lpstr>
      <vt:lpstr>'4_melléklet'!Nyomtatási_terület</vt:lpstr>
      <vt:lpstr>'8_mell_eszközök'!Nyomtatási_terület</vt:lpstr>
    </vt:vector>
  </TitlesOfParts>
  <Company>Fotball club-2000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Jánosiné Izsó Ildikó</dc:creator>
  <cp:lastModifiedBy>Jánosiné Izsó Ildikó</cp:lastModifiedBy>
  <cp:lastPrinted>2009-04-07T05:09:45Z</cp:lastPrinted>
  <dcterms:created xsi:type="dcterms:W3CDTF">2002-01-29T09:33:44Z</dcterms:created>
  <dcterms:modified xsi:type="dcterms:W3CDTF">2018-07-11T13:00:59Z</dcterms:modified>
</cp:coreProperties>
</file>