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Asrock\Desktop\V 72021 . ör\"/>
    </mc:Choice>
  </mc:AlternateContent>
  <xr:revisionPtr revIDLastSave="0" documentId="8_{B3CD9338-6408-44EB-A767-D1CD7E5911FE}" xr6:coauthVersionLast="46" xr6:coauthVersionMax="46" xr10:uidLastSave="{00000000-0000-0000-0000-000000000000}"/>
  <bookViews>
    <workbookView xWindow="-120" yWindow="-120" windowWidth="29040" windowHeight="15840" tabRatio="800" firstSheet="40" activeTab="40" xr2:uid="{00000000-000D-0000-FFFF-FFFF00000000}"/>
  </bookViews>
  <sheets>
    <sheet name="ÖSSZEFÜGGÉSEK" sheetId="75" state="hidden" r:id="rId1"/>
    <sheet name="1.sz.mell." sheetId="1" state="hidden" r:id="rId2"/>
    <sheet name="1.2.sz.mell." sheetId="108" state="hidden" r:id="rId3"/>
    <sheet name="1.3.sz.mell." sheetId="111" state="hidden" r:id="rId4"/>
    <sheet name="1.4.sz.mell." sheetId="112" state="hidden" r:id="rId5"/>
    <sheet name="2.sz.mell  " sheetId="73" state="hidden" r:id="rId6"/>
    <sheet name="3. sz.mell  " sheetId="61" state="hidden" r:id="rId7"/>
    <sheet name="ELLENŐRZÉS-1.sz.2.1.sz.2.2.sz." sheetId="76" state="hidden" r:id="rId8"/>
    <sheet name="4 .sz.mell." sheetId="63" state="hidden" r:id="rId9"/>
    <sheet name="4  .sz.mell." sheetId="64" state="hidden" r:id="rId10"/>
    <sheet name="5. sz. mell. " sheetId="71" state="hidden" r:id="rId11"/>
    <sheet name="5.számú mell." sheetId="132" state="hidden" r:id="rId12"/>
    <sheet name="6 . sz. mell" sheetId="3" state="hidden" r:id="rId13"/>
    <sheet name="6.2. sz. mell" sheetId="113" state="hidden" r:id="rId14"/>
    <sheet name="6.3. sz. mell" sheetId="114" state="hidden" r:id="rId15"/>
    <sheet name="6.4. sz. mell" sheetId="115" state="hidden" r:id="rId16"/>
    <sheet name="7.1. sz. mell" sheetId="79" state="hidden" r:id="rId17"/>
    <sheet name="7.2. sz. mell" sheetId="116" state="hidden" r:id="rId18"/>
    <sheet name="7.3. sz. mell" sheetId="117" state="hidden" r:id="rId19"/>
    <sheet name="7.4. sz. mell" sheetId="118" state="hidden" r:id="rId20"/>
    <sheet name="8.1. sz. mell." sheetId="84" state="hidden" r:id="rId21"/>
    <sheet name="8.1.1. sz. mell." sheetId="119" state="hidden" r:id="rId22"/>
    <sheet name="8.1.2. sz. mell." sheetId="120" state="hidden" r:id="rId23"/>
    <sheet name="8.1.3. sz. mell." sheetId="121" state="hidden" r:id="rId24"/>
    <sheet name="8.2. sz. mell." sheetId="122" state="hidden" r:id="rId25"/>
    <sheet name="8.2.1. sz. mell." sheetId="123" state="hidden" r:id="rId26"/>
    <sheet name="8.2.2. sz. mell." sheetId="124" state="hidden" r:id="rId27"/>
    <sheet name="8.2.3. sz. mell." sheetId="125" state="hidden" r:id="rId28"/>
    <sheet name="8.3. sz. mell." sheetId="126" state="hidden" r:id="rId29"/>
    <sheet name="8.3.1. sz. mell." sheetId="127" state="hidden" r:id="rId30"/>
    <sheet name="8.3.2. sz. mell. " sheetId="128" state="hidden" r:id="rId31"/>
    <sheet name="8.3.3. sz. mell." sheetId="129" state="hidden" r:id="rId32"/>
    <sheet name="9. sz. mell" sheetId="107" state="hidden" r:id="rId33"/>
    <sheet name="1.tájékoztató" sheetId="95" state="hidden" r:id="rId34"/>
    <sheet name="2. tájékoztató tábla" sheetId="96" state="hidden" r:id="rId35"/>
    <sheet name="3. tájékoztató tábla" sheetId="97" state="hidden" r:id="rId36"/>
    <sheet name="4. tájékoztató tábla" sheetId="98" state="hidden" r:id="rId37"/>
    <sheet name="5. tájékoztató tábla" sheetId="99" state="hidden" r:id="rId38"/>
    <sheet name="7.számú melléklet" sheetId="100" state="hidden" r:id="rId39"/>
    <sheet name="8.számú melléklet" sheetId="130" state="hidden" r:id="rId40"/>
    <sheet name="9.számú melléklet" sheetId="131" r:id="rId41"/>
    <sheet name="7.3. tájékoztató tábla" sheetId="103" state="hidden" r:id="rId42"/>
    <sheet name="7.4. tájékoztató tábla" sheetId="104" state="hidden" r:id="rId43"/>
    <sheet name="8. tájékoztató tábla" sheetId="105" state="hidden" r:id="rId44"/>
    <sheet name="10.sz. melléklet" sheetId="106" state="hidden" r:id="rId45"/>
  </sheets>
  <definedNames>
    <definedName name="_ftn1" localSheetId="41">'7.3. tájékoztató tábla'!$A$27</definedName>
    <definedName name="_ftnref1" localSheetId="41">'7.3. tájékoztató tábla'!$A$18</definedName>
    <definedName name="_xlnm.Print_Titles" localSheetId="12">'6 . sz. mell'!$1:$6</definedName>
    <definedName name="_xlnm.Print_Titles" localSheetId="13">'6.2. sz. mell'!$1:$6</definedName>
    <definedName name="_xlnm.Print_Titles" localSheetId="14">'6.3. sz. mell'!$1:$6</definedName>
    <definedName name="_xlnm.Print_Titles" localSheetId="15">'6.4. sz. mell'!$1:$6</definedName>
    <definedName name="_xlnm.Print_Titles" localSheetId="16">'7.1. sz. mell'!$1:$6</definedName>
    <definedName name="_xlnm.Print_Titles" localSheetId="17">'7.2. sz. mell'!$1:$6</definedName>
    <definedName name="_xlnm.Print_Titles" localSheetId="18">'7.3. sz. mell'!$1:$6</definedName>
    <definedName name="_xlnm.Print_Titles" localSheetId="19">'7.4. sz. mell'!$1:$6</definedName>
    <definedName name="_xlnm.Print_Titles" localSheetId="20">'8.1. sz. mell.'!$1:$6</definedName>
    <definedName name="_xlnm.Print_Titles" localSheetId="21">'8.1.1. sz. mell.'!$1:$6</definedName>
    <definedName name="_xlnm.Print_Titles" localSheetId="22">'8.1.2. sz. mell.'!$1:$6</definedName>
    <definedName name="_xlnm.Print_Titles" localSheetId="23">'8.1.3. sz. mell.'!$1:$6</definedName>
    <definedName name="_xlnm.Print_Titles" localSheetId="24">'8.2. sz. mell.'!$1:$6</definedName>
    <definedName name="_xlnm.Print_Titles" localSheetId="25">'8.2.1. sz. mell.'!$1:$6</definedName>
    <definedName name="_xlnm.Print_Titles" localSheetId="26">'8.2.2. sz. mell.'!$1:$6</definedName>
    <definedName name="_xlnm.Print_Titles" localSheetId="27">'8.2.3. sz. mell.'!$1:$6</definedName>
    <definedName name="_xlnm.Print_Titles" localSheetId="28">'8.3. sz. mell.'!$1:$6</definedName>
    <definedName name="_xlnm.Print_Titles" localSheetId="29">'8.3.1. sz. mell.'!$1:$6</definedName>
    <definedName name="_xlnm.Print_Titles" localSheetId="30">'8.3.2. sz. mell. '!$1:$6</definedName>
    <definedName name="_xlnm.Print_Titles" localSheetId="31">'8.3.3. sz. mell.'!$1:$6</definedName>
    <definedName name="_xlnm.Print_Titles" localSheetId="39">'8.számú melléklet'!$2:$6</definedName>
    <definedName name="_xlnm.Print_Area" localSheetId="2">'1.2.sz.mell.'!$A$1:$E$146</definedName>
    <definedName name="_xlnm.Print_Area" localSheetId="3">'1.3.sz.mell.'!$A$1:$E$146</definedName>
    <definedName name="_xlnm.Print_Area" localSheetId="4">'1.4.sz.mell.'!$A$1:$E$146</definedName>
    <definedName name="_xlnm.Print_Area" localSheetId="1">'1.sz.mell.'!$A$1:$E$149</definedName>
    <definedName name="_xlnm.Print_Area" localSheetId="33">'1.tájékoztató'!$A$1:$E$145</definedName>
    <definedName name="_xlnm.Print_Area" localSheetId="5">'2.sz.mell  '!$A$1:$J$32</definedName>
  </definedNames>
  <calcPr calcId="181029"/>
</workbook>
</file>

<file path=xl/calcChain.xml><?xml version="1.0" encoding="utf-8"?>
<calcChain xmlns="http://schemas.openxmlformats.org/spreadsheetml/2006/main">
  <c r="C12" i="106" l="1"/>
  <c r="D36" i="100"/>
  <c r="D30" i="3"/>
  <c r="F24" i="132"/>
  <c r="E24" i="132"/>
  <c r="D24" i="132"/>
  <c r="B24" i="132"/>
  <c r="G23" i="132"/>
  <c r="G22" i="132"/>
  <c r="G21" i="132"/>
  <c r="G20" i="132"/>
  <c r="G19" i="132"/>
  <c r="G18" i="132"/>
  <c r="G17" i="132"/>
  <c r="G16" i="132"/>
  <c r="G15" i="132"/>
  <c r="G24" i="132" s="1"/>
  <c r="C51" i="130"/>
  <c r="E125" i="3"/>
  <c r="F125" i="3"/>
  <c r="C6" i="106"/>
  <c r="D125" i="1"/>
  <c r="E30" i="3"/>
  <c r="C30" i="3"/>
  <c r="E28" i="1"/>
  <c r="D28" i="1"/>
  <c r="C28" i="1"/>
  <c r="C125" i="3"/>
  <c r="F1" i="105"/>
  <c r="D8" i="104"/>
  <c r="D14" i="104"/>
  <c r="A1" i="104"/>
  <c r="D18" i="103"/>
  <c r="D14" i="103"/>
  <c r="D9" i="103"/>
  <c r="D38" i="103" s="1"/>
  <c r="A1" i="98"/>
  <c r="J1" i="98"/>
  <c r="I1" i="97"/>
  <c r="K1" i="96"/>
  <c r="D3" i="95"/>
  <c r="D88" i="95"/>
  <c r="M45" i="84"/>
  <c r="M46" i="84" s="1"/>
  <c r="E1" i="118"/>
  <c r="E1" i="117"/>
  <c r="E1" i="116"/>
  <c r="E134" i="115"/>
  <c r="D134" i="115"/>
  <c r="C134" i="115"/>
  <c r="C145" i="115" s="1"/>
  <c r="E1" i="115"/>
  <c r="E134" i="114"/>
  <c r="D134" i="114"/>
  <c r="C134" i="114"/>
  <c r="E1" i="114"/>
  <c r="E1" i="113"/>
  <c r="E134" i="113"/>
  <c r="D134" i="113"/>
  <c r="D145" i="113" s="1"/>
  <c r="C134" i="113"/>
  <c r="E138" i="3"/>
  <c r="D138" i="3"/>
  <c r="C138" i="3"/>
  <c r="N1" i="71"/>
  <c r="A2" i="105"/>
  <c r="A1" i="103"/>
  <c r="C18" i="131"/>
  <c r="C14" i="131"/>
  <c r="C21" i="131" s="1"/>
  <c r="E66" i="130"/>
  <c r="E63" i="130"/>
  <c r="D68" i="130"/>
  <c r="E59" i="130"/>
  <c r="E54" i="130"/>
  <c r="D54" i="130"/>
  <c r="C54" i="130"/>
  <c r="C68" i="130" s="1"/>
  <c r="E45" i="130"/>
  <c r="E34" i="130" s="1"/>
  <c r="D45" i="130"/>
  <c r="C45" i="130"/>
  <c r="E40" i="130"/>
  <c r="D40" i="130"/>
  <c r="C40" i="130"/>
  <c r="E35" i="130"/>
  <c r="E29" i="130"/>
  <c r="D29" i="130"/>
  <c r="C29" i="130"/>
  <c r="E24" i="130"/>
  <c r="E19" i="130"/>
  <c r="D19" i="130"/>
  <c r="C19" i="130"/>
  <c r="E14" i="130"/>
  <c r="E9" i="130"/>
  <c r="E8" i="130" s="1"/>
  <c r="E51" i="130" s="1"/>
  <c r="E68" i="130" s="1"/>
  <c r="H2" i="97"/>
  <c r="G3" i="97"/>
  <c r="F3" i="97"/>
  <c r="E2" i="97"/>
  <c r="I3" i="96"/>
  <c r="H3" i="96"/>
  <c r="G3" i="96"/>
  <c r="F3" i="96"/>
  <c r="E2" i="96"/>
  <c r="C3" i="95"/>
  <c r="C88" i="95"/>
  <c r="E91" i="95"/>
  <c r="E107" i="95"/>
  <c r="E121" i="95"/>
  <c r="E124" i="95" s="1"/>
  <c r="E125" i="95"/>
  <c r="E129" i="95"/>
  <c r="E134" i="95"/>
  <c r="E144" i="95"/>
  <c r="E139" i="95"/>
  <c r="D139" i="95"/>
  <c r="C139" i="95"/>
  <c r="D134" i="95"/>
  <c r="C134" i="95"/>
  <c r="D129" i="95"/>
  <c r="C129" i="95"/>
  <c r="D125" i="95"/>
  <c r="D144" i="95" s="1"/>
  <c r="C125" i="95"/>
  <c r="D121" i="95"/>
  <c r="C121" i="95"/>
  <c r="D107" i="95"/>
  <c r="C107" i="95"/>
  <c r="D91" i="95"/>
  <c r="C91" i="95"/>
  <c r="C124" i="95" s="1"/>
  <c r="E6" i="95"/>
  <c r="E13" i="95"/>
  <c r="E20" i="95"/>
  <c r="E28" i="95"/>
  <c r="E27" i="95" s="1"/>
  <c r="E34" i="95"/>
  <c r="E45" i="95"/>
  <c r="E51" i="95"/>
  <c r="E56" i="95"/>
  <c r="E62" i="95"/>
  <c r="E66" i="95"/>
  <c r="E71" i="95"/>
  <c r="E74" i="95"/>
  <c r="E78" i="95"/>
  <c r="D78" i="95"/>
  <c r="C78" i="95"/>
  <c r="D74" i="95"/>
  <c r="C74" i="95"/>
  <c r="D71" i="95"/>
  <c r="C71" i="95"/>
  <c r="D66" i="95"/>
  <c r="D84" i="95" s="1"/>
  <c r="C66" i="95"/>
  <c r="D62" i="95"/>
  <c r="C62" i="95"/>
  <c r="D56" i="95"/>
  <c r="C56" i="95"/>
  <c r="D51" i="95"/>
  <c r="C51" i="95"/>
  <c r="D45" i="95"/>
  <c r="C45" i="95"/>
  <c r="D34" i="95"/>
  <c r="C34" i="95"/>
  <c r="D28" i="95"/>
  <c r="D27" i="95" s="1"/>
  <c r="C28" i="95"/>
  <c r="C27" i="95"/>
  <c r="D20" i="95"/>
  <c r="C20" i="95"/>
  <c r="D13" i="95"/>
  <c r="C13" i="95"/>
  <c r="C61" i="95" s="1"/>
  <c r="D6" i="95"/>
  <c r="C6" i="95"/>
  <c r="E1" i="129"/>
  <c r="E1" i="128"/>
  <c r="E1" i="127"/>
  <c r="E1" i="126"/>
  <c r="E50" i="129"/>
  <c r="D50" i="129"/>
  <c r="C50" i="129"/>
  <c r="C55" i="129" s="1"/>
  <c r="E44" i="129"/>
  <c r="E55" i="129"/>
  <c r="D44" i="129"/>
  <c r="D55" i="129" s="1"/>
  <c r="C44" i="129"/>
  <c r="E36" i="129"/>
  <c r="D36" i="129"/>
  <c r="C36" i="129"/>
  <c r="E29" i="129"/>
  <c r="D29" i="129"/>
  <c r="C29" i="129"/>
  <c r="E25" i="129"/>
  <c r="D25" i="129"/>
  <c r="C25" i="129"/>
  <c r="E19" i="129"/>
  <c r="D19" i="129"/>
  <c r="C19" i="129"/>
  <c r="E8" i="129"/>
  <c r="D8" i="129"/>
  <c r="D35" i="129" s="1"/>
  <c r="D40" i="129" s="1"/>
  <c r="C8" i="129"/>
  <c r="E50" i="128"/>
  <c r="D50" i="128"/>
  <c r="C50" i="128"/>
  <c r="E44" i="128"/>
  <c r="E55" i="128"/>
  <c r="D44" i="128"/>
  <c r="D55" i="128" s="1"/>
  <c r="C44" i="128"/>
  <c r="C55" i="128" s="1"/>
  <c r="E36" i="128"/>
  <c r="D36" i="128"/>
  <c r="C36" i="128"/>
  <c r="E29" i="128"/>
  <c r="D29" i="128"/>
  <c r="C29" i="128"/>
  <c r="E25" i="128"/>
  <c r="D25" i="128"/>
  <c r="C25" i="128"/>
  <c r="E19" i="128"/>
  <c r="D19" i="128"/>
  <c r="C19" i="128"/>
  <c r="E8" i="128"/>
  <c r="D8" i="128"/>
  <c r="D35" i="128" s="1"/>
  <c r="D40" i="128" s="1"/>
  <c r="C8" i="128"/>
  <c r="C35" i="128"/>
  <c r="E50" i="127"/>
  <c r="D50" i="127"/>
  <c r="C50" i="127"/>
  <c r="C55" i="127" s="1"/>
  <c r="E44" i="127"/>
  <c r="E55" i="127"/>
  <c r="D44" i="127"/>
  <c r="D55" i="127" s="1"/>
  <c r="C44" i="127"/>
  <c r="E36" i="127"/>
  <c r="D36" i="127"/>
  <c r="C36" i="127"/>
  <c r="E29" i="127"/>
  <c r="D29" i="127"/>
  <c r="C29" i="127"/>
  <c r="C35" i="127" s="1"/>
  <c r="C40" i="127" s="1"/>
  <c r="E25" i="127"/>
  <c r="D25" i="127"/>
  <c r="C25" i="127"/>
  <c r="E19" i="127"/>
  <c r="D19" i="127"/>
  <c r="C19" i="127"/>
  <c r="E8" i="127"/>
  <c r="E35" i="127" s="1"/>
  <c r="E40" i="127" s="1"/>
  <c r="D8" i="127"/>
  <c r="C8" i="127"/>
  <c r="E50" i="126"/>
  <c r="D50" i="126"/>
  <c r="C50" i="126"/>
  <c r="C55" i="126" s="1"/>
  <c r="E44" i="126"/>
  <c r="E55" i="126"/>
  <c r="D44" i="126"/>
  <c r="D55" i="126"/>
  <c r="C44" i="126"/>
  <c r="E36" i="126"/>
  <c r="D36" i="126"/>
  <c r="C36" i="126"/>
  <c r="E29" i="126"/>
  <c r="D29" i="126"/>
  <c r="D35" i="126" s="1"/>
  <c r="D40" i="126" s="1"/>
  <c r="C29" i="126"/>
  <c r="E25" i="126"/>
  <c r="D25" i="126"/>
  <c r="C25" i="126"/>
  <c r="C35" i="126" s="1"/>
  <c r="C40" i="126" s="1"/>
  <c r="E19" i="126"/>
  <c r="D19" i="126"/>
  <c r="C19" i="126"/>
  <c r="E8" i="126"/>
  <c r="E35" i="126" s="1"/>
  <c r="E40" i="126" s="1"/>
  <c r="D8" i="126"/>
  <c r="C8" i="126"/>
  <c r="E1" i="125"/>
  <c r="E1" i="124"/>
  <c r="E1" i="123"/>
  <c r="E1" i="122"/>
  <c r="E50" i="125"/>
  <c r="D50" i="125"/>
  <c r="C50" i="125"/>
  <c r="E44" i="125"/>
  <c r="E55" i="125"/>
  <c r="D44" i="125"/>
  <c r="D55" i="125" s="1"/>
  <c r="C44" i="125"/>
  <c r="C55" i="125"/>
  <c r="E36" i="125"/>
  <c r="D36" i="125"/>
  <c r="C36" i="125"/>
  <c r="E29" i="125"/>
  <c r="D29" i="125"/>
  <c r="D40" i="125"/>
  <c r="C29" i="125"/>
  <c r="E25" i="125"/>
  <c r="D25" i="125"/>
  <c r="C25" i="125"/>
  <c r="E19" i="125"/>
  <c r="D19" i="125"/>
  <c r="C19" i="125"/>
  <c r="C35" i="125" s="1"/>
  <c r="C40" i="125" s="1"/>
  <c r="E8" i="125"/>
  <c r="D8" i="125"/>
  <c r="D35" i="125" s="1"/>
  <c r="C8" i="125"/>
  <c r="E50" i="124"/>
  <c r="D50" i="124"/>
  <c r="C50" i="124"/>
  <c r="E44" i="124"/>
  <c r="E55" i="124" s="1"/>
  <c r="D44" i="124"/>
  <c r="D55" i="124"/>
  <c r="C44" i="124"/>
  <c r="C55" i="124" s="1"/>
  <c r="E36" i="124"/>
  <c r="E40" i="124" s="1"/>
  <c r="D36" i="124"/>
  <c r="C36" i="124"/>
  <c r="E29" i="124"/>
  <c r="D29" i="124"/>
  <c r="C29" i="124"/>
  <c r="E25" i="124"/>
  <c r="D25" i="124"/>
  <c r="C25" i="124"/>
  <c r="E19" i="124"/>
  <c r="D19" i="124"/>
  <c r="C19" i="124"/>
  <c r="E8" i="124"/>
  <c r="D8" i="124"/>
  <c r="C8" i="124"/>
  <c r="E50" i="123"/>
  <c r="D50" i="123"/>
  <c r="C50" i="123"/>
  <c r="E44" i="123"/>
  <c r="D44" i="123"/>
  <c r="D55" i="123"/>
  <c r="C44" i="123"/>
  <c r="C55" i="123" s="1"/>
  <c r="E36" i="123"/>
  <c r="D36" i="123"/>
  <c r="C36" i="123"/>
  <c r="E29" i="123"/>
  <c r="D29" i="123"/>
  <c r="C29" i="123"/>
  <c r="E25" i="123"/>
  <c r="D25" i="123"/>
  <c r="C25" i="123"/>
  <c r="E19" i="123"/>
  <c r="E35" i="123"/>
  <c r="E40" i="123" s="1"/>
  <c r="D19" i="123"/>
  <c r="C19" i="123"/>
  <c r="E8" i="123"/>
  <c r="D8" i="123"/>
  <c r="C8" i="123"/>
  <c r="E50" i="122"/>
  <c r="D50" i="122"/>
  <c r="C50" i="122"/>
  <c r="C55" i="122" s="1"/>
  <c r="E44" i="122"/>
  <c r="E55" i="122"/>
  <c r="D44" i="122"/>
  <c r="D55" i="122"/>
  <c r="C44" i="122"/>
  <c r="E36" i="122"/>
  <c r="D36" i="122"/>
  <c r="C36" i="122"/>
  <c r="E29" i="122"/>
  <c r="D29" i="122"/>
  <c r="C29" i="122"/>
  <c r="E25" i="122"/>
  <c r="E35" i="122" s="1"/>
  <c r="E40" i="122" s="1"/>
  <c r="D25" i="122"/>
  <c r="C25" i="122"/>
  <c r="E19" i="122"/>
  <c r="D19" i="122"/>
  <c r="D35" i="122" s="1"/>
  <c r="D40" i="122" s="1"/>
  <c r="C19" i="122"/>
  <c r="E8" i="122"/>
  <c r="D8" i="122"/>
  <c r="C8" i="122"/>
  <c r="C35" i="122" s="1"/>
  <c r="C40" i="122"/>
  <c r="E1" i="121"/>
  <c r="E1" i="120"/>
  <c r="E50" i="121"/>
  <c r="D50" i="121"/>
  <c r="C50" i="121"/>
  <c r="E44" i="121"/>
  <c r="E55" i="121" s="1"/>
  <c r="D44" i="121"/>
  <c r="C44" i="121"/>
  <c r="E36" i="121"/>
  <c r="D36" i="121"/>
  <c r="C36" i="121"/>
  <c r="E29" i="121"/>
  <c r="D29" i="121"/>
  <c r="C29" i="121"/>
  <c r="E25" i="121"/>
  <c r="D25" i="121"/>
  <c r="C25" i="121"/>
  <c r="E19" i="121"/>
  <c r="D19" i="121"/>
  <c r="C19" i="121"/>
  <c r="E8" i="121"/>
  <c r="E35" i="121" s="1"/>
  <c r="E40" i="121" s="1"/>
  <c r="D8" i="121"/>
  <c r="C8" i="121"/>
  <c r="E50" i="120"/>
  <c r="D50" i="120"/>
  <c r="C50" i="120"/>
  <c r="E44" i="120"/>
  <c r="E55" i="120"/>
  <c r="D44" i="120"/>
  <c r="D55" i="120" s="1"/>
  <c r="C44" i="120"/>
  <c r="C55" i="120" s="1"/>
  <c r="E36" i="120"/>
  <c r="D36" i="120"/>
  <c r="C36" i="120"/>
  <c r="E29" i="120"/>
  <c r="D29" i="120"/>
  <c r="C29" i="120"/>
  <c r="E25" i="120"/>
  <c r="D25" i="120"/>
  <c r="D35" i="120" s="1"/>
  <c r="D40" i="120" s="1"/>
  <c r="C25" i="120"/>
  <c r="E19" i="120"/>
  <c r="D19" i="120"/>
  <c r="C19" i="120"/>
  <c r="C35" i="120" s="1"/>
  <c r="C40" i="120" s="1"/>
  <c r="E8" i="120"/>
  <c r="D8" i="120"/>
  <c r="C8" i="120"/>
  <c r="E1" i="119"/>
  <c r="E50" i="119"/>
  <c r="D50" i="119"/>
  <c r="C50" i="119"/>
  <c r="E44" i="119"/>
  <c r="E55" i="119"/>
  <c r="D44" i="119"/>
  <c r="D55" i="119" s="1"/>
  <c r="C44" i="119"/>
  <c r="C55" i="119" s="1"/>
  <c r="E36" i="119"/>
  <c r="D36" i="119"/>
  <c r="C36" i="119"/>
  <c r="E29" i="119"/>
  <c r="D29" i="119"/>
  <c r="C29" i="119"/>
  <c r="C35" i="119" s="1"/>
  <c r="E25" i="119"/>
  <c r="D25" i="119"/>
  <c r="C25" i="119"/>
  <c r="E19" i="119"/>
  <c r="D19" i="119"/>
  <c r="C19" i="119"/>
  <c r="E8" i="119"/>
  <c r="E35" i="119" s="1"/>
  <c r="E40" i="119" s="1"/>
  <c r="D8" i="119"/>
  <c r="C8" i="119"/>
  <c r="D44" i="84"/>
  <c r="D55" i="84" s="1"/>
  <c r="E44" i="84"/>
  <c r="D50" i="84"/>
  <c r="E50" i="84"/>
  <c r="E55" i="84" s="1"/>
  <c r="C50" i="84"/>
  <c r="C44" i="84"/>
  <c r="C55" i="84" s="1"/>
  <c r="D8" i="84"/>
  <c r="E8" i="84"/>
  <c r="D19" i="84"/>
  <c r="E19" i="84"/>
  <c r="D25" i="84"/>
  <c r="E25" i="84"/>
  <c r="D29" i="84"/>
  <c r="E29" i="84"/>
  <c r="D36" i="84"/>
  <c r="E36" i="84"/>
  <c r="C36" i="84"/>
  <c r="C29" i="84"/>
  <c r="C35" i="84" s="1"/>
  <c r="C40" i="84" s="1"/>
  <c r="C25" i="84"/>
  <c r="C19" i="84"/>
  <c r="C8" i="84"/>
  <c r="E1" i="84"/>
  <c r="E50" i="118"/>
  <c r="D50" i="118"/>
  <c r="C50" i="118"/>
  <c r="E44" i="118"/>
  <c r="E55" i="118" s="1"/>
  <c r="D44" i="118"/>
  <c r="D55" i="118" s="1"/>
  <c r="C44" i="118"/>
  <c r="C55" i="118"/>
  <c r="E36" i="118"/>
  <c r="D36" i="118"/>
  <c r="C36" i="118"/>
  <c r="E29" i="118"/>
  <c r="E35" i="118" s="1"/>
  <c r="E40" i="118" s="1"/>
  <c r="D29" i="118"/>
  <c r="C29" i="118"/>
  <c r="E25" i="118"/>
  <c r="D25" i="118"/>
  <c r="C25" i="118"/>
  <c r="E19" i="118"/>
  <c r="D19" i="118"/>
  <c r="C19" i="118"/>
  <c r="E8" i="118"/>
  <c r="D8" i="118"/>
  <c r="D35" i="118"/>
  <c r="D40" i="118" s="1"/>
  <c r="C8" i="118"/>
  <c r="C35" i="118"/>
  <c r="C40" i="118"/>
  <c r="E50" i="117"/>
  <c r="D50" i="117"/>
  <c r="C50" i="117"/>
  <c r="E44" i="117"/>
  <c r="D44" i="117"/>
  <c r="D55" i="117"/>
  <c r="C44" i="117"/>
  <c r="C55" i="117" s="1"/>
  <c r="E36" i="117"/>
  <c r="D36" i="117"/>
  <c r="C36" i="117"/>
  <c r="E29" i="117"/>
  <c r="D29" i="117"/>
  <c r="C29" i="117"/>
  <c r="E25" i="117"/>
  <c r="E35" i="117"/>
  <c r="E40" i="117" s="1"/>
  <c r="D25" i="117"/>
  <c r="C25" i="117"/>
  <c r="E19" i="117"/>
  <c r="D19" i="117"/>
  <c r="D40" i="117"/>
  <c r="C19" i="117"/>
  <c r="E8" i="117"/>
  <c r="D8" i="117"/>
  <c r="D35" i="117" s="1"/>
  <c r="C8" i="117"/>
  <c r="C35" i="117" s="1"/>
  <c r="C40" i="117" s="1"/>
  <c r="E50" i="116"/>
  <c r="D50" i="116"/>
  <c r="C50" i="116"/>
  <c r="C55" i="116" s="1"/>
  <c r="E44" i="116"/>
  <c r="E55" i="116"/>
  <c r="D44" i="116"/>
  <c r="D55" i="116"/>
  <c r="C44" i="116"/>
  <c r="E36" i="116"/>
  <c r="D36" i="116"/>
  <c r="D40" i="116" s="1"/>
  <c r="C36" i="116"/>
  <c r="E29" i="116"/>
  <c r="D29" i="116"/>
  <c r="C29" i="116"/>
  <c r="C35" i="116" s="1"/>
  <c r="C40" i="116" s="1"/>
  <c r="E25" i="116"/>
  <c r="D25" i="116"/>
  <c r="C25" i="116"/>
  <c r="E19" i="116"/>
  <c r="D19" i="116"/>
  <c r="C19" i="116"/>
  <c r="E8" i="116"/>
  <c r="E35" i="116" s="1"/>
  <c r="E40" i="116" s="1"/>
  <c r="D8" i="116"/>
  <c r="C8" i="116"/>
  <c r="D44" i="79"/>
  <c r="D55" i="79" s="1"/>
  <c r="E44" i="79"/>
  <c r="E55" i="79" s="1"/>
  <c r="D50" i="79"/>
  <c r="E50" i="79"/>
  <c r="C50" i="79"/>
  <c r="C44" i="79"/>
  <c r="D8" i="79"/>
  <c r="E8" i="79"/>
  <c r="E35" i="79"/>
  <c r="E40" i="79" s="1"/>
  <c r="D19" i="79"/>
  <c r="E19" i="79"/>
  <c r="D25" i="79"/>
  <c r="E25" i="79"/>
  <c r="D29" i="79"/>
  <c r="E29" i="79"/>
  <c r="D35" i="79"/>
  <c r="D40" i="79" s="1"/>
  <c r="D36" i="79"/>
  <c r="E36" i="79"/>
  <c r="C36" i="79"/>
  <c r="C29" i="79"/>
  <c r="C25" i="79"/>
  <c r="C19" i="79"/>
  <c r="C35" i="79"/>
  <c r="C40" i="79" s="1"/>
  <c r="C8" i="79"/>
  <c r="E1" i="79"/>
  <c r="E140" i="115"/>
  <c r="D140" i="115"/>
  <c r="C140" i="115"/>
  <c r="E129" i="115"/>
  <c r="D129" i="115"/>
  <c r="C129" i="115"/>
  <c r="E125" i="115"/>
  <c r="E145" i="115"/>
  <c r="E146" i="115" s="1"/>
  <c r="D125" i="115"/>
  <c r="C125" i="115"/>
  <c r="E121" i="115"/>
  <c r="D121" i="115"/>
  <c r="D124" i="115" s="1"/>
  <c r="D146" i="115" s="1"/>
  <c r="C121" i="115"/>
  <c r="E107" i="115"/>
  <c r="D107" i="115"/>
  <c r="C107" i="115"/>
  <c r="E91" i="115"/>
  <c r="E124" i="115" s="1"/>
  <c r="D91" i="115"/>
  <c r="C91" i="115"/>
  <c r="C124" i="115" s="1"/>
  <c r="E80" i="115"/>
  <c r="D80" i="115"/>
  <c r="C80" i="115"/>
  <c r="E76" i="115"/>
  <c r="D76" i="115"/>
  <c r="C76" i="115"/>
  <c r="E73" i="115"/>
  <c r="D73" i="115"/>
  <c r="C73" i="115"/>
  <c r="C86" i="115" s="1"/>
  <c r="E68" i="115"/>
  <c r="E86" i="115" s="1"/>
  <c r="D68" i="115"/>
  <c r="C68" i="115"/>
  <c r="E64" i="115"/>
  <c r="D64" i="115"/>
  <c r="D86" i="115" s="1"/>
  <c r="C64" i="115"/>
  <c r="E58" i="115"/>
  <c r="D58" i="115"/>
  <c r="C58" i="115"/>
  <c r="E53" i="115"/>
  <c r="D53" i="115"/>
  <c r="C53" i="115"/>
  <c r="E47" i="115"/>
  <c r="D47" i="115"/>
  <c r="C47" i="115"/>
  <c r="E36" i="115"/>
  <c r="D36" i="115"/>
  <c r="C36" i="115"/>
  <c r="E30" i="115"/>
  <c r="E29" i="115"/>
  <c r="D30" i="115"/>
  <c r="D29" i="115" s="1"/>
  <c r="D63" i="115" s="1"/>
  <c r="D87" i="115" s="1"/>
  <c r="C30" i="115"/>
  <c r="C29" i="115"/>
  <c r="E22" i="115"/>
  <c r="D22" i="115"/>
  <c r="C22" i="115"/>
  <c r="E15" i="115"/>
  <c r="D15" i="115"/>
  <c r="C15" i="115"/>
  <c r="E8" i="115"/>
  <c r="D8" i="115"/>
  <c r="C8" i="115"/>
  <c r="E140" i="114"/>
  <c r="D140" i="114"/>
  <c r="C140" i="114"/>
  <c r="E129" i="114"/>
  <c r="D129" i="114"/>
  <c r="C129" i="114"/>
  <c r="E125" i="114"/>
  <c r="E145" i="114" s="1"/>
  <c r="D125" i="114"/>
  <c r="C125" i="114"/>
  <c r="E121" i="114"/>
  <c r="E124" i="114" s="1"/>
  <c r="D121" i="114"/>
  <c r="C121" i="114"/>
  <c r="E107" i="114"/>
  <c r="D107" i="114"/>
  <c r="C107" i="114"/>
  <c r="E91" i="114"/>
  <c r="D91" i="114"/>
  <c r="D124" i="114"/>
  <c r="D146" i="114" s="1"/>
  <c r="C91" i="114"/>
  <c r="E80" i="114"/>
  <c r="D80" i="114"/>
  <c r="C80" i="114"/>
  <c r="E76" i="114"/>
  <c r="D76" i="114"/>
  <c r="C76" i="114"/>
  <c r="C86" i="114" s="1"/>
  <c r="E73" i="114"/>
  <c r="D73" i="114"/>
  <c r="C73" i="114"/>
  <c r="E68" i="114"/>
  <c r="D68" i="114"/>
  <c r="C68" i="114"/>
  <c r="E64" i="114"/>
  <c r="E86" i="114"/>
  <c r="D64" i="114"/>
  <c r="C64" i="114"/>
  <c r="E58" i="114"/>
  <c r="D58" i="114"/>
  <c r="C58" i="114"/>
  <c r="E53" i="114"/>
  <c r="D53" i="114"/>
  <c r="C53" i="114"/>
  <c r="E47" i="114"/>
  <c r="D47" i="114"/>
  <c r="C47" i="114"/>
  <c r="E36" i="114"/>
  <c r="D36" i="114"/>
  <c r="C36" i="114"/>
  <c r="E30" i="114"/>
  <c r="E29" i="114"/>
  <c r="E63" i="114" s="1"/>
  <c r="E87" i="114" s="1"/>
  <c r="D30" i="114"/>
  <c r="D29" i="114" s="1"/>
  <c r="C30" i="114"/>
  <c r="C29" i="114"/>
  <c r="C63" i="114" s="1"/>
  <c r="C87" i="114" s="1"/>
  <c r="E22" i="114"/>
  <c r="D22" i="114"/>
  <c r="C22" i="114"/>
  <c r="E15" i="114"/>
  <c r="D15" i="114"/>
  <c r="C15" i="114"/>
  <c r="E8" i="114"/>
  <c r="D8" i="114"/>
  <c r="C8" i="114"/>
  <c r="E140" i="113"/>
  <c r="D140" i="113"/>
  <c r="C140" i="113"/>
  <c r="E129" i="113"/>
  <c r="D129" i="113"/>
  <c r="C129" i="113"/>
  <c r="E125" i="113"/>
  <c r="E145" i="113" s="1"/>
  <c r="D125" i="113"/>
  <c r="C125" i="113"/>
  <c r="E121" i="113"/>
  <c r="D121" i="113"/>
  <c r="C121" i="113"/>
  <c r="E107" i="113"/>
  <c r="D107" i="113"/>
  <c r="C107" i="113"/>
  <c r="E91" i="113"/>
  <c r="E124" i="113" s="1"/>
  <c r="E146" i="113" s="1"/>
  <c r="D91" i="113"/>
  <c r="D124" i="113" s="1"/>
  <c r="D146" i="113" s="1"/>
  <c r="C91" i="113"/>
  <c r="C124" i="113"/>
  <c r="E80" i="113"/>
  <c r="E86" i="113" s="1"/>
  <c r="D80" i="113"/>
  <c r="C80" i="113"/>
  <c r="E76" i="113"/>
  <c r="D76" i="113"/>
  <c r="C76" i="113"/>
  <c r="E73" i="113"/>
  <c r="D73" i="113"/>
  <c r="D86" i="113"/>
  <c r="C73" i="113"/>
  <c r="E68" i="113"/>
  <c r="D68" i="113"/>
  <c r="C68" i="113"/>
  <c r="C86" i="113" s="1"/>
  <c r="E64" i="113"/>
  <c r="D64" i="113"/>
  <c r="C64" i="113"/>
  <c r="E58" i="113"/>
  <c r="D58" i="113"/>
  <c r="C58" i="113"/>
  <c r="E53" i="113"/>
  <c r="D53" i="113"/>
  <c r="C53" i="113"/>
  <c r="E47" i="113"/>
  <c r="D47" i="113"/>
  <c r="C47" i="113"/>
  <c r="E36" i="113"/>
  <c r="D36" i="113"/>
  <c r="C36" i="113"/>
  <c r="E30" i="113"/>
  <c r="E29" i="113" s="1"/>
  <c r="D30" i="113"/>
  <c r="D29" i="113"/>
  <c r="C30" i="113"/>
  <c r="C29" i="113" s="1"/>
  <c r="C63" i="113"/>
  <c r="E22" i="113"/>
  <c r="D22" i="113"/>
  <c r="C22" i="113"/>
  <c r="E15" i="113"/>
  <c r="E63" i="113" s="1"/>
  <c r="E87" i="113" s="1"/>
  <c r="D15" i="113"/>
  <c r="C15" i="113"/>
  <c r="E8" i="113"/>
  <c r="D8" i="113"/>
  <c r="D63" i="113" s="1"/>
  <c r="D87" i="113" s="1"/>
  <c r="C8" i="113"/>
  <c r="D94" i="3"/>
  <c r="E94" i="3"/>
  <c r="E128" i="3" s="1"/>
  <c r="D111" i="3"/>
  <c r="E111" i="3"/>
  <c r="D125" i="3"/>
  <c r="D129" i="3"/>
  <c r="D149" i="3" s="1"/>
  <c r="E129" i="3"/>
  <c r="E149" i="3" s="1"/>
  <c r="D133" i="3"/>
  <c r="E133" i="3"/>
  <c r="D144" i="3"/>
  <c r="E144" i="3"/>
  <c r="C144" i="3"/>
  <c r="C133" i="3"/>
  <c r="C129" i="3"/>
  <c r="C149" i="3" s="1"/>
  <c r="C111" i="3"/>
  <c r="C94" i="3"/>
  <c r="D8" i="3"/>
  <c r="E8" i="3"/>
  <c r="D16" i="3"/>
  <c r="E16" i="3"/>
  <c r="D23" i="3"/>
  <c r="E23" i="3"/>
  <c r="D38" i="3"/>
  <c r="E38" i="3"/>
  <c r="D50" i="3"/>
  <c r="E50" i="3"/>
  <c r="D56" i="3"/>
  <c r="E56" i="3"/>
  <c r="D61" i="3"/>
  <c r="E61" i="3"/>
  <c r="D67" i="3"/>
  <c r="E67" i="3"/>
  <c r="D71" i="3"/>
  <c r="D89" i="3" s="1"/>
  <c r="E71" i="3"/>
  <c r="D76" i="3"/>
  <c r="E76" i="3"/>
  <c r="D79" i="3"/>
  <c r="E79" i="3"/>
  <c r="D83" i="3"/>
  <c r="E83" i="3"/>
  <c r="E89" i="3" s="1"/>
  <c r="E90" i="3" s="1"/>
  <c r="C83" i="3"/>
  <c r="C79" i="3"/>
  <c r="C76" i="3"/>
  <c r="C71" i="3"/>
  <c r="C89" i="3" s="1"/>
  <c r="C67" i="3"/>
  <c r="C61" i="3"/>
  <c r="C56" i="3"/>
  <c r="C50" i="3"/>
  <c r="C38" i="3"/>
  <c r="C23" i="3"/>
  <c r="C16" i="3"/>
  <c r="C8" i="3"/>
  <c r="A27" i="71"/>
  <c r="M6" i="71"/>
  <c r="H6" i="71"/>
  <c r="F6" i="71"/>
  <c r="K6" i="71" s="1"/>
  <c r="D6" i="71"/>
  <c r="J6" i="71"/>
  <c r="A34" i="75"/>
  <c r="A34" i="76" s="1"/>
  <c r="A28" i="75"/>
  <c r="A28" i="76"/>
  <c r="A22" i="75"/>
  <c r="A22" i="76" s="1"/>
  <c r="A16" i="75"/>
  <c r="A16" i="76"/>
  <c r="A10" i="75"/>
  <c r="A10" i="76" s="1"/>
  <c r="A4" i="76"/>
  <c r="H17" i="61"/>
  <c r="H31" i="61"/>
  <c r="I17" i="61"/>
  <c r="H30" i="61"/>
  <c r="I30" i="61"/>
  <c r="H33" i="61"/>
  <c r="I33" i="61"/>
  <c r="G33" i="61"/>
  <c r="G30" i="61"/>
  <c r="G17" i="61"/>
  <c r="D17" i="61"/>
  <c r="E17" i="61"/>
  <c r="D18" i="61"/>
  <c r="D30" i="61" s="1"/>
  <c r="E18" i="61"/>
  <c r="D24" i="61"/>
  <c r="E24" i="61"/>
  <c r="E30" i="61" s="1"/>
  <c r="E31" i="61" s="1"/>
  <c r="D33" i="61"/>
  <c r="E33" i="61"/>
  <c r="C33" i="61"/>
  <c r="C24" i="61"/>
  <c r="C18" i="61"/>
  <c r="C30" i="61" s="1"/>
  <c r="C17" i="61"/>
  <c r="G4" i="61"/>
  <c r="H18" i="73"/>
  <c r="I18" i="73"/>
  <c r="H27" i="73"/>
  <c r="I27" i="73"/>
  <c r="D37" i="76"/>
  <c r="G27" i="73"/>
  <c r="D25" i="76" s="1"/>
  <c r="G18" i="73"/>
  <c r="D18" i="73"/>
  <c r="E18" i="73"/>
  <c r="E19" i="73"/>
  <c r="D24" i="73"/>
  <c r="D27" i="73" s="1"/>
  <c r="E24" i="73"/>
  <c r="C24" i="73"/>
  <c r="C27" i="73" s="1"/>
  <c r="C28" i="73" s="1"/>
  <c r="C30" i="73" s="1"/>
  <c r="C19" i="73"/>
  <c r="C18" i="73"/>
  <c r="D6" i="76"/>
  <c r="E140" i="112"/>
  <c r="D140" i="112"/>
  <c r="C140" i="112"/>
  <c r="E135" i="112"/>
  <c r="E145" i="112" s="1"/>
  <c r="E151" i="112" s="1"/>
  <c r="D135" i="112"/>
  <c r="C135" i="112"/>
  <c r="E130" i="112"/>
  <c r="D130" i="112"/>
  <c r="C130" i="112"/>
  <c r="E126" i="112"/>
  <c r="D126" i="112"/>
  <c r="C126" i="112"/>
  <c r="C145" i="112" s="1"/>
  <c r="E122" i="112"/>
  <c r="D122" i="112"/>
  <c r="C122" i="112"/>
  <c r="E108" i="112"/>
  <c r="D108" i="112"/>
  <c r="C108" i="112"/>
  <c r="E92" i="112"/>
  <c r="D92" i="112"/>
  <c r="D125" i="112" s="1"/>
  <c r="C92" i="112"/>
  <c r="C125" i="112" s="1"/>
  <c r="E78" i="112"/>
  <c r="D78" i="112"/>
  <c r="C78" i="112"/>
  <c r="E74" i="112"/>
  <c r="D74" i="112"/>
  <c r="C74" i="112"/>
  <c r="C84" i="112" s="1"/>
  <c r="C151" i="112" s="1"/>
  <c r="E71" i="112"/>
  <c r="D71" i="112"/>
  <c r="C71" i="112"/>
  <c r="E66" i="112"/>
  <c r="D66" i="112"/>
  <c r="C66" i="112"/>
  <c r="E62" i="112"/>
  <c r="E84" i="112"/>
  <c r="D62" i="112"/>
  <c r="C62" i="112"/>
  <c r="E56" i="112"/>
  <c r="D56" i="112"/>
  <c r="C56" i="112"/>
  <c r="E51" i="112"/>
  <c r="D51" i="112"/>
  <c r="C51" i="112"/>
  <c r="E45" i="112"/>
  <c r="D45" i="112"/>
  <c r="C45" i="112"/>
  <c r="E34" i="112"/>
  <c r="D34" i="112"/>
  <c r="C34" i="112"/>
  <c r="E28" i="112"/>
  <c r="E27" i="112" s="1"/>
  <c r="D28" i="112"/>
  <c r="D27" i="112"/>
  <c r="C28" i="112"/>
  <c r="C27" i="112" s="1"/>
  <c r="E20" i="112"/>
  <c r="D20" i="112"/>
  <c r="C20" i="112"/>
  <c r="E13" i="112"/>
  <c r="D13" i="112"/>
  <c r="C13" i="112"/>
  <c r="E6" i="112"/>
  <c r="E61" i="112"/>
  <c r="D6" i="112"/>
  <c r="C6" i="112"/>
  <c r="C61" i="112" s="1"/>
  <c r="C3" i="112"/>
  <c r="C89" i="112" s="1"/>
  <c r="E140" i="111"/>
  <c r="D140" i="111"/>
  <c r="D145" i="111"/>
  <c r="C140" i="111"/>
  <c r="E135" i="111"/>
  <c r="D135" i="111"/>
  <c r="C135" i="111"/>
  <c r="E130" i="111"/>
  <c r="D130" i="111"/>
  <c r="C130" i="111"/>
  <c r="E126" i="111"/>
  <c r="E145" i="111"/>
  <c r="D126" i="111"/>
  <c r="C126" i="111"/>
  <c r="C145" i="111" s="1"/>
  <c r="C146" i="111" s="1"/>
  <c r="E122" i="111"/>
  <c r="D122" i="111"/>
  <c r="C122" i="111"/>
  <c r="C125" i="111" s="1"/>
  <c r="E108" i="111"/>
  <c r="E146" i="111"/>
  <c r="D108" i="111"/>
  <c r="C108" i="111"/>
  <c r="E92" i="111"/>
  <c r="E125" i="111" s="1"/>
  <c r="D92" i="111"/>
  <c r="D125" i="111" s="1"/>
  <c r="D146" i="111" s="1"/>
  <c r="C92" i="111"/>
  <c r="E78" i="111"/>
  <c r="D78" i="111"/>
  <c r="C78" i="111"/>
  <c r="E74" i="111"/>
  <c r="D74" i="111"/>
  <c r="C74" i="111"/>
  <c r="E71" i="111"/>
  <c r="D71" i="111"/>
  <c r="C71" i="111"/>
  <c r="E66" i="111"/>
  <c r="E84" i="111" s="1"/>
  <c r="E151" i="111" s="1"/>
  <c r="D66" i="111"/>
  <c r="C66" i="111"/>
  <c r="E62" i="111"/>
  <c r="D62" i="111"/>
  <c r="C62" i="111"/>
  <c r="E56" i="111"/>
  <c r="D56" i="111"/>
  <c r="C56" i="111"/>
  <c r="E51" i="111"/>
  <c r="D51" i="111"/>
  <c r="C51" i="111"/>
  <c r="E45" i="111"/>
  <c r="E61" i="111" s="1"/>
  <c r="D45" i="111"/>
  <c r="C45" i="111"/>
  <c r="E34" i="111"/>
  <c r="D34" i="111"/>
  <c r="C34" i="111"/>
  <c r="E28" i="111"/>
  <c r="E27" i="111"/>
  <c r="D28" i="111"/>
  <c r="D27" i="111" s="1"/>
  <c r="D61" i="111" s="1"/>
  <c r="C28" i="111"/>
  <c r="C27" i="111"/>
  <c r="E20" i="111"/>
  <c r="D20" i="111"/>
  <c r="C20" i="111"/>
  <c r="E13" i="111"/>
  <c r="D13" i="111"/>
  <c r="C13" i="111"/>
  <c r="E6" i="111"/>
  <c r="D6" i="111"/>
  <c r="C6" i="111"/>
  <c r="C3" i="111"/>
  <c r="C89" i="111" s="1"/>
  <c r="C3" i="108"/>
  <c r="C89" i="108" s="1"/>
  <c r="E140" i="108"/>
  <c r="D140" i="108"/>
  <c r="C140" i="108"/>
  <c r="E135" i="108"/>
  <c r="D135" i="108"/>
  <c r="C135" i="108"/>
  <c r="E130" i="108"/>
  <c r="D130" i="108"/>
  <c r="C130" i="108"/>
  <c r="E126" i="108"/>
  <c r="E145" i="108" s="1"/>
  <c r="E146" i="108" s="1"/>
  <c r="D126" i="108"/>
  <c r="C126" i="108"/>
  <c r="E122" i="108"/>
  <c r="D122" i="108"/>
  <c r="C122" i="108"/>
  <c r="E108" i="108"/>
  <c r="D108" i="108"/>
  <c r="C108" i="108"/>
  <c r="E92" i="108"/>
  <c r="D92" i="108"/>
  <c r="D125" i="108" s="1"/>
  <c r="C92" i="108"/>
  <c r="C125" i="108" s="1"/>
  <c r="C146" i="108" s="1"/>
  <c r="E78" i="108"/>
  <c r="D78" i="108"/>
  <c r="C78" i="108"/>
  <c r="E74" i="108"/>
  <c r="D74" i="108"/>
  <c r="C74" i="108"/>
  <c r="E71" i="108"/>
  <c r="D71" i="108"/>
  <c r="C71" i="108"/>
  <c r="E66" i="108"/>
  <c r="D66" i="108"/>
  <c r="C66" i="108"/>
  <c r="E62" i="108"/>
  <c r="E84" i="108" s="1"/>
  <c r="E151" i="108" s="1"/>
  <c r="D62" i="108"/>
  <c r="C62" i="108"/>
  <c r="E56" i="108"/>
  <c r="D56" i="108"/>
  <c r="C56" i="108"/>
  <c r="E51" i="108"/>
  <c r="D51" i="108"/>
  <c r="C51" i="108"/>
  <c r="E45" i="108"/>
  <c r="D45" i="108"/>
  <c r="C45" i="108"/>
  <c r="E34" i="108"/>
  <c r="D34" i="108"/>
  <c r="C34" i="108"/>
  <c r="E28" i="108"/>
  <c r="E27" i="108"/>
  <c r="E61" i="108" s="1"/>
  <c r="D28" i="108"/>
  <c r="D27" i="108" s="1"/>
  <c r="C28" i="108"/>
  <c r="C27" i="108"/>
  <c r="E20" i="108"/>
  <c r="D20" i="108"/>
  <c r="C20" i="108"/>
  <c r="E13" i="108"/>
  <c r="D13" i="108"/>
  <c r="C13" i="108"/>
  <c r="E6" i="108"/>
  <c r="D6" i="108"/>
  <c r="C6" i="108"/>
  <c r="C61" i="108" s="1"/>
  <c r="C150" i="108" s="1"/>
  <c r="D95" i="1"/>
  <c r="D128" i="1" s="1"/>
  <c r="D149" i="1" s="1"/>
  <c r="B32" i="76" s="1"/>
  <c r="E95" i="1"/>
  <c r="D111" i="1"/>
  <c r="E111" i="1"/>
  <c r="E125" i="1"/>
  <c r="E128" i="1" s="1"/>
  <c r="D129" i="1"/>
  <c r="E129" i="1"/>
  <c r="D133" i="1"/>
  <c r="E133" i="1"/>
  <c r="D138" i="1"/>
  <c r="E138" i="1"/>
  <c r="D143" i="1"/>
  <c r="E143" i="1"/>
  <c r="C143" i="1"/>
  <c r="C138" i="1"/>
  <c r="C133" i="1"/>
  <c r="C129" i="1"/>
  <c r="C125" i="1"/>
  <c r="C111" i="1"/>
  <c r="C95" i="1"/>
  <c r="C128" i="1" s="1"/>
  <c r="C92" i="1"/>
  <c r="D6" i="1"/>
  <c r="E6" i="1"/>
  <c r="E64" i="1" s="1"/>
  <c r="D14" i="1"/>
  <c r="E14" i="1"/>
  <c r="D21" i="1"/>
  <c r="E21" i="1"/>
  <c r="D36" i="1"/>
  <c r="E36" i="1"/>
  <c r="D48" i="1"/>
  <c r="E48" i="1"/>
  <c r="D54" i="1"/>
  <c r="E54" i="1"/>
  <c r="D59" i="1"/>
  <c r="E59" i="1"/>
  <c r="D65" i="1"/>
  <c r="D87" i="1" s="1"/>
  <c r="B13" i="76" s="1"/>
  <c r="D69" i="1"/>
  <c r="E69" i="1"/>
  <c r="D74" i="1"/>
  <c r="E74" i="1"/>
  <c r="D77" i="1"/>
  <c r="E77" i="1"/>
  <c r="D81" i="1"/>
  <c r="E81" i="1"/>
  <c r="C81" i="1"/>
  <c r="C74" i="1"/>
  <c r="C69" i="1"/>
  <c r="C65" i="1"/>
  <c r="C87" i="1" s="1"/>
  <c r="C59" i="1"/>
  <c r="C54" i="1"/>
  <c r="C48" i="1"/>
  <c r="C36" i="1"/>
  <c r="C21" i="1"/>
  <c r="C14" i="1"/>
  <c r="C6" i="1"/>
  <c r="C64" i="1" s="1"/>
  <c r="G36" i="107"/>
  <c r="F36" i="107"/>
  <c r="D36" i="107"/>
  <c r="C36" i="107"/>
  <c r="E35" i="107"/>
  <c r="E34" i="107"/>
  <c r="E33" i="107"/>
  <c r="E32" i="107"/>
  <c r="E31" i="107"/>
  <c r="E29" i="107"/>
  <c r="E28" i="107"/>
  <c r="E27" i="107"/>
  <c r="E26" i="107"/>
  <c r="E25" i="107"/>
  <c r="E24" i="107"/>
  <c r="E23" i="107"/>
  <c r="E22" i="107"/>
  <c r="E21" i="107"/>
  <c r="E20" i="107"/>
  <c r="E19" i="107"/>
  <c r="E18" i="107"/>
  <c r="E17" i="107"/>
  <c r="E16" i="107"/>
  <c r="E15" i="107"/>
  <c r="E14" i="107"/>
  <c r="E13" i="107"/>
  <c r="E12" i="107"/>
  <c r="E11" i="107"/>
  <c r="E10" i="107"/>
  <c r="E9" i="107"/>
  <c r="E8" i="107"/>
  <c r="E7" i="107"/>
  <c r="E6" i="107"/>
  <c r="E5" i="107"/>
  <c r="D29" i="99"/>
  <c r="C29" i="99"/>
  <c r="E22" i="105"/>
  <c r="D22" i="105"/>
  <c r="E36" i="100"/>
  <c r="G18" i="98"/>
  <c r="F18" i="98"/>
  <c r="E18" i="98"/>
  <c r="D18" i="98"/>
  <c r="C18" i="98"/>
  <c r="H17" i="98"/>
  <c r="I17" i="98" s="1"/>
  <c r="H16" i="98"/>
  <c r="I16" i="98" s="1"/>
  <c r="H18" i="98"/>
  <c r="G14" i="98"/>
  <c r="G19" i="98" s="1"/>
  <c r="F14" i="98"/>
  <c r="F19" i="98" s="1"/>
  <c r="E14" i="98"/>
  <c r="E19" i="98" s="1"/>
  <c r="D14" i="98"/>
  <c r="D19" i="98"/>
  <c r="C14" i="98"/>
  <c r="H13" i="98"/>
  <c r="I13" i="98"/>
  <c r="H12" i="98"/>
  <c r="I12" i="98" s="1"/>
  <c r="H11" i="98"/>
  <c r="I11" i="98"/>
  <c r="H10" i="98"/>
  <c r="I10" i="98" s="1"/>
  <c r="H9" i="98"/>
  <c r="I9" i="98" s="1"/>
  <c r="H8" i="98"/>
  <c r="I8" i="98" s="1"/>
  <c r="H7" i="98"/>
  <c r="H12" i="97"/>
  <c r="G12" i="97"/>
  <c r="F12" i="97"/>
  <c r="E12" i="97"/>
  <c r="E19" i="97"/>
  <c r="H5" i="97"/>
  <c r="G5" i="97"/>
  <c r="G19" i="97"/>
  <c r="F5" i="97"/>
  <c r="F19" i="97" s="1"/>
  <c r="E5" i="97"/>
  <c r="J17" i="96"/>
  <c r="J16" i="96"/>
  <c r="I15" i="96"/>
  <c r="H15" i="96"/>
  <c r="G15" i="96"/>
  <c r="J15" i="96" s="1"/>
  <c r="F15" i="96"/>
  <c r="E15" i="96"/>
  <c r="D15" i="96"/>
  <c r="J14" i="96"/>
  <c r="I13" i="96"/>
  <c r="H13" i="96"/>
  <c r="G13" i="96"/>
  <c r="F13" i="96"/>
  <c r="E13" i="96"/>
  <c r="D13" i="96"/>
  <c r="J12" i="96"/>
  <c r="I11" i="96"/>
  <c r="H11" i="96"/>
  <c r="G11" i="96"/>
  <c r="J11" i="96" s="1"/>
  <c r="F11" i="96"/>
  <c r="E11" i="96"/>
  <c r="D11" i="96"/>
  <c r="J10" i="96"/>
  <c r="J9" i="96"/>
  <c r="I8" i="96"/>
  <c r="H8" i="96"/>
  <c r="J8" i="96" s="1"/>
  <c r="G8" i="96"/>
  <c r="F8" i="96"/>
  <c r="E8" i="96"/>
  <c r="D8" i="96"/>
  <c r="J7" i="96"/>
  <c r="J6" i="96"/>
  <c r="I5" i="96"/>
  <c r="I18" i="96"/>
  <c r="H5" i="96"/>
  <c r="H18" i="96" s="1"/>
  <c r="G5" i="96"/>
  <c r="F5" i="96"/>
  <c r="J5" i="96" s="1"/>
  <c r="E5" i="96"/>
  <c r="D5" i="96"/>
  <c r="D18" i="96" s="1"/>
  <c r="L32" i="71"/>
  <c r="M32" i="71"/>
  <c r="K32" i="71"/>
  <c r="C24" i="71"/>
  <c r="M24" i="71" s="1"/>
  <c r="M23" i="71"/>
  <c r="M22" i="71"/>
  <c r="M21" i="71"/>
  <c r="M20" i="71"/>
  <c r="M19" i="71"/>
  <c r="M18" i="71"/>
  <c r="L20" i="71"/>
  <c r="L21" i="71"/>
  <c r="L22" i="71"/>
  <c r="L23" i="71"/>
  <c r="L19" i="71"/>
  <c r="L18" i="71"/>
  <c r="D24" i="71"/>
  <c r="E24" i="71"/>
  <c r="F24" i="71"/>
  <c r="G24" i="71"/>
  <c r="H24" i="71"/>
  <c r="I24" i="71"/>
  <c r="J24" i="71"/>
  <c r="K24" i="71"/>
  <c r="B24" i="71"/>
  <c r="M9" i="71"/>
  <c r="M10" i="71"/>
  <c r="M11" i="71"/>
  <c r="M12" i="71"/>
  <c r="M13" i="71"/>
  <c r="M14" i="71"/>
  <c r="L10" i="71"/>
  <c r="L11" i="71"/>
  <c r="L12" i="71"/>
  <c r="L13" i="71"/>
  <c r="L14" i="71"/>
  <c r="L9" i="71"/>
  <c r="L8" i="71"/>
  <c r="C15" i="71"/>
  <c r="M15" i="71" s="1"/>
  <c r="B15" i="71"/>
  <c r="D15" i="71"/>
  <c r="E15" i="71"/>
  <c r="F15" i="71"/>
  <c r="G15" i="71"/>
  <c r="H15" i="71"/>
  <c r="I15" i="71"/>
  <c r="J15" i="71"/>
  <c r="K15" i="71"/>
  <c r="G10" i="64"/>
  <c r="G11" i="64"/>
  <c r="G12" i="64"/>
  <c r="G13" i="64"/>
  <c r="G24" i="64" s="1"/>
  <c r="G14" i="64"/>
  <c r="G15" i="64"/>
  <c r="G16" i="64"/>
  <c r="G17" i="64"/>
  <c r="G18" i="64"/>
  <c r="G19" i="64"/>
  <c r="G20" i="64"/>
  <c r="G21" i="64"/>
  <c r="G22" i="64"/>
  <c r="G23" i="64"/>
  <c r="F24" i="64"/>
  <c r="E24" i="64"/>
  <c r="D24" i="64"/>
  <c r="B24" i="64"/>
  <c r="F24" i="63"/>
  <c r="G7" i="63"/>
  <c r="G8" i="63"/>
  <c r="G9" i="63"/>
  <c r="G10" i="63"/>
  <c r="G11" i="63"/>
  <c r="G12" i="63"/>
  <c r="G13" i="63"/>
  <c r="G14" i="63"/>
  <c r="G15" i="63"/>
  <c r="G16" i="63"/>
  <c r="G17" i="63"/>
  <c r="G18" i="63"/>
  <c r="G19" i="63"/>
  <c r="G20" i="63"/>
  <c r="G21" i="63"/>
  <c r="G22" i="63"/>
  <c r="G23" i="63"/>
  <c r="G5" i="63"/>
  <c r="G24" i="63" s="1"/>
  <c r="B24" i="63"/>
  <c r="D24" i="63"/>
  <c r="E24" i="63"/>
  <c r="D124" i="95"/>
  <c r="D145" i="95" s="1"/>
  <c r="M8" i="71"/>
  <c r="D31" i="76"/>
  <c r="C145" i="108"/>
  <c r="D145" i="114"/>
  <c r="C144" i="95"/>
  <c r="C145" i="95"/>
  <c r="E4" i="61"/>
  <c r="E146" i="114"/>
  <c r="D35" i="119"/>
  <c r="D40" i="119"/>
  <c r="E125" i="108"/>
  <c r="D31" i="61"/>
  <c r="D14" i="76" s="1"/>
  <c r="C63" i="115"/>
  <c r="E145" i="95"/>
  <c r="L15" i="71"/>
  <c r="F18" i="96"/>
  <c r="D35" i="84"/>
  <c r="D40" i="84"/>
  <c r="D35" i="121"/>
  <c r="C35" i="123"/>
  <c r="C40" i="123"/>
  <c r="C35" i="124"/>
  <c r="C40" i="124" s="1"/>
  <c r="E35" i="129"/>
  <c r="E40" i="129" s="1"/>
  <c r="D84" i="108"/>
  <c r="D84" i="111"/>
  <c r="D151" i="111" s="1"/>
  <c r="D86" i="114"/>
  <c r="D145" i="115"/>
  <c r="C55" i="79"/>
  <c r="D35" i="116"/>
  <c r="D35" i="127"/>
  <c r="D40" i="127"/>
  <c r="D35" i="123"/>
  <c r="D40" i="123"/>
  <c r="D84" i="112"/>
  <c r="C124" i="114"/>
  <c r="E35" i="124"/>
  <c r="C35" i="129"/>
  <c r="C40" i="129"/>
  <c r="D61" i="95"/>
  <c r="D85" i="95"/>
  <c r="E61" i="95"/>
  <c r="C4" i="61"/>
  <c r="D4" i="61"/>
  <c r="H4" i="61"/>
  <c r="I4" i="61"/>
  <c r="G28" i="73"/>
  <c r="D12" i="76"/>
  <c r="E87" i="1"/>
  <c r="D32" i="61"/>
  <c r="I31" i="61"/>
  <c r="D30" i="76"/>
  <c r="D28" i="73"/>
  <c r="E66" i="3"/>
  <c r="C66" i="3"/>
  <c r="C90" i="3"/>
  <c r="H32" i="61"/>
  <c r="I29" i="73"/>
  <c r="C29" i="73"/>
  <c r="G29" i="73"/>
  <c r="I32" i="61"/>
  <c r="E32" i="61"/>
  <c r="D148" i="1"/>
  <c r="B31" i="76"/>
  <c r="E31" i="76" s="1"/>
  <c r="B19" i="76"/>
  <c r="D154" i="1"/>
  <c r="C150" i="112" l="1"/>
  <c r="C85" i="112"/>
  <c r="E32" i="76"/>
  <c r="D85" i="111"/>
  <c r="D150" i="111"/>
  <c r="E85" i="111"/>
  <c r="E150" i="111"/>
  <c r="C87" i="113"/>
  <c r="B7" i="76"/>
  <c r="E85" i="108"/>
  <c r="E150" i="108"/>
  <c r="B6" i="76"/>
  <c r="E6" i="76" s="1"/>
  <c r="C153" i="1"/>
  <c r="C88" i="1"/>
  <c r="B8" i="76" s="1"/>
  <c r="E88" i="1"/>
  <c r="B20" i="76" s="1"/>
  <c r="B18" i="76"/>
  <c r="E153" i="1"/>
  <c r="B30" i="76"/>
  <c r="E30" i="76" s="1"/>
  <c r="E125" i="112"/>
  <c r="E146" i="112" s="1"/>
  <c r="D26" i="76"/>
  <c r="D40" i="121"/>
  <c r="D61" i="108"/>
  <c r="E85" i="112"/>
  <c r="E150" i="112"/>
  <c r="G31" i="61"/>
  <c r="D24" i="76"/>
  <c r="G32" i="61"/>
  <c r="D66" i="3"/>
  <c r="D90" i="3" s="1"/>
  <c r="E55" i="117"/>
  <c r="E35" i="128"/>
  <c r="E40" i="128" s="1"/>
  <c r="C85" i="95"/>
  <c r="E19" i="76"/>
  <c r="D64" i="1"/>
  <c r="E148" i="1"/>
  <c r="B37" i="76" s="1"/>
  <c r="E37" i="76" s="1"/>
  <c r="G30" i="73"/>
  <c r="H29" i="73"/>
  <c r="H28" i="73"/>
  <c r="D32" i="76" s="1"/>
  <c r="E35" i="84"/>
  <c r="E40" i="84" s="1"/>
  <c r="E29" i="73"/>
  <c r="D29" i="73"/>
  <c r="C84" i="108"/>
  <c r="C151" i="108" s="1"/>
  <c r="D146" i="112"/>
  <c r="E150" i="3"/>
  <c r="C145" i="114"/>
  <c r="C146" i="114" s="1"/>
  <c r="D7" i="76"/>
  <c r="B24" i="76"/>
  <c r="E24" i="76" s="1"/>
  <c r="B36" i="76"/>
  <c r="D30" i="73"/>
  <c r="H30" i="73"/>
  <c r="D18" i="76"/>
  <c r="G18" i="96"/>
  <c r="C87" i="115"/>
  <c r="L24" i="71"/>
  <c r="E18" i="96"/>
  <c r="I7" i="98"/>
  <c r="I14" i="98" s="1"/>
  <c r="H14" i="98"/>
  <c r="H19" i="98" s="1"/>
  <c r="D145" i="108"/>
  <c r="C84" i="111"/>
  <c r="C151" i="111" s="1"/>
  <c r="E27" i="73"/>
  <c r="D19" i="76" s="1"/>
  <c r="D36" i="76"/>
  <c r="I28" i="73"/>
  <c r="D38" i="76" s="1"/>
  <c r="C40" i="119"/>
  <c r="E55" i="123"/>
  <c r="E84" i="95"/>
  <c r="E85" i="95" s="1"/>
  <c r="C61" i="111"/>
  <c r="D61" i="112"/>
  <c r="D145" i="112"/>
  <c r="D151" i="112" s="1"/>
  <c r="D13" i="76"/>
  <c r="E13" i="76" s="1"/>
  <c r="C128" i="3"/>
  <c r="C150" i="3" s="1"/>
  <c r="D128" i="3"/>
  <c r="D150" i="3" s="1"/>
  <c r="C145" i="113"/>
  <c r="C146" i="113" s="1"/>
  <c r="E63" i="115"/>
  <c r="E87" i="115" s="1"/>
  <c r="C35" i="121"/>
  <c r="C40" i="121" s="1"/>
  <c r="C55" i="121"/>
  <c r="D35" i="124"/>
  <c r="D40" i="124" s="1"/>
  <c r="C40" i="128"/>
  <c r="J13" i="96"/>
  <c r="J18" i="96" s="1"/>
  <c r="H19" i="97"/>
  <c r="C19" i="98"/>
  <c r="I18" i="98"/>
  <c r="E36" i="107"/>
  <c r="C148" i="1"/>
  <c r="B25" i="76" s="1"/>
  <c r="E25" i="76" s="1"/>
  <c r="C146" i="112"/>
  <c r="C31" i="61"/>
  <c r="D8" i="76" s="1"/>
  <c r="C32" i="61"/>
  <c r="D63" i="114"/>
  <c r="D87" i="114" s="1"/>
  <c r="C146" i="115"/>
  <c r="E35" i="120"/>
  <c r="E40" i="120" s="1"/>
  <c r="D55" i="121"/>
  <c r="E35" i="125"/>
  <c r="E40" i="125" s="1"/>
  <c r="C84" i="95"/>
  <c r="D38" i="104"/>
  <c r="D146" i="108" l="1"/>
  <c r="D151" i="108"/>
  <c r="C149" i="1"/>
  <c r="B26" i="76" s="1"/>
  <c r="E26" i="76" s="1"/>
  <c r="E18" i="76"/>
  <c r="I19" i="98"/>
  <c r="C85" i="108"/>
  <c r="B12" i="76"/>
  <c r="E12" i="76" s="1"/>
  <c r="D88" i="1"/>
  <c r="B14" i="76" s="1"/>
  <c r="E14" i="76" s="1"/>
  <c r="D153" i="1"/>
  <c r="D85" i="108"/>
  <c r="D150" i="108"/>
  <c r="E154" i="1"/>
  <c r="C154" i="1"/>
  <c r="C150" i="111"/>
  <c r="C85" i="111"/>
  <c r="D150" i="112"/>
  <c r="D85" i="112"/>
  <c r="E36" i="76"/>
  <c r="E149" i="1"/>
  <c r="B38" i="76" s="1"/>
  <c r="E38" i="76" s="1"/>
  <c r="E28" i="73"/>
  <c r="E8" i="76"/>
  <c r="E7" i="76"/>
  <c r="I30" i="73" l="1"/>
  <c r="D20" i="76"/>
  <c r="E20" i="76" s="1"/>
  <c r="E30" i="73"/>
</calcChain>
</file>

<file path=xl/sharedStrings.xml><?xml version="1.0" encoding="utf-8"?>
<sst xmlns="http://schemas.openxmlformats.org/spreadsheetml/2006/main" count="5456" uniqueCount="827">
  <si>
    <r>
      <t>EU-s projekt neve, azonosítója:</t>
    </r>
    <r>
      <rPr>
        <sz val="12"/>
        <rFont val="Times New Roman"/>
        <family val="1"/>
        <charset val="238"/>
      </rPr>
      <t>*</t>
    </r>
  </si>
  <si>
    <t>Beruházási (felhalmozási) kiadások előirányzata beruházásonként</t>
  </si>
  <si>
    <t>Felújítási kiadások előirányzata felújításonként</t>
  </si>
  <si>
    <t>Vállalkozási maradvány igénybevétele</t>
  </si>
  <si>
    <t>B E V É T E L E K</t>
  </si>
  <si>
    <t>Sor-szám</t>
  </si>
  <si>
    <t>Bevételi jogcím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</si>
  <si>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</si>
  <si>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</si>
  <si>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</si>
  <si>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</si>
  <si>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</si>
  <si>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</si>
  <si>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</si>
  <si>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</si>
  <si>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</si>
  <si>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</si>
  <si>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</si>
  <si>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</si>
  <si>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</si>
  <si>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</si>
  <si>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</si>
  <si>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</si>
  <si>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</si>
  <si>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</si>
  <si>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</si>
  <si>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</si>
  <si>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</si>
  <si>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</si>
  <si>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</si>
  <si>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</si>
  <si>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</si>
  <si>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</si>
  <si>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</si>
  <si>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</si>
  <si>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</si>
  <si>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K I A D Á S O K</t>
  </si>
  <si>
    <t>Személyi  juttatások</t>
  </si>
  <si>
    <t>Tartalékok</t>
  </si>
  <si>
    <t>Összesen</t>
  </si>
  <si>
    <t>Összesen:</t>
  </si>
  <si>
    <t>01</t>
  </si>
  <si>
    <t>Ezer forintban !</t>
  </si>
  <si>
    <t>Előirányzat-csoport, kiemelt előirányzat megnevezése</t>
  </si>
  <si>
    <t>Bevételek</t>
  </si>
  <si>
    <t>Kiadások</t>
  </si>
  <si>
    <t>Egyéb fejlesztési célú kiadások</t>
  </si>
  <si>
    <t>Általános tartalék</t>
  </si>
  <si>
    <t>Céltartalék</t>
  </si>
  <si>
    <t>02</t>
  </si>
  <si>
    <t>03</t>
  </si>
  <si>
    <t>04</t>
  </si>
  <si>
    <t>05</t>
  </si>
  <si>
    <t xml:space="preserve"> Ezer forintban !</t>
  </si>
  <si>
    <t>Megnevezés</t>
  </si>
  <si>
    <t>Személyi juttatások</t>
  </si>
  <si>
    <t>ÖSSZESEN:</t>
  </si>
  <si>
    <t>Beruházás  megnevezése</t>
  </si>
  <si>
    <t>Teljes költség</t>
  </si>
  <si>
    <t>Kivitelezés kezdési és befejezési éve</t>
  </si>
  <si>
    <t>Felújítás  megnevezése</t>
  </si>
  <si>
    <t>Sor-
szám</t>
  </si>
  <si>
    <t>3.1.</t>
  </si>
  <si>
    <t>3.2.</t>
  </si>
  <si>
    <t>3.3.</t>
  </si>
  <si>
    <t>3.4.</t>
  </si>
  <si>
    <t>5.1.</t>
  </si>
  <si>
    <t>5.2.</t>
  </si>
  <si>
    <t>5.3.</t>
  </si>
  <si>
    <t>6.1.</t>
  </si>
  <si>
    <t>6.2.</t>
  </si>
  <si>
    <t>7.1.</t>
  </si>
  <si>
    <t>7.2.</t>
  </si>
  <si>
    <t>1.1.</t>
  </si>
  <si>
    <t>1.2.</t>
  </si>
  <si>
    <t>1.3.</t>
  </si>
  <si>
    <t>1.4.</t>
  </si>
  <si>
    <t>1.6.</t>
  </si>
  <si>
    <t>1.7.</t>
  </si>
  <si>
    <t>2.1.</t>
  </si>
  <si>
    <t>2.2.</t>
  </si>
  <si>
    <t>2.3.</t>
  </si>
  <si>
    <t>2.4.</t>
  </si>
  <si>
    <t>2.5.</t>
  </si>
  <si>
    <t>Kiadások összesen:</t>
  </si>
  <si>
    <t>1.5</t>
  </si>
  <si>
    <t>1.8.</t>
  </si>
  <si>
    <t>1.9.</t>
  </si>
  <si>
    <t>1.10.</t>
  </si>
  <si>
    <t>1.11.</t>
  </si>
  <si>
    <t>2.6.</t>
  </si>
  <si>
    <t>1.12.</t>
  </si>
  <si>
    <t>2.7.</t>
  </si>
  <si>
    <t>30.</t>
  </si>
  <si>
    <t>Források</t>
  </si>
  <si>
    <t>Saját erő</t>
  </si>
  <si>
    <t>EU-s forrás</t>
  </si>
  <si>
    <t>Hitel</t>
  </si>
  <si>
    <t>Egyéb forrás</t>
  </si>
  <si>
    <t>Kiadások, költségek</t>
  </si>
  <si>
    <t>Források összesen:</t>
  </si>
  <si>
    <t>Támogatott neve</t>
  </si>
  <si>
    <t>Dologi  kiadások</t>
  </si>
  <si>
    <t>Személyi jellegű</t>
  </si>
  <si>
    <t>Beruházások, beszerzések</t>
  </si>
  <si>
    <t>Szolgáltatások igénybe vétele</t>
  </si>
  <si>
    <t>Adminisztratív költségek</t>
  </si>
  <si>
    <t>- saját erőből központi támogatás</t>
  </si>
  <si>
    <t>Társfinanszírozás</t>
  </si>
  <si>
    <t>1.5.</t>
  </si>
  <si>
    <t>11.1.</t>
  </si>
  <si>
    <t>11.2.</t>
  </si>
  <si>
    <t>Költségvetési rendelet űrlapjainak összefüggései:</t>
  </si>
  <si>
    <t>1. sz. táblázat</t>
  </si>
  <si>
    <t>2. sz. táblázat</t>
  </si>
  <si>
    <t>3. sz. táblázat</t>
  </si>
  <si>
    <t>ELTÉRÉS</t>
  </si>
  <si>
    <t>Rövid lejáratú hitelek törlesztése</t>
  </si>
  <si>
    <t>Hosszú lejáratú hitelek törlesztése</t>
  </si>
  <si>
    <t>I. Működési célú bevételek és kiadások mérlege
(Önkormányzati szinten)</t>
  </si>
  <si>
    <t>II. Felhalmozási célú bevételek és kiadások mérlege
(Önkormányzati szinten)</t>
  </si>
  <si>
    <t>Költségvetési hiány:</t>
  </si>
  <si>
    <t>Költségvetési többlet:</t>
  </si>
  <si>
    <t>3.5.</t>
  </si>
  <si>
    <t>3.6.</t>
  </si>
  <si>
    <t xml:space="preserve">4. </t>
  </si>
  <si>
    <t>Közhatalmi bevételek</t>
  </si>
  <si>
    <t>5.4.</t>
  </si>
  <si>
    <t>5.5.</t>
  </si>
  <si>
    <t>5.6.</t>
  </si>
  <si>
    <t>5.7.</t>
  </si>
  <si>
    <t>5.8.</t>
  </si>
  <si>
    <t xml:space="preserve">7. </t>
  </si>
  <si>
    <t>8.1.</t>
  </si>
  <si>
    <t>8.2.</t>
  </si>
  <si>
    <t>Munkaadókat terhelő járulékok és szociális hozzájárulási adó</t>
  </si>
  <si>
    <t>Ellátottak pénzbeli juttatásai</t>
  </si>
  <si>
    <t>Egyéb működési célú kiadások</t>
  </si>
  <si>
    <t>1.13.</t>
  </si>
  <si>
    <t>Felújítások</t>
  </si>
  <si>
    <t>2.8.</t>
  </si>
  <si>
    <t>2.9.</t>
  </si>
  <si>
    <t>2.10.</t>
  </si>
  <si>
    <t>Értékpapír vásárlása, visszavásárlása</t>
  </si>
  <si>
    <t>Forgatási célú belföldi, külföldi értékpapírok vásárlása</t>
  </si>
  <si>
    <t>Betét elhelyezése</t>
  </si>
  <si>
    <t>Hitelek törlesztése</t>
  </si>
  <si>
    <t>Befektetési célú belföldi, külföldi értékpapírok vásárlása</t>
  </si>
  <si>
    <t>Feladat megnevezése</t>
  </si>
  <si>
    <t>Költségvetési szerv megnevezése</t>
  </si>
  <si>
    <t>Száma</t>
  </si>
  <si>
    <t>Közfoglalkoztatottak létszáma (fő)</t>
  </si>
  <si>
    <t>Költségvetési szerv I.</t>
  </si>
  <si>
    <t>Költségvetési szerv II.</t>
  </si>
  <si>
    <t>Központi költségvetéssel szemben fennálló tartozás</t>
  </si>
  <si>
    <t>Elkülönített állami pénzalapokkal szembeni tartozás</t>
  </si>
  <si>
    <t>TB alapokkal szembeni tartozás</t>
  </si>
  <si>
    <t>Tartozásállomány önkormányzatok és intézmények felé</t>
  </si>
  <si>
    <t>Önkormányzat</t>
  </si>
  <si>
    <t xml:space="preserve">   Költségvetési maradvány igénybevétele </t>
  </si>
  <si>
    <t xml:space="preserve">   Vállalkozási maradvány igénybevétele </t>
  </si>
  <si>
    <t>Beruházások</t>
  </si>
  <si>
    <t>Ezer forintban</t>
  </si>
  <si>
    <t>8.3.</t>
  </si>
  <si>
    <t>Egyéb felhalmozási kiadások</t>
  </si>
  <si>
    <t xml:space="preserve">   Betét visszavonásából származó bevétel </t>
  </si>
  <si>
    <t xml:space="preserve">   Egyéb belső finanszírozási bevételek</t>
  </si>
  <si>
    <t xml:space="preserve">Dologi kiadások </t>
  </si>
  <si>
    <t>Kölcsön törlesztése</t>
  </si>
  <si>
    <t>Tárgyévi  hiány:</t>
  </si>
  <si>
    <t>Tárgyévi  többlet:</t>
  </si>
  <si>
    <t>Költségvetési maradvány igénybevétele</t>
  </si>
  <si>
    <t xml:space="preserve">Vállalkozási maradvány igénybevétele </t>
  </si>
  <si>
    <t xml:space="preserve">Betét visszavonásából származó bevétel </t>
  </si>
  <si>
    <t>Értékpapír értékesítése</t>
  </si>
  <si>
    <t>Egyéb belső finanszírozási bevételek</t>
  </si>
  <si>
    <t>Hiány külső finanszírozásának bevételei (20+…+24 )</t>
  </si>
  <si>
    <t>Hosszú lejáratú hitelek, kölcsönök felvétele</t>
  </si>
  <si>
    <t>Likviditási célú hitelek, kölcsönök felvétele</t>
  </si>
  <si>
    <t>Rövid lejáratú hitelek, kölcsönök felvétele</t>
  </si>
  <si>
    <t>Értékpapírok kibocsátása</t>
  </si>
  <si>
    <t>Egyéb külső finanszírozási bevételek</t>
  </si>
  <si>
    <t>Hiány belső finanszírozás bevételei ( 14+…+18)</t>
  </si>
  <si>
    <t>Kiadási jogcím</t>
  </si>
  <si>
    <t>Eredeti előirányzat</t>
  </si>
  <si>
    <t>* Amennyiben több projekt megvalósítása történi egy időben akkor azokat külön-külön, projektenként be kell mutatni!</t>
  </si>
  <si>
    <t>Évenkénti üteme</t>
  </si>
  <si>
    <t>Összes bevétel,
kiadás</t>
  </si>
  <si>
    <t>Támogatási szerződés szerinti bevételek, kiadások</t>
  </si>
  <si>
    <t>Módosított előirányzat</t>
  </si>
  <si>
    <t>Teljesítés</t>
  </si>
  <si>
    <t>Eredeti</t>
  </si>
  <si>
    <t>Módosított</t>
  </si>
  <si>
    <t>31.</t>
  </si>
  <si>
    <t>Kötelezettség
jogcíme</t>
  </si>
  <si>
    <t>Kötelezettség- 
vállalás 
éve</t>
  </si>
  <si>
    <t>Összes vállalt kötelezettség</t>
  </si>
  <si>
    <t>Kötelezettségek a következő években</t>
  </si>
  <si>
    <t>Még fennálló kötelezettség</t>
  </si>
  <si>
    <t>Működési célú
hiteltörlesztés (tőke+kamat)</t>
  </si>
  <si>
    <t>............................</t>
  </si>
  <si>
    <t>Felhalmozási célú
hiteltörlesztés (tőke+kamat)</t>
  </si>
  <si>
    <t>Beruházás feladatonként</t>
  </si>
  <si>
    <t>Felújítás célonként</t>
  </si>
  <si>
    <t>Egyéb</t>
  </si>
  <si>
    <t>Összesen (1+4+7+9+11)</t>
  </si>
  <si>
    <t xml:space="preserve">Hitel, kölcsön </t>
  </si>
  <si>
    <t>Kölcsön-
nyújtás
éve</t>
  </si>
  <si>
    <t xml:space="preserve">Lejárat
éve </t>
  </si>
  <si>
    <t>Hitel, kölcsön állomány december 31-én</t>
  </si>
  <si>
    <t xml:space="preserve">Rövid lejáratú </t>
  </si>
  <si>
    <t>Hosszú lejáratú</t>
  </si>
  <si>
    <t>Ezer forintban!</t>
  </si>
  <si>
    <t xml:space="preserve">Adósságállomány 
eszközök szerint </t>
  </si>
  <si>
    <t>Nem lejárt</t>
  </si>
  <si>
    <t>Lejárt</t>
  </si>
  <si>
    <t>Nem lejárt, lejárt összes tartozás</t>
  </si>
  <si>
    <t>1-90 nap közötti</t>
  </si>
  <si>
    <t>91-180 nap közötti</t>
  </si>
  <si>
    <t>181-360 nap közötti</t>
  </si>
  <si>
    <t>360 napon 
túli</t>
  </si>
  <si>
    <t>Összes lejárt tartozás</t>
  </si>
  <si>
    <t>I. Belföldi hitelezők</t>
  </si>
  <si>
    <t>Adóhatósággal szembeni tartozások</t>
  </si>
  <si>
    <t>Szállítói tartozás</t>
  </si>
  <si>
    <t>Egyéb adósság</t>
  </si>
  <si>
    <t>Belföldi összesen:</t>
  </si>
  <si>
    <t>II. Külföldi hitelezők</t>
  </si>
  <si>
    <t>Külföldi szállítók</t>
  </si>
  <si>
    <t>Külföldi összesen:</t>
  </si>
  <si>
    <t>Adósságállomány mindösszesen:</t>
  </si>
  <si>
    <t>Tervezett</t>
  </si>
  <si>
    <t>Tényleges</t>
  </si>
  <si>
    <t>Ellátottak térítési díjának méltányosságból történő elengedése</t>
  </si>
  <si>
    <t>Ellátottak kártérítésének méltányosságból történő elengedése</t>
  </si>
  <si>
    <t>Lakosság részére lakásépítéshez nyújtott kölcsön elengedése</t>
  </si>
  <si>
    <t>Lakosság részére lakásfelújításhoz nyújtott kölcsön elengedése</t>
  </si>
  <si>
    <t>Helyi adóból biztosított kedvezmény, mentesség összesen</t>
  </si>
  <si>
    <t xml:space="preserve">-ebből:            Építményadó </t>
  </si>
  <si>
    <t xml:space="preserve">Telekadó </t>
  </si>
  <si>
    <t xml:space="preserve">Magánszemélyek kommunális adója </t>
  </si>
  <si>
    <t xml:space="preserve">Idegenforgalmi adó tartózkodás után </t>
  </si>
  <si>
    <t xml:space="preserve">Idegenforgalmi adó épület után </t>
  </si>
  <si>
    <t xml:space="preserve">Iparűzési adó állandó jelleggel végzett iparűzési tevékenység után </t>
  </si>
  <si>
    <t>Gépjárműadóból biztosított kedvezmény, mentesség</t>
  </si>
  <si>
    <t>Helyiségek hasznosítása utáni kedvezmény, menteség</t>
  </si>
  <si>
    <t>Eszközök hasznosítása utáni kedvezmény, menteség</t>
  </si>
  <si>
    <t>Egyéb kedvezmény</t>
  </si>
  <si>
    <t>Egyéb kölcsön elengedése</t>
  </si>
  <si>
    <t>A helyi adókból biztosított kedvezményeket, mentességeket, adónemenként kell feltüntetni.</t>
  </si>
  <si>
    <t>Támogatott szervezet neve</t>
  </si>
  <si>
    <t>Támogatás célja</t>
  </si>
  <si>
    <t>32.</t>
  </si>
  <si>
    <t>33.</t>
  </si>
  <si>
    <t>ESZKÖZÖK</t>
  </si>
  <si>
    <t>Sorszám</t>
  </si>
  <si>
    <t>Bruttó</t>
  </si>
  <si>
    <t xml:space="preserve">Könyv szerinti </t>
  </si>
  <si>
    <t xml:space="preserve">Becsült </t>
  </si>
  <si>
    <t>állományi érték</t>
  </si>
  <si>
    <t>01.</t>
  </si>
  <si>
    <t>02.</t>
  </si>
  <si>
    <t>03.</t>
  </si>
  <si>
    <t>04.</t>
  </si>
  <si>
    <t>05.</t>
  </si>
  <si>
    <t>06.</t>
  </si>
  <si>
    <t>07.</t>
  </si>
  <si>
    <t>08.</t>
  </si>
  <si>
    <t>09.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</si>
  <si>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</si>
  <si>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</si>
  <si>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</si>
  <si>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</si>
  <si>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</si>
  <si>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</si>
  <si>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</si>
  <si>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</si>
  <si>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</si>
  <si>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</si>
  <si>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</si>
  <si>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</si>
  <si>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</si>
  <si>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</si>
  <si>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</si>
  <si>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</si>
  <si>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</si>
  <si>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</si>
  <si>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</si>
  <si>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</si>
  <si>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</si>
  <si>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</si>
  <si>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</si>
  <si>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</si>
  <si>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</si>
  <si>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</si>
  <si>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</si>
  <si>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</si>
  <si>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</si>
  <si>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VAGYONKIMUTATÁS
a könyvviteli mérlegben értékkel szereplő forrásokról</t>
  </si>
  <si>
    <t>FORRÁSOK</t>
  </si>
  <si>
    <t>állományi 
érték</t>
  </si>
  <si>
    <t>Mennyiség
(db)</t>
  </si>
  <si>
    <t>Értéke
(E Ft)</t>
  </si>
  <si>
    <t>Gazdálkodó szervezet megnevezése</t>
  </si>
  <si>
    <t>Részesedés mértéke (%-ban)</t>
  </si>
  <si>
    <t>Részesedés összege (Ft-ban)</t>
  </si>
  <si>
    <t>Működésből származó kötelezettségek összege XII. 31-én
 (Ft-ban)</t>
  </si>
  <si>
    <t xml:space="preserve">       ÖSSZESEN:</t>
  </si>
  <si>
    <t>PÉNZESZKÖZÖK VÁLTOZÁSÁNAK LEVEZETÉSE</t>
  </si>
  <si>
    <r>
      <t xml:space="preserve"> </t>
    </r>
    <r>
      <rPr>
        <sz val="10"/>
        <rFont val="Times New Roman CE"/>
        <family val="1"/>
        <charset val="238"/>
      </rPr>
      <t>Bankszámlák egyenlege</t>
    </r>
  </si>
  <si>
    <r>
      <t xml:space="preserve"> </t>
    </r>
    <r>
      <rPr>
        <sz val="10"/>
        <rFont val="Times New Roman CE"/>
        <family val="1"/>
        <charset val="238"/>
      </rPr>
      <t>Pénztárak és betétkönyvek egyenlege</t>
    </r>
  </si>
  <si>
    <t>Bevételek   ( + )</t>
  </si>
  <si>
    <t>Kiadások    ( - )</t>
  </si>
  <si>
    <t>Költségvetési szerv neve</t>
  </si>
  <si>
    <t>Önkormányzat működési támogatásai (1.1.+…+.1.6.)</t>
  </si>
  <si>
    <t>Helyi önkormányzatok működésének általános támogatása</t>
  </si>
  <si>
    <t>Önkormányzatok egyes köznevelési feladatainak támogatása</t>
  </si>
  <si>
    <t>Önkormányzatok szociális és gyermekjóléti feladatainak támogatása</t>
  </si>
  <si>
    <t>Önkormányzatok kulturális feladatainak támogatása</t>
  </si>
  <si>
    <t>Működési célú központosított előirányzatok</t>
  </si>
  <si>
    <t>Helyi önkormányzatok kiegészítő támogatásai</t>
  </si>
  <si>
    <t>Működési célú támogatások államháztartáson belülről (2.1.+…+.2.5.)</t>
  </si>
  <si>
    <t>Elvonások és befizetések bevételei</t>
  </si>
  <si>
    <t xml:space="preserve">Működési célú garancia- és kezességvállalásból megtérülések </t>
  </si>
  <si>
    <t xml:space="preserve">Működési célú visszatérítendő támogatások, kölcsönök visszatérülése </t>
  </si>
  <si>
    <t>Működési célú visszatérítendő támogatások, kölcsönök igénybevétele</t>
  </si>
  <si>
    <t xml:space="preserve">Egyéb működési célú támogatások bevételei </t>
  </si>
  <si>
    <t>2.5.-ből EU-s támogatás</t>
  </si>
  <si>
    <t>Felhalmozási célú támogatások államháztartáson belülről (3.1.+…+3.5.)</t>
  </si>
  <si>
    <t>Felhalmozási célú önkormányzati támogatások</t>
  </si>
  <si>
    <t>Felhalmozási célú garancia- és kezességvállalásból megtérülések</t>
  </si>
  <si>
    <t>Felhalmozási célú visszatérítendő támogatások, kölcsönök visszatérülése</t>
  </si>
  <si>
    <t>Felhalmozási célú visszatérítendő támogatások, kölcsönök igénybevétele</t>
  </si>
  <si>
    <t>Egyéb felhalmozási célú támogatások bevételei</t>
  </si>
  <si>
    <t>3.5.-ből EU-s támogatás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</si>
  <si>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</si>
  <si>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</si>
  <si>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</si>
  <si>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</si>
  <si>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</si>
  <si>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</si>
  <si>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</si>
  <si>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</si>
  <si>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</si>
  <si>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</si>
  <si>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</si>
  <si>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</si>
  <si>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</si>
  <si>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Működési bevételek (5.1.+…+ 5.10.)</t>
  </si>
  <si>
    <t>Készletértékesítés ellenértéke</t>
  </si>
  <si>
    <t>Szolgáltatások ellenértéke</t>
  </si>
  <si>
    <t>Közvetített szolgáltatások értéke</t>
  </si>
  <si>
    <t>Tulajdonosi bevételek</t>
  </si>
  <si>
    <t>Ellátási díjak</t>
  </si>
  <si>
    <t xml:space="preserve">Kiszámlázott általános forgalmi adó </t>
  </si>
  <si>
    <t>Általános forgalmi adó visszatérítése</t>
  </si>
  <si>
    <t>Kamatbevételek</t>
  </si>
  <si>
    <t>5.9.</t>
  </si>
  <si>
    <t>Egyéb pénzügyi műveletek bevételei</t>
  </si>
  <si>
    <t>5.10.</t>
  </si>
  <si>
    <t>Egyéb működési bevételek</t>
  </si>
  <si>
    <t>Felhalmozási bevételek (6.1.+…+6.5.)</t>
  </si>
  <si>
    <t>Immateriális javak értékesítése</t>
  </si>
  <si>
    <t>Ingatlanok értékesítése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</si>
  <si>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</si>
  <si>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</si>
  <si>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</si>
  <si>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</si>
  <si>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</si>
  <si>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</si>
  <si>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>Működési célú átvett pénzeszközök (7.1. + … + 7.3.)</t>
  </si>
  <si>
    <t>Működési célú garancia- és kezességvállalásból megtérülések ÁH-n kívülről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</si>
  <si>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</si>
  <si>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</si>
  <si>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</si>
  <si>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</si>
  <si>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</si>
  <si>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Felhalmozási célú átvett pénzeszközök (8.1.+8.2.+8.3.)</t>
  </si>
  <si>
    <t>Felhalm. célú garancia- és kezességvállalásból megtérülések ÁH-n kívülről</t>
  </si>
  <si>
    <t>Felhalm. célú visszatérítendő támogatások, kölcsönök visszatér. ÁH-n kívülről</t>
  </si>
  <si>
    <t>Egyéb felhalmozási célú átvett pénzeszköz</t>
  </si>
  <si>
    <t>8.4.</t>
  </si>
  <si>
    <t>8.3.-ból EU-s támogatás (közvetlen)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</si>
  <si>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</si>
  <si>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</si>
  <si>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</si>
  <si>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</si>
  <si>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</si>
  <si>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</si>
  <si>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</si>
  <si>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</si>
  <si>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</si>
  <si>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</si>
  <si>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</si>
  <si>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Forgatási célú belföldi értékpapírok beváltása,  értékesítése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</si>
  <si>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</si>
  <si>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</si>
  <si>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</si>
  <si>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</si>
  <si>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</si>
  <si>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</si>
  <si>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</si>
  <si>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</si>
  <si>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</si>
  <si>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</si>
  <si>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</si>
  <si>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</si>
  <si>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</si>
  <si>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</si>
  <si>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</si>
  <si>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</si>
  <si>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</si>
  <si>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</si>
  <si>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</si>
  <si>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</si>
  <si>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</si>
  <si>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</si>
  <si>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</si>
  <si>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</si>
  <si>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</si>
  <si>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</si>
  <si>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</si>
  <si>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</si>
  <si>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</si>
  <si>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</si>
  <si>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Adóssághoz nem kapcsolódó származékos ügyletek bevételei</t>
  </si>
  <si>
    <t xml:space="preserve">    16.</t>
  </si>
  <si>
    <t>FINANSZÍROZÁSI BEVÉTELEK ÖSSZESEN: (10. + … +15.)</t>
  </si>
  <si>
    <t xml:space="preserve">    17.</t>
  </si>
  <si>
    <t>KÖLTSÉGVETÉSI ÉS FINANSZÍROZÁSI BEVÉTELEK ÖSSZESEN: (9+16)</t>
  </si>
  <si>
    <t>A</t>
  </si>
  <si>
    <t>B</t>
  </si>
  <si>
    <t>C</t>
  </si>
  <si>
    <t>D</t>
  </si>
  <si>
    <t>E</t>
  </si>
  <si>
    <t xml:space="preserve">   Rövid lejáratú  hitelek, kölcsönök felvétele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</si>
  <si>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</si>
  <si>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 xml:space="preserve"> - az 1.5-ből: - Elvonások és befizetések</t>
  </si>
  <si>
    <t xml:space="preserve">   - Garancia- és kezességvállalásból kifizetés ÁH-n belülre</t>
  </si>
  <si>
    <t xml:space="preserve">   -Visszatérítendő támogatások, kölcsönök nyújtása ÁH-n belülre</t>
  </si>
  <si>
    <t xml:space="preserve">   - Visszatérítendő támogatások, kölcsönök törlesztése ÁH-n belülre</t>
  </si>
  <si>
    <t xml:space="preserve">   - Egyéb működési célú támogatások ÁH-n belülre</t>
  </si>
  <si>
    <t xml:space="preserve">   - Garancia és kezességvállalásból kifizetés ÁH-n kívülre</t>
  </si>
  <si>
    <t xml:space="preserve">   - Visszatérítendő támogatások, kölcsönök nyújtása ÁH-n kívülre</t>
  </si>
  <si>
    <t xml:space="preserve">   - Árkiegészítések, ártámogatások</t>
  </si>
  <si>
    <t>1.14.</t>
  </si>
  <si>
    <t xml:space="preserve">   - Kamattámogatások</t>
  </si>
  <si>
    <t>1.15.</t>
  </si>
  <si>
    <t xml:space="preserve">   - Egyéb működési célú támogatások államháztartáson kívülre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</si>
  <si>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</si>
  <si>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2.1.-ből EU-s forrásból megvalósuló beruházás</t>
  </si>
  <si>
    <t>2.3.-ból EU-s forrásból megvalósuló felújítás</t>
  </si>
  <si>
    <t>2.5.-ből        - Garancia- és kezességvállalásból kifizetés ÁH-n belülre</t>
  </si>
  <si>
    <t xml:space="preserve">   - Visszatérítendő támogatások, kölcsönök nyújtása ÁH-n belülre</t>
  </si>
  <si>
    <t xml:space="preserve">   - Egyéb felhalmozási célú támogatások ÁH-n belülre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</si>
  <si>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</si>
  <si>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</si>
  <si>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</si>
  <si>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</si>
  <si>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</si>
  <si>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</si>
  <si>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Tartalékok (3.1.+3.2.)</t>
  </si>
  <si>
    <t>KÖLTSÉGVETÉSI KIADÁSOK ÖSSZESEN (1+2+3)</t>
  </si>
  <si>
    <t>Hitel-, kölcsöntörlesztés államháztartáson kívülre (5.1. + … + 5.3.)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</si>
  <si>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</si>
  <si>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</si>
  <si>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</si>
  <si>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(6.1. + … + 6.4.)</t>
  </si>
  <si>
    <t xml:space="preserve">   Forgatási célú belföldi értékpapírok vásárlása</t>
  </si>
  <si>
    <t xml:space="preserve">   Forgatási célú belföldi értékpapírok beváltása</t>
  </si>
  <si>
    <t xml:space="preserve">   Befektetési célú belföldi értékpapírok vásárlása</t>
  </si>
  <si>
    <t xml:space="preserve">   Befektetési célú belföldi értékpapírok beváltása</t>
  </si>
  <si>
    <t>Belföldi finanszírozás kiadásai (7.1. + … + 7.4.)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</si>
  <si>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</si>
  <si>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</si>
  <si>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</si>
  <si>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</si>
  <si>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Külföldi finanszírozás kiadásai (6.1. + … + 6.4.)</t>
  </si>
  <si>
    <t xml:space="preserve"> Forgatási célú külföldi értékpapírok vásárlása</t>
  </si>
  <si>
    <t xml:space="preserve"> Befektetési célú külföldi értékpapírok beváltása</t>
  </si>
  <si>
    <t xml:space="preserve"> Külföldi értékpapírok beváltása</t>
  </si>
  <si>
    <t xml:space="preserve"> Külföldi hitelek, kölcsönök törlesztése</t>
  </si>
  <si>
    <t>FINANSZÍROZÁSI KIADÁSOK ÖSSZESEN: (5.+…+8.)</t>
  </si>
  <si>
    <t>KIADÁSOK ÖSSZESEN: (4+9)</t>
  </si>
  <si>
    <t>KÖLTSÉGVETÉSI, FINANSZÍROZÁSI BEVÉTELEK ÉS KIADÁSOK EGYENLEGE</t>
  </si>
  <si>
    <t>Költségvetési hiány, többlet ( költségvetési bevételek 9. sor - költségvetési kiadások 4. sor) (+/-)</t>
  </si>
  <si>
    <t>Finanszírozási bevételek, kiadások egyenlege (finanszírozási bevételek 16. sor - finanszírozási kiadások 9. sor) (+/-)</t>
  </si>
  <si>
    <t>Önkormányzatok működési támogatásai</t>
  </si>
  <si>
    <t>Működési célú támogatások államháztartáson belülről</t>
  </si>
  <si>
    <t>2.-ból EU-s támogatás</t>
  </si>
  <si>
    <t>Működési célú átvett pénzeszközök</t>
  </si>
  <si>
    <t>Költségvetési bevételek összesen (1.+2.+4.+5.+7.+…+12.)</t>
  </si>
  <si>
    <t>Hiány belső finanszírozásának bevételei (15.+…+18. )</t>
  </si>
  <si>
    <t xml:space="preserve">Hiány külső finanszírozásának bevételei (20.+…+21.) </t>
  </si>
  <si>
    <t xml:space="preserve">   Likviditási célú hitelek, kölcsönök felvétele</t>
  </si>
  <si>
    <t xml:space="preserve">   Értékpapírok bevételei</t>
  </si>
  <si>
    <t>Működési célú finanszírozási bevételek összesen (14.+19.)</t>
  </si>
  <si>
    <t>BEVÉTEL ÖSSZESEN (13.+22.)</t>
  </si>
  <si>
    <t>Költségvetési kiadások összesen (1.+...+12.)</t>
  </si>
  <si>
    <t>Likviditási célú hitelek törlesztése</t>
  </si>
  <si>
    <t>Működési célú finanszírozási kiadások összesen (14.+...+21.)</t>
  </si>
  <si>
    <t>KIADÁSOK ÖSSZESEN (13.+22.)</t>
  </si>
  <si>
    <t>Felhalmozási célú támogatások államháztartáson belülről</t>
  </si>
  <si>
    <t>1.-ből EU-s támogatás</t>
  </si>
  <si>
    <t>Felhalmozási bevételek</t>
  </si>
  <si>
    <t>Felhalmozási célú átvett pénzeszközök átvétele</t>
  </si>
  <si>
    <t>4.-ből EU-s támogatás (közvetlen)</t>
  </si>
  <si>
    <t>Egyéb felhalmozási célú bevételek</t>
  </si>
  <si>
    <t>Költségvetési bevételek összesen: (1.+3.+4.+6.+…+11.)</t>
  </si>
  <si>
    <t>Felhalmozási célú finanszírozási bevételek összesen (13.+19.)</t>
  </si>
  <si>
    <t>BEVÉTEL ÖSSZESEN (12+25)</t>
  </si>
  <si>
    <t>F</t>
  </si>
  <si>
    <t>G</t>
  </si>
  <si>
    <t>H</t>
  </si>
  <si>
    <t>I</t>
  </si>
  <si>
    <t>1.-ből EU-s forrásból megvalósuló beruházás</t>
  </si>
  <si>
    <t>3.-ból EU-s forrásból megvalósuló felújítás</t>
  </si>
  <si>
    <t>Költségvetési kiadások összesen: (1.+3.+5.+...+11.)</t>
  </si>
  <si>
    <t>Pénzügyi lízing kiadásai</t>
  </si>
  <si>
    <t>KIADÁSOK ÖSSZESEN (12+25)</t>
  </si>
  <si>
    <t>Felhalmozási célú finanszírozási kiadások összesen (13.+...+24.)</t>
  </si>
  <si>
    <t>1. sz. melléklet Kiadások táblázat C. oszlop 9 sora =</t>
  </si>
  <si>
    <t>1. sz. melléklet Kiadások táblázat D. oszlop 9 sora =</t>
  </si>
  <si>
    <t>1. sz. melléklet Kiadások táblázat E. oszlop 9 sora =</t>
  </si>
  <si>
    <t>1. sz. melléklet Bevételek táblázat C. oszlop 9 sora =</t>
  </si>
  <si>
    <t>2.1. számú melléklet C. oszlop 13. sor + 2.2. számú melléklet C. oszlop 12. sor</t>
  </si>
  <si>
    <t>1. sz. melléklet Bevételek táblázat C. oszlop 16 sora =</t>
  </si>
  <si>
    <t>2.1. számú melléklet C. oszlop 22. sor + 2.2. számú melléklet C. oszlop 25. sor</t>
  </si>
  <si>
    <t>1. sz. melléklet Bevételek táblázat C. oszlop 17 sora =</t>
  </si>
  <si>
    <t>2.1. számú melléklet C. oszlop 23. sor + 2.2. számú melléklet C. oszlop 26. sor</t>
  </si>
  <si>
    <t>1. sz. melléklet Bevételek táblázat D. oszlop 9 sora =</t>
  </si>
  <si>
    <t>1. sz. melléklet Bevételek táblázat D. oszlop 16 sora =</t>
  </si>
  <si>
    <t>1. sz. melléklet Bevételek táblázat D. oszlop 17 sora =</t>
  </si>
  <si>
    <t>1. sz. melléklet Bevételek táblázat E. oszlop 9 sora =</t>
  </si>
  <si>
    <t>1. sz. melléklet Bevételek táblázat E. oszlop 16 sora =</t>
  </si>
  <si>
    <t>1. sz. melléklet Bevételek táblázat E. oszlop 17 sora =</t>
  </si>
  <si>
    <t>2.1. számú melléklet D. oszlop 13. sor + 2.2. számú melléklet D. oszlop 12. sor</t>
  </si>
  <si>
    <t>2.1. számú melléklet D. oszlop 22. sor + 2.2. számú melléklet D. oszlop 25. sor</t>
  </si>
  <si>
    <t>2.1. számú melléklet D. oszlop 23. sor + 2.2. számú melléklet D. oszlop 26. sor</t>
  </si>
  <si>
    <t>2.1. számú melléklet E. oszlop 13. sor + 2.2. számú melléklet E. oszlop 12. sor</t>
  </si>
  <si>
    <t>2.1. számú melléklet E. oszlop 22. sor + 2.2. számú melléklet E. oszlop 25. sor</t>
  </si>
  <si>
    <t>2.1. számú melléklet E. oszlop 23. sor + 2.2. számú melléklet E. oszlop 26. sor</t>
  </si>
  <si>
    <t>1. sz. melléklet Kiadások táblázat C. oszlop 4 sora =</t>
  </si>
  <si>
    <t>1. sz. melléklet Kiadások táblázat C. oszlop 10 sora =</t>
  </si>
  <si>
    <t>1. sz. melléklet Kiadások táblázat D. oszlop 4 sora =</t>
  </si>
  <si>
    <t>1. sz. melléklet Kiadások táblázat D. oszlop 10 sora =</t>
  </si>
  <si>
    <t>1. sz. melléklet Kiadások táblázat E. oszlop 4 sora =</t>
  </si>
  <si>
    <t>1. sz. melléklet Kiadások táblázat E. oszlop 10 sora =</t>
  </si>
  <si>
    <t>2.1. számú melléklet G. oszlop 13. sor + 2.2. számú melléklet G. oszlop 12. sor</t>
  </si>
  <si>
    <t>2.1. számú melléklet G. oszlop 22. sor + 2.2. számú melléklet G. oszlop 25. sor</t>
  </si>
  <si>
    <t>2.1. számú melléklet G. oszlop 23. sor + 2.2. számú melléklet G. oszlop 26. sor</t>
  </si>
  <si>
    <t>2.1. számú melléklet H. oszlop 23. sor + 2.2. számú melléklet H. oszlop 26. sor</t>
  </si>
  <si>
    <t>2.1. számú melléklet H. oszlop 22. sor + 2.2. számú melléklet H. oszlop 25. sor</t>
  </si>
  <si>
    <t>2.1. számú melléklet I. oszlop 23. sor + 2.2. számú melléklet I. oszlop 26. sor</t>
  </si>
  <si>
    <t>2.1. számú melléklet I. oszlop 22. sor + 2.2. számú melléklet I. oszlop 25. sor</t>
  </si>
  <si>
    <t>2.1. számú melléklet H. oszlop 13. sor + 2.2. számú melléklet H. oszlop 12. sor</t>
  </si>
  <si>
    <t>2.1. számú melléklet I. oszlop 13. sor + 2.2. számú melléklet I. oszlop 12. sor</t>
  </si>
  <si>
    <t>G=(D+F)</t>
  </si>
  <si>
    <t>J</t>
  </si>
  <si>
    <t>K</t>
  </si>
  <si>
    <t>L=(J+K)</t>
  </si>
  <si>
    <t>M=(L/C)</t>
  </si>
  <si>
    <t>Összes bevétel, kiadás</t>
  </si>
  <si>
    <t>Feladat
megnevezése</t>
  </si>
  <si>
    <t xml:space="preserve"> 10.</t>
  </si>
  <si>
    <t>BEVÉTELEK ÖSSZESEN: (9+16)</t>
  </si>
  <si>
    <t>Felhalm. célú visszatérítendő tám., kölcsönök visszatér. ÁH-n kívülről</t>
  </si>
  <si>
    <t>Hitel-, kölcsöntörlesztés államháztartáson kívülre (5.1.+…+5.3.)</t>
  </si>
  <si>
    <t>Külföldi finanszírozás kiadásai (8.1. + … + 8.4.)</t>
  </si>
  <si>
    <t>Polgármesteri /közös/ hivatal</t>
  </si>
  <si>
    <t>Feladat 
megnevezése</t>
  </si>
  <si>
    <t>Működési bevételek (1.1.+…+1.10.)</t>
  </si>
  <si>
    <t>Kiszámlázott általános forgalmi adó</t>
  </si>
  <si>
    <t>Általános forgalmi adó visszatérülése</t>
  </si>
  <si>
    <t>Működési célú támogatások államháztartáson belülről (2.1.+…+2.3.)</t>
  </si>
  <si>
    <t>Visszatérítendő támogatások, kölcsönök visszatérülése ÁH-n belülről</t>
  </si>
  <si>
    <t>Egyéb működési célú támogatások bevételei államháztartáson belülről</t>
  </si>
  <si>
    <t>Felhalmozási célú támogatások államháztartáson belülről (4.1.+4.2.)</t>
  </si>
  <si>
    <t>Egyéb felhalmozási célú támogatások bevételei államháztartáson belülről</t>
  </si>
  <si>
    <t>Felhalmozási bevételek (5.1.+…+5.3.)</t>
  </si>
  <si>
    <t>Felhalmozási célú átvett pénzeszközök</t>
  </si>
  <si>
    <t>Költségvetési bevételek összesen (1.+…+7.)</t>
  </si>
  <si>
    <t>Finanszírozási bevételek (9.1.+…+9.3.)</t>
  </si>
  <si>
    <t>9.1.</t>
  </si>
  <si>
    <t>9.2.</t>
  </si>
  <si>
    <t>9.3.</t>
  </si>
  <si>
    <t>Irányító szervi (önkormányzati) támogatás (intézményfinanszírozás)</t>
  </si>
  <si>
    <t>BEVÉTELEK ÖSSZESEN: (8.+9.)</t>
  </si>
  <si>
    <t>Működési költségvetés kiadásai (1.1+…+1.5.)</t>
  </si>
  <si>
    <t>Felhalmozási költségvetés kiadásai (2.1.+…+2.3.)</t>
  </si>
  <si>
    <t>KIADÁSOK ÖSSZESEN: (1.+2.)</t>
  </si>
  <si>
    <t>Költségvetési szerv III.</t>
  </si>
  <si>
    <t>Működési célú visszatérítendő támogatások kölcsönök visszatér. ÁH-n kívülről</t>
  </si>
  <si>
    <t>Felhalm. célú visszatérítendő támogatások kölcsönök visszatér. ÁH-n kívülről</t>
  </si>
  <si>
    <r>
      <t xml:space="preserve">Működési költségvetés kiadásai </t>
    </r>
    <r>
      <rPr>
        <sz val="8"/>
        <rFont val="Times New Roman CE"/>
        <charset val="238"/>
      </rPr>
      <t>(1.1+…+1.5.)</t>
    </r>
  </si>
  <si>
    <r>
      <t xml:space="preserve">Felhalmozási költségvetés kiadásai </t>
    </r>
    <r>
      <rPr>
        <sz val="8"/>
        <rFont val="Times New Roman CE"/>
        <charset val="238"/>
      </rPr>
      <t>(2.1.+2.3.+2.5.)</t>
    </r>
  </si>
  <si>
    <t>Hosszú lejáratú hitelek, kölcsönök törlesztése</t>
  </si>
  <si>
    <t>Likviditási célú hitelek, kölcsönök törlesztése pénzügyi vállalkozásnak</t>
  </si>
  <si>
    <t>Rövid lejáratú hitelek, kölcsönök törlesztése</t>
  </si>
  <si>
    <t>Forgatási célú belföldi értékpapírok vásárlása</t>
  </si>
  <si>
    <t>Forgatási célú belföldi értékpapírok beváltása</t>
  </si>
  <si>
    <t>Befektetési célú belföldi értékpapírok vásárlása</t>
  </si>
  <si>
    <t>Befektetési célú belföldi értékpapírok beváltása</t>
  </si>
  <si>
    <t xml:space="preserve">Pénzeszközök betétként elhelyezése </t>
  </si>
  <si>
    <t xml:space="preserve">B </t>
  </si>
  <si>
    <t>H=(D+…+G)</t>
  </si>
  <si>
    <t>I=(C+H)</t>
  </si>
  <si>
    <t xml:space="preserve"> I. Immateriális javak </t>
  </si>
  <si>
    <t>II. Tárgyi eszközök (03+08+13+18+23)</t>
  </si>
  <si>
    <t>1. Ingatlanok és kapcsolódó vagyoni értékű jogok   (04+05+06+07)</t>
  </si>
  <si>
    <t>1.1. Forgalomképtelen ingatlanok és kapcsolódó vagyoni értékű jogok</t>
  </si>
  <si>
    <t>1.2. Nemzetgazdasági szempontból kiemelt jelentőségű ingatlanok és kapcsolódó 
       vagyoni értékű jogok</t>
  </si>
  <si>
    <t>1.3. Korlátozottan forgalomképes ingatlanok és kapcsolódó vagyoni értékű jogok</t>
  </si>
  <si>
    <t>1.4. Üzleti ingatlanok és kapcsolódó vagyoni értékű jogok</t>
  </si>
  <si>
    <t>2. Gépek, berendezések, felszerelések, járművek (09+10+11+12)</t>
  </si>
  <si>
    <t>2.1. Forgalomképtelen gépek, berendezések, felszerelések, járművek</t>
  </si>
  <si>
    <t>2.2. Nemzetgazdasági szempontból kiemelt jelentőségű gépek, berendezések, 
       felszerelések, járművek</t>
  </si>
  <si>
    <t>2.3. Korlátozottan forgalomképes gépek, berendezések, felszerelések, járművek</t>
  </si>
  <si>
    <t>2.4. Üzleti gépek, berendezések, felszerelések, járművek</t>
  </si>
  <si>
    <t>3. Tenyészállatok (14+15+16+17)</t>
  </si>
  <si>
    <t>3.1. Forgalomképtelen tenyészállatok</t>
  </si>
  <si>
    <t>3.2. Nemzetgazdasági szempontból kiemelt jelentőségű tenyészállatok</t>
  </si>
  <si>
    <t>3.3. Korlátozottan forgalomképes tenyészállatok</t>
  </si>
  <si>
    <t>3.4. Üzleti tenyészállatok</t>
  </si>
  <si>
    <t>4. Beruházások, felújítások (19+20+21+22)</t>
  </si>
  <si>
    <t>4.1. Forgalomképtelen beruházások, felújítások</t>
  </si>
  <si>
    <t>4.2. Nemzetgazdasági szempontból kiemelt jelentőségű beruházások, felújítások</t>
  </si>
  <si>
    <t>4.3. Korlátozottan forgalomképes beruházások, felújítások</t>
  </si>
  <si>
    <t>4.4. Üzleti beruházások, felújítások</t>
  </si>
  <si>
    <t>5. Tárgyi eszközök értékhelyesbítése (24+25+26+27)</t>
  </si>
  <si>
    <t>5.1. Forgalomképtelen tárgyi eszközök értékhelyesbítése</t>
  </si>
  <si>
    <t>5.2. Nemzetgazdasági szempontból kiemelt jelentőségű tárgyi eszközök 
       értékhelyesbítése</t>
  </si>
  <si>
    <t>5.3. Korlátozottan forgalomképes tárgyi eszközök értékhelyesbítése</t>
  </si>
  <si>
    <t>5.4. Üzleti tárgyi eszközök értékhelyesbítése</t>
  </si>
  <si>
    <t>III. Befektetett pénzügyi eszközök (29+34+39)</t>
  </si>
  <si>
    <t>1. Tartós részesedések (30+31+32+33)</t>
  </si>
  <si>
    <t>1.1. Forgalomképtelen tartós részesedések</t>
  </si>
  <si>
    <t>1.2. Nemzetgazdasági szempontból kiemelt jelentőségű tartós részesedések</t>
  </si>
  <si>
    <t>1.3. Korlátozottan forgalomképes tartós részesedések</t>
  </si>
  <si>
    <t>1.4. Üzleti tartós részesedések</t>
  </si>
  <si>
    <t>2. Tartós hitelviszonyt megtestesítő értékpapírok (35+36+37+38)</t>
  </si>
  <si>
    <t>2.1. Forgalomképtelen tartós hitelviszonyt megtestesítő értékpapírok</t>
  </si>
  <si>
    <t>2.2. Nemzetgazdasági szempontból kiemelt jelentőségű tartós hitelviszonyt 
       megtestesítő értékpapírok</t>
  </si>
  <si>
    <t>2.3. Korlátozottan forgalomképes tartós hitelviszonyt megtestesítő értékpapírok</t>
  </si>
  <si>
    <t>2.4. Üzleti tartós hitelviszonyt megtestesítő értékpapírok</t>
  </si>
  <si>
    <t>3. Befektetett pénzügyi eszközök értékhelyesbítése (40+41+42+43)</t>
  </si>
  <si>
    <t>3.1. Forgalomképtelen befektetett pénzügyi eszközök értékhelyesbítése</t>
  </si>
  <si>
    <t>3.2. Nemzetgazdasági szempontból kiemelt jelentőségű befektetett pénzügyi 
       eszközök értékhelyesbítése</t>
  </si>
  <si>
    <t>3.3. Korlátozottan forgalomképes befektetett pénzügyi eszközök értékhelyesbítése</t>
  </si>
  <si>
    <t>3.4. Üzleti befektetett pénzügyi eszközök értékhelyesbítése</t>
  </si>
  <si>
    <t>IV. Koncesszióba, vagyonkezelésbe adott eszközök</t>
  </si>
  <si>
    <t>A) NEMZETI VAGYONBA TARTOZÓ BEFEKTETETT ESZKÖZÖK 
     (01+02+28+44)</t>
  </si>
  <si>
    <t>I. Készletek</t>
  </si>
  <si>
    <t>II. Értékpapírok</t>
  </si>
  <si>
    <t>B) NEMZETI VAGYONBA TARTOZÓ FORGÓESZKÖZÖK (46+47)</t>
  </si>
  <si>
    <t>I. Lekötött bankbetétek</t>
  </si>
  <si>
    <t>II. Pénztárak, csekkek, betétkönyvek</t>
  </si>
  <si>
    <t>III. Forintszámlák</t>
  </si>
  <si>
    <t>IV. Devizaszámlák</t>
  </si>
  <si>
    <t>C) PÉNZESZKÖZÖK (49+50+51+52)</t>
  </si>
  <si>
    <t>I. Költségvetési évben esedékes követelések</t>
  </si>
  <si>
    <t>II. Költségvetési évet követően esedékes követelések</t>
  </si>
  <si>
    <t>III. Követelés jellegű sajátos elszámolások</t>
  </si>
  <si>
    <t>D) KÖVETELÉSEK (54+55+56)</t>
  </si>
  <si>
    <t>I. December havi illetmények, munkabérek elszámolása</t>
  </si>
  <si>
    <t>II. Utalványok, bérletek és más hasonló, készpénz-helyettesítő fizetési 
     eszköznek nem minősülő eszközök elszámolásai</t>
  </si>
  <si>
    <t>E) EGYÉB SAJÁTOS ESZKÖZOLDALI ELSZÁMOLÁSOK (58+59)</t>
  </si>
  <si>
    <t>F) AKTÍV IDŐBELI ELHATÁROLÁSOK</t>
  </si>
  <si>
    <t>ESZKÖZÖK ÖSSZESEN  (45+48+53+57+60+61)</t>
  </si>
  <si>
    <t xml:space="preserve">A </t>
  </si>
  <si>
    <t>I. Nemzeti vagyon induláskori értéke</t>
  </si>
  <si>
    <t>II. Nemzeti vagyon változásai</t>
  </si>
  <si>
    <t>III. Egyéb eszközök induláskori értéke és változásai</t>
  </si>
  <si>
    <t>IV. Felhalmozott eredmény</t>
  </si>
  <si>
    <t>V. Eszközök értékhelyesbítésének forrása</t>
  </si>
  <si>
    <t>VI. Mérleg szerinti eredmény</t>
  </si>
  <si>
    <t>G) SAJÁT TŐKE (01+….+06)</t>
  </si>
  <si>
    <t>II. Költségvetési évet követően esedékes kötelezettségek</t>
  </si>
  <si>
    <t>III. Kötelezettség jellegű sajátos elszámolások</t>
  </si>
  <si>
    <t>H) KÖTELEZETTSÉGEK (08+09+10)</t>
  </si>
  <si>
    <t>I) KINCSTÁRI SZÁMLAVEZETÉSSEL KAPCSOLATOS ELSZÁMOLÁSOK</t>
  </si>
  <si>
    <t>J) PASSZÍV IDŐBELI ELHATÁROLÁSOK</t>
  </si>
  <si>
    <t>FORRÁSOK ÖSSZESEN  (07+11+12+13)</t>
  </si>
  <si>
    <t>5.-ből EU-s támogatás</t>
  </si>
  <si>
    <t>Módosított ei.</t>
  </si>
  <si>
    <t>Eredeti ei.</t>
  </si>
  <si>
    <t>7.5.</t>
  </si>
  <si>
    <t>Irányító szervi támogatás folyósítása (intézményfinanszírozás)</t>
  </si>
  <si>
    <t>Belföldi finanszírozás kiadásai (7.1. + … + 7.5.)</t>
  </si>
  <si>
    <t>Éves engedélyezett létszám előirányzat (fő)</t>
  </si>
  <si>
    <t xml:space="preserve">Kötelező feladatok </t>
  </si>
  <si>
    <t>Éves engedélyezett létszám előirányzat  (fő)</t>
  </si>
  <si>
    <t xml:space="preserve">Önként vállalt feladatok </t>
  </si>
  <si>
    <t>Államigazgatási feladatok</t>
  </si>
  <si>
    <t xml:space="preserve"> - 2.3-ból EU-s támogatás</t>
  </si>
  <si>
    <t>- 4.2-ből EU-s támogatás</t>
  </si>
  <si>
    <t>KÖLTSÉGVETÉSI BEVÉTELEK ÖSSZESEN: (1.+…+7.)</t>
  </si>
  <si>
    <t xml:space="preserve"> - 2.3-ból EU-s forrásból tám. megvalósuló programok, projektek kiadásai</t>
  </si>
  <si>
    <t>Önként vállalt feladatok</t>
  </si>
  <si>
    <t xml:space="preserve"> - 2.3.-ból EU-s támogatás</t>
  </si>
  <si>
    <t>- 4.2.-ből EU-s támogatás</t>
  </si>
  <si>
    <t xml:space="preserve"> - 2.3.-ból EU-s forrásból tám. megvalósuló programok, projektek kiadásai</t>
  </si>
  <si>
    <t>Költségvetési maradvány összege</t>
  </si>
  <si>
    <t>Intézményt megillető maradvány</t>
  </si>
  <si>
    <t>Jóváhagyott</t>
  </si>
  <si>
    <t>Jóváhagyott-ból működési</t>
  </si>
  <si>
    <t>Jóváhagyott-ból felhalmozási</t>
  </si>
  <si>
    <t>Államigazgataási feladatok</t>
  </si>
  <si>
    <t>Kötelező feladatok</t>
  </si>
  <si>
    <t xml:space="preserve">Államigazgatási feladatok </t>
  </si>
  <si>
    <t>Hitel-, kölcsönfelvétel államháztartáson kívülről  (10.1.+…+10.3.)</t>
  </si>
  <si>
    <t>J=(F+…+I)</t>
  </si>
  <si>
    <t>Összesen (1+8)</t>
  </si>
  <si>
    <t>„0”-ra leírt eszközök</t>
  </si>
  <si>
    <t>Használatban lévő kisértékű immateriális javak</t>
  </si>
  <si>
    <t>Használatban lévő kisértékű tárgyi eszközök</t>
  </si>
  <si>
    <t>Készletek</t>
  </si>
  <si>
    <t>01 számlacsoportban nyilvántartott befektetett eszközök (6+…+9)</t>
  </si>
  <si>
    <t>Államháztartáson belüli vagyonkezelésbe adott eszközök</t>
  </si>
  <si>
    <t>Bérbe vett befektetett eszközök</t>
  </si>
  <si>
    <t>Letétbe, bizományba, üzemeltetésre átvett befektetett eszközök</t>
  </si>
  <si>
    <t> PPP konstrukcióban használt befektetett eszközök</t>
  </si>
  <si>
    <t> 02 számlacsoportban nyilvántartott készletek (11+…+13)</t>
  </si>
  <si>
    <t> Bérbe vett készletek</t>
  </si>
  <si>
    <t> Letétbe bizományba átvett készletek</t>
  </si>
  <si>
    <t> Intervenciós készletek</t>
  </si>
  <si>
    <t>Közgyűjtemény</t>
  </si>
  <si>
    <t> Saját gyűjteményben nyilvántartott kulturális javak</t>
  </si>
  <si>
    <t> Régészeti lelet</t>
  </si>
  <si>
    <t> Egyéb érték nélkül nyilvántartott eszközök</t>
  </si>
  <si>
    <t>Összesen (1+…+4)+5+10+14+(18+…+31):</t>
  </si>
  <si>
    <t>Gyűjtemény, régészeti lelet* (15+…+17)</t>
  </si>
  <si>
    <t>* Nvt. 1. § (2) bekezdés g) és h) pontja szerinti kulturális javak és régészeti eszközök</t>
  </si>
  <si>
    <t>Nyilvántartott függő követelések, kötelezettségek
(db)</t>
  </si>
  <si>
    <t>Támogatási célú előlegekkel kapcsolatos elszámolási követelések</t>
  </si>
  <si>
    <t>Egyéb függő követelések</t>
  </si>
  <si>
    <t>Biztos (jövőbeni) követelések</t>
  </si>
  <si>
    <t>Függő és biztos (jövőbeni) követelések (1+…+3)</t>
  </si>
  <si>
    <t>Kezességgel-, garanciavállalással kapcsolatos függő kötelezettségek</t>
  </si>
  <si>
    <t>Peres ügyekkel kapcsolatos függő kötelezettségek</t>
  </si>
  <si>
    <t>El nem ismert tartozások</t>
  </si>
  <si>
    <t>Támogatási célú előlegekkel kapcsolatos elszámolási kötelezettségek</t>
  </si>
  <si>
    <t>Egyéb függő kötelezettségek</t>
  </si>
  <si>
    <t>Függő kötelezettségek (5+…+9)</t>
  </si>
  <si>
    <t>Összesen (4+10)+(11+…+33):</t>
  </si>
  <si>
    <t>I. Költségvetési évben esedékes kötelezettségek</t>
  </si>
  <si>
    <t>Elvonás
(-)</t>
  </si>
  <si>
    <r>
      <t>E=(C</t>
    </r>
    <r>
      <rPr>
        <b/>
        <sz val="8"/>
        <rFont val="Arial"/>
        <family val="2"/>
        <charset val="238"/>
      </rPr>
      <t>-D</t>
    </r>
    <r>
      <rPr>
        <b/>
        <sz val="8"/>
        <rFont val="Times New Roman CE"/>
        <family val="1"/>
        <charset val="238"/>
      </rPr>
      <t>)</t>
    </r>
  </si>
  <si>
    <t>működési támogatás</t>
  </si>
  <si>
    <t>GEMARA</t>
  </si>
  <si>
    <t>Rendőrség</t>
  </si>
  <si>
    <t>Elszámolásból származó bevételek</t>
  </si>
  <si>
    <t>Államháztartáson belüli megelőlegezések visszavizetése</t>
  </si>
  <si>
    <t>Felhasználás 2014. XII.31.</t>
  </si>
  <si>
    <t>Összes teljesítés  2015. dec. 31-ig</t>
  </si>
  <si>
    <t xml:space="preserve"> 2015 .évi módosított előirányzat</t>
  </si>
  <si>
    <t xml:space="preserve"> 2015 .évi teljesítés</t>
  </si>
  <si>
    <t>4.mellélet a ../2016. (V…..) önkormányzati rendlethez</t>
  </si>
  <si>
    <t>Elszámolásból származó bevétel</t>
  </si>
  <si>
    <t>Egyéb korrekciós tételek (+;-)</t>
  </si>
  <si>
    <t>Lakóház vásárlás</t>
  </si>
  <si>
    <t>Falugondnoki busz vásárlás</t>
  </si>
  <si>
    <t>Motorfűrész, lombszívó</t>
  </si>
  <si>
    <t xml:space="preserve"> forintban</t>
  </si>
  <si>
    <t>Adatok:  forintban!</t>
  </si>
  <si>
    <t>forintban !</t>
  </si>
  <si>
    <t xml:space="preserve">  forintban !</t>
  </si>
  <si>
    <t>Összeg  ( Ft )</t>
  </si>
  <si>
    <t>Adatok: forintban!</t>
  </si>
  <si>
    <t>Kommunális adó</t>
  </si>
  <si>
    <t>Idegenforgalmi adó</t>
  </si>
  <si>
    <t>Iparűzési  adó</t>
  </si>
  <si>
    <t>Talajterhelési adó</t>
  </si>
  <si>
    <t>4.5.</t>
  </si>
  <si>
    <t>4.6.</t>
  </si>
  <si>
    <t>4.7.</t>
  </si>
  <si>
    <t xml:space="preserve"> - az 1.5-ből: Előző évi elszámolásból származó befizetések</t>
  </si>
  <si>
    <t>Működési célú kvi támogatások és kiegészítő támogatások</t>
  </si>
  <si>
    <t>Biztosító által fizetett kártérítés</t>
  </si>
  <si>
    <t>Működési célú  kölségvetési támogatások és keg. Támogatások</t>
  </si>
  <si>
    <t>Iparűzési adó</t>
  </si>
  <si>
    <t>Talajterhelési díj</t>
  </si>
  <si>
    <t>5.11.</t>
  </si>
  <si>
    <t xml:space="preserve"> - az 1.5-ből: -Előző évi elszámolásból származó befizetések</t>
  </si>
  <si>
    <t>1.16.</t>
  </si>
  <si>
    <t xml:space="preserve">                  -Törvényi előíráson alapuló befizetések</t>
  </si>
  <si>
    <t>Közös Hivatal támogatása</t>
  </si>
  <si>
    <t>Kistérségi támogatás</t>
  </si>
  <si>
    <t>müködési támogatás</t>
  </si>
  <si>
    <t>tagdíj</t>
  </si>
  <si>
    <t>Kavics alapítványnak átadott pe</t>
  </si>
  <si>
    <t>Óvoda támogatás</t>
  </si>
  <si>
    <t>Pápai Vízműtől kapott bérleti díj átadása Nemesszalóknak</t>
  </si>
  <si>
    <t>támogatás</t>
  </si>
  <si>
    <t>Beruházási kiadások előirányzata felújításonként</t>
  </si>
  <si>
    <t>Beruházás</t>
  </si>
  <si>
    <t xml:space="preserve">    BURSA</t>
  </si>
  <si>
    <t xml:space="preserve">    Iskolai Alapítványnak adott támogatás</t>
  </si>
  <si>
    <t>2020. évi eredeti előirányzat BEVÉTELEK</t>
  </si>
  <si>
    <t>2020. évi</t>
  </si>
  <si>
    <t>Önkormányzatok gyermekétkeztetési feladatainak támogatása</t>
  </si>
  <si>
    <t>2020. évi eredeti előirányzat</t>
  </si>
  <si>
    <t>2020. évi módosított előirányzat</t>
  </si>
  <si>
    <t>2020. évi teljesítés</t>
  </si>
  <si>
    <t>Felhasználás 2020.  XII.31-ig</t>
  </si>
  <si>
    <t>Összes teljesítés 2020. XII.31-ig</t>
  </si>
  <si>
    <t>Faluház felújítási munkálatai</t>
  </si>
  <si>
    <t>Tárgyi eszköz beszerzés  (telefon, kerékpár, sporteszközök)</t>
  </si>
  <si>
    <t>Világháborús emlékmű</t>
  </si>
  <si>
    <t>Kerítés emlékmű köré</t>
  </si>
  <si>
    <t>Tervezett 
( Ft)</t>
  </si>
  <si>
    <t>Tényleges 
( Ft)</t>
  </si>
  <si>
    <t>MINDEGY-1 Alapítvány</t>
  </si>
  <si>
    <t>EFOP ösztödíj támogatás</t>
  </si>
  <si>
    <t>Polgárőrség</t>
  </si>
  <si>
    <t>ösztöndíj</t>
  </si>
  <si>
    <t>Pénzkészlet 2020. január 1-jén</t>
  </si>
  <si>
    <t>Záró pénzkészlet 2020 . december 31-én</t>
  </si>
  <si>
    <t>2020. év</t>
  </si>
  <si>
    <t>VAGYONKIMUTATÁS  a könyvviteli mérlegben értékkel szereplő eszközökről 2020.</t>
  </si>
  <si>
    <t xml:space="preserve">  forintban </t>
  </si>
  <si>
    <t>2. mellélet a 7/2021.(V.18.) önkormányzati rendelethez</t>
  </si>
  <si>
    <t>3. meléklet a 7/2021.(V.18.) önkormányzati rendelethez</t>
  </si>
  <si>
    <t>4. melléklet a 7/2021.(V.18.) önkormányzati rendelethez</t>
  </si>
  <si>
    <t>5. melléklet a  7/2021.(V.18.) önkormányzati rendelethez</t>
  </si>
  <si>
    <t>6. melléklet a 7/2021.(V.18.) önkormányzati rendelethez</t>
  </si>
  <si>
    <t>10. melléklet a 7/2021.(V.18.)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</si>
</sst>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F_t_-;\-* #,##0.00\ _F_t_-;_-* &quot;-&quot;??\ _F_t_-;_-@_-"/>
    <numFmt numFmtId="165" formatCode="#,###"/>
    <numFmt numFmtId="166" formatCode="#"/>
    <numFmt numFmtId="167" formatCode="_-* #,##0\ _F_t_-;\-* #,##0\ _F_t_-;_-* &quot;-&quot;??\ _F_t_-;_-@_-"/>
    <numFmt numFmtId="168" formatCode="#,##0.0"/>
    <numFmt numFmtId="169" formatCode="#,###__;\-#,###__"/>
    <numFmt numFmtId="170" formatCode="00"/>
    <numFmt numFmtId="171" formatCode="#,###\ _F_t;\-#,###\ _F_t"/>
    <numFmt numFmtId="172" formatCode="#,###__"/>
  </numFmts>
  <fonts count="67" x14ac:knownFonts="1">
    <font>
      <sz val="10"/>
      <name val="Times New Roman CE"/>
      <charset val="238"/>
    </font>
    <font>
      <sz val="10"/>
      <name val="Times New Roman CE"/>
      <charset val="238"/>
    </font>
    <font>
      <sz val="11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i/>
      <sz val="10"/>
      <name val="Times New Roman CE"/>
      <family val="1"/>
      <charset val="238"/>
    </font>
    <font>
      <i/>
      <sz val="11"/>
      <name val="Times New Roman CE"/>
      <family val="1"/>
      <charset val="238"/>
    </font>
    <font>
      <sz val="12"/>
      <name val="Times New Roman CE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10"/>
      <name val="Times New Roman CE"/>
      <family val="1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b/>
      <i/>
      <sz val="8"/>
      <name val="Times New Roman CE"/>
      <family val="1"/>
      <charset val="238"/>
    </font>
    <font>
      <b/>
      <sz val="12"/>
      <name val="Times New Roman CE"/>
      <charset val="238"/>
    </font>
    <font>
      <b/>
      <sz val="12"/>
      <color indexed="10"/>
      <name val="Times New Roman CE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b/>
      <sz val="11"/>
      <name val="Times New Roman CE"/>
      <charset val="238"/>
    </font>
    <font>
      <b/>
      <i/>
      <sz val="9"/>
      <name val="Times New Roman CE"/>
      <charset val="238"/>
    </font>
    <font>
      <b/>
      <sz val="14"/>
      <name val="Times New Roman CE"/>
      <charset val="238"/>
    </font>
    <font>
      <sz val="9"/>
      <name val="Times New Roman CE"/>
      <charset val="238"/>
    </font>
    <font>
      <b/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9"/>
      <color indexed="17"/>
      <name val="Times New Roman CE"/>
      <charset val="238"/>
    </font>
    <font>
      <sz val="10"/>
      <color indexed="17"/>
      <name val="Times New Roman CE"/>
      <charset val="238"/>
    </font>
    <font>
      <i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sz val="10"/>
      <name val="Times New Roman CE"/>
      <charset val="238"/>
    </font>
    <font>
      <sz val="12"/>
      <name val="Times New Roman"/>
      <family val="1"/>
      <charset val="238"/>
    </font>
    <font>
      <b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sz val="6"/>
      <name val="Times New Roman CE"/>
      <family val="1"/>
      <charset val="238"/>
    </font>
    <font>
      <b/>
      <sz val="12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9"/>
      <name val="Times New Roman CE"/>
      <family val="1"/>
      <charset val="238"/>
    </font>
    <font>
      <b/>
      <sz val="8"/>
      <name val="Times New Roman"/>
      <family val="1"/>
    </font>
    <font>
      <b/>
      <sz val="12"/>
      <color indexed="10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1"/>
      <name val="Times New Roman CE"/>
      <family val="1"/>
      <charset val="238"/>
    </font>
    <font>
      <sz val="10"/>
      <name val="Wingdings"/>
      <charset val="2"/>
    </font>
    <font>
      <b/>
      <sz val="8"/>
      <name val="Arial"/>
      <family val="2"/>
      <charset val="238"/>
    </font>
    <font>
      <b/>
      <i/>
      <sz val="4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3"/>
      <color indexed="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9"/>
      <name val="Times New Roman"/>
      <family val="1"/>
      <charset val="238"/>
    </font>
    <font>
      <sz val="8"/>
      <name val="Times New Roman"/>
      <family val="1"/>
    </font>
    <font>
      <sz val="10"/>
      <color rgb="FFFF0000"/>
      <name val="Times New Roman CE"/>
      <charset val="238"/>
    </font>
    <font>
      <sz val="8"/>
      <color rgb="FFFF0000"/>
      <name val="Times New Roman"/>
      <family val="1"/>
    </font>
    <font>
      <sz val="10"/>
      <color rgb="FFC00000"/>
      <name val="Times New Roman CE"/>
      <charset val="238"/>
    </font>
    <font>
      <b/>
      <i/>
      <sz val="8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lightHorizontal"/>
    </fill>
    <fill>
      <patternFill patternType="gray125">
        <bgColor indexed="47"/>
      </patternFill>
    </fill>
    <fill>
      <patternFill patternType="solid">
        <fgColor indexed="65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4" fillId="0" borderId="0"/>
    <xf numFmtId="0" fontId="41" fillId="0" borderId="0"/>
    <xf numFmtId="9" fontId="1" fillId="0" borderId="0" applyFont="0" applyFill="0" applyBorder="0" applyAlignment="0" applyProtection="0"/>
  </cellStyleXfs>
  <cellXfs count="867">
    <xf numFmtId="0" fontId="0" fillId="0" borderId="0" xfId="0"/>
    <xf numFmtId="0" fontId="0" fillId="0" borderId="0" xfId="0" applyFill="1" applyAlignment="1">
      <alignment vertical="center" wrapText="1"/>
    </xf>
    <xf numFmtId="165" fontId="18" fillId="0" borderId="1" xfId="0" applyNumberFormat="1" applyFont="1" applyFill="1" applyBorder="1" applyAlignment="1" applyProtection="1">
      <alignment vertical="center" wrapText="1"/>
      <protection locked="0"/>
    </xf>
    <xf numFmtId="165" fontId="18" fillId="0" borderId="2" xfId="0" applyNumberFormat="1" applyFont="1" applyFill="1" applyBorder="1" applyAlignment="1" applyProtection="1">
      <alignment vertical="center" wrapText="1"/>
      <protection locked="0"/>
    </xf>
    <xf numFmtId="165" fontId="0" fillId="0" borderId="0" xfId="0" applyNumberFormat="1" applyFill="1" applyAlignment="1">
      <alignment vertical="center" wrapText="1"/>
    </xf>
    <xf numFmtId="165" fontId="0" fillId="0" borderId="0" xfId="0" applyNumberFormat="1" applyFill="1" applyAlignment="1">
      <alignment horizontal="center" vertical="center" wrapText="1"/>
    </xf>
    <xf numFmtId="165" fontId="4" fillId="0" borderId="0" xfId="0" applyNumberFormat="1" applyFont="1" applyFill="1" applyAlignment="1">
      <alignment horizontal="center" vertical="center" wrapText="1"/>
    </xf>
    <xf numFmtId="165" fontId="18" fillId="0" borderId="3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0" xfId="0" applyFill="1"/>
    <xf numFmtId="0" fontId="0" fillId="0" borderId="0" xfId="0" applyFill="1" applyAlignment="1"/>
    <xf numFmtId="165" fontId="0" fillId="0" borderId="0" xfId="0" applyNumberFormat="1" applyFill="1" applyAlignment="1" applyProtection="1">
      <alignment vertical="center" wrapText="1"/>
    </xf>
    <xf numFmtId="1" fontId="18" fillId="0" borderId="1" xfId="0" applyNumberFormat="1" applyFont="1" applyFill="1" applyBorder="1" applyAlignment="1" applyProtection="1">
      <alignment vertical="center" wrapText="1"/>
      <protection locked="0"/>
    </xf>
    <xf numFmtId="165" fontId="0" fillId="0" borderId="4" xfId="0" applyNumberFormat="1" applyFill="1" applyBorder="1" applyAlignment="1" applyProtection="1">
      <alignment horizontal="center" vertical="center" wrapText="1"/>
      <protection locked="0"/>
    </xf>
    <xf numFmtId="165" fontId="18" fillId="0" borderId="5" xfId="0" applyNumberFormat="1" applyFont="1" applyFill="1" applyBorder="1" applyAlignment="1" applyProtection="1">
      <alignment horizontal="left" vertical="center" wrapText="1" indent="1"/>
      <protection locked="0"/>
    </xf>
    <xf numFmtId="1" fontId="18" fillId="0" borderId="2" xfId="0" applyNumberFormat="1" applyFont="1" applyFill="1" applyBorder="1" applyAlignment="1" applyProtection="1">
      <alignment vertical="center" wrapText="1"/>
      <protection locked="0"/>
    </xf>
    <xf numFmtId="165" fontId="17" fillId="0" borderId="6" xfId="0" applyNumberFormat="1" applyFont="1" applyFill="1" applyBorder="1" applyAlignment="1" applyProtection="1">
      <alignment vertical="center" wrapText="1"/>
    </xf>
    <xf numFmtId="165" fontId="17" fillId="0" borderId="7" xfId="0" applyNumberFormat="1" applyFont="1" applyFill="1" applyBorder="1" applyAlignment="1" applyProtection="1">
      <alignment vertical="center" wrapText="1"/>
    </xf>
    <xf numFmtId="165" fontId="4" fillId="0" borderId="0" xfId="0" applyNumberFormat="1" applyFont="1" applyFill="1" applyAlignment="1">
      <alignment vertical="center" wrapText="1"/>
    </xf>
    <xf numFmtId="165" fontId="9" fillId="0" borderId="0" xfId="0" applyNumberFormat="1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165" fontId="17" fillId="2" borderId="6" xfId="0" applyNumberFormat="1" applyFont="1" applyFill="1" applyBorder="1" applyAlignment="1" applyProtection="1">
      <alignment vertical="center" wrapText="1"/>
    </xf>
    <xf numFmtId="0" fontId="0" fillId="0" borderId="0" xfId="0" applyFill="1" applyProtection="1">
      <protection locked="0"/>
    </xf>
    <xf numFmtId="165" fontId="26" fillId="0" borderId="1" xfId="0" applyNumberFormat="1" applyFont="1" applyFill="1" applyBorder="1" applyAlignment="1" applyProtection="1">
      <alignment vertical="center"/>
      <protection locked="0"/>
    </xf>
    <xf numFmtId="165" fontId="26" fillId="0" borderId="2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/>
    <xf numFmtId="165" fontId="0" fillId="0" borderId="0" xfId="0" applyNumberFormat="1" applyFill="1" applyAlignment="1" applyProtection="1">
      <alignment horizontal="center" vertical="center" wrapText="1"/>
    </xf>
    <xf numFmtId="165" fontId="7" fillId="0" borderId="8" xfId="0" applyNumberFormat="1" applyFont="1" applyFill="1" applyBorder="1" applyAlignment="1" applyProtection="1">
      <alignment horizontal="center" vertical="center" wrapText="1"/>
    </xf>
    <xf numFmtId="165" fontId="7" fillId="0" borderId="6" xfId="0" applyNumberFormat="1" applyFont="1" applyFill="1" applyBorder="1" applyAlignment="1" applyProtection="1">
      <alignment horizontal="center" vertical="center" wrapText="1"/>
    </xf>
    <xf numFmtId="165" fontId="7" fillId="0" borderId="8" xfId="0" applyNumberFormat="1" applyFont="1" applyFill="1" applyBorder="1" applyAlignment="1" applyProtection="1">
      <alignment horizontal="left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26" fillId="0" borderId="1" xfId="0" applyFont="1" applyFill="1" applyBorder="1" applyAlignment="1" applyProtection="1">
      <alignment vertical="center" wrapText="1"/>
    </xf>
    <xf numFmtId="0" fontId="0" fillId="0" borderId="0" xfId="0" applyFill="1" applyAlignment="1" applyProtection="1">
      <alignment vertical="center" wrapText="1"/>
    </xf>
    <xf numFmtId="0" fontId="26" fillId="0" borderId="3" xfId="0" applyFont="1" applyFill="1" applyBorder="1" applyAlignment="1" applyProtection="1">
      <alignment horizontal="center" vertical="center"/>
    </xf>
    <xf numFmtId="165" fontId="25" fillId="0" borderId="9" xfId="0" applyNumberFormat="1" applyFont="1" applyFill="1" applyBorder="1" applyAlignment="1" applyProtection="1">
      <alignment vertical="center"/>
    </xf>
    <xf numFmtId="0" fontId="26" fillId="0" borderId="5" xfId="0" applyFont="1" applyFill="1" applyBorder="1" applyAlignment="1" applyProtection="1">
      <alignment horizontal="center" vertical="center"/>
    </xf>
    <xf numFmtId="0" fontId="26" fillId="0" borderId="2" xfId="0" applyFont="1" applyFill="1" applyBorder="1" applyAlignment="1" applyProtection="1">
      <alignment vertical="center" wrapText="1"/>
    </xf>
    <xf numFmtId="165" fontId="25" fillId="0" borderId="6" xfId="0" applyNumberFormat="1" applyFont="1" applyFill="1" applyBorder="1" applyAlignment="1" applyProtection="1">
      <alignment vertical="center"/>
    </xf>
    <xf numFmtId="165" fontId="25" fillId="0" borderId="7" xfId="0" applyNumberFormat="1" applyFont="1" applyFill="1" applyBorder="1" applyAlignment="1" applyProtection="1">
      <alignment vertical="center"/>
    </xf>
    <xf numFmtId="165" fontId="5" fillId="0" borderId="0" xfId="0" applyNumberFormat="1" applyFont="1" applyFill="1" applyAlignment="1" applyProtection="1">
      <alignment horizontal="right" vertical="center"/>
    </xf>
    <xf numFmtId="165" fontId="29" fillId="0" borderId="10" xfId="0" applyNumberFormat="1" applyFont="1" applyFill="1" applyBorder="1" applyAlignment="1" applyProtection="1">
      <alignment horizontal="right" vertical="center" wrapText="1" indent="1"/>
    </xf>
    <xf numFmtId="165" fontId="25" fillId="0" borderId="6" xfId="0" applyNumberFormat="1" applyFont="1" applyFill="1" applyBorder="1" applyAlignment="1" applyProtection="1">
      <alignment horizontal="right" vertical="center" wrapText="1" indent="1"/>
      <protection locked="0"/>
    </xf>
    <xf numFmtId="0" fontId="40" fillId="0" borderId="0" xfId="0" applyFont="1" applyFill="1" applyAlignment="1" applyProtection="1">
      <alignment horizontal="left" vertical="center" wrapText="1"/>
    </xf>
    <xf numFmtId="0" fontId="40" fillId="0" borderId="0" xfId="0" applyFont="1" applyFill="1" applyAlignment="1" applyProtection="1">
      <alignment vertical="center" wrapText="1"/>
    </xf>
    <xf numFmtId="0" fontId="40" fillId="0" borderId="0" xfId="0" applyFont="1" applyFill="1" applyAlignment="1" applyProtection="1">
      <alignment horizontal="right" vertical="center" wrapText="1" indent="1"/>
    </xf>
    <xf numFmtId="165" fontId="31" fillId="0" borderId="11" xfId="6" applyNumberFormat="1" applyFont="1" applyFill="1" applyBorder="1" applyAlignment="1" applyProtection="1">
      <alignment vertical="center"/>
    </xf>
    <xf numFmtId="165" fontId="31" fillId="0" borderId="11" xfId="6" applyNumberFormat="1" applyFont="1" applyFill="1" applyBorder="1" applyAlignment="1" applyProtection="1"/>
    <xf numFmtId="0" fontId="7" fillId="0" borderId="12" xfId="6" applyFont="1" applyFill="1" applyBorder="1" applyAlignment="1" applyProtection="1">
      <alignment horizontal="center" vertical="center" wrapText="1"/>
    </xf>
    <xf numFmtId="0" fontId="7" fillId="0" borderId="13" xfId="6" applyFont="1" applyFill="1" applyBorder="1" applyAlignment="1" applyProtection="1">
      <alignment horizontal="center" vertical="center" wrapText="1"/>
    </xf>
    <xf numFmtId="165" fontId="17" fillId="0" borderId="14" xfId="0" applyNumberFormat="1" applyFont="1" applyFill="1" applyBorder="1" applyAlignment="1" applyProtection="1">
      <alignment horizontal="center" vertical="center" wrapText="1"/>
    </xf>
    <xf numFmtId="165" fontId="18" fillId="0" borderId="15" xfId="0" applyNumberFormat="1" applyFont="1" applyFill="1" applyBorder="1" applyAlignment="1" applyProtection="1">
      <alignment vertical="center" wrapText="1"/>
      <protection locked="0"/>
    </xf>
    <xf numFmtId="165" fontId="25" fillId="0" borderId="9" xfId="0" applyNumberFormat="1" applyFont="1" applyFill="1" applyBorder="1" applyAlignment="1" applyProtection="1">
      <alignment vertical="center" wrapText="1"/>
    </xf>
    <xf numFmtId="165" fontId="18" fillId="0" borderId="16" xfId="0" applyNumberFormat="1" applyFont="1" applyFill="1" applyBorder="1" applyAlignment="1" applyProtection="1">
      <alignment vertical="center" wrapText="1"/>
      <protection locked="0"/>
    </xf>
    <xf numFmtId="165" fontId="17" fillId="0" borderId="17" xfId="0" applyNumberFormat="1" applyFont="1" applyFill="1" applyBorder="1" applyAlignment="1">
      <alignment horizontal="center" vertical="center"/>
    </xf>
    <xf numFmtId="165" fontId="17" fillId="0" borderId="17" xfId="0" applyNumberFormat="1" applyFont="1" applyFill="1" applyBorder="1" applyAlignment="1">
      <alignment horizontal="center" vertical="center" wrapText="1"/>
    </xf>
    <xf numFmtId="165" fontId="17" fillId="0" borderId="18" xfId="0" applyNumberFormat="1" applyFont="1" applyFill="1" applyBorder="1" applyAlignment="1">
      <alignment horizontal="center" vertical="center"/>
    </xf>
    <xf numFmtId="165" fontId="17" fillId="0" borderId="19" xfId="0" applyNumberFormat="1" applyFont="1" applyFill="1" applyBorder="1" applyAlignment="1">
      <alignment horizontal="center" vertical="center"/>
    </xf>
    <xf numFmtId="165" fontId="17" fillId="0" borderId="19" xfId="0" applyNumberFormat="1" applyFont="1" applyFill="1" applyBorder="1" applyAlignment="1">
      <alignment horizontal="center" vertical="center" wrapText="1"/>
    </xf>
    <xf numFmtId="49" fontId="26" fillId="0" borderId="20" xfId="0" applyNumberFormat="1" applyFont="1" applyFill="1" applyBorder="1" applyAlignment="1">
      <alignment horizontal="left" vertical="center"/>
    </xf>
    <xf numFmtId="3" fontId="26" fillId="0" borderId="21" xfId="0" applyNumberFormat="1" applyFont="1" applyFill="1" applyBorder="1" applyAlignment="1" applyProtection="1">
      <alignment horizontal="right" vertical="center"/>
      <protection locked="0"/>
    </xf>
    <xf numFmtId="165" fontId="25" fillId="0" borderId="22" xfId="0" applyNumberFormat="1" applyFont="1" applyFill="1" applyBorder="1" applyAlignment="1">
      <alignment horizontal="right" vertical="center" wrapText="1"/>
    </xf>
    <xf numFmtId="49" fontId="29" fillId="0" borderId="23" xfId="0" quotePrefix="1" applyNumberFormat="1" applyFont="1" applyFill="1" applyBorder="1" applyAlignment="1">
      <alignment horizontal="left" vertical="center" indent="1"/>
    </xf>
    <xf numFmtId="3" fontId="29" fillId="0" borderId="24" xfId="0" applyNumberFormat="1" applyFont="1" applyFill="1" applyBorder="1" applyAlignment="1" applyProtection="1">
      <alignment horizontal="right" vertical="center"/>
      <protection locked="0"/>
    </xf>
    <xf numFmtId="3" fontId="29" fillId="0" borderId="24" xfId="0" applyNumberFormat="1" applyFont="1" applyFill="1" applyBorder="1" applyAlignment="1" applyProtection="1">
      <alignment horizontal="right" vertical="center" wrapText="1"/>
      <protection locked="0"/>
    </xf>
    <xf numFmtId="165" fontId="25" fillId="0" borderId="24" xfId="0" applyNumberFormat="1" applyFont="1" applyFill="1" applyBorder="1" applyAlignment="1">
      <alignment horizontal="right" vertical="center" wrapText="1"/>
    </xf>
    <xf numFmtId="49" fontId="26" fillId="0" borderId="23" xfId="0" applyNumberFormat="1" applyFont="1" applyFill="1" applyBorder="1" applyAlignment="1">
      <alignment horizontal="left" vertical="center"/>
    </xf>
    <xf numFmtId="3" fontId="26" fillId="0" borderId="24" xfId="0" applyNumberFormat="1" applyFont="1" applyFill="1" applyBorder="1" applyAlignment="1" applyProtection="1">
      <alignment horizontal="right" vertical="center"/>
      <protection locked="0"/>
    </xf>
    <xf numFmtId="49" fontId="26" fillId="0" borderId="25" xfId="0" applyNumberFormat="1" applyFont="1" applyFill="1" applyBorder="1" applyAlignment="1" applyProtection="1">
      <alignment horizontal="left" vertical="center"/>
      <protection locked="0"/>
    </xf>
    <xf numFmtId="3" fontId="26" fillId="0" borderId="26" xfId="0" applyNumberFormat="1" applyFont="1" applyFill="1" applyBorder="1" applyAlignment="1" applyProtection="1">
      <alignment horizontal="right" vertical="center"/>
      <protection locked="0"/>
    </xf>
    <xf numFmtId="49" fontId="25" fillId="0" borderId="27" xfId="0" applyNumberFormat="1" applyFont="1" applyFill="1" applyBorder="1" applyAlignment="1" applyProtection="1">
      <alignment horizontal="left" vertical="center" indent="1"/>
      <protection locked="0"/>
    </xf>
    <xf numFmtId="165" fontId="25" fillId="0" borderId="17" xfId="0" applyNumberFormat="1" applyFont="1" applyFill="1" applyBorder="1" applyAlignment="1">
      <alignment vertical="center"/>
    </xf>
    <xf numFmtId="4" fontId="18" fillId="0" borderId="17" xfId="0" applyNumberFormat="1" applyFont="1" applyFill="1" applyBorder="1" applyAlignment="1" applyProtection="1">
      <alignment vertical="center" wrapText="1"/>
      <protection locked="0"/>
    </xf>
    <xf numFmtId="49" fontId="25" fillId="0" borderId="28" xfId="0" applyNumberFormat="1" applyFont="1" applyFill="1" applyBorder="1" applyAlignment="1" applyProtection="1">
      <alignment vertical="center"/>
      <protection locked="0"/>
    </xf>
    <xf numFmtId="49" fontId="25" fillId="0" borderId="28" xfId="0" applyNumberFormat="1" applyFont="1" applyFill="1" applyBorder="1" applyAlignment="1" applyProtection="1">
      <alignment horizontal="right" vertical="center"/>
      <protection locked="0"/>
    </xf>
    <xf numFmtId="3" fontId="18" fillId="0" borderId="28" xfId="0" applyNumberFormat="1" applyFont="1" applyFill="1" applyBorder="1" applyAlignment="1" applyProtection="1">
      <alignment horizontal="right" vertical="center" wrapText="1"/>
      <protection locked="0"/>
    </xf>
    <xf numFmtId="49" fontId="25" fillId="0" borderId="11" xfId="0" applyNumberFormat="1" applyFont="1" applyFill="1" applyBorder="1" applyAlignment="1" applyProtection="1">
      <alignment vertical="center"/>
      <protection locked="0"/>
    </xf>
    <xf numFmtId="49" fontId="25" fillId="0" borderId="11" xfId="0" applyNumberFormat="1" applyFont="1" applyFill="1" applyBorder="1" applyAlignment="1" applyProtection="1">
      <alignment horizontal="right" vertical="center"/>
      <protection locked="0"/>
    </xf>
    <xf numFmtId="3" fontId="18" fillId="0" borderId="11" xfId="0" applyNumberFormat="1" applyFont="1" applyFill="1" applyBorder="1" applyAlignment="1" applyProtection="1">
      <alignment horizontal="right" vertical="center" wrapText="1"/>
      <protection locked="0"/>
    </xf>
    <xf numFmtId="49" fontId="26" fillId="0" borderId="29" xfId="0" applyNumberFormat="1" applyFont="1" applyFill="1" applyBorder="1" applyAlignment="1">
      <alignment horizontal="left" vertical="center"/>
    </xf>
    <xf numFmtId="3" fontId="26" fillId="0" borderId="21" xfId="0" applyNumberFormat="1" applyFont="1" applyFill="1" applyBorder="1" applyAlignment="1" applyProtection="1">
      <alignment horizontal="right" vertical="center" wrapText="1"/>
      <protection locked="0"/>
    </xf>
    <xf numFmtId="165" fontId="17" fillId="0" borderId="21" xfId="0" applyNumberFormat="1" applyFont="1" applyFill="1" applyBorder="1" applyAlignment="1" applyProtection="1">
      <alignment horizontal="right" vertical="center" wrapText="1"/>
    </xf>
    <xf numFmtId="49" fontId="26" fillId="0" borderId="3" xfId="0" applyNumberFormat="1" applyFont="1" applyFill="1" applyBorder="1" applyAlignment="1">
      <alignment horizontal="left" vertical="center"/>
    </xf>
    <xf numFmtId="3" fontId="26" fillId="0" borderId="24" xfId="0" applyNumberFormat="1" applyFont="1" applyFill="1" applyBorder="1" applyAlignment="1" applyProtection="1">
      <alignment horizontal="right" vertical="center" wrapText="1"/>
      <protection locked="0"/>
    </xf>
    <xf numFmtId="165" fontId="25" fillId="0" borderId="24" xfId="0" applyNumberFormat="1" applyFont="1" applyFill="1" applyBorder="1" applyAlignment="1" applyProtection="1">
      <alignment horizontal="right" vertical="center" wrapText="1"/>
    </xf>
    <xf numFmtId="49" fontId="26" fillId="0" borderId="3" xfId="0" applyNumberFormat="1" applyFont="1" applyFill="1" applyBorder="1" applyAlignment="1" applyProtection="1">
      <alignment horizontal="left" vertical="center"/>
      <protection locked="0"/>
    </xf>
    <xf numFmtId="49" fontId="26" fillId="0" borderId="5" xfId="0" applyNumberFormat="1" applyFont="1" applyFill="1" applyBorder="1" applyAlignment="1" applyProtection="1">
      <alignment horizontal="left" vertical="center"/>
      <protection locked="0"/>
    </xf>
    <xf numFmtId="3" fontId="26" fillId="0" borderId="26" xfId="0" applyNumberFormat="1" applyFont="1" applyFill="1" applyBorder="1" applyAlignment="1" applyProtection="1">
      <alignment horizontal="right" vertical="center" wrapText="1"/>
      <protection locked="0"/>
    </xf>
    <xf numFmtId="168" fontId="17" fillId="0" borderId="17" xfId="0" applyNumberFormat="1" applyFont="1" applyFill="1" applyBorder="1" applyAlignment="1">
      <alignment horizontal="left" vertical="center" wrapText="1" indent="1"/>
    </xf>
    <xf numFmtId="168" fontId="39" fillId="0" borderId="0" xfId="0" applyNumberFormat="1" applyFont="1" applyFill="1" applyBorder="1" applyAlignment="1">
      <alignment horizontal="left" vertical="center" wrapText="1"/>
    </xf>
    <xf numFmtId="165" fontId="25" fillId="0" borderId="17" xfId="0" applyNumberFormat="1" applyFont="1" applyFill="1" applyBorder="1" applyAlignment="1">
      <alignment horizontal="center" vertical="center" wrapText="1"/>
    </xf>
    <xf numFmtId="3" fontId="26" fillId="0" borderId="22" xfId="0" applyNumberFormat="1" applyFont="1" applyFill="1" applyBorder="1" applyAlignment="1" applyProtection="1">
      <alignment horizontal="right" vertical="center" wrapText="1"/>
      <protection locked="0"/>
    </xf>
    <xf numFmtId="3" fontId="26" fillId="0" borderId="30" xfId="0" applyNumberFormat="1" applyFont="1" applyFill="1" applyBorder="1" applyAlignment="1" applyProtection="1">
      <alignment horizontal="right" vertical="center" wrapText="1"/>
      <protection locked="0"/>
    </xf>
    <xf numFmtId="3" fontId="26" fillId="0" borderId="31" xfId="0" applyNumberFormat="1" applyFont="1" applyFill="1" applyBorder="1" applyAlignment="1" applyProtection="1">
      <alignment horizontal="right" vertical="center" wrapText="1"/>
      <protection locked="0"/>
    </xf>
    <xf numFmtId="165" fontId="25" fillId="0" borderId="17" xfId="0" applyNumberFormat="1" applyFont="1" applyFill="1" applyBorder="1" applyAlignment="1">
      <alignment horizontal="right" vertical="center" wrapText="1"/>
    </xf>
    <xf numFmtId="4" fontId="17" fillId="0" borderId="22" xfId="0" applyNumberFormat="1" applyFont="1" applyFill="1" applyBorder="1" applyAlignment="1">
      <alignment horizontal="right" vertical="center" wrapText="1"/>
    </xf>
    <xf numFmtId="4" fontId="17" fillId="0" borderId="24" xfId="0" applyNumberFormat="1" applyFont="1" applyFill="1" applyBorder="1" applyAlignment="1">
      <alignment horizontal="right" vertical="center" wrapText="1"/>
    </xf>
    <xf numFmtId="4" fontId="17" fillId="0" borderId="31" xfId="0" applyNumberFormat="1" applyFont="1" applyFill="1" applyBorder="1" applyAlignment="1">
      <alignment horizontal="right" vertical="center" wrapText="1"/>
    </xf>
    <xf numFmtId="0" fontId="7" fillId="0" borderId="32" xfId="0" applyFont="1" applyFill="1" applyBorder="1" applyAlignment="1" applyProtection="1">
      <alignment horizontal="center" vertical="center" wrapText="1"/>
    </xf>
    <xf numFmtId="165" fontId="18" fillId="0" borderId="33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12" xfId="6" applyNumberFormat="1" applyFont="1" applyFill="1" applyBorder="1" applyAlignment="1" applyProtection="1">
      <alignment horizontal="right" vertical="center" wrapText="1" indent="1"/>
      <protection locked="0"/>
    </xf>
    <xf numFmtId="165" fontId="24" fillId="0" borderId="6" xfId="0" applyNumberFormat="1" applyFont="1" applyBorder="1" applyAlignment="1" applyProtection="1">
      <alignment horizontal="right" vertical="center" wrapText="1" indent="1"/>
    </xf>
    <xf numFmtId="165" fontId="28" fillId="0" borderId="6" xfId="0" applyNumberFormat="1" applyFont="1" applyFill="1" applyBorder="1" applyAlignment="1" applyProtection="1">
      <alignment horizontal="right" vertical="center" wrapText="1" indent="1"/>
    </xf>
    <xf numFmtId="165" fontId="28" fillId="0" borderId="7" xfId="0" applyNumberFormat="1" applyFont="1" applyFill="1" applyBorder="1" applyAlignment="1" applyProtection="1">
      <alignment horizontal="right" vertical="center" wrapText="1" indent="1"/>
    </xf>
    <xf numFmtId="165" fontId="26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5" fontId="7" fillId="0" borderId="35" xfId="0" applyNumberFormat="1" applyFont="1" applyFill="1" applyBorder="1" applyAlignment="1" applyProtection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65" fontId="18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65" fontId="17" fillId="0" borderId="6" xfId="0" applyNumberFormat="1" applyFont="1" applyFill="1" applyBorder="1" applyAlignment="1" applyProtection="1">
      <alignment horizontal="right" vertical="center" wrapText="1" indent="1"/>
    </xf>
    <xf numFmtId="0" fontId="17" fillId="0" borderId="35" xfId="0" applyFont="1" applyFill="1" applyBorder="1" applyAlignment="1" applyProtection="1">
      <alignment horizontal="center" vertical="center" wrapText="1"/>
    </xf>
    <xf numFmtId="3" fontId="4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0" fontId="17" fillId="0" borderId="36" xfId="0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38" xfId="0" applyNumberFormat="1" applyFont="1" applyFill="1" applyBorder="1" applyAlignment="1" applyProtection="1">
      <alignment horizontal="right" vertical="center" wrapText="1" indent="1"/>
      <protection locked="0"/>
    </xf>
    <xf numFmtId="165" fontId="7" fillId="0" borderId="17" xfId="0" applyNumberFormat="1" applyFont="1" applyFill="1" applyBorder="1" applyAlignment="1">
      <alignment horizontal="center" vertical="center" wrapText="1"/>
    </xf>
    <xf numFmtId="165" fontId="0" fillId="0" borderId="0" xfId="0" applyNumberFormat="1" applyFill="1" applyAlignment="1" applyProtection="1">
      <alignment horizontal="center" vertical="center" wrapText="1"/>
      <protection locked="0"/>
    </xf>
    <xf numFmtId="165" fontId="0" fillId="0" borderId="0" xfId="0" applyNumberFormat="1" applyFill="1" applyAlignment="1" applyProtection="1">
      <alignment vertical="center" wrapText="1"/>
      <protection locked="0"/>
    </xf>
    <xf numFmtId="165" fontId="5" fillId="0" borderId="0" xfId="0" applyNumberFormat="1" applyFont="1" applyFill="1" applyAlignment="1" applyProtection="1">
      <alignment horizontal="right" vertical="center"/>
      <protection locked="0"/>
    </xf>
    <xf numFmtId="165" fontId="7" fillId="0" borderId="39" xfId="0" applyNumberFormat="1" applyFont="1" applyFill="1" applyBorder="1" applyAlignment="1" applyProtection="1">
      <alignment horizontal="centerContinuous" vertical="center"/>
    </xf>
    <xf numFmtId="165" fontId="7" fillId="0" borderId="40" xfId="0" applyNumberFormat="1" applyFont="1" applyFill="1" applyBorder="1" applyAlignment="1" applyProtection="1">
      <alignment horizontal="centerContinuous" vertical="center"/>
    </xf>
    <xf numFmtId="165" fontId="7" fillId="0" borderId="41" xfId="0" applyNumberFormat="1" applyFont="1" applyFill="1" applyBorder="1" applyAlignment="1" applyProtection="1">
      <alignment horizontal="centerContinuous" vertical="center"/>
    </xf>
    <xf numFmtId="165" fontId="42" fillId="0" borderId="0" xfId="0" applyNumberFormat="1" applyFont="1" applyFill="1" applyAlignment="1">
      <alignment vertical="center"/>
    </xf>
    <xf numFmtId="165" fontId="7" fillId="0" borderId="14" xfId="0" applyNumberFormat="1" applyFont="1" applyFill="1" applyBorder="1" applyAlignment="1" applyProtection="1">
      <alignment horizontal="center" vertical="center"/>
    </xf>
    <xf numFmtId="165" fontId="7" fillId="0" borderId="42" xfId="0" applyNumberFormat="1" applyFont="1" applyFill="1" applyBorder="1" applyAlignment="1" applyProtection="1">
      <alignment horizontal="center" vertical="center"/>
    </xf>
    <xf numFmtId="165" fontId="7" fillId="0" borderId="13" xfId="0" applyNumberFormat="1" applyFont="1" applyFill="1" applyBorder="1" applyAlignment="1" applyProtection="1">
      <alignment horizontal="center" vertical="center" wrapText="1"/>
    </xf>
    <xf numFmtId="165" fontId="42" fillId="0" borderId="0" xfId="0" applyNumberFormat="1" applyFont="1" applyFill="1" applyAlignment="1">
      <alignment horizontal="center" vertical="center"/>
    </xf>
    <xf numFmtId="165" fontId="17" fillId="0" borderId="6" xfId="0" applyNumberFormat="1" applyFont="1" applyFill="1" applyBorder="1" applyAlignment="1" applyProtection="1">
      <alignment horizontal="center" vertical="center" wrapText="1"/>
    </xf>
    <xf numFmtId="165" fontId="17" fillId="0" borderId="0" xfId="0" applyNumberFormat="1" applyFont="1" applyFill="1" applyAlignment="1">
      <alignment horizontal="center" vertical="center" wrapText="1"/>
    </xf>
    <xf numFmtId="165" fontId="17" fillId="0" borderId="43" xfId="0" applyNumberFormat="1" applyFont="1" applyFill="1" applyBorder="1" applyAlignment="1" applyProtection="1">
      <alignment horizontal="right" vertical="center" wrapText="1" indent="1"/>
    </xf>
    <xf numFmtId="165" fontId="25" fillId="0" borderId="33" xfId="0" applyNumberFormat="1" applyFont="1" applyFill="1" applyBorder="1" applyAlignment="1" applyProtection="1">
      <alignment horizontal="left" vertical="center" wrapText="1" indent="1"/>
    </xf>
    <xf numFmtId="1" fontId="28" fillId="2" borderId="33" xfId="0" applyNumberFormat="1" applyFont="1" applyFill="1" applyBorder="1" applyAlignment="1" applyProtection="1">
      <alignment horizontal="center" vertical="center" wrapText="1"/>
    </xf>
    <xf numFmtId="165" fontId="25" fillId="0" borderId="33" xfId="0" applyNumberFormat="1" applyFont="1" applyFill="1" applyBorder="1" applyAlignment="1" applyProtection="1">
      <alignment vertical="center" wrapText="1"/>
    </xf>
    <xf numFmtId="165" fontId="25" fillId="0" borderId="39" xfId="0" applyNumberFormat="1" applyFont="1" applyFill="1" applyBorder="1" applyAlignment="1" applyProtection="1">
      <alignment vertical="center" wrapText="1"/>
    </xf>
    <xf numFmtId="165" fontId="25" fillId="0" borderId="22" xfId="0" applyNumberFormat="1" applyFont="1" applyFill="1" applyBorder="1" applyAlignment="1" applyProtection="1">
      <alignment vertical="center" wrapText="1"/>
    </xf>
    <xf numFmtId="165" fontId="17" fillId="0" borderId="3" xfId="0" applyNumberFormat="1" applyFont="1" applyFill="1" applyBorder="1" applyAlignment="1" applyProtection="1">
      <alignment horizontal="right" vertical="center" wrapText="1" indent="1"/>
    </xf>
    <xf numFmtId="165" fontId="18" fillId="0" borderId="1" xfId="0" applyNumberFormat="1" applyFont="1" applyFill="1" applyBorder="1" applyAlignment="1" applyProtection="1">
      <alignment horizontal="left" vertical="center" wrapText="1" indent="1"/>
      <protection locked="0"/>
    </xf>
    <xf numFmtId="1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165" fontId="18" fillId="0" borderId="24" xfId="0" applyNumberFormat="1" applyFont="1" applyFill="1" applyBorder="1" applyAlignment="1" applyProtection="1">
      <alignment vertical="center" wrapText="1"/>
    </xf>
    <xf numFmtId="165" fontId="25" fillId="0" borderId="1" xfId="0" applyNumberFormat="1" applyFont="1" applyFill="1" applyBorder="1" applyAlignment="1" applyProtection="1">
      <alignment horizontal="left" vertical="center" wrapText="1" indent="1"/>
    </xf>
    <xf numFmtId="1" fontId="28" fillId="2" borderId="1" xfId="0" applyNumberFormat="1" applyFont="1" applyFill="1" applyBorder="1" applyAlignment="1" applyProtection="1">
      <alignment horizontal="center" vertical="center" wrapText="1"/>
    </xf>
    <xf numFmtId="165" fontId="25" fillId="0" borderId="1" xfId="0" applyNumberFormat="1" applyFont="1" applyFill="1" applyBorder="1" applyAlignment="1" applyProtection="1">
      <alignment vertical="center" wrapText="1"/>
    </xf>
    <xf numFmtId="165" fontId="25" fillId="0" borderId="15" xfId="0" applyNumberFormat="1" applyFont="1" applyFill="1" applyBorder="1" applyAlignment="1" applyProtection="1">
      <alignment vertical="center" wrapText="1"/>
    </xf>
    <xf numFmtId="165" fontId="25" fillId="0" borderId="24" xfId="0" applyNumberFormat="1" applyFont="1" applyFill="1" applyBorder="1" applyAlignment="1" applyProtection="1">
      <alignment vertical="center" wrapText="1"/>
    </xf>
    <xf numFmtId="165" fontId="17" fillId="0" borderId="1" xfId="0" applyNumberFormat="1" applyFont="1" applyFill="1" applyBorder="1" applyAlignment="1" applyProtection="1">
      <alignment horizontal="left" vertical="center" wrapText="1" indent="1"/>
    </xf>
    <xf numFmtId="165" fontId="17" fillId="0" borderId="4" xfId="0" applyNumberFormat="1" applyFont="1" applyFill="1" applyBorder="1" applyAlignment="1" applyProtection="1">
      <alignment horizontal="right" vertical="center" wrapText="1" indent="1"/>
    </xf>
    <xf numFmtId="165" fontId="25" fillId="0" borderId="10" xfId="0" applyNumberFormat="1" applyFont="1" applyFill="1" applyBorder="1" applyAlignment="1" applyProtection="1">
      <alignment horizontal="left" vertical="center" wrapText="1" indent="1"/>
    </xf>
    <xf numFmtId="1" fontId="28" fillId="2" borderId="2" xfId="0" applyNumberFormat="1" applyFont="1" applyFill="1" applyBorder="1" applyAlignment="1" applyProtection="1">
      <alignment horizontal="center" vertical="center" wrapText="1"/>
    </xf>
    <xf numFmtId="165" fontId="25" fillId="0" borderId="10" xfId="0" applyNumberFormat="1" applyFont="1" applyFill="1" applyBorder="1" applyAlignment="1" applyProtection="1">
      <alignment vertical="center" wrapText="1"/>
    </xf>
    <xf numFmtId="165" fontId="25" fillId="0" borderId="44" xfId="0" applyNumberFormat="1" applyFont="1" applyFill="1" applyBorder="1" applyAlignment="1" applyProtection="1">
      <alignment vertical="center" wrapText="1"/>
    </xf>
    <xf numFmtId="1" fontId="13" fillId="0" borderId="44" xfId="0" applyNumberFormat="1" applyFont="1" applyFill="1" applyBorder="1" applyAlignment="1" applyProtection="1">
      <alignment horizontal="center" vertical="center" wrapText="1"/>
      <protection locked="0"/>
    </xf>
    <xf numFmtId="165" fontId="18" fillId="0" borderId="10" xfId="0" applyNumberFormat="1" applyFont="1" applyFill="1" applyBorder="1" applyAlignment="1" applyProtection="1">
      <alignment vertical="center" wrapText="1"/>
      <protection locked="0"/>
    </xf>
    <xf numFmtId="165" fontId="18" fillId="0" borderId="44" xfId="0" applyNumberFormat="1" applyFont="1" applyFill="1" applyBorder="1" applyAlignment="1" applyProtection="1">
      <alignment vertical="center" wrapText="1"/>
      <protection locked="0"/>
    </xf>
    <xf numFmtId="165" fontId="17" fillId="0" borderId="8" xfId="0" applyNumberFormat="1" applyFont="1" applyFill="1" applyBorder="1" applyAlignment="1" applyProtection="1">
      <alignment horizontal="right" vertical="center" wrapText="1" indent="1"/>
    </xf>
    <xf numFmtId="165" fontId="17" fillId="0" borderId="6" xfId="0" applyNumberFormat="1" applyFont="1" applyFill="1" applyBorder="1" applyAlignment="1" applyProtection="1">
      <alignment horizontal="left" vertical="center" wrapText="1" indent="1"/>
    </xf>
    <xf numFmtId="1" fontId="18" fillId="2" borderId="45" xfId="0" applyNumberFormat="1" applyFont="1" applyFill="1" applyBorder="1" applyAlignment="1" applyProtection="1">
      <alignment vertical="center" wrapText="1"/>
    </xf>
    <xf numFmtId="165" fontId="25" fillId="0" borderId="6" xfId="0" applyNumberFormat="1" applyFont="1" applyFill="1" applyBorder="1" applyAlignment="1" applyProtection="1">
      <alignment vertical="center" wrapText="1"/>
    </xf>
    <xf numFmtId="165" fontId="25" fillId="0" borderId="45" xfId="0" applyNumberFormat="1" applyFont="1" applyFill="1" applyBorder="1" applyAlignment="1" applyProtection="1">
      <alignment vertical="center" wrapText="1"/>
    </xf>
    <xf numFmtId="165" fontId="25" fillId="0" borderId="17" xfId="0" applyNumberFormat="1" applyFont="1" applyFill="1" applyBorder="1" applyAlignment="1" applyProtection="1">
      <alignment vertical="center" wrapText="1"/>
    </xf>
    <xf numFmtId="165" fontId="9" fillId="0" borderId="0" xfId="0" applyNumberFormat="1" applyFont="1" applyFill="1" applyAlignment="1">
      <alignment horizontal="center" vertical="center" wrapText="1"/>
    </xf>
    <xf numFmtId="165" fontId="5" fillId="0" borderId="0" xfId="0" applyNumberFormat="1" applyFont="1" applyFill="1" applyAlignment="1">
      <alignment horizontal="right" vertical="center"/>
    </xf>
    <xf numFmtId="165" fontId="7" fillId="0" borderId="42" xfId="0" applyNumberFormat="1" applyFont="1" applyFill="1" applyBorder="1" applyAlignment="1">
      <alignment horizontal="center" vertical="center"/>
    </xf>
    <xf numFmtId="165" fontId="7" fillId="0" borderId="12" xfId="0" applyNumberFormat="1" applyFont="1" applyFill="1" applyBorder="1" applyAlignment="1">
      <alignment horizontal="center" vertical="center"/>
    </xf>
    <xf numFmtId="165" fontId="7" fillId="0" borderId="27" xfId="0" applyNumberFormat="1" applyFont="1" applyFill="1" applyBorder="1" applyAlignment="1">
      <alignment horizontal="center" vertical="center" wrapText="1"/>
    </xf>
    <xf numFmtId="165" fontId="7" fillId="0" borderId="45" xfId="0" applyNumberFormat="1" applyFont="1" applyFill="1" applyBorder="1" applyAlignment="1">
      <alignment horizontal="center" vertical="center" wrapText="1"/>
    </xf>
    <xf numFmtId="165" fontId="7" fillId="0" borderId="7" xfId="0" applyNumberFormat="1" applyFont="1" applyFill="1" applyBorder="1" applyAlignment="1">
      <alignment horizontal="center" vertical="center" wrapText="1"/>
    </xf>
    <xf numFmtId="165" fontId="42" fillId="0" borderId="0" xfId="0" applyNumberFormat="1" applyFont="1" applyFill="1" applyAlignment="1">
      <alignment horizontal="center" vertical="center" wrapText="1"/>
    </xf>
    <xf numFmtId="165" fontId="17" fillId="0" borderId="8" xfId="0" applyNumberFormat="1" applyFont="1" applyFill="1" applyBorder="1" applyAlignment="1">
      <alignment horizontal="right" vertical="center" wrapText="1" indent="1"/>
    </xf>
    <xf numFmtId="165" fontId="17" fillId="0" borderId="17" xfId="0" applyNumberFormat="1" applyFont="1" applyFill="1" applyBorder="1" applyAlignment="1">
      <alignment horizontal="left" vertical="center" wrapText="1" indent="1"/>
    </xf>
    <xf numFmtId="165" fontId="13" fillId="2" borderId="17" xfId="0" applyNumberFormat="1" applyFont="1" applyFill="1" applyBorder="1" applyAlignment="1">
      <alignment horizontal="left" vertical="center" wrapText="1" indent="2"/>
    </xf>
    <xf numFmtId="165" fontId="13" fillId="2" borderId="36" xfId="0" applyNumberFormat="1" applyFont="1" applyFill="1" applyBorder="1" applyAlignment="1">
      <alignment horizontal="left" vertical="center" wrapText="1" indent="2"/>
    </xf>
    <xf numFmtId="165" fontId="17" fillId="0" borderId="8" xfId="0" applyNumberFormat="1" applyFont="1" applyFill="1" applyBorder="1" applyAlignment="1">
      <alignment vertical="center" wrapText="1"/>
    </xf>
    <xf numFmtId="165" fontId="17" fillId="0" borderId="6" xfId="0" applyNumberFormat="1" applyFont="1" applyFill="1" applyBorder="1" applyAlignment="1">
      <alignment vertical="center" wrapText="1"/>
    </xf>
    <xf numFmtId="165" fontId="17" fillId="0" borderId="7" xfId="0" applyNumberFormat="1" applyFont="1" applyFill="1" applyBorder="1" applyAlignment="1">
      <alignment vertical="center" wrapText="1"/>
    </xf>
    <xf numFmtId="165" fontId="17" fillId="0" borderId="3" xfId="0" applyNumberFormat="1" applyFont="1" applyFill="1" applyBorder="1" applyAlignment="1">
      <alignment horizontal="right" vertical="center" wrapText="1" indent="1"/>
    </xf>
    <xf numFmtId="165" fontId="18" fillId="0" borderId="24" xfId="0" applyNumberFormat="1" applyFont="1" applyFill="1" applyBorder="1" applyAlignment="1" applyProtection="1">
      <alignment horizontal="left" vertical="center" wrapText="1" indent="1"/>
      <protection locked="0"/>
    </xf>
    <xf numFmtId="166" fontId="13" fillId="0" borderId="24" xfId="0" applyNumberFormat="1" applyFont="1" applyFill="1" applyBorder="1" applyAlignment="1" applyProtection="1">
      <alignment horizontal="right" vertical="center" wrapText="1" indent="2"/>
      <protection locked="0"/>
    </xf>
    <xf numFmtId="166" fontId="13" fillId="0" borderId="1" xfId="0" applyNumberFormat="1" applyFont="1" applyFill="1" applyBorder="1" applyAlignment="1" applyProtection="1">
      <alignment horizontal="right" vertical="center" wrapText="1" indent="2"/>
      <protection locked="0"/>
    </xf>
    <xf numFmtId="165" fontId="18" fillId="0" borderId="3" xfId="0" applyNumberFormat="1" applyFont="1" applyFill="1" applyBorder="1" applyAlignment="1" applyProtection="1">
      <alignment vertical="center" wrapText="1"/>
      <protection locked="0"/>
    </xf>
    <xf numFmtId="165" fontId="18" fillId="0" borderId="9" xfId="0" applyNumberFormat="1" applyFont="1" applyFill="1" applyBorder="1" applyAlignment="1" applyProtection="1">
      <alignment vertical="center" wrapText="1"/>
      <protection locked="0"/>
    </xf>
    <xf numFmtId="165" fontId="13" fillId="2" borderId="17" xfId="0" applyNumberFormat="1" applyFont="1" applyFill="1" applyBorder="1" applyAlignment="1">
      <alignment horizontal="right" vertical="center" wrapText="1" indent="2"/>
    </xf>
    <xf numFmtId="165" fontId="13" fillId="2" borderId="36" xfId="0" applyNumberFormat="1" applyFont="1" applyFill="1" applyBorder="1" applyAlignment="1">
      <alignment horizontal="right" vertical="center" wrapText="1" indent="2"/>
    </xf>
    <xf numFmtId="0" fontId="7" fillId="0" borderId="6" xfId="0" applyFont="1" applyFill="1" applyBorder="1" applyAlignment="1">
      <alignment horizontal="center" vertical="center" wrapText="1"/>
    </xf>
    <xf numFmtId="0" fontId="7" fillId="0" borderId="45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 applyProtection="1">
      <alignment vertical="center" wrapText="1"/>
      <protection locked="0"/>
    </xf>
    <xf numFmtId="165" fontId="26" fillId="0" borderId="15" xfId="0" applyNumberFormat="1" applyFont="1" applyFill="1" applyBorder="1" applyAlignment="1" applyProtection="1">
      <alignment vertical="center"/>
      <protection locked="0"/>
    </xf>
    <xf numFmtId="165" fontId="25" fillId="0" borderId="15" xfId="0" applyNumberFormat="1" applyFont="1" applyFill="1" applyBorder="1" applyAlignment="1" applyProtection="1">
      <alignment vertical="center"/>
    </xf>
    <xf numFmtId="165" fontId="26" fillId="0" borderId="16" xfId="0" applyNumberFormat="1" applyFont="1" applyFill="1" applyBorder="1" applyAlignment="1" applyProtection="1">
      <alignment vertical="center"/>
      <protection locked="0"/>
    </xf>
    <xf numFmtId="0" fontId="26" fillId="0" borderId="46" xfId="0" applyFont="1" applyFill="1" applyBorder="1" applyAlignment="1" applyProtection="1">
      <alignment horizontal="center" vertical="center"/>
    </xf>
    <xf numFmtId="0" fontId="26" fillId="0" borderId="12" xfId="0" applyFont="1" applyFill="1" applyBorder="1" applyAlignment="1" applyProtection="1">
      <alignment vertical="center" wrapText="1"/>
    </xf>
    <xf numFmtId="0" fontId="26" fillId="0" borderId="12" xfId="0" applyFont="1" applyFill="1" applyBorder="1" applyAlignment="1" applyProtection="1">
      <alignment vertical="center" wrapText="1"/>
      <protection locked="0"/>
    </xf>
    <xf numFmtId="165" fontId="26" fillId="0" borderId="12" xfId="0" applyNumberFormat="1" applyFont="1" applyFill="1" applyBorder="1" applyAlignment="1" applyProtection="1">
      <alignment vertical="center"/>
      <protection locked="0"/>
    </xf>
    <xf numFmtId="165" fontId="26" fillId="0" borderId="42" xfId="0" applyNumberFormat="1" applyFont="1" applyFill="1" applyBorder="1" applyAlignment="1" applyProtection="1">
      <alignment vertical="center"/>
      <protection locked="0"/>
    </xf>
    <xf numFmtId="165" fontId="25" fillId="0" borderId="45" xfId="0" applyNumberFormat="1" applyFont="1" applyFill="1" applyBorder="1" applyAlignment="1" applyProtection="1">
      <alignment vertical="center"/>
    </xf>
    <xf numFmtId="165" fontId="25" fillId="0" borderId="13" xfId="0" applyNumberFormat="1" applyFont="1" applyFill="1" applyBorder="1" applyAlignment="1" applyProtection="1">
      <alignment vertical="center"/>
    </xf>
    <xf numFmtId="165" fontId="27" fillId="0" borderId="6" xfId="0" applyNumberFormat="1" applyFont="1" applyFill="1" applyBorder="1" applyAlignment="1" applyProtection="1">
      <alignment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44" fillId="0" borderId="8" xfId="0" applyFont="1" applyFill="1" applyBorder="1" applyAlignment="1">
      <alignment horizontal="center" vertical="center" wrapText="1"/>
    </xf>
    <xf numFmtId="0" fontId="44" fillId="0" borderId="6" xfId="0" applyFont="1" applyFill="1" applyBorder="1" applyAlignment="1">
      <alignment horizontal="center" vertical="center" wrapText="1"/>
    </xf>
    <xf numFmtId="0" fontId="44" fillId="0" borderId="7" xfId="0" applyFont="1" applyFill="1" applyBorder="1" applyAlignment="1">
      <alignment horizontal="center" vertical="center" wrapText="1"/>
    </xf>
    <xf numFmtId="0" fontId="26" fillId="0" borderId="29" xfId="0" applyFont="1" applyFill="1" applyBorder="1" applyAlignment="1" applyProtection="1">
      <alignment horizontal="right" vertical="center" wrapText="1" indent="1"/>
    </xf>
    <xf numFmtId="0" fontId="23" fillId="0" borderId="47" xfId="0" applyFont="1" applyFill="1" applyBorder="1" applyAlignment="1" applyProtection="1">
      <alignment horizontal="left" vertical="center" wrapText="1" indent="1"/>
      <protection locked="0"/>
    </xf>
    <xf numFmtId="165" fontId="26" fillId="0" borderId="34" xfId="0" applyNumberFormat="1" applyFont="1" applyFill="1" applyBorder="1" applyAlignment="1" applyProtection="1">
      <alignment horizontal="right" vertical="center" wrapText="1" indent="2"/>
      <protection locked="0"/>
    </xf>
    <xf numFmtId="165" fontId="26" fillId="0" borderId="48" xfId="0" applyNumberFormat="1" applyFont="1" applyFill="1" applyBorder="1" applyAlignment="1" applyProtection="1">
      <alignment horizontal="right" vertical="center" wrapText="1" indent="2"/>
      <protection locked="0"/>
    </xf>
    <xf numFmtId="0" fontId="26" fillId="0" borderId="3" xfId="0" applyFont="1" applyFill="1" applyBorder="1" applyAlignment="1" applyProtection="1">
      <alignment horizontal="right" vertical="center" wrapText="1" indent="1"/>
    </xf>
    <xf numFmtId="0" fontId="23" fillId="0" borderId="49" xfId="0" applyFont="1" applyFill="1" applyBorder="1" applyAlignment="1" applyProtection="1">
      <alignment horizontal="left" vertical="center" wrapText="1" indent="1"/>
      <protection locked="0"/>
    </xf>
    <xf numFmtId="165" fontId="26" fillId="0" borderId="1" xfId="0" applyNumberFormat="1" applyFont="1" applyFill="1" applyBorder="1" applyAlignment="1" applyProtection="1">
      <alignment horizontal="right" vertical="center" wrapText="1" indent="2"/>
      <protection locked="0"/>
    </xf>
    <xf numFmtId="165" fontId="26" fillId="0" borderId="9" xfId="0" applyNumberFormat="1" applyFont="1" applyFill="1" applyBorder="1" applyAlignment="1" applyProtection="1">
      <alignment horizontal="right" vertical="center" wrapText="1" indent="2"/>
      <protection locked="0"/>
    </xf>
    <xf numFmtId="0" fontId="26" fillId="0" borderId="3" xfId="0" applyFont="1" applyFill="1" applyBorder="1" applyAlignment="1">
      <alignment horizontal="right" vertical="center" wrapText="1" indent="1"/>
    </xf>
    <xf numFmtId="0" fontId="23" fillId="0" borderId="49" xfId="0" applyFont="1" applyFill="1" applyBorder="1" applyAlignment="1" applyProtection="1">
      <alignment horizontal="left" vertical="center" wrapText="1" indent="8"/>
      <protection locked="0"/>
    </xf>
    <xf numFmtId="0" fontId="26" fillId="0" borderId="46" xfId="0" applyFont="1" applyFill="1" applyBorder="1" applyAlignment="1">
      <alignment horizontal="right" vertical="center" wrapText="1" indent="1"/>
    </xf>
    <xf numFmtId="165" fontId="26" fillId="0" borderId="12" xfId="0" applyNumberFormat="1" applyFont="1" applyFill="1" applyBorder="1" applyAlignment="1" applyProtection="1">
      <alignment horizontal="right" vertical="center" wrapText="1" indent="2"/>
      <protection locked="0"/>
    </xf>
    <xf numFmtId="165" fontId="26" fillId="0" borderId="13" xfId="0" applyNumberFormat="1" applyFont="1" applyFill="1" applyBorder="1" applyAlignment="1" applyProtection="1">
      <alignment horizontal="right" vertical="center" wrapText="1" indent="2"/>
      <protection locked="0"/>
    </xf>
    <xf numFmtId="0" fontId="0" fillId="0" borderId="0" xfId="0" applyFill="1" applyAlignment="1">
      <alignment horizontal="right" vertical="center" wrapText="1"/>
    </xf>
    <xf numFmtId="0" fontId="0" fillId="0" borderId="0" xfId="0" applyFill="1" applyAlignment="1">
      <alignment horizontal="center" vertical="center" wrapText="1"/>
    </xf>
    <xf numFmtId="0" fontId="43" fillId="0" borderId="0" xfId="0" applyFont="1" applyFill="1" applyAlignment="1">
      <alignment horizontal="right"/>
    </xf>
    <xf numFmtId="0" fontId="27" fillId="0" borderId="50" xfId="0" applyFont="1" applyFill="1" applyBorder="1" applyAlignment="1">
      <alignment horizontal="center" vertical="center" wrapText="1"/>
    </xf>
    <xf numFmtId="0" fontId="27" fillId="0" borderId="51" xfId="0" applyFont="1" applyFill="1" applyBorder="1" applyAlignment="1">
      <alignment horizontal="center" vertical="center"/>
    </xf>
    <xf numFmtId="0" fontId="27" fillId="0" borderId="32" xfId="0" applyFont="1" applyFill="1" applyBorder="1" applyAlignment="1">
      <alignment horizontal="center" vertical="center" wrapText="1"/>
    </xf>
    <xf numFmtId="0" fontId="27" fillId="0" borderId="52" xfId="0" applyFont="1" applyFill="1" applyBorder="1" applyAlignment="1">
      <alignment horizontal="center" vertical="center" wrapText="1"/>
    </xf>
    <xf numFmtId="0" fontId="26" fillId="0" borderId="43" xfId="0" applyFont="1" applyFill="1" applyBorder="1" applyAlignment="1">
      <alignment horizontal="right" vertical="center" indent="1"/>
    </xf>
    <xf numFmtId="0" fontId="26" fillId="0" borderId="3" xfId="0" applyFont="1" applyFill="1" applyBorder="1" applyAlignment="1">
      <alignment horizontal="right" vertical="center" indent="1"/>
    </xf>
    <xf numFmtId="0" fontId="26" fillId="0" borderId="1" xfId="0" applyFont="1" applyFill="1" applyBorder="1" applyAlignment="1" applyProtection="1">
      <alignment horizontal="left" vertical="center" indent="1"/>
      <protection locked="0"/>
    </xf>
    <xf numFmtId="3" fontId="26" fillId="0" borderId="15" xfId="0" applyNumberFormat="1" applyFont="1" applyFill="1" applyBorder="1" applyAlignment="1" applyProtection="1">
      <alignment horizontal="right" vertical="center"/>
      <protection locked="0"/>
    </xf>
    <xf numFmtId="3" fontId="26" fillId="0" borderId="9" xfId="0" applyNumberFormat="1" applyFont="1" applyFill="1" applyBorder="1" applyAlignment="1" applyProtection="1">
      <alignment horizontal="right" vertical="center"/>
      <protection locked="0"/>
    </xf>
    <xf numFmtId="0" fontId="26" fillId="0" borderId="5" xfId="0" applyFont="1" applyFill="1" applyBorder="1" applyAlignment="1">
      <alignment horizontal="right" vertical="center" indent="1"/>
    </xf>
    <xf numFmtId="0" fontId="26" fillId="0" borderId="2" xfId="0" applyFont="1" applyFill="1" applyBorder="1" applyAlignment="1" applyProtection="1">
      <alignment horizontal="left" vertical="center" indent="1"/>
      <protection locked="0"/>
    </xf>
    <xf numFmtId="3" fontId="26" fillId="0" borderId="16" xfId="0" applyNumberFormat="1" applyFont="1" applyFill="1" applyBorder="1" applyAlignment="1" applyProtection="1">
      <alignment horizontal="right" vertical="center"/>
      <protection locked="0"/>
    </xf>
    <xf numFmtId="3" fontId="26" fillId="0" borderId="53" xfId="0" applyNumberFormat="1" applyFont="1" applyFill="1" applyBorder="1" applyAlignment="1" applyProtection="1">
      <alignment horizontal="right" vertical="center"/>
      <protection locked="0"/>
    </xf>
    <xf numFmtId="0" fontId="0" fillId="0" borderId="6" xfId="0" applyFill="1" applyBorder="1" applyAlignment="1">
      <alignment vertical="center"/>
    </xf>
    <xf numFmtId="165" fontId="25" fillId="0" borderId="6" xfId="0" applyNumberFormat="1" applyFont="1" applyFill="1" applyBorder="1" applyAlignment="1">
      <alignment vertical="center" wrapText="1"/>
    </xf>
    <xf numFmtId="165" fontId="25" fillId="0" borderId="7" xfId="0" applyNumberFormat="1" applyFont="1" applyFill="1" applyBorder="1" applyAlignment="1">
      <alignment vertical="center" wrapText="1"/>
    </xf>
    <xf numFmtId="0" fontId="41" fillId="0" borderId="0" xfId="8" applyFill="1"/>
    <xf numFmtId="169" fontId="23" fillId="0" borderId="1" xfId="8" applyNumberFormat="1" applyFont="1" applyFill="1" applyBorder="1" applyAlignment="1" applyProtection="1">
      <alignment horizontal="right" vertical="center" wrapText="1"/>
      <protection locked="0"/>
    </xf>
    <xf numFmtId="169" fontId="23" fillId="0" borderId="9" xfId="8" applyNumberFormat="1" applyFont="1" applyFill="1" applyBorder="1" applyAlignment="1" applyProtection="1">
      <alignment horizontal="right" vertical="center" wrapText="1"/>
      <protection locked="0"/>
    </xf>
    <xf numFmtId="0" fontId="23" fillId="0" borderId="0" xfId="8" applyFont="1" applyFill="1"/>
    <xf numFmtId="0" fontId="41" fillId="0" borderId="0" xfId="8" applyFont="1" applyFill="1"/>
    <xf numFmtId="3" fontId="41" fillId="0" borderId="0" xfId="8" applyNumberFormat="1" applyFont="1" applyFill="1" applyAlignment="1">
      <alignment horizontal="center"/>
    </xf>
    <xf numFmtId="0" fontId="14" fillId="0" borderId="0" xfId="7" applyFill="1" applyAlignment="1" applyProtection="1">
      <alignment vertical="center" wrapText="1"/>
    </xf>
    <xf numFmtId="0" fontId="14" fillId="0" borderId="0" xfId="7" applyFill="1" applyAlignment="1" applyProtection="1">
      <alignment horizontal="center" vertical="center"/>
    </xf>
    <xf numFmtId="49" fontId="17" fillId="0" borderId="46" xfId="7" applyNumberFormat="1" applyFont="1" applyFill="1" applyBorder="1" applyAlignment="1" applyProtection="1">
      <alignment horizontal="center" vertical="center" wrapText="1"/>
    </xf>
    <xf numFmtId="49" fontId="17" fillId="0" borderId="12" xfId="7" applyNumberFormat="1" applyFont="1" applyFill="1" applyBorder="1" applyAlignment="1" applyProtection="1">
      <alignment horizontal="center" vertical="center"/>
    </xf>
    <xf numFmtId="49" fontId="17" fillId="0" borderId="13" xfId="7" applyNumberFormat="1" applyFont="1" applyFill="1" applyBorder="1" applyAlignment="1" applyProtection="1">
      <alignment horizontal="center" vertical="center"/>
    </xf>
    <xf numFmtId="49" fontId="13" fillId="0" borderId="0" xfId="7" applyNumberFormat="1" applyFont="1" applyFill="1" applyAlignment="1" applyProtection="1">
      <alignment horizontal="center" vertical="center"/>
    </xf>
    <xf numFmtId="170" fontId="18" fillId="0" borderId="34" xfId="7" applyNumberFormat="1" applyFont="1" applyFill="1" applyBorder="1" applyAlignment="1" applyProtection="1">
      <alignment horizontal="center" vertical="center"/>
    </xf>
    <xf numFmtId="171" fontId="18" fillId="0" borderId="48" xfId="7" applyNumberFormat="1" applyFont="1" applyFill="1" applyBorder="1" applyAlignment="1" applyProtection="1">
      <alignment vertical="center"/>
      <protection locked="0"/>
    </xf>
    <xf numFmtId="170" fontId="18" fillId="0" borderId="1" xfId="7" applyNumberFormat="1" applyFont="1" applyFill="1" applyBorder="1" applyAlignment="1" applyProtection="1">
      <alignment horizontal="center" vertical="center"/>
    </xf>
    <xf numFmtId="171" fontId="18" fillId="0" borderId="9" xfId="7" applyNumberFormat="1" applyFont="1" applyFill="1" applyBorder="1" applyAlignment="1" applyProtection="1">
      <alignment vertical="center"/>
      <protection locked="0"/>
    </xf>
    <xf numFmtId="171" fontId="17" fillId="0" borderId="9" xfId="7" applyNumberFormat="1" applyFont="1" applyFill="1" applyBorder="1" applyAlignment="1" applyProtection="1">
      <alignment vertical="center"/>
    </xf>
    <xf numFmtId="0" fontId="17" fillId="0" borderId="46" xfId="7" applyFont="1" applyFill="1" applyBorder="1" applyAlignment="1" applyProtection="1">
      <alignment horizontal="left" vertical="center" wrapText="1"/>
    </xf>
    <xf numFmtId="170" fontId="18" fillId="0" borderId="12" xfId="7" applyNumberFormat="1" applyFont="1" applyFill="1" applyBorder="1" applyAlignment="1" applyProtection="1">
      <alignment horizontal="center" vertical="center"/>
    </xf>
    <xf numFmtId="171" fontId="17" fillId="0" borderId="13" xfId="7" applyNumberFormat="1" applyFont="1" applyFill="1" applyBorder="1" applyAlignment="1" applyProtection="1">
      <alignment vertical="center"/>
    </xf>
    <xf numFmtId="0" fontId="41" fillId="0" borderId="0" xfId="8" applyFont="1" applyFill="1" applyAlignment="1"/>
    <xf numFmtId="0" fontId="16" fillId="0" borderId="0" xfId="7" applyFont="1" applyFill="1" applyAlignment="1" applyProtection="1">
      <alignment horizontal="center" vertical="center"/>
    </xf>
    <xf numFmtId="0" fontId="22" fillId="0" borderId="8" xfId="8" applyFont="1" applyFill="1" applyBorder="1" applyAlignment="1">
      <alignment horizontal="center" vertical="center"/>
    </xf>
    <xf numFmtId="0" fontId="22" fillId="0" borderId="6" xfId="8" applyFont="1" applyFill="1" applyBorder="1" applyAlignment="1">
      <alignment horizontal="center" vertical="center" wrapText="1"/>
    </xf>
    <xf numFmtId="0" fontId="22" fillId="0" borderId="7" xfId="8" applyFont="1" applyFill="1" applyBorder="1" applyAlignment="1">
      <alignment horizontal="center" vertical="center" wrapText="1"/>
    </xf>
    <xf numFmtId="0" fontId="23" fillId="0" borderId="29" xfId="8" applyFont="1" applyFill="1" applyBorder="1" applyAlignment="1" applyProtection="1">
      <alignment horizontal="left" indent="1"/>
      <protection locked="0"/>
    </xf>
    <xf numFmtId="0" fontId="23" fillId="0" borderId="34" xfId="8" applyFont="1" applyFill="1" applyBorder="1" applyAlignment="1">
      <alignment horizontal="right" indent="1"/>
    </xf>
    <xf numFmtId="3" fontId="23" fillId="0" borderId="34" xfId="8" applyNumberFormat="1" applyFont="1" applyFill="1" applyBorder="1" applyProtection="1">
      <protection locked="0"/>
    </xf>
    <xf numFmtId="3" fontId="23" fillId="0" borderId="48" xfId="8" applyNumberFormat="1" applyFont="1" applyFill="1" applyBorder="1" applyProtection="1">
      <protection locked="0"/>
    </xf>
    <xf numFmtId="0" fontId="23" fillId="0" borderId="3" xfId="8" applyFont="1" applyFill="1" applyBorder="1" applyAlignment="1" applyProtection="1">
      <alignment horizontal="left" indent="1"/>
      <protection locked="0"/>
    </xf>
    <xf numFmtId="0" fontId="23" fillId="0" borderId="1" xfId="8" applyFont="1" applyFill="1" applyBorder="1" applyAlignment="1">
      <alignment horizontal="right" indent="1"/>
    </xf>
    <xf numFmtId="3" fontId="23" fillId="0" borderId="1" xfId="8" applyNumberFormat="1" applyFont="1" applyFill="1" applyBorder="1" applyProtection="1">
      <protection locked="0"/>
    </xf>
    <xf numFmtId="3" fontId="23" fillId="0" borderId="9" xfId="8" applyNumberFormat="1" applyFont="1" applyFill="1" applyBorder="1" applyProtection="1">
      <protection locked="0"/>
    </xf>
    <xf numFmtId="0" fontId="23" fillId="0" borderId="3" xfId="8" applyFont="1" applyFill="1" applyBorder="1" applyProtection="1">
      <protection locked="0"/>
    </xf>
    <xf numFmtId="0" fontId="23" fillId="0" borderId="5" xfId="8" applyFont="1" applyFill="1" applyBorder="1" applyProtection="1">
      <protection locked="0"/>
    </xf>
    <xf numFmtId="0" fontId="23" fillId="0" borderId="2" xfId="8" applyFont="1" applyFill="1" applyBorder="1" applyAlignment="1">
      <alignment horizontal="right" indent="1"/>
    </xf>
    <xf numFmtId="3" fontId="23" fillId="0" borderId="2" xfId="8" applyNumberFormat="1" applyFont="1" applyFill="1" applyBorder="1" applyProtection="1">
      <protection locked="0"/>
    </xf>
    <xf numFmtId="3" fontId="23" fillId="0" borderId="53" xfId="8" applyNumberFormat="1" applyFont="1" applyFill="1" applyBorder="1" applyProtection="1">
      <protection locked="0"/>
    </xf>
    <xf numFmtId="3" fontId="23" fillId="0" borderId="54" xfId="8" applyNumberFormat="1" applyFont="1" applyFill="1" applyBorder="1"/>
    <xf numFmtId="0" fontId="50" fillId="0" borderId="0" xfId="8" applyFont="1" applyFill="1"/>
    <xf numFmtId="0" fontId="51" fillId="0" borderId="8" xfId="8" applyFont="1" applyFill="1" applyBorder="1" applyAlignment="1">
      <alignment horizontal="center" vertical="center"/>
    </xf>
    <xf numFmtId="0" fontId="51" fillId="0" borderId="6" xfId="8" applyFont="1" applyFill="1" applyBorder="1" applyAlignment="1">
      <alignment horizontal="center" vertical="center" wrapText="1"/>
    </xf>
    <xf numFmtId="0" fontId="51" fillId="0" borderId="7" xfId="8" applyFont="1" applyFill="1" applyBorder="1" applyAlignment="1">
      <alignment horizontal="center" vertical="center" wrapText="1"/>
    </xf>
    <xf numFmtId="0" fontId="23" fillId="0" borderId="46" xfId="8" applyFont="1" applyFill="1" applyBorder="1" applyAlignment="1" applyProtection="1">
      <alignment horizontal="left" indent="1"/>
      <protection locked="0"/>
    </xf>
    <xf numFmtId="0" fontId="23" fillId="0" borderId="12" xfId="8" applyFont="1" applyFill="1" applyBorder="1" applyAlignment="1">
      <alignment horizontal="right" indent="1"/>
    </xf>
    <xf numFmtId="3" fontId="23" fillId="0" borderId="12" xfId="8" applyNumberFormat="1" applyFont="1" applyFill="1" applyBorder="1" applyProtection="1">
      <protection locked="0"/>
    </xf>
    <xf numFmtId="3" fontId="23" fillId="0" borderId="13" xfId="8" applyNumberFormat="1" applyFont="1" applyFill="1" applyBorder="1" applyProtection="1">
      <protection locked="0"/>
    </xf>
    <xf numFmtId="0" fontId="50" fillId="0" borderId="0" xfId="0" applyFont="1" applyFill="1"/>
    <xf numFmtId="0" fontId="52" fillId="0" borderId="0" xfId="0" applyFont="1" applyFill="1" applyAlignment="1">
      <alignment horizontal="right"/>
    </xf>
    <xf numFmtId="0" fontId="42" fillId="0" borderId="0" xfId="0" applyFont="1" applyFill="1" applyAlignment="1">
      <alignment horizontal="center"/>
    </xf>
    <xf numFmtId="0" fontId="19" fillId="0" borderId="0" xfId="0" applyFont="1" applyFill="1" applyAlignment="1">
      <alignment horizontal="right"/>
    </xf>
    <xf numFmtId="0" fontId="4" fillId="0" borderId="8" xfId="0" applyFont="1" applyFill="1" applyBorder="1" applyAlignment="1">
      <alignment horizontal="center" vertical="center" wrapText="1"/>
    </xf>
    <xf numFmtId="0" fontId="42" fillId="0" borderId="6" xfId="0" applyFont="1" applyFill="1" applyBorder="1" applyAlignment="1">
      <alignment horizontal="center" vertical="center"/>
    </xf>
    <xf numFmtId="0" fontId="42" fillId="0" borderId="7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29" xfId="0" applyFill="1" applyBorder="1" applyAlignment="1">
      <alignment horizontal="center" vertical="center"/>
    </xf>
    <xf numFmtId="0" fontId="0" fillId="0" borderId="34" xfId="0" applyFill="1" applyBorder="1" applyAlignment="1" applyProtection="1">
      <alignment horizontal="left" vertical="center" wrapText="1" indent="1"/>
      <protection locked="0"/>
    </xf>
    <xf numFmtId="0" fontId="0" fillId="0" borderId="3" xfId="0" applyFill="1" applyBorder="1" applyAlignment="1">
      <alignment horizontal="center" vertical="center"/>
    </xf>
    <xf numFmtId="0" fontId="53" fillId="0" borderId="1" xfId="0" applyFont="1" applyFill="1" applyBorder="1" applyAlignment="1">
      <alignment horizontal="left" vertical="center" indent="5"/>
    </xf>
    <xf numFmtId="0" fontId="14" fillId="0" borderId="1" xfId="0" applyFont="1" applyFill="1" applyBorder="1" applyAlignment="1">
      <alignment horizontal="left" vertical="center" indent="1"/>
    </xf>
    <xf numFmtId="0" fontId="0" fillId="0" borderId="5" xfId="0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 indent="1"/>
    </xf>
    <xf numFmtId="0" fontId="0" fillId="0" borderId="43" xfId="0" applyFill="1" applyBorder="1" applyAlignment="1">
      <alignment horizontal="center" vertical="center"/>
    </xf>
    <xf numFmtId="0" fontId="0" fillId="0" borderId="33" xfId="0" applyFill="1" applyBorder="1" applyAlignment="1" applyProtection="1">
      <alignment horizontal="left" vertical="center" wrapText="1" indent="1"/>
      <protection locked="0"/>
    </xf>
    <xf numFmtId="0" fontId="0" fillId="0" borderId="46" xfId="0" applyFill="1" applyBorder="1" applyAlignment="1">
      <alignment horizontal="center" vertical="center"/>
    </xf>
    <xf numFmtId="0" fontId="53" fillId="0" borderId="12" xfId="0" applyFont="1" applyFill="1" applyBorder="1" applyAlignment="1">
      <alignment horizontal="left" vertical="center" indent="5"/>
    </xf>
    <xf numFmtId="0" fontId="25" fillId="0" borderId="8" xfId="0" applyFont="1" applyFill="1" applyBorder="1" applyAlignment="1">
      <alignment horizontal="right" vertical="center" wrapText="1" indent="1"/>
    </xf>
    <xf numFmtId="0" fontId="25" fillId="0" borderId="6" xfId="0" applyFont="1" applyFill="1" applyBorder="1" applyAlignment="1">
      <alignment vertical="center" wrapText="1"/>
    </xf>
    <xf numFmtId="165" fontId="25" fillId="0" borderId="6" xfId="0" applyNumberFormat="1" applyFont="1" applyFill="1" applyBorder="1" applyAlignment="1">
      <alignment horizontal="right" vertical="center" wrapText="1" indent="2"/>
    </xf>
    <xf numFmtId="165" fontId="25" fillId="0" borderId="7" xfId="0" applyNumberFormat="1" applyFont="1" applyFill="1" applyBorder="1" applyAlignment="1">
      <alignment horizontal="right" vertical="center" wrapText="1" indent="2"/>
    </xf>
    <xf numFmtId="0" fontId="0" fillId="0" borderId="0" xfId="0" applyProtection="1"/>
    <xf numFmtId="0" fontId="55" fillId="0" borderId="0" xfId="0" applyFont="1" applyAlignment="1" applyProtection="1">
      <alignment horizontal="right"/>
    </xf>
    <xf numFmtId="0" fontId="56" fillId="0" borderId="0" xfId="0" applyFont="1" applyAlignment="1" applyProtection="1">
      <alignment horizontal="center"/>
    </xf>
    <xf numFmtId="0" fontId="57" fillId="0" borderId="8" xfId="0" applyFont="1" applyBorder="1" applyAlignment="1" applyProtection="1">
      <alignment horizontal="center" vertical="center" wrapText="1"/>
    </xf>
    <xf numFmtId="0" fontId="56" fillId="0" borderId="6" xfId="0" applyFont="1" applyBorder="1" applyAlignment="1" applyProtection="1">
      <alignment horizontal="center" vertical="center" wrapText="1"/>
    </xf>
    <xf numFmtId="0" fontId="56" fillId="0" borderId="7" xfId="0" applyFont="1" applyBorder="1" applyAlignment="1" applyProtection="1">
      <alignment horizontal="center" vertical="center" wrapText="1"/>
    </xf>
    <xf numFmtId="0" fontId="56" fillId="0" borderId="29" xfId="0" applyFont="1" applyBorder="1" applyAlignment="1" applyProtection="1">
      <alignment horizontal="center" vertical="top" wrapText="1"/>
    </xf>
    <xf numFmtId="0" fontId="56" fillId="0" borderId="3" xfId="0" applyFont="1" applyBorder="1" applyAlignment="1" applyProtection="1">
      <alignment horizontal="center" vertical="top" wrapText="1"/>
    </xf>
    <xf numFmtId="0" fontId="56" fillId="0" borderId="5" xfId="0" applyFont="1" applyBorder="1" applyAlignment="1" applyProtection="1">
      <alignment horizontal="center" vertical="top" wrapText="1"/>
    </xf>
    <xf numFmtId="0" fontId="56" fillId="3" borderId="6" xfId="0" applyFont="1" applyFill="1" applyBorder="1" applyAlignment="1" applyProtection="1">
      <alignment horizontal="center" vertical="top" wrapText="1"/>
    </xf>
    <xf numFmtId="0" fontId="58" fillId="0" borderId="34" xfId="0" applyFont="1" applyBorder="1" applyAlignment="1" applyProtection="1">
      <alignment horizontal="left" vertical="top" wrapText="1"/>
      <protection locked="0"/>
    </xf>
    <xf numFmtId="0" fontId="58" fillId="0" borderId="1" xfId="0" applyFont="1" applyBorder="1" applyAlignment="1" applyProtection="1">
      <alignment horizontal="left" vertical="top" wrapText="1"/>
      <protection locked="0"/>
    </xf>
    <xf numFmtId="0" fontId="58" fillId="0" borderId="2" xfId="0" applyFont="1" applyBorder="1" applyAlignment="1" applyProtection="1">
      <alignment horizontal="left" vertical="top" wrapText="1"/>
      <protection locked="0"/>
    </xf>
    <xf numFmtId="9" fontId="58" fillId="0" borderId="34" xfId="9" applyFont="1" applyBorder="1" applyAlignment="1" applyProtection="1">
      <alignment horizontal="center" vertical="center" wrapText="1"/>
      <protection locked="0"/>
    </xf>
    <xf numFmtId="9" fontId="58" fillId="0" borderId="1" xfId="9" applyFont="1" applyBorder="1" applyAlignment="1" applyProtection="1">
      <alignment horizontal="center" vertical="center" wrapText="1"/>
      <protection locked="0"/>
    </xf>
    <xf numFmtId="9" fontId="58" fillId="0" borderId="2" xfId="9" applyFont="1" applyBorder="1" applyAlignment="1" applyProtection="1">
      <alignment horizontal="center" vertical="center" wrapText="1"/>
      <protection locked="0"/>
    </xf>
    <xf numFmtId="167" fontId="58" fillId="0" borderId="34" xfId="1" applyNumberFormat="1" applyFont="1" applyBorder="1" applyAlignment="1" applyProtection="1">
      <alignment horizontal="center" vertical="center" wrapText="1"/>
      <protection locked="0"/>
    </xf>
    <xf numFmtId="167" fontId="58" fillId="0" borderId="1" xfId="1" applyNumberFormat="1" applyFont="1" applyBorder="1" applyAlignment="1" applyProtection="1">
      <alignment horizontal="center" vertical="center" wrapText="1"/>
      <protection locked="0"/>
    </xf>
    <xf numFmtId="167" fontId="58" fillId="0" borderId="2" xfId="1" applyNumberFormat="1" applyFont="1" applyBorder="1" applyAlignment="1" applyProtection="1">
      <alignment horizontal="center" vertical="center" wrapText="1"/>
      <protection locked="0"/>
    </xf>
    <xf numFmtId="167" fontId="58" fillId="0" borderId="6" xfId="1" applyNumberFormat="1" applyFont="1" applyBorder="1" applyAlignment="1" applyProtection="1">
      <alignment horizontal="center" vertical="center" wrapText="1"/>
    </xf>
    <xf numFmtId="167" fontId="58" fillId="0" borderId="48" xfId="1" applyNumberFormat="1" applyFont="1" applyBorder="1" applyAlignment="1" applyProtection="1">
      <alignment horizontal="center" vertical="top" wrapText="1"/>
      <protection locked="0"/>
    </xf>
    <xf numFmtId="167" fontId="58" fillId="0" borderId="9" xfId="1" applyNumberFormat="1" applyFont="1" applyBorder="1" applyAlignment="1" applyProtection="1">
      <alignment horizontal="center" vertical="top" wrapText="1"/>
      <protection locked="0"/>
    </xf>
    <xf numFmtId="167" fontId="58" fillId="0" borderId="53" xfId="1" applyNumberFormat="1" applyFont="1" applyBorder="1" applyAlignment="1" applyProtection="1">
      <alignment horizontal="center" vertical="top" wrapText="1"/>
      <protection locked="0"/>
    </xf>
    <xf numFmtId="167" fontId="58" fillId="0" borderId="7" xfId="1" applyNumberFormat="1" applyFont="1" applyBorder="1" applyAlignment="1" applyProtection="1">
      <alignment horizontal="center" vertical="top" wrapText="1"/>
    </xf>
    <xf numFmtId="0" fontId="0" fillId="0" borderId="0" xfId="0" applyFill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 vertical="center" wrapText="1"/>
    </xf>
    <xf numFmtId="0" fontId="8" fillId="0" borderId="0" xfId="0" applyFont="1" applyFill="1" applyAlignment="1" applyProtection="1">
      <alignment vertical="center" wrapText="1"/>
    </xf>
    <xf numFmtId="0" fontId="18" fillId="0" borderId="29" xfId="0" applyFont="1" applyFill="1" applyBorder="1" applyAlignment="1" applyProtection="1">
      <alignment horizontal="right" vertical="center" wrapText="1" indent="1"/>
    </xf>
    <xf numFmtId="0" fontId="18" fillId="0" borderId="34" xfId="0" applyFont="1" applyFill="1" applyBorder="1" applyAlignment="1" applyProtection="1">
      <alignment horizontal="left" vertical="center" wrapText="1"/>
      <protection locked="0"/>
    </xf>
    <xf numFmtId="165" fontId="18" fillId="0" borderId="34" xfId="0" applyNumberFormat="1" applyFont="1" applyFill="1" applyBorder="1" applyAlignment="1" applyProtection="1">
      <alignment vertical="center" wrapText="1"/>
      <protection locked="0"/>
    </xf>
    <xf numFmtId="165" fontId="18" fillId="0" borderId="34" xfId="0" applyNumberFormat="1" applyFont="1" applyFill="1" applyBorder="1" applyAlignment="1" applyProtection="1">
      <alignment vertical="center" wrapText="1"/>
    </xf>
    <xf numFmtId="165" fontId="18" fillId="0" borderId="48" xfId="0" applyNumberFormat="1" applyFont="1" applyFill="1" applyBorder="1" applyAlignment="1" applyProtection="1">
      <alignment vertical="center" wrapText="1"/>
      <protection locked="0"/>
    </xf>
    <xf numFmtId="0" fontId="18" fillId="0" borderId="3" xfId="0" applyFont="1" applyFill="1" applyBorder="1" applyAlignment="1" applyProtection="1">
      <alignment horizontal="right" vertical="center" wrapText="1" indent="1"/>
    </xf>
    <xf numFmtId="0" fontId="18" fillId="0" borderId="1" xfId="0" applyFont="1" applyFill="1" applyBorder="1" applyAlignment="1" applyProtection="1">
      <alignment horizontal="left" vertical="center" wrapText="1"/>
      <protection locked="0"/>
    </xf>
    <xf numFmtId="0" fontId="18" fillId="0" borderId="2" xfId="0" applyFont="1" applyFill="1" applyBorder="1" applyAlignment="1" applyProtection="1">
      <alignment horizontal="left" vertical="center" wrapText="1"/>
      <protection locked="0"/>
    </xf>
    <xf numFmtId="165" fontId="18" fillId="0" borderId="53" xfId="0" applyNumberFormat="1" applyFont="1" applyFill="1" applyBorder="1" applyAlignment="1" applyProtection="1">
      <alignment vertical="center" wrapText="1"/>
      <protection locked="0"/>
    </xf>
    <xf numFmtId="0" fontId="7" fillId="0" borderId="27" xfId="0" applyFont="1" applyFill="1" applyBorder="1" applyAlignment="1" applyProtection="1">
      <alignment horizontal="center" vertical="center" wrapText="1"/>
    </xf>
    <xf numFmtId="0" fontId="7" fillId="0" borderId="51" xfId="0" applyFont="1" applyFill="1" applyBorder="1" applyAlignment="1" applyProtection="1">
      <alignment horizontal="center" vertical="center" wrapText="1"/>
    </xf>
    <xf numFmtId="0" fontId="48" fillId="0" borderId="51" xfId="7" applyFont="1" applyFill="1" applyBorder="1" applyAlignment="1" applyProtection="1">
      <alignment horizontal="center" vertical="center" textRotation="90"/>
    </xf>
    <xf numFmtId="0" fontId="22" fillId="0" borderId="0" xfId="0" applyFont="1" applyBorder="1" applyAlignment="1" applyProtection="1">
      <alignment horizontal="left" vertical="center" wrapText="1" indent="1"/>
    </xf>
    <xf numFmtId="165" fontId="27" fillId="0" borderId="0" xfId="6" applyNumberFormat="1" applyFont="1" applyFill="1" applyBorder="1" applyAlignment="1" applyProtection="1">
      <alignment horizontal="right" vertical="center" wrapText="1" indent="1"/>
    </xf>
    <xf numFmtId="0" fontId="24" fillId="0" borderId="6" xfId="0" applyFont="1" applyBorder="1" applyAlignment="1" applyProtection="1">
      <alignment vertical="center" wrapText="1"/>
    </xf>
    <xf numFmtId="165" fontId="18" fillId="0" borderId="55" xfId="6" applyNumberFormat="1" applyFont="1" applyFill="1" applyBorder="1" applyAlignment="1" applyProtection="1">
      <alignment horizontal="right" vertical="center" wrapText="1" indent="1"/>
      <protection locked="0"/>
    </xf>
    <xf numFmtId="0" fontId="23" fillId="0" borderId="2" xfId="0" applyFont="1" applyBorder="1" applyAlignment="1" applyProtection="1">
      <alignment vertical="center" wrapText="1"/>
    </xf>
    <xf numFmtId="0" fontId="24" fillId="0" borderId="56" xfId="0" applyFont="1" applyBorder="1" applyAlignment="1" applyProtection="1">
      <alignment vertical="center" wrapText="1"/>
    </xf>
    <xf numFmtId="165" fontId="22" fillId="0" borderId="6" xfId="0" quotePrefix="1" applyNumberFormat="1" applyFont="1" applyBorder="1" applyAlignment="1" applyProtection="1">
      <alignment horizontal="right" vertical="center" wrapText="1" indent="1"/>
    </xf>
    <xf numFmtId="165" fontId="22" fillId="0" borderId="35" xfId="0" quotePrefix="1" applyNumberFormat="1" applyFont="1" applyBorder="1" applyAlignment="1" applyProtection="1">
      <alignment horizontal="right" vertical="center" wrapText="1" indent="1"/>
    </xf>
    <xf numFmtId="165" fontId="24" fillId="0" borderId="35" xfId="0" applyNumberFormat="1" applyFont="1" applyBorder="1" applyAlignment="1" applyProtection="1">
      <alignment horizontal="right" vertical="center" wrapText="1" indent="1"/>
    </xf>
    <xf numFmtId="165" fontId="18" fillId="0" borderId="41" xfId="6" applyNumberFormat="1" applyFont="1" applyFill="1" applyBorder="1" applyAlignment="1" applyProtection="1">
      <alignment horizontal="right" vertical="center" wrapText="1" indent="1"/>
      <protection locked="0"/>
    </xf>
    <xf numFmtId="165" fontId="17" fillId="0" borderId="57" xfId="6" applyNumberFormat="1" applyFont="1" applyFill="1" applyBorder="1" applyAlignment="1" applyProtection="1">
      <alignment horizontal="right" vertical="center" wrapText="1" indent="1"/>
    </xf>
    <xf numFmtId="0" fontId="18" fillId="0" borderId="10" xfId="6" applyFont="1" applyFill="1" applyBorder="1" applyAlignment="1" applyProtection="1">
      <alignment horizontal="left" vertical="center" wrapText="1" indent="1"/>
    </xf>
    <xf numFmtId="0" fontId="18" fillId="0" borderId="1" xfId="6" applyFont="1" applyFill="1" applyBorder="1" applyAlignment="1" applyProtection="1">
      <alignment horizontal="left" vertical="center" wrapText="1" indent="1"/>
    </xf>
    <xf numFmtId="0" fontId="18" fillId="0" borderId="34" xfId="6" applyFont="1" applyFill="1" applyBorder="1" applyAlignment="1" applyProtection="1">
      <alignment horizontal="left" vertical="center" wrapText="1" indent="1"/>
    </xf>
    <xf numFmtId="0" fontId="18" fillId="0" borderId="33" xfId="6" applyFont="1" applyFill="1" applyBorder="1" applyAlignment="1" applyProtection="1">
      <alignment horizontal="left" vertical="center" wrapText="1" indent="1"/>
    </xf>
    <xf numFmtId="0" fontId="18" fillId="0" borderId="49" xfId="6" applyFont="1" applyFill="1" applyBorder="1" applyAlignment="1" applyProtection="1">
      <alignment horizontal="left" vertical="center" wrapText="1" indent="1"/>
    </xf>
    <xf numFmtId="0" fontId="18" fillId="0" borderId="2" xfId="6" applyFont="1" applyFill="1" applyBorder="1" applyAlignment="1" applyProtection="1">
      <alignment horizontal="left" vertical="center" wrapText="1" indent="1"/>
    </xf>
    <xf numFmtId="49" fontId="18" fillId="0" borderId="4" xfId="6" applyNumberFormat="1" applyFont="1" applyFill="1" applyBorder="1" applyAlignment="1" applyProtection="1">
      <alignment horizontal="left" vertical="center" wrapText="1" indent="1"/>
    </xf>
    <xf numFmtId="49" fontId="18" fillId="0" borderId="3" xfId="6" applyNumberFormat="1" applyFont="1" applyFill="1" applyBorder="1" applyAlignment="1" applyProtection="1">
      <alignment horizontal="left" vertical="center" wrapText="1" indent="1"/>
    </xf>
    <xf numFmtId="49" fontId="18" fillId="0" borderId="29" xfId="6" applyNumberFormat="1" applyFont="1" applyFill="1" applyBorder="1" applyAlignment="1" applyProtection="1">
      <alignment horizontal="left" vertical="center" wrapText="1" indent="1"/>
    </xf>
    <xf numFmtId="49" fontId="18" fillId="0" borderId="5" xfId="6" applyNumberFormat="1" applyFont="1" applyFill="1" applyBorder="1" applyAlignment="1" applyProtection="1">
      <alignment horizontal="left" vertical="center" wrapText="1" indent="1"/>
    </xf>
    <xf numFmtId="49" fontId="18" fillId="0" borderId="43" xfId="6" applyNumberFormat="1" applyFont="1" applyFill="1" applyBorder="1" applyAlignment="1" applyProtection="1">
      <alignment horizontal="left" vertical="center" wrapText="1" indent="1"/>
    </xf>
    <xf numFmtId="49" fontId="18" fillId="0" borderId="46" xfId="6" applyNumberFormat="1" applyFont="1" applyFill="1" applyBorder="1" applyAlignment="1" applyProtection="1">
      <alignment horizontal="left" vertical="center" wrapText="1" indent="1"/>
    </xf>
    <xf numFmtId="0" fontId="18" fillId="0" borderId="0" xfId="6" applyFont="1" applyFill="1" applyBorder="1" applyAlignment="1" applyProtection="1">
      <alignment horizontal="left" vertical="center" wrapText="1" indent="1"/>
    </xf>
    <xf numFmtId="0" fontId="17" fillId="0" borderId="8" xfId="6" applyFont="1" applyFill="1" applyBorder="1" applyAlignment="1" applyProtection="1">
      <alignment horizontal="left" vertical="center" wrapText="1" indent="1"/>
    </xf>
    <xf numFmtId="0" fontId="17" fillId="0" borderId="6" xfId="6" applyFont="1" applyFill="1" applyBorder="1" applyAlignment="1" applyProtection="1">
      <alignment horizontal="left" vertical="center" wrapText="1" indent="1"/>
    </xf>
    <xf numFmtId="0" fontId="17" fillId="0" borderId="50" xfId="6" applyFont="1" applyFill="1" applyBorder="1" applyAlignment="1" applyProtection="1">
      <alignment horizontal="left" vertical="center" wrapText="1" indent="1"/>
    </xf>
    <xf numFmtId="0" fontId="17" fillId="0" borderId="6" xfId="6" applyFont="1" applyFill="1" applyBorder="1" applyAlignment="1" applyProtection="1">
      <alignment vertical="center" wrapText="1"/>
    </xf>
    <xf numFmtId="0" fontId="17" fillId="0" borderId="51" xfId="6" applyFont="1" applyFill="1" applyBorder="1" applyAlignment="1" applyProtection="1">
      <alignment vertical="center" wrapText="1"/>
    </xf>
    <xf numFmtId="0" fontId="17" fillId="0" borderId="8" xfId="6" applyFont="1" applyFill="1" applyBorder="1" applyAlignment="1" applyProtection="1">
      <alignment horizontal="center" vertical="center" wrapText="1"/>
    </xf>
    <xf numFmtId="0" fontId="17" fillId="0" borderId="6" xfId="6" applyFont="1" applyFill="1" applyBorder="1" applyAlignment="1" applyProtection="1">
      <alignment horizontal="center" vertical="center" wrapText="1"/>
    </xf>
    <xf numFmtId="0" fontId="17" fillId="0" borderId="7" xfId="6" applyFont="1" applyFill="1" applyBorder="1" applyAlignment="1" applyProtection="1">
      <alignment horizontal="center" vertical="center" wrapText="1"/>
    </xf>
    <xf numFmtId="0" fontId="25" fillId="0" borderId="6" xfId="6" applyFont="1" applyFill="1" applyBorder="1" applyAlignment="1" applyProtection="1">
      <alignment horizontal="left" vertical="center" wrapText="1" indent="1"/>
    </xf>
    <xf numFmtId="0" fontId="5" fillId="0" borderId="11" xfId="0" applyFont="1" applyFill="1" applyBorder="1" applyAlignment="1" applyProtection="1">
      <alignment horizontal="right"/>
    </xf>
    <xf numFmtId="165" fontId="31" fillId="0" borderId="11" xfId="6" applyNumberFormat="1" applyFont="1" applyFill="1" applyBorder="1" applyAlignment="1" applyProtection="1">
      <alignment horizontal="left" vertical="center"/>
    </xf>
    <xf numFmtId="0" fontId="18" fillId="0" borderId="1" xfId="6" applyFont="1" applyFill="1" applyBorder="1" applyAlignment="1" applyProtection="1">
      <alignment horizontal="left" indent="6"/>
    </xf>
    <xf numFmtId="0" fontId="18" fillId="0" borderId="1" xfId="6" applyFont="1" applyFill="1" applyBorder="1" applyAlignment="1" applyProtection="1">
      <alignment horizontal="left" vertical="center" wrapText="1" indent="6"/>
    </xf>
    <xf numFmtId="0" fontId="18" fillId="0" borderId="2" xfId="6" applyFont="1" applyFill="1" applyBorder="1" applyAlignment="1" applyProtection="1">
      <alignment horizontal="left" vertical="center" wrapText="1" indent="6"/>
    </xf>
    <xf numFmtId="0" fontId="18" fillId="0" borderId="12" xfId="6" applyFont="1" applyFill="1" applyBorder="1" applyAlignment="1" applyProtection="1">
      <alignment horizontal="left" vertical="center" wrapText="1" indent="6"/>
    </xf>
    <xf numFmtId="165" fontId="17" fillId="0" borderId="35" xfId="6" applyNumberFormat="1" applyFont="1" applyFill="1" applyBorder="1" applyAlignment="1" applyProtection="1">
      <alignment horizontal="right" vertical="center" wrapText="1" indent="1"/>
    </xf>
    <xf numFmtId="165" fontId="18" fillId="0" borderId="37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58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59" xfId="6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37" xfId="6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59" xfId="6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58" xfId="6" applyNumberFormat="1" applyFont="1" applyFill="1" applyBorder="1" applyAlignment="1" applyProtection="1">
      <alignment horizontal="right" vertical="center" wrapText="1" indent="1"/>
      <protection locked="0"/>
    </xf>
    <xf numFmtId="0" fontId="24" fillId="0" borderId="6" xfId="0" applyFont="1" applyBorder="1" applyAlignment="1" applyProtection="1">
      <alignment horizontal="left" vertical="center" wrapText="1" indent="1"/>
    </xf>
    <xf numFmtId="0" fontId="23" fillId="0" borderId="1" xfId="0" applyFont="1" applyBorder="1" applyAlignment="1" applyProtection="1">
      <alignment horizontal="left" vertical="center" wrapText="1" indent="1"/>
    </xf>
    <xf numFmtId="0" fontId="23" fillId="0" borderId="2" xfId="0" applyFont="1" applyBorder="1" applyAlignment="1" applyProtection="1">
      <alignment horizontal="left" vertical="center" wrapText="1" indent="1"/>
    </xf>
    <xf numFmtId="0" fontId="24" fillId="0" borderId="60" xfId="0" applyFont="1" applyBorder="1" applyAlignment="1" applyProtection="1">
      <alignment horizontal="left" vertical="center" wrapText="1" indent="1"/>
    </xf>
    <xf numFmtId="165" fontId="17" fillId="0" borderId="7" xfId="6" applyNumberFormat="1" applyFont="1" applyFill="1" applyBorder="1" applyAlignment="1" applyProtection="1">
      <alignment horizontal="right" vertical="center" wrapText="1" indent="1"/>
    </xf>
    <xf numFmtId="0" fontId="5" fillId="0" borderId="11" xfId="0" applyFont="1" applyFill="1" applyBorder="1" applyAlignment="1" applyProtection="1">
      <alignment horizontal="right" vertical="center"/>
    </xf>
    <xf numFmtId="0" fontId="22" fillId="0" borderId="56" xfId="0" applyFont="1" applyBorder="1" applyAlignment="1" applyProtection="1">
      <alignment horizontal="left" vertical="center" wrapText="1" indent="1"/>
    </xf>
    <xf numFmtId="0" fontId="10" fillId="0" borderId="0" xfId="6" applyFont="1" applyFill="1" applyProtection="1"/>
    <xf numFmtId="0" fontId="10" fillId="0" borderId="0" xfId="6" applyFont="1" applyFill="1" applyAlignment="1" applyProtection="1">
      <alignment horizontal="right" vertical="center" indent="1"/>
    </xf>
    <xf numFmtId="165" fontId="17" fillId="0" borderId="51" xfId="6" applyNumberFormat="1" applyFont="1" applyFill="1" applyBorder="1" applyAlignment="1" applyProtection="1">
      <alignment horizontal="right" vertical="center" wrapText="1" indent="1"/>
    </xf>
    <xf numFmtId="165" fontId="17" fillId="0" borderId="6" xfId="6" applyNumberFormat="1" applyFont="1" applyFill="1" applyBorder="1" applyAlignment="1" applyProtection="1">
      <alignment horizontal="right" vertical="center" wrapText="1" indent="1"/>
    </xf>
    <xf numFmtId="165" fontId="18" fillId="0" borderId="1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34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2" xfId="6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1" xfId="6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2" xfId="6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6" xfId="6" applyNumberFormat="1" applyFont="1" applyFill="1" applyBorder="1" applyAlignment="1" applyProtection="1">
      <alignment horizontal="right" vertical="center" wrapText="1" indent="1"/>
    </xf>
    <xf numFmtId="0" fontId="18" fillId="0" borderId="34" xfId="6" applyFont="1" applyFill="1" applyBorder="1" applyAlignment="1" applyProtection="1">
      <alignment horizontal="left" vertical="center" wrapText="1" indent="6"/>
    </xf>
    <xf numFmtId="0" fontId="10" fillId="0" borderId="0" xfId="6" applyFill="1" applyProtection="1"/>
    <xf numFmtId="0" fontId="18" fillId="0" borderId="0" xfId="6" applyFont="1" applyFill="1" applyProtection="1"/>
    <xf numFmtId="0" fontId="13" fillId="0" borderId="0" xfId="6" applyFont="1" applyFill="1" applyProtection="1"/>
    <xf numFmtId="0" fontId="23" fillId="0" borderId="34" xfId="0" applyFont="1" applyBorder="1" applyAlignment="1" applyProtection="1">
      <alignment horizontal="left" wrapText="1" indent="1"/>
    </xf>
    <xf numFmtId="0" fontId="23" fillId="0" borderId="1" xfId="0" applyFont="1" applyBorder="1" applyAlignment="1" applyProtection="1">
      <alignment horizontal="left" wrapText="1" indent="1"/>
    </xf>
    <xf numFmtId="0" fontId="23" fillId="0" borderId="2" xfId="0" applyFont="1" applyBorder="1" applyAlignment="1" applyProtection="1">
      <alignment horizontal="left" wrapText="1" indent="1"/>
    </xf>
    <xf numFmtId="0" fontId="23" fillId="0" borderId="29" xfId="0" applyFont="1" applyBorder="1" applyAlignment="1" applyProtection="1">
      <alignment wrapText="1"/>
    </xf>
    <xf numFmtId="0" fontId="23" fillId="0" borderId="3" xfId="0" applyFont="1" applyBorder="1" applyAlignment="1" applyProtection="1">
      <alignment wrapText="1"/>
    </xf>
    <xf numFmtId="0" fontId="10" fillId="0" borderId="0" xfId="6" applyFill="1" applyAlignment="1" applyProtection="1"/>
    <xf numFmtId="0" fontId="21" fillId="0" borderId="0" xfId="6" applyFont="1" applyFill="1" applyProtection="1"/>
    <xf numFmtId="0" fontId="20" fillId="0" borderId="0" xfId="6" applyFont="1" applyFill="1" applyProtection="1"/>
    <xf numFmtId="165" fontId="25" fillId="0" borderId="35" xfId="6" applyNumberFormat="1" applyFont="1" applyFill="1" applyBorder="1" applyAlignment="1" applyProtection="1">
      <alignment horizontal="right" vertical="center" wrapText="1" indent="1"/>
    </xf>
    <xf numFmtId="165" fontId="18" fillId="0" borderId="58" xfId="6" applyNumberFormat="1" applyFont="1" applyFill="1" applyBorder="1" applyAlignment="1" applyProtection="1">
      <alignment horizontal="right" vertical="center" wrapText="1" indent="1"/>
    </xf>
    <xf numFmtId="165" fontId="18" fillId="0" borderId="34" xfId="6" applyNumberFormat="1" applyFont="1" applyFill="1" applyBorder="1" applyAlignment="1" applyProtection="1">
      <alignment horizontal="right" vertical="center" wrapText="1" indent="1"/>
    </xf>
    <xf numFmtId="0" fontId="17" fillId="0" borderId="35" xfId="6" applyFont="1" applyFill="1" applyBorder="1" applyAlignment="1" applyProtection="1">
      <alignment horizontal="center" vertical="center" wrapText="1"/>
    </xf>
    <xf numFmtId="165" fontId="26" fillId="0" borderId="34" xfId="6" applyNumberFormat="1" applyFont="1" applyFill="1" applyBorder="1" applyAlignment="1" applyProtection="1">
      <alignment horizontal="right" vertical="center" wrapText="1" indent="1"/>
      <protection locked="0"/>
    </xf>
    <xf numFmtId="0" fontId="24" fillId="0" borderId="8" xfId="0" applyFont="1" applyBorder="1" applyAlignment="1" applyProtection="1">
      <alignment vertical="center" wrapText="1"/>
    </xf>
    <xf numFmtId="0" fontId="23" fillId="0" borderId="5" xfId="0" applyFont="1" applyBorder="1" applyAlignment="1" applyProtection="1">
      <alignment vertical="center" wrapText="1"/>
    </xf>
    <xf numFmtId="0" fontId="24" fillId="0" borderId="60" xfId="0" applyFont="1" applyBorder="1" applyAlignment="1" applyProtection="1">
      <alignment vertical="center" wrapText="1"/>
    </xf>
    <xf numFmtId="165" fontId="17" fillId="0" borderId="6" xfId="6" applyNumberFormat="1" applyFont="1" applyFill="1" applyBorder="1" applyAlignment="1" applyProtection="1">
      <alignment horizontal="right" vertical="center" wrapText="1" indent="1"/>
      <protection locked="0"/>
    </xf>
    <xf numFmtId="165" fontId="17" fillId="0" borderId="35" xfId="6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0" xfId="6" applyFill="1" applyAlignment="1" applyProtection="1">
      <alignment horizontal="left" vertical="center" indent="1"/>
    </xf>
    <xf numFmtId="165" fontId="7" fillId="0" borderId="36" xfId="0" applyNumberFormat="1" applyFont="1" applyFill="1" applyBorder="1" applyAlignment="1" applyProtection="1">
      <alignment horizontal="center" vertical="center" wrapText="1"/>
    </xf>
    <xf numFmtId="165" fontId="26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8" xfId="0" applyNumberFormat="1" applyFont="1" applyFill="1" applyBorder="1" applyAlignment="1" applyProtection="1">
      <alignment horizontal="left" vertical="center" wrapText="1" indent="1"/>
    </xf>
    <xf numFmtId="165" fontId="18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2" xfId="0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6" xfId="0" applyNumberFormat="1" applyFont="1" applyFill="1" applyBorder="1" applyAlignment="1" applyProtection="1">
      <alignment horizontal="right" vertical="center" wrapText="1" indent="1"/>
    </xf>
    <xf numFmtId="165" fontId="26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48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53" xfId="0" applyNumberFormat="1" applyFont="1" applyFill="1" applyBorder="1" applyAlignment="1" applyProtection="1">
      <alignment horizontal="right" vertical="center" wrapText="1" indent="1"/>
      <protection locked="0"/>
    </xf>
    <xf numFmtId="165" fontId="6" fillId="0" borderId="0" xfId="0" applyNumberFormat="1" applyFont="1" applyFill="1" applyAlignment="1" applyProtection="1">
      <alignment horizontal="centerContinuous" vertical="center" wrapText="1"/>
    </xf>
    <xf numFmtId="165" fontId="0" fillId="0" borderId="0" xfId="0" applyNumberFormat="1" applyFill="1" applyAlignment="1" applyProtection="1">
      <alignment horizontal="centerContinuous" vertical="center"/>
    </xf>
    <xf numFmtId="165" fontId="4" fillId="0" borderId="0" xfId="0" applyNumberFormat="1" applyFont="1" applyFill="1" applyAlignment="1" applyProtection="1">
      <alignment horizontal="center" vertical="center" wrapText="1"/>
    </xf>
    <xf numFmtId="165" fontId="25" fillId="0" borderId="0" xfId="0" applyNumberFormat="1" applyFont="1" applyFill="1" applyAlignment="1" applyProtection="1">
      <alignment horizontal="center" vertical="center" wrapText="1"/>
    </xf>
    <xf numFmtId="165" fontId="0" fillId="0" borderId="30" xfId="0" applyNumberFormat="1" applyFill="1" applyBorder="1" applyAlignment="1" applyProtection="1">
      <alignment horizontal="left" vertical="center" wrapText="1" indent="1"/>
    </xf>
    <xf numFmtId="165" fontId="18" fillId="0" borderId="29" xfId="0" applyNumberFormat="1" applyFont="1" applyFill="1" applyBorder="1" applyAlignment="1" applyProtection="1">
      <alignment horizontal="left" vertical="center" wrapText="1" indent="1"/>
    </xf>
    <xf numFmtId="165" fontId="0" fillId="0" borderId="24" xfId="0" applyNumberFormat="1" applyFill="1" applyBorder="1" applyAlignment="1" applyProtection="1">
      <alignment horizontal="left" vertical="center" wrapText="1" indent="1"/>
    </xf>
    <xf numFmtId="165" fontId="18" fillId="0" borderId="3" xfId="0" applyNumberFormat="1" applyFont="1" applyFill="1" applyBorder="1" applyAlignment="1" applyProtection="1">
      <alignment horizontal="left" vertical="center" wrapText="1" indent="1"/>
    </xf>
    <xf numFmtId="165" fontId="18" fillId="0" borderId="61" xfId="0" applyNumberFormat="1" applyFont="1" applyFill="1" applyBorder="1" applyAlignment="1" applyProtection="1">
      <alignment horizontal="left" vertical="center" wrapText="1" indent="1"/>
    </xf>
    <xf numFmtId="165" fontId="28" fillId="0" borderId="17" xfId="0" applyNumberFormat="1" applyFont="1" applyFill="1" applyBorder="1" applyAlignment="1" applyProtection="1">
      <alignment horizontal="left" vertical="center" wrapText="1" indent="1"/>
    </xf>
    <xf numFmtId="165" fontId="14" fillId="0" borderId="62" xfId="0" applyNumberFormat="1" applyFont="1" applyFill="1" applyBorder="1" applyAlignment="1" applyProtection="1">
      <alignment horizontal="left" vertical="center" wrapText="1" indent="1"/>
    </xf>
    <xf numFmtId="165" fontId="26" fillId="0" borderId="4" xfId="0" applyNumberFormat="1" applyFont="1" applyFill="1" applyBorder="1" applyAlignment="1" applyProtection="1">
      <alignment horizontal="left" vertical="center" wrapText="1" indent="1"/>
    </xf>
    <xf numFmtId="165" fontId="26" fillId="0" borderId="3" xfId="0" applyNumberFormat="1" applyFont="1" applyFill="1" applyBorder="1" applyAlignment="1" applyProtection="1">
      <alignment horizontal="left" vertical="center" wrapText="1" indent="1"/>
    </xf>
    <xf numFmtId="165" fontId="14" fillId="0" borderId="24" xfId="0" applyNumberFormat="1" applyFont="1" applyFill="1" applyBorder="1" applyAlignment="1" applyProtection="1">
      <alignment horizontal="left" vertical="center" wrapText="1" indent="1"/>
    </xf>
    <xf numFmtId="165" fontId="29" fillId="0" borderId="1" xfId="0" applyNumberFormat="1" applyFont="1" applyFill="1" applyBorder="1" applyAlignment="1" applyProtection="1">
      <alignment horizontal="right" vertical="center" wrapText="1" indent="1"/>
    </xf>
    <xf numFmtId="165" fontId="28" fillId="0" borderId="8" xfId="0" applyNumberFormat="1" applyFont="1" applyFill="1" applyBorder="1" applyAlignment="1" applyProtection="1">
      <alignment horizontal="left" vertical="center" wrapText="1" indent="1"/>
    </xf>
    <xf numFmtId="165" fontId="28" fillId="0" borderId="35" xfId="0" applyNumberFormat="1" applyFont="1" applyFill="1" applyBorder="1" applyAlignment="1" applyProtection="1">
      <alignment horizontal="right" vertical="center" wrapText="1" indent="1"/>
    </xf>
    <xf numFmtId="165" fontId="26" fillId="0" borderId="0" xfId="0" applyNumberFormat="1" applyFont="1" applyFill="1" applyBorder="1" applyAlignment="1" applyProtection="1">
      <alignment horizontal="left" vertical="center" wrapText="1" indent="1"/>
      <protection locked="0"/>
    </xf>
    <xf numFmtId="165" fontId="7" fillId="0" borderId="7" xfId="0" applyNumberFormat="1" applyFont="1" applyFill="1" applyBorder="1" applyAlignment="1" applyProtection="1">
      <alignment horizontal="center" vertical="center" wrapText="1"/>
    </xf>
    <xf numFmtId="165" fontId="17" fillId="0" borderId="60" xfId="0" applyNumberFormat="1" applyFont="1" applyFill="1" applyBorder="1" applyAlignment="1" applyProtection="1">
      <alignment horizontal="center" vertical="center" wrapText="1"/>
    </xf>
    <xf numFmtId="165" fontId="17" fillId="0" borderId="56" xfId="0" applyNumberFormat="1" applyFont="1" applyFill="1" applyBorder="1" applyAlignment="1" applyProtection="1">
      <alignment horizontal="center" vertical="center" wrapText="1"/>
    </xf>
    <xf numFmtId="165" fontId="17" fillId="0" borderId="63" xfId="0" applyNumberFormat="1" applyFont="1" applyFill="1" applyBorder="1" applyAlignment="1" applyProtection="1">
      <alignment horizontal="center" vertical="center" wrapText="1"/>
    </xf>
    <xf numFmtId="165" fontId="26" fillId="0" borderId="48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29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0" xfId="0" applyFill="1" applyProtection="1"/>
    <xf numFmtId="0" fontId="20" fillId="0" borderId="0" xfId="0" applyFont="1" applyFill="1" applyProtection="1"/>
    <xf numFmtId="165" fontId="25" fillId="0" borderId="7" xfId="0" applyNumberFormat="1" applyFont="1" applyFill="1" applyBorder="1" applyAlignment="1" applyProtection="1">
      <alignment horizontal="right" vertical="center" wrapText="1" indent="1"/>
    </xf>
    <xf numFmtId="165" fontId="7" fillId="0" borderId="8" xfId="0" applyNumberFormat="1" applyFont="1" applyFill="1" applyBorder="1" applyAlignment="1" applyProtection="1">
      <alignment horizontal="centerContinuous" vertical="center" wrapText="1"/>
    </xf>
    <xf numFmtId="165" fontId="7" fillId="0" borderId="6" xfId="0" applyNumberFormat="1" applyFont="1" applyFill="1" applyBorder="1" applyAlignment="1" applyProtection="1">
      <alignment horizontal="centerContinuous" vertical="center" wrapText="1"/>
    </xf>
    <xf numFmtId="165" fontId="7" fillId="0" borderId="7" xfId="0" applyNumberFormat="1" applyFont="1" applyFill="1" applyBorder="1" applyAlignment="1" applyProtection="1">
      <alignment horizontal="centerContinuous" vertical="center" wrapText="1"/>
    </xf>
    <xf numFmtId="165" fontId="25" fillId="0" borderId="17" xfId="0" applyNumberFormat="1" applyFont="1" applyFill="1" applyBorder="1" applyAlignment="1" applyProtection="1">
      <alignment horizontal="center" vertical="center" wrapText="1"/>
    </xf>
    <xf numFmtId="165" fontId="25" fillId="0" borderId="8" xfId="0" applyNumberFormat="1" applyFont="1" applyFill="1" applyBorder="1" applyAlignment="1" applyProtection="1">
      <alignment horizontal="center" vertical="center" wrapText="1"/>
    </xf>
    <xf numFmtId="165" fontId="25" fillId="0" borderId="6" xfId="0" applyNumberFormat="1" applyFont="1" applyFill="1" applyBorder="1" applyAlignment="1" applyProtection="1">
      <alignment horizontal="center" vertical="center" wrapText="1"/>
    </xf>
    <xf numFmtId="165" fontId="25" fillId="0" borderId="7" xfId="0" applyNumberFormat="1" applyFont="1" applyFill="1" applyBorder="1" applyAlignment="1" applyProtection="1">
      <alignment horizontal="center" vertical="center" wrapText="1"/>
    </xf>
    <xf numFmtId="165" fontId="26" fillId="0" borderId="29" xfId="0" applyNumberFormat="1" applyFont="1" applyFill="1" applyBorder="1" applyAlignment="1" applyProtection="1">
      <alignment horizontal="left" vertical="center" wrapText="1" indent="1"/>
      <protection locked="0"/>
    </xf>
    <xf numFmtId="165" fontId="29" fillId="0" borderId="4" xfId="0" applyNumberFormat="1" applyFont="1" applyFill="1" applyBorder="1" applyAlignment="1" applyProtection="1">
      <alignment horizontal="left" vertical="center" wrapText="1" indent="1"/>
    </xf>
    <xf numFmtId="165" fontId="26" fillId="0" borderId="3" xfId="0" applyNumberFormat="1" applyFont="1" applyFill="1" applyBorder="1" applyAlignment="1" applyProtection="1">
      <alignment horizontal="left" vertical="center" wrapText="1" indent="2"/>
    </xf>
    <xf numFmtId="165" fontId="26" fillId="0" borderId="1" xfId="0" applyNumberFormat="1" applyFont="1" applyFill="1" applyBorder="1" applyAlignment="1" applyProtection="1">
      <alignment horizontal="left" vertical="center" wrapText="1" indent="2"/>
    </xf>
    <xf numFmtId="165" fontId="29" fillId="0" borderId="1" xfId="0" applyNumberFormat="1" applyFont="1" applyFill="1" applyBorder="1" applyAlignment="1" applyProtection="1">
      <alignment horizontal="left" vertical="center" wrapText="1" indent="1"/>
    </xf>
    <xf numFmtId="165" fontId="26" fillId="0" borderId="29" xfId="0" applyNumberFormat="1" applyFont="1" applyFill="1" applyBorder="1" applyAlignment="1" applyProtection="1">
      <alignment horizontal="left" vertical="center" wrapText="1" indent="1"/>
    </xf>
    <xf numFmtId="165" fontId="18" fillId="0" borderId="29" xfId="0" applyNumberFormat="1" applyFont="1" applyFill="1" applyBorder="1" applyAlignment="1" applyProtection="1">
      <alignment horizontal="left" vertical="center" wrapText="1" indent="2"/>
    </xf>
    <xf numFmtId="165" fontId="18" fillId="0" borderId="5" xfId="0" applyNumberFormat="1" applyFont="1" applyFill="1" applyBorder="1" applyAlignment="1" applyProtection="1">
      <alignment horizontal="left" vertical="center" wrapText="1" indent="2"/>
    </xf>
    <xf numFmtId="165" fontId="29" fillId="0" borderId="34" xfId="0" applyNumberFormat="1" applyFont="1" applyFill="1" applyBorder="1" applyAlignment="1" applyProtection="1">
      <alignment horizontal="right" vertical="center" wrapText="1" indent="1"/>
    </xf>
    <xf numFmtId="165" fontId="0" fillId="0" borderId="62" xfId="0" applyNumberFormat="1" applyFill="1" applyBorder="1" applyAlignment="1" applyProtection="1">
      <alignment horizontal="left" vertical="center" wrapText="1" indent="1"/>
    </xf>
    <xf numFmtId="165" fontId="18" fillId="0" borderId="4" xfId="0" applyNumberFormat="1" applyFont="1" applyFill="1" applyBorder="1" applyAlignment="1" applyProtection="1">
      <alignment horizontal="left" vertical="center" wrapText="1" indent="1"/>
    </xf>
    <xf numFmtId="165" fontId="18" fillId="0" borderId="44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3" xfId="0" quotePrefix="1" applyNumberFormat="1" applyFont="1" applyFill="1" applyBorder="1" applyAlignment="1" applyProtection="1">
      <alignment horizontal="left" vertical="center" wrapText="1" indent="3"/>
      <protection locked="0"/>
    </xf>
    <xf numFmtId="165" fontId="18" fillId="0" borderId="4" xfId="0" applyNumberFormat="1" applyFont="1" applyFill="1" applyBorder="1" applyAlignment="1" applyProtection="1">
      <alignment horizontal="left" vertical="center" wrapText="1" indent="1"/>
      <protection locked="0"/>
    </xf>
    <xf numFmtId="165" fontId="18" fillId="0" borderId="3" xfId="0" quotePrefix="1" applyNumberFormat="1" applyFont="1" applyFill="1" applyBorder="1" applyAlignment="1" applyProtection="1">
      <alignment horizontal="left" vertical="center" wrapText="1" indent="6"/>
      <protection locked="0"/>
    </xf>
    <xf numFmtId="165" fontId="26" fillId="0" borderId="3" xfId="0" quotePrefix="1" applyNumberFormat="1" applyFont="1" applyFill="1" applyBorder="1" applyAlignment="1" applyProtection="1">
      <alignment horizontal="left" vertical="center" wrapText="1" indent="6"/>
      <protection locked="0"/>
    </xf>
    <xf numFmtId="0" fontId="32" fillId="0" borderId="0" xfId="0" applyFont="1" applyProtection="1"/>
    <xf numFmtId="0" fontId="33" fillId="0" borderId="0" xfId="0" applyFont="1" applyFill="1" applyProtection="1"/>
    <xf numFmtId="0" fontId="36" fillId="0" borderId="0" xfId="0" applyFont="1" applyFill="1" applyProtection="1"/>
    <xf numFmtId="0" fontId="37" fillId="0" borderId="0" xfId="0" applyFont="1" applyProtection="1"/>
    <xf numFmtId="0" fontId="30" fillId="0" borderId="0" xfId="0" applyFont="1" applyProtection="1"/>
    <xf numFmtId="0" fontId="20" fillId="0" borderId="0" xfId="0" applyFont="1" applyProtection="1"/>
    <xf numFmtId="0" fontId="21" fillId="0" borderId="0" xfId="0" applyFont="1" applyAlignment="1" applyProtection="1">
      <alignment horizontal="center"/>
    </xf>
    <xf numFmtId="3" fontId="33" fillId="0" borderId="0" xfId="0" applyNumberFormat="1" applyFont="1" applyFill="1" applyAlignment="1" applyProtection="1">
      <alignment horizontal="right" indent="1"/>
    </xf>
    <xf numFmtId="0" fontId="33" fillId="0" borderId="0" xfId="0" applyFont="1" applyFill="1" applyAlignment="1" applyProtection="1">
      <alignment horizontal="right" indent="1"/>
    </xf>
    <xf numFmtId="3" fontId="27" fillId="0" borderId="0" xfId="0" applyNumberFormat="1" applyFont="1" applyFill="1" applyAlignment="1" applyProtection="1">
      <alignment horizontal="right" indent="1"/>
    </xf>
    <xf numFmtId="0" fontId="30" fillId="0" borderId="0" xfId="0" applyFont="1" applyFill="1" applyProtection="1"/>
    <xf numFmtId="49" fontId="7" fillId="0" borderId="64" xfId="0" applyNumberFormat="1" applyFont="1" applyFill="1" applyBorder="1" applyAlignment="1" applyProtection="1">
      <alignment horizontal="right" vertical="center" indent="1"/>
    </xf>
    <xf numFmtId="16" fontId="0" fillId="0" borderId="0" xfId="0" applyNumberFormat="1" applyFill="1" applyAlignment="1" applyProtection="1">
      <alignment vertical="center" wrapText="1"/>
    </xf>
    <xf numFmtId="0" fontId="17" fillId="0" borderId="8" xfId="0" applyFont="1" applyFill="1" applyBorder="1" applyAlignment="1" applyProtection="1">
      <alignment horizontal="center" vertical="center" wrapText="1"/>
    </xf>
    <xf numFmtId="0" fontId="17" fillId="0" borderId="6" xfId="0" applyFont="1" applyFill="1" applyBorder="1" applyAlignment="1" applyProtection="1">
      <alignment horizontal="center" vertical="center" wrapText="1"/>
    </xf>
    <xf numFmtId="165" fontId="3" fillId="0" borderId="0" xfId="0" applyNumberFormat="1" applyFont="1" applyFill="1" applyAlignment="1" applyProtection="1">
      <alignment horizontal="left" vertical="center" wrapText="1"/>
    </xf>
    <xf numFmtId="165" fontId="3" fillId="0" borderId="0" xfId="0" applyNumberFormat="1" applyFont="1" applyFill="1" applyAlignment="1" applyProtection="1">
      <alignment vertical="center" wrapText="1"/>
    </xf>
    <xf numFmtId="165" fontId="16" fillId="0" borderId="0" xfId="0" applyNumberFormat="1" applyFont="1" applyFill="1" applyAlignment="1" applyProtection="1">
      <alignment vertical="center" wrapText="1"/>
    </xf>
    <xf numFmtId="0" fontId="7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right"/>
    </xf>
    <xf numFmtId="0" fontId="7" fillId="0" borderId="52" xfId="0" applyFont="1" applyFill="1" applyBorder="1" applyAlignment="1" applyProtection="1">
      <alignment horizontal="center" vertical="center" wrapText="1"/>
    </xf>
    <xf numFmtId="0" fontId="18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left" vertical="center" wrapText="1" indent="1"/>
    </xf>
    <xf numFmtId="0" fontId="18" fillId="0" borderId="0" xfId="0" applyFont="1" applyFill="1" applyAlignment="1" applyProtection="1">
      <alignment horizontal="left" vertical="center" wrapText="1"/>
    </xf>
    <xf numFmtId="0" fontId="18" fillId="0" borderId="0" xfId="0" applyFont="1" applyFill="1" applyAlignment="1" applyProtection="1">
      <alignment vertical="center" wrapText="1"/>
    </xf>
    <xf numFmtId="0" fontId="4" fillId="0" borderId="8" xfId="0" applyFont="1" applyFill="1" applyBorder="1" applyAlignment="1" applyProtection="1">
      <alignment horizontal="left" vertical="center"/>
    </xf>
    <xf numFmtId="0" fontId="4" fillId="0" borderId="36" xfId="0" applyFont="1" applyFill="1" applyBorder="1" applyAlignment="1" applyProtection="1">
      <alignment vertical="center" wrapText="1"/>
    </xf>
    <xf numFmtId="0" fontId="35" fillId="0" borderId="0" xfId="0" applyFont="1" applyAlignment="1" applyProtection="1">
      <alignment horizontal="right" vertical="top"/>
      <protection locked="0"/>
    </xf>
    <xf numFmtId="165" fontId="17" fillId="0" borderId="52" xfId="6" applyNumberFormat="1" applyFont="1" applyFill="1" applyBorder="1" applyAlignment="1" applyProtection="1">
      <alignment horizontal="right" vertical="center" wrapText="1" indent="1"/>
    </xf>
    <xf numFmtId="165" fontId="18" fillId="0" borderId="65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9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48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53" xfId="6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7" xfId="6" applyNumberFormat="1" applyFont="1" applyFill="1" applyBorder="1" applyAlignment="1" applyProtection="1">
      <alignment horizontal="right" vertical="center" wrapText="1" indent="1"/>
    </xf>
    <xf numFmtId="165" fontId="18" fillId="0" borderId="13" xfId="6" applyNumberFormat="1" applyFont="1" applyFill="1" applyBorder="1" applyAlignment="1" applyProtection="1">
      <alignment horizontal="right" vertical="center" wrapText="1" indent="1"/>
      <protection locked="0"/>
    </xf>
    <xf numFmtId="165" fontId="24" fillId="0" borderId="7" xfId="0" applyNumberFormat="1" applyFont="1" applyBorder="1" applyAlignment="1" applyProtection="1">
      <alignment horizontal="right" vertical="center" wrapText="1" indent="1"/>
    </xf>
    <xf numFmtId="0" fontId="7" fillId="0" borderId="65" xfId="0" quotePrefix="1" applyFont="1" applyFill="1" applyBorder="1" applyAlignment="1" applyProtection="1">
      <alignment horizontal="right" vertical="center" indent="1"/>
    </xf>
    <xf numFmtId="165" fontId="17" fillId="0" borderId="0" xfId="0" applyNumberFormat="1" applyFont="1" applyFill="1" applyBorder="1" applyAlignment="1" applyProtection="1">
      <alignment horizontal="right" vertical="center" wrapText="1" indent="1"/>
    </xf>
    <xf numFmtId="0" fontId="18" fillId="0" borderId="0" xfId="0" applyFont="1" applyFill="1" applyAlignment="1" applyProtection="1">
      <alignment horizontal="right" vertical="center" wrapText="1" indent="1"/>
    </xf>
    <xf numFmtId="0" fontId="9" fillId="0" borderId="0" xfId="0" applyFont="1" applyFill="1" applyAlignment="1" applyProtection="1">
      <alignment vertical="center" wrapText="1"/>
    </xf>
    <xf numFmtId="0" fontId="14" fillId="0" borderId="0" xfId="0" applyFont="1" applyFill="1" applyAlignment="1" applyProtection="1">
      <alignment horizontal="left" vertical="center" wrapText="1"/>
    </xf>
    <xf numFmtId="0" fontId="14" fillId="0" borderId="0" xfId="0" applyFont="1" applyFill="1" applyAlignment="1" applyProtection="1">
      <alignment vertical="center" wrapText="1"/>
    </xf>
    <xf numFmtId="0" fontId="14" fillId="0" borderId="0" xfId="0" applyFont="1" applyFill="1" applyAlignment="1" applyProtection="1">
      <alignment horizontal="right" vertical="center" wrapText="1" indent="1"/>
    </xf>
    <xf numFmtId="0" fontId="7" fillId="0" borderId="20" xfId="0" applyFont="1" applyFill="1" applyBorder="1" applyAlignment="1" applyProtection="1">
      <alignment horizontal="center" vertical="center" wrapText="1"/>
    </xf>
    <xf numFmtId="0" fontId="17" fillId="0" borderId="50" xfId="6" applyFont="1" applyFill="1" applyBorder="1" applyAlignment="1" applyProtection="1">
      <alignment horizontal="center" vertical="center" wrapText="1"/>
    </xf>
    <xf numFmtId="0" fontId="23" fillId="0" borderId="2" xfId="0" applyFont="1" applyBorder="1" applyAlignment="1" applyProtection="1">
      <alignment wrapText="1"/>
    </xf>
    <xf numFmtId="0" fontId="24" fillId="0" borderId="6" xfId="0" applyFont="1" applyBorder="1" applyAlignment="1" applyProtection="1">
      <alignment wrapText="1"/>
    </xf>
    <xf numFmtId="0" fontId="24" fillId="0" borderId="56" xfId="0" applyFont="1" applyBorder="1" applyAlignment="1" applyProtection="1">
      <alignment wrapText="1"/>
    </xf>
    <xf numFmtId="165" fontId="22" fillId="0" borderId="7" xfId="0" quotePrefix="1" applyNumberFormat="1" applyFont="1" applyBorder="1" applyAlignment="1" applyProtection="1">
      <alignment horizontal="right" vertical="center" wrapText="1" indent="1"/>
    </xf>
    <xf numFmtId="49" fontId="18" fillId="0" borderId="29" xfId="6" applyNumberFormat="1" applyFont="1" applyFill="1" applyBorder="1" applyAlignment="1" applyProtection="1">
      <alignment horizontal="center" vertical="center" wrapText="1"/>
    </xf>
    <xf numFmtId="49" fontId="18" fillId="0" borderId="3" xfId="6" applyNumberFormat="1" applyFont="1" applyFill="1" applyBorder="1" applyAlignment="1" applyProtection="1">
      <alignment horizontal="center" vertical="center" wrapText="1"/>
    </xf>
    <xf numFmtId="49" fontId="18" fillId="0" borderId="5" xfId="6" applyNumberFormat="1" applyFont="1" applyFill="1" applyBorder="1" applyAlignment="1" applyProtection="1">
      <alignment horizontal="center" vertical="center" wrapText="1"/>
    </xf>
    <xf numFmtId="0" fontId="24" fillId="0" borderId="8" xfId="0" applyFont="1" applyBorder="1" applyAlignment="1" applyProtection="1">
      <alignment horizontal="center" wrapText="1"/>
    </xf>
    <xf numFmtId="0" fontId="23" fillId="0" borderId="29" xfId="0" applyFont="1" applyBorder="1" applyAlignment="1" applyProtection="1">
      <alignment horizontal="center" wrapText="1"/>
    </xf>
    <xf numFmtId="0" fontId="23" fillId="0" borderId="3" xfId="0" applyFont="1" applyBorder="1" applyAlignment="1" applyProtection="1">
      <alignment horizontal="center" wrapText="1"/>
    </xf>
    <xf numFmtId="0" fontId="23" fillId="0" borderId="5" xfId="0" applyFont="1" applyBorder="1" applyAlignment="1" applyProtection="1">
      <alignment horizontal="center" wrapText="1"/>
    </xf>
    <xf numFmtId="0" fontId="24" fillId="0" borderId="60" xfId="0" applyFont="1" applyBorder="1" applyAlignment="1" applyProtection="1">
      <alignment horizontal="center" wrapText="1"/>
    </xf>
    <xf numFmtId="49" fontId="18" fillId="0" borderId="43" xfId="6" applyNumberFormat="1" applyFont="1" applyFill="1" applyBorder="1" applyAlignment="1" applyProtection="1">
      <alignment horizontal="center" vertical="center" wrapText="1"/>
    </xf>
    <xf numFmtId="49" fontId="18" fillId="0" borderId="4" xfId="6" applyNumberFormat="1" applyFont="1" applyFill="1" applyBorder="1" applyAlignment="1" applyProtection="1">
      <alignment horizontal="center" vertical="center" wrapText="1"/>
    </xf>
    <xf numFmtId="49" fontId="18" fillId="0" borderId="46" xfId="6" applyNumberFormat="1" applyFont="1" applyFill="1" applyBorder="1" applyAlignment="1" applyProtection="1">
      <alignment horizontal="center" vertical="center" wrapText="1"/>
    </xf>
    <xf numFmtId="0" fontId="24" fillId="0" borderId="60" xfId="0" applyFont="1" applyBorder="1" applyAlignment="1" applyProtection="1">
      <alignment horizontal="center" vertical="center" wrapText="1"/>
    </xf>
    <xf numFmtId="0" fontId="7" fillId="0" borderId="66" xfId="0" applyFont="1" applyFill="1" applyBorder="1" applyAlignment="1" applyProtection="1">
      <alignment horizontal="center" vertical="center" wrapText="1"/>
    </xf>
    <xf numFmtId="0" fontId="35" fillId="0" borderId="0" xfId="0" applyFont="1" applyAlignment="1" applyProtection="1">
      <alignment horizontal="right" vertical="top"/>
    </xf>
    <xf numFmtId="0" fontId="6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center" vertical="center" wrapText="1"/>
    </xf>
    <xf numFmtId="0" fontId="2" fillId="0" borderId="0" xfId="0" applyFont="1" applyFill="1" applyAlignment="1" applyProtection="1">
      <alignment vertical="center" wrapText="1"/>
    </xf>
    <xf numFmtId="165" fontId="18" fillId="0" borderId="59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55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67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58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67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41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7" xfId="0" applyNumberFormat="1" applyFont="1" applyFill="1" applyBorder="1" applyAlignment="1" applyProtection="1">
      <alignment horizontal="right" vertical="center" wrapText="1" indent="1"/>
      <protection locked="0"/>
    </xf>
    <xf numFmtId="0" fontId="26" fillId="0" borderId="56" xfId="6" applyFont="1" applyFill="1" applyBorder="1" applyAlignment="1" applyProtection="1">
      <alignment horizontal="left" vertical="center" wrapText="1" indent="1"/>
    </xf>
    <xf numFmtId="0" fontId="25" fillId="0" borderId="8" xfId="0" applyFont="1" applyFill="1" applyBorder="1" applyAlignment="1" applyProtection="1">
      <alignment horizontal="center" vertical="center" wrapText="1"/>
    </xf>
    <xf numFmtId="0" fontId="25" fillId="0" borderId="6" xfId="0" applyFont="1" applyFill="1" applyBorder="1" applyAlignment="1" applyProtection="1">
      <alignment horizontal="left" vertical="center" wrapText="1" indent="1"/>
    </xf>
    <xf numFmtId="0" fontId="24" fillId="0" borderId="8" xfId="0" applyFont="1" applyBorder="1" applyAlignment="1" applyProtection="1">
      <alignment horizontal="center" vertical="center" wrapText="1"/>
    </xf>
    <xf numFmtId="0" fontId="34" fillId="0" borderId="36" xfId="0" applyFont="1" applyBorder="1" applyAlignment="1" applyProtection="1">
      <alignment horizontal="left" wrapText="1" indent="1"/>
    </xf>
    <xf numFmtId="0" fontId="7" fillId="0" borderId="6" xfId="0" applyFont="1" applyFill="1" applyBorder="1" applyAlignment="1" applyProtection="1">
      <alignment horizontal="left" vertical="center" wrapText="1" indent="1"/>
    </xf>
    <xf numFmtId="0" fontId="0" fillId="0" borderId="0" xfId="0" applyFill="1" applyAlignment="1" applyProtection="1">
      <alignment horizontal="left" vertical="center" wrapText="1"/>
    </xf>
    <xf numFmtId="165" fontId="25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35" xfId="0" applyNumberFormat="1" applyFont="1" applyFill="1" applyBorder="1" applyAlignment="1" applyProtection="1">
      <alignment horizontal="right" vertical="center" wrapText="1" indent="1"/>
    </xf>
    <xf numFmtId="165" fontId="17" fillId="0" borderId="35" xfId="0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right" vertical="center" wrapText="1" indent="1"/>
    </xf>
    <xf numFmtId="49" fontId="7" fillId="0" borderId="65" xfId="0" applyNumberFormat="1" applyFont="1" applyFill="1" applyBorder="1" applyAlignment="1" applyProtection="1">
      <alignment horizontal="right" vertical="center"/>
    </xf>
    <xf numFmtId="49" fontId="7" fillId="0" borderId="64" xfId="0" applyNumberFormat="1" applyFont="1" applyFill="1" applyBorder="1" applyAlignment="1" applyProtection="1">
      <alignment horizontal="right" vertical="center"/>
    </xf>
    <xf numFmtId="49" fontId="26" fillId="0" borderId="43" xfId="0" applyNumberFormat="1" applyFont="1" applyFill="1" applyBorder="1" applyAlignment="1" applyProtection="1">
      <alignment horizontal="center" vertical="center" wrapText="1"/>
    </xf>
    <xf numFmtId="49" fontId="26" fillId="0" borderId="3" xfId="0" applyNumberFormat="1" applyFont="1" applyFill="1" applyBorder="1" applyAlignment="1" applyProtection="1">
      <alignment horizontal="center" vertical="center" wrapText="1"/>
    </xf>
    <xf numFmtId="49" fontId="26" fillId="0" borderId="29" xfId="0" applyNumberFormat="1" applyFont="1" applyFill="1" applyBorder="1" applyAlignment="1" applyProtection="1">
      <alignment horizontal="center" vertical="center" wrapText="1"/>
    </xf>
    <xf numFmtId="0" fontId="26" fillId="0" borderId="34" xfId="6" applyFont="1" applyFill="1" applyBorder="1" applyAlignment="1" applyProtection="1">
      <alignment horizontal="left" vertical="center" wrapText="1" indent="1"/>
    </xf>
    <xf numFmtId="0" fontId="26" fillId="0" borderId="1" xfId="6" applyFont="1" applyFill="1" applyBorder="1" applyAlignment="1" applyProtection="1">
      <alignment horizontal="left" vertical="center" wrapText="1" indent="1"/>
    </xf>
    <xf numFmtId="0" fontId="26" fillId="0" borderId="56" xfId="6" quotePrefix="1" applyFont="1" applyFill="1" applyBorder="1" applyAlignment="1" applyProtection="1">
      <alignment horizontal="left" vertical="center" wrapText="1" indent="1"/>
    </xf>
    <xf numFmtId="165" fontId="26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0" fontId="17" fillId="0" borderId="8" xfId="0" applyFont="1" applyFill="1" applyBorder="1" applyAlignment="1">
      <alignment horizontal="center" vertical="center" wrapText="1"/>
    </xf>
    <xf numFmtId="0" fontId="25" fillId="0" borderId="6" xfId="6" applyFont="1" applyFill="1" applyBorder="1" applyAlignment="1" applyProtection="1">
      <alignment horizontal="left" vertical="center" wrapText="1"/>
    </xf>
    <xf numFmtId="165" fontId="26" fillId="0" borderId="47" xfId="0" applyNumberFormat="1" applyFont="1" applyFill="1" applyBorder="1" applyAlignment="1" applyProtection="1">
      <alignment horizontal="right" vertical="center" wrapText="1" indent="1"/>
      <protection locked="0"/>
    </xf>
    <xf numFmtId="0" fontId="17" fillId="0" borderId="7" xfId="0" applyFont="1" applyFill="1" applyBorder="1" applyAlignment="1" applyProtection="1">
      <alignment horizontal="center" vertical="center" wrapText="1"/>
    </xf>
    <xf numFmtId="165" fontId="17" fillId="0" borderId="27" xfId="0" applyNumberFormat="1" applyFont="1" applyFill="1" applyBorder="1" applyAlignment="1" applyProtection="1">
      <alignment horizontal="center" vertical="center" wrapText="1"/>
    </xf>
    <xf numFmtId="165" fontId="17" fillId="0" borderId="45" xfId="0" applyNumberFormat="1" applyFont="1" applyFill="1" applyBorder="1" applyAlignment="1" applyProtection="1">
      <alignment horizontal="center" vertical="center" wrapText="1"/>
    </xf>
    <xf numFmtId="165" fontId="17" fillId="0" borderId="62" xfId="0" applyNumberFormat="1" applyFont="1" applyFill="1" applyBorder="1" applyAlignment="1" applyProtection="1">
      <alignment horizontal="center" vertical="center" wrapText="1"/>
    </xf>
    <xf numFmtId="0" fontId="23" fillId="0" borderId="29" xfId="0" applyFont="1" applyBorder="1" applyAlignment="1" applyProtection="1">
      <alignment vertical="center" wrapText="1"/>
    </xf>
    <xf numFmtId="0" fontId="23" fillId="0" borderId="3" xfId="0" applyFont="1" applyBorder="1" applyAlignment="1" applyProtection="1">
      <alignment vertical="center" wrapText="1"/>
    </xf>
    <xf numFmtId="165" fontId="18" fillId="4" borderId="1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4" borderId="2" xfId="6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36" xfId="0" applyNumberFormat="1" applyFont="1" applyFill="1" applyBorder="1" applyAlignment="1" applyProtection="1">
      <alignment horizontal="right" vertical="center" wrapText="1" indent="1"/>
    </xf>
    <xf numFmtId="165" fontId="18" fillId="0" borderId="68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49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69" xfId="0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69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70" xfId="0" applyNumberFormat="1" applyFont="1" applyFill="1" applyBorder="1" applyAlignment="1" applyProtection="1">
      <alignment horizontal="right" vertical="center" wrapText="1" indent="1"/>
      <protection locked="0"/>
    </xf>
    <xf numFmtId="165" fontId="17" fillId="0" borderId="36" xfId="0" applyNumberFormat="1" applyFont="1" applyFill="1" applyBorder="1" applyAlignment="1" applyProtection="1">
      <alignment horizontal="right" vertical="center" wrapText="1" indent="1"/>
    </xf>
    <xf numFmtId="0" fontId="17" fillId="0" borderId="6" xfId="6" applyFont="1" applyFill="1" applyBorder="1" applyAlignment="1" applyProtection="1">
      <alignment horizontal="left" vertical="center" wrapText="1"/>
    </xf>
    <xf numFmtId="0" fontId="23" fillId="0" borderId="34" xfId="0" applyFont="1" applyBorder="1" applyAlignment="1" applyProtection="1">
      <alignment horizontal="left" vertical="center" wrapText="1"/>
    </xf>
    <xf numFmtId="0" fontId="23" fillId="0" borderId="1" xfId="0" applyFont="1" applyBorder="1" applyAlignment="1" applyProtection="1">
      <alignment horizontal="left" vertical="center" wrapText="1"/>
    </xf>
    <xf numFmtId="0" fontId="23" fillId="0" borderId="2" xfId="0" applyFont="1" applyBorder="1" applyAlignment="1" applyProtection="1">
      <alignment horizontal="left" vertical="center" wrapText="1"/>
    </xf>
    <xf numFmtId="0" fontId="24" fillId="0" borderId="6" xfId="0" applyFont="1" applyBorder="1" applyAlignment="1" applyProtection="1">
      <alignment horizontal="left" vertical="center" wrapText="1"/>
    </xf>
    <xf numFmtId="0" fontId="18" fillId="0" borderId="33" xfId="6" applyFont="1" applyFill="1" applyBorder="1" applyAlignment="1" applyProtection="1">
      <alignment horizontal="left" vertical="center" wrapText="1"/>
    </xf>
    <xf numFmtId="0" fontId="18" fillId="0" borderId="1" xfId="6" applyFont="1" applyFill="1" applyBorder="1" applyAlignment="1" applyProtection="1">
      <alignment horizontal="left" vertical="center" wrapText="1"/>
    </xf>
    <xf numFmtId="0" fontId="18" fillId="0" borderId="49" xfId="6" applyFont="1" applyFill="1" applyBorder="1" applyAlignment="1" applyProtection="1">
      <alignment horizontal="left" vertical="center" wrapText="1"/>
    </xf>
    <xf numFmtId="0" fontId="18" fillId="0" borderId="0" xfId="6" applyFont="1" applyFill="1" applyBorder="1" applyAlignment="1" applyProtection="1">
      <alignment horizontal="left" vertical="center" wrapText="1"/>
    </xf>
    <xf numFmtId="0" fontId="18" fillId="0" borderId="1" xfId="6" applyFont="1" applyFill="1" applyBorder="1" applyAlignment="1" applyProtection="1">
      <alignment horizontal="left" vertical="center"/>
    </xf>
    <xf numFmtId="0" fontId="18" fillId="0" borderId="2" xfId="6" applyFont="1" applyFill="1" applyBorder="1" applyAlignment="1" applyProtection="1">
      <alignment horizontal="left" vertical="center" wrapText="1"/>
    </xf>
    <xf numFmtId="0" fontId="18" fillId="0" borderId="12" xfId="6" applyFont="1" applyFill="1" applyBorder="1" applyAlignment="1" applyProtection="1">
      <alignment horizontal="left" vertical="center" wrapText="1"/>
    </xf>
    <xf numFmtId="0" fontId="18" fillId="0" borderId="34" xfId="6" applyFont="1" applyFill="1" applyBorder="1" applyAlignment="1" applyProtection="1">
      <alignment horizontal="left" vertical="center" wrapText="1"/>
    </xf>
    <xf numFmtId="0" fontId="18" fillId="0" borderId="10" xfId="6" applyFont="1" applyFill="1" applyBorder="1" applyAlignment="1" applyProtection="1">
      <alignment horizontal="left" vertical="center" wrapText="1"/>
    </xf>
    <xf numFmtId="0" fontId="22" fillId="0" borderId="56" xfId="0" applyFont="1" applyBorder="1" applyAlignment="1" applyProtection="1">
      <alignment horizontal="left" vertical="center" wrapText="1"/>
    </xf>
    <xf numFmtId="0" fontId="41" fillId="0" borderId="0" xfId="8" applyFill="1" applyProtection="1"/>
    <xf numFmtId="0" fontId="60" fillId="0" borderId="0" xfId="8" applyFont="1" applyFill="1" applyProtection="1"/>
    <xf numFmtId="0" fontId="39" fillId="0" borderId="46" xfId="8" applyFont="1" applyFill="1" applyBorder="1" applyAlignment="1" applyProtection="1">
      <alignment horizontal="center" vertical="center" wrapText="1"/>
    </xf>
    <xf numFmtId="0" fontId="39" fillId="0" borderId="12" xfId="8" applyFont="1" applyFill="1" applyBorder="1" applyAlignment="1" applyProtection="1">
      <alignment horizontal="center" vertical="center" wrapText="1"/>
    </xf>
    <xf numFmtId="0" fontId="39" fillId="0" borderId="13" xfId="8" applyFont="1" applyFill="1" applyBorder="1" applyAlignment="1" applyProtection="1">
      <alignment horizontal="center" vertical="center" wrapText="1"/>
    </xf>
    <xf numFmtId="0" fontId="41" fillId="0" borderId="0" xfId="8" applyFill="1" applyAlignment="1" applyProtection="1">
      <alignment horizontal="center" vertical="center"/>
    </xf>
    <xf numFmtId="0" fontId="24" fillId="0" borderId="43" xfId="8" applyFont="1" applyFill="1" applyBorder="1" applyAlignment="1" applyProtection="1">
      <alignment vertical="center" wrapText="1"/>
    </xf>
    <xf numFmtId="170" fontId="18" fillId="0" borderId="33" xfId="7" applyNumberFormat="1" applyFont="1" applyFill="1" applyBorder="1" applyAlignment="1" applyProtection="1">
      <alignment horizontal="center" vertical="center"/>
    </xf>
    <xf numFmtId="169" fontId="49" fillId="0" borderId="33" xfId="8" applyNumberFormat="1" applyFont="1" applyFill="1" applyBorder="1" applyAlignment="1" applyProtection="1">
      <alignment horizontal="right" vertical="center" wrapText="1"/>
      <protection locked="0"/>
    </xf>
    <xf numFmtId="169" fontId="49" fillId="0" borderId="65" xfId="8" applyNumberFormat="1" applyFont="1" applyFill="1" applyBorder="1" applyAlignment="1" applyProtection="1">
      <alignment horizontal="right" vertical="center" wrapText="1"/>
      <protection locked="0"/>
    </xf>
    <xf numFmtId="0" fontId="41" fillId="0" borderId="0" xfId="8" applyFill="1" applyAlignment="1" applyProtection="1">
      <alignment vertical="center"/>
    </xf>
    <xf numFmtId="0" fontId="24" fillId="0" borderId="3" xfId="8" applyFont="1" applyFill="1" applyBorder="1" applyAlignment="1" applyProtection="1">
      <alignment vertical="center" wrapText="1"/>
    </xf>
    <xf numFmtId="169" fontId="49" fillId="0" borderId="1" xfId="8" applyNumberFormat="1" applyFont="1" applyFill="1" applyBorder="1" applyAlignment="1" applyProtection="1">
      <alignment horizontal="right" vertical="center" wrapText="1"/>
    </xf>
    <xf numFmtId="169" fontId="49" fillId="0" borderId="9" xfId="8" applyNumberFormat="1" applyFont="1" applyFill="1" applyBorder="1" applyAlignment="1" applyProtection="1">
      <alignment horizontal="right" vertical="center" wrapText="1"/>
    </xf>
    <xf numFmtId="0" fontId="38" fillId="0" borderId="3" xfId="8" applyFont="1" applyFill="1" applyBorder="1" applyAlignment="1" applyProtection="1">
      <alignment horizontal="left" vertical="center" wrapText="1" indent="1"/>
    </xf>
    <xf numFmtId="169" fontId="23" fillId="0" borderId="1" xfId="8" applyNumberFormat="1" applyFont="1" applyFill="1" applyBorder="1" applyAlignment="1" applyProtection="1">
      <alignment horizontal="right" vertical="center" wrapText="1"/>
    </xf>
    <xf numFmtId="169" fontId="23" fillId="0" borderId="9" xfId="8" applyNumberFormat="1" applyFont="1" applyFill="1" applyBorder="1" applyAlignment="1" applyProtection="1">
      <alignment horizontal="right" vertical="center" wrapText="1"/>
    </xf>
    <xf numFmtId="0" fontId="24" fillId="0" borderId="46" xfId="8" applyFont="1" applyFill="1" applyBorder="1" applyAlignment="1" applyProtection="1">
      <alignment vertical="center" wrapText="1"/>
    </xf>
    <xf numFmtId="169" fontId="49" fillId="0" borderId="12" xfId="8" applyNumberFormat="1" applyFont="1" applyFill="1" applyBorder="1" applyAlignment="1" applyProtection="1">
      <alignment horizontal="right" vertical="center" wrapText="1"/>
    </xf>
    <xf numFmtId="169" fontId="49" fillId="0" borderId="13" xfId="8" applyNumberFormat="1" applyFont="1" applyFill="1" applyBorder="1" applyAlignment="1" applyProtection="1">
      <alignment horizontal="right" vertical="center" wrapText="1"/>
    </xf>
    <xf numFmtId="0" fontId="23" fillId="0" borderId="0" xfId="8" applyFont="1" applyFill="1" applyProtection="1"/>
    <xf numFmtId="3" fontId="41" fillId="0" borderId="0" xfId="8" applyNumberFormat="1" applyFont="1" applyFill="1" applyProtection="1"/>
    <xf numFmtId="3" fontId="41" fillId="0" borderId="0" xfId="8" applyNumberFormat="1" applyFont="1" applyFill="1" applyAlignment="1" applyProtection="1">
      <alignment horizontal="center"/>
    </xf>
    <xf numFmtId="0" fontId="41" fillId="0" borderId="0" xfId="8" applyFont="1" applyFill="1" applyProtection="1"/>
    <xf numFmtId="0" fontId="41" fillId="0" borderId="0" xfId="8" applyFill="1" applyAlignment="1" applyProtection="1">
      <alignment horizontal="center"/>
    </xf>
    <xf numFmtId="0" fontId="14" fillId="0" borderId="0" xfId="7" applyFill="1" applyAlignment="1" applyProtection="1">
      <alignment vertical="center"/>
    </xf>
    <xf numFmtId="171" fontId="17" fillId="0" borderId="9" xfId="7" applyNumberFormat="1" applyFont="1" applyFill="1" applyBorder="1" applyAlignment="1" applyProtection="1">
      <alignment vertical="center"/>
      <protection locked="0"/>
    </xf>
    <xf numFmtId="0" fontId="13" fillId="0" borderId="0" xfId="7" applyFont="1" applyFill="1" applyAlignment="1" applyProtection="1">
      <alignment vertical="center"/>
    </xf>
    <xf numFmtId="0" fontId="41" fillId="0" borderId="0" xfId="8" applyFont="1" applyFill="1" applyAlignment="1" applyProtection="1"/>
    <xf numFmtId="0" fontId="15" fillId="0" borderId="0" xfId="0" applyNumberFormat="1" applyFont="1" applyFill="1" applyAlignment="1" applyProtection="1">
      <alignment textRotation="180" wrapText="1"/>
      <protection locked="0"/>
    </xf>
    <xf numFmtId="0" fontId="61" fillId="0" borderId="0" xfId="0" applyFont="1" applyAlignment="1" applyProtection="1">
      <alignment horizontal="right" vertical="top"/>
    </xf>
    <xf numFmtId="0" fontId="61" fillId="0" borderId="0" xfId="0" applyFont="1" applyAlignment="1" applyProtection="1">
      <alignment horizontal="right" vertical="top"/>
      <protection locked="0"/>
    </xf>
    <xf numFmtId="0" fontId="22" fillId="0" borderId="50" xfId="8" applyFont="1" applyFill="1" applyBorder="1" applyAlignment="1">
      <alignment horizontal="center" vertical="center"/>
    </xf>
    <xf numFmtId="0" fontId="22" fillId="0" borderId="51" xfId="8" applyFont="1" applyFill="1" applyBorder="1" applyAlignment="1">
      <alignment horizontal="center" vertical="center" wrapText="1"/>
    </xf>
    <xf numFmtId="0" fontId="22" fillId="0" borderId="52" xfId="8" applyFont="1" applyFill="1" applyBorder="1" applyAlignment="1">
      <alignment horizontal="center" vertical="center" wrapText="1"/>
    </xf>
    <xf numFmtId="0" fontId="23" fillId="0" borderId="29" xfId="8" applyFont="1" applyFill="1" applyBorder="1" applyProtection="1">
      <protection locked="0"/>
    </xf>
    <xf numFmtId="0" fontId="24" fillId="0" borderId="8" xfId="8" applyFont="1" applyFill="1" applyBorder="1" applyProtection="1">
      <protection locked="0"/>
    </xf>
    <xf numFmtId="0" fontId="23" fillId="0" borderId="6" xfId="8" applyFont="1" applyFill="1" applyBorder="1" applyAlignment="1">
      <alignment horizontal="right" indent="1"/>
    </xf>
    <xf numFmtId="3" fontId="23" fillId="0" borderId="6" xfId="8" applyNumberFormat="1" applyFont="1" applyFill="1" applyBorder="1" applyProtection="1">
      <protection locked="0"/>
    </xf>
    <xf numFmtId="171" fontId="17" fillId="0" borderId="7" xfId="7" applyNumberFormat="1" applyFont="1" applyFill="1" applyBorder="1" applyAlignment="1" applyProtection="1">
      <alignment vertical="center"/>
    </xf>
    <xf numFmtId="0" fontId="61" fillId="0" borderId="0" xfId="8" applyFont="1" applyFill="1"/>
    <xf numFmtId="0" fontId="51" fillId="0" borderId="50" xfId="8" applyFont="1" applyFill="1" applyBorder="1" applyAlignment="1">
      <alignment horizontal="center" vertical="center"/>
    </xf>
    <xf numFmtId="0" fontId="51" fillId="0" borderId="51" xfId="8" applyFont="1" applyFill="1" applyBorder="1" applyAlignment="1">
      <alignment horizontal="center" vertical="center" wrapText="1"/>
    </xf>
    <xf numFmtId="0" fontId="51" fillId="0" borderId="52" xfId="8" applyFont="1" applyFill="1" applyBorder="1" applyAlignment="1">
      <alignment horizontal="center" vertical="center" wrapText="1"/>
    </xf>
    <xf numFmtId="0" fontId="23" fillId="0" borderId="5" xfId="8" applyFont="1" applyFill="1" applyBorder="1" applyAlignment="1" applyProtection="1">
      <alignment horizontal="left" indent="1"/>
      <protection locked="0"/>
    </xf>
    <xf numFmtId="0" fontId="24" fillId="0" borderId="45" xfId="8" applyNumberFormat="1" applyFont="1" applyFill="1" applyBorder="1"/>
    <xf numFmtId="0" fontId="7" fillId="0" borderId="7" xfId="0" applyFont="1" applyFill="1" applyBorder="1" applyAlignment="1" applyProtection="1">
      <alignment horizontal="center" vertical="center" wrapText="1"/>
    </xf>
    <xf numFmtId="165" fontId="26" fillId="0" borderId="4" xfId="0" applyNumberFormat="1" applyFont="1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>
      <alignment horizontal="center" vertical="center"/>
    </xf>
    <xf numFmtId="0" fontId="0" fillId="0" borderId="10" xfId="0" applyFill="1" applyBorder="1" applyAlignment="1">
      <alignment horizontal="left" vertical="center" indent="1"/>
    </xf>
    <xf numFmtId="0" fontId="63" fillId="0" borderId="0" xfId="0" applyFont="1" applyFill="1"/>
    <xf numFmtId="169" fontId="64" fillId="0" borderId="1" xfId="8" applyNumberFormat="1" applyFont="1" applyFill="1" applyBorder="1" applyAlignment="1" applyProtection="1">
      <alignment horizontal="right" vertical="center" wrapText="1"/>
      <protection locked="0"/>
    </xf>
    <xf numFmtId="169" fontId="64" fillId="0" borderId="1" xfId="8" applyNumberFormat="1" applyFont="1" applyFill="1" applyBorder="1" applyAlignment="1" applyProtection="1">
      <alignment horizontal="right" vertical="center" wrapText="1"/>
    </xf>
    <xf numFmtId="169" fontId="62" fillId="0" borderId="1" xfId="8" applyNumberFormat="1" applyFont="1" applyFill="1" applyBorder="1" applyAlignment="1" applyProtection="1">
      <alignment horizontal="right" vertical="center" wrapText="1"/>
      <protection locked="0"/>
    </xf>
    <xf numFmtId="0" fontId="26" fillId="0" borderId="33" xfId="0" applyFont="1" applyFill="1" applyBorder="1" applyAlignment="1" applyProtection="1">
      <alignment horizontal="left" vertical="center" indent="1"/>
      <protection locked="0"/>
    </xf>
    <xf numFmtId="3" fontId="26" fillId="0" borderId="39" xfId="0" applyNumberFormat="1" applyFont="1" applyFill="1" applyBorder="1" applyAlignment="1" applyProtection="1">
      <alignment horizontal="right" vertical="center"/>
      <protection locked="0"/>
    </xf>
    <xf numFmtId="3" fontId="26" fillId="0" borderId="65" xfId="0" applyNumberFormat="1" applyFont="1" applyFill="1" applyBorder="1" applyAlignment="1" applyProtection="1">
      <alignment horizontal="right" vertical="center"/>
      <protection locked="0"/>
    </xf>
    <xf numFmtId="172" fontId="27" fillId="0" borderId="48" xfId="0" applyNumberFormat="1" applyFont="1" applyFill="1" applyBorder="1" applyAlignment="1" applyProtection="1">
      <alignment horizontal="right" vertical="center"/>
    </xf>
    <xf numFmtId="172" fontId="33" fillId="0" borderId="9" xfId="0" applyNumberFormat="1" applyFont="1" applyFill="1" applyBorder="1" applyAlignment="1" applyProtection="1">
      <alignment horizontal="right" vertical="center"/>
      <protection locked="0"/>
    </xf>
    <xf numFmtId="172" fontId="33" fillId="0" borderId="53" xfId="0" applyNumberFormat="1" applyFont="1" applyFill="1" applyBorder="1" applyAlignment="1" applyProtection="1">
      <alignment horizontal="right" vertical="center"/>
      <protection locked="0"/>
    </xf>
    <xf numFmtId="172" fontId="33" fillId="0" borderId="71" xfId="0" applyNumberFormat="1" applyFont="1" applyFill="1" applyBorder="1" applyAlignment="1" applyProtection="1">
      <alignment horizontal="right" vertical="center"/>
      <protection locked="0"/>
    </xf>
    <xf numFmtId="172" fontId="27" fillId="0" borderId="65" xfId="0" applyNumberFormat="1" applyFont="1" applyFill="1" applyBorder="1" applyAlignment="1" applyProtection="1">
      <alignment horizontal="right" vertical="center"/>
    </xf>
    <xf numFmtId="172" fontId="33" fillId="0" borderId="13" xfId="0" applyNumberFormat="1" applyFont="1" applyFill="1" applyBorder="1" applyAlignment="1" applyProtection="1">
      <alignment horizontal="right" vertical="center"/>
      <protection locked="0"/>
    </xf>
    <xf numFmtId="165" fontId="27" fillId="0" borderId="8" xfId="0" applyNumberFormat="1" applyFont="1" applyFill="1" applyBorder="1" applyAlignment="1" applyProtection="1">
      <alignment horizontal="center" vertical="center" wrapText="1"/>
    </xf>
    <xf numFmtId="165" fontId="27" fillId="0" borderId="6" xfId="0" applyNumberFormat="1" applyFont="1" applyFill="1" applyBorder="1" applyAlignment="1" applyProtection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165" fontId="27" fillId="0" borderId="35" xfId="0" applyNumberFormat="1" applyFont="1" applyFill="1" applyBorder="1" applyAlignment="1" applyProtection="1">
      <alignment horizontal="center" vertical="center" wrapText="1"/>
    </xf>
    <xf numFmtId="165" fontId="25" fillId="0" borderId="60" xfId="0" applyNumberFormat="1" applyFont="1" applyFill="1" applyBorder="1" applyAlignment="1" applyProtection="1">
      <alignment horizontal="center" vertical="center" wrapText="1"/>
    </xf>
    <xf numFmtId="165" fontId="25" fillId="0" borderId="56" xfId="0" applyNumberFormat="1" applyFont="1" applyFill="1" applyBorder="1" applyAlignment="1" applyProtection="1">
      <alignment horizontal="center" vertical="center" wrapText="1"/>
    </xf>
    <xf numFmtId="165" fontId="25" fillId="0" borderId="14" xfId="0" applyNumberFormat="1" applyFont="1" applyFill="1" applyBorder="1" applyAlignment="1" applyProtection="1">
      <alignment horizontal="center" vertical="center" wrapText="1"/>
    </xf>
    <xf numFmtId="165" fontId="25" fillId="0" borderId="63" xfId="0" applyNumberFormat="1" applyFont="1" applyFill="1" applyBorder="1" applyAlignment="1" applyProtection="1">
      <alignment horizontal="center" vertical="center" wrapText="1"/>
    </xf>
    <xf numFmtId="165" fontId="33" fillId="0" borderId="3" xfId="0" applyNumberFormat="1" applyFont="1" applyFill="1" applyBorder="1" applyAlignment="1" applyProtection="1">
      <alignment horizontal="left" vertical="center" wrapText="1" indent="1"/>
      <protection locked="0"/>
    </xf>
    <xf numFmtId="165" fontId="26" fillId="0" borderId="1" xfId="0" applyNumberFormat="1" applyFont="1" applyFill="1" applyBorder="1" applyAlignment="1" applyProtection="1">
      <alignment vertical="center" wrapText="1"/>
      <protection locked="0"/>
    </xf>
    <xf numFmtId="1" fontId="26" fillId="0" borderId="1" xfId="0" applyNumberFormat="1" applyFont="1" applyFill="1" applyBorder="1" applyAlignment="1" applyProtection="1">
      <alignment horizontal="center" vertical="center" wrapText="1"/>
      <protection locked="0"/>
    </xf>
    <xf numFmtId="165" fontId="26" fillId="0" borderId="15" xfId="0" applyNumberFormat="1" applyFont="1" applyFill="1" applyBorder="1" applyAlignment="1" applyProtection="1">
      <alignment vertical="center" wrapText="1"/>
      <protection locked="0"/>
    </xf>
    <xf numFmtId="165" fontId="33" fillId="0" borderId="5" xfId="0" applyNumberFormat="1" applyFont="1" applyFill="1" applyBorder="1" applyAlignment="1" applyProtection="1">
      <alignment horizontal="left" vertical="center" wrapText="1" indent="1"/>
      <protection locked="0"/>
    </xf>
    <xf numFmtId="165" fontId="26" fillId="0" borderId="2" xfId="0" applyNumberFormat="1" applyFont="1" applyFill="1" applyBorder="1" applyAlignment="1" applyProtection="1">
      <alignment vertical="center" wrapText="1"/>
      <protection locked="0"/>
    </xf>
    <xf numFmtId="1" fontId="26" fillId="0" borderId="2" xfId="0" applyNumberFormat="1" applyFont="1" applyFill="1" applyBorder="1" applyAlignment="1" applyProtection="1">
      <alignment horizontal="center" vertical="center" wrapText="1"/>
      <protection locked="0"/>
    </xf>
    <xf numFmtId="165" fontId="26" fillId="0" borderId="16" xfId="0" applyNumberFormat="1" applyFont="1" applyFill="1" applyBorder="1" applyAlignment="1" applyProtection="1">
      <alignment vertical="center" wrapText="1"/>
      <protection locked="0"/>
    </xf>
    <xf numFmtId="165" fontId="27" fillId="0" borderId="8" xfId="0" applyNumberFormat="1" applyFont="1" applyFill="1" applyBorder="1" applyAlignment="1" applyProtection="1">
      <alignment horizontal="left" vertical="center" wrapText="1"/>
    </xf>
    <xf numFmtId="165" fontId="25" fillId="2" borderId="6" xfId="0" applyNumberFormat="1" applyFont="1" applyFill="1" applyBorder="1" applyAlignment="1" applyProtection="1">
      <alignment vertical="center" wrapText="1"/>
    </xf>
    <xf numFmtId="165" fontId="25" fillId="0" borderId="7" xfId="0" applyNumberFormat="1" applyFont="1" applyFill="1" applyBorder="1" applyAlignment="1" applyProtection="1">
      <alignment vertical="center" wrapText="1"/>
    </xf>
    <xf numFmtId="0" fontId="65" fillId="0" borderId="0" xfId="0" applyFont="1" applyFill="1" applyAlignment="1" applyProtection="1">
      <alignment vertical="center" wrapText="1"/>
    </xf>
    <xf numFmtId="0" fontId="65" fillId="0" borderId="0" xfId="0" applyFont="1" applyFill="1" applyAlignment="1" applyProtection="1">
      <alignment horizontal="right" vertical="center" wrapText="1" indent="1"/>
    </xf>
    <xf numFmtId="0" fontId="26" fillId="0" borderId="1" xfId="0" applyFont="1" applyFill="1" applyBorder="1"/>
    <xf numFmtId="0" fontId="26" fillId="0" borderId="1" xfId="0" applyFont="1" applyFill="1" applyBorder="1" applyAlignment="1">
      <alignment horizontal="left"/>
    </xf>
    <xf numFmtId="3" fontId="26" fillId="0" borderId="1" xfId="0" applyNumberFormat="1" applyFont="1" applyFill="1" applyBorder="1"/>
    <xf numFmtId="3" fontId="26" fillId="0" borderId="9" xfId="0" applyNumberFormat="1" applyFont="1" applyFill="1" applyBorder="1"/>
    <xf numFmtId="0" fontId="26" fillId="0" borderId="0" xfId="0" applyFont="1" applyFill="1"/>
    <xf numFmtId="0" fontId="25" fillId="0" borderId="6" xfId="0" applyFont="1" applyBorder="1" applyAlignment="1">
      <alignment horizontal="center" vertical="center" wrapText="1"/>
    </xf>
    <xf numFmtId="165" fontId="25" fillId="0" borderId="35" xfId="0" applyNumberFormat="1" applyFont="1" applyFill="1" applyBorder="1" applyAlignment="1" applyProtection="1">
      <alignment horizontal="center" vertical="center" wrapText="1"/>
    </xf>
    <xf numFmtId="165" fontId="26" fillId="0" borderId="3" xfId="0" applyNumberFormat="1" applyFont="1" applyFill="1" applyBorder="1" applyAlignment="1" applyProtection="1">
      <alignment horizontal="left" vertical="center" wrapText="1" indent="1"/>
      <protection locked="0"/>
    </xf>
    <xf numFmtId="165" fontId="26" fillId="0" borderId="5" xfId="0" applyNumberFormat="1" applyFont="1" applyFill="1" applyBorder="1" applyAlignment="1" applyProtection="1">
      <alignment horizontal="left" vertical="center" wrapText="1" indent="1"/>
      <protection locked="0"/>
    </xf>
    <xf numFmtId="165" fontId="25" fillId="0" borderId="8" xfId="0" applyNumberFormat="1" applyFont="1" applyFill="1" applyBorder="1" applyAlignment="1" applyProtection="1">
      <alignment horizontal="left" vertical="center" wrapText="1"/>
    </xf>
    <xf numFmtId="169" fontId="66" fillId="0" borderId="9" xfId="8" applyNumberFormat="1" applyFont="1" applyFill="1" applyBorder="1" applyAlignment="1" applyProtection="1">
      <alignment horizontal="right" vertical="center" wrapText="1"/>
      <protection locked="0"/>
    </xf>
    <xf numFmtId="169" fontId="64" fillId="0" borderId="9" xfId="8" applyNumberFormat="1" applyFont="1" applyFill="1" applyBorder="1" applyAlignment="1" applyProtection="1">
      <alignment horizontal="right" vertical="center" wrapText="1"/>
      <protection locked="0"/>
    </xf>
    <xf numFmtId="169" fontId="64" fillId="0" borderId="9" xfId="8" applyNumberFormat="1" applyFont="1" applyFill="1" applyBorder="1" applyAlignment="1" applyProtection="1">
      <alignment horizontal="right" vertical="center" wrapText="1"/>
    </xf>
    <xf numFmtId="169" fontId="24" fillId="0" borderId="1" xfId="8" applyNumberFormat="1" applyFont="1" applyFill="1" applyBorder="1" applyAlignment="1" applyProtection="1">
      <alignment horizontal="right" vertical="center" wrapText="1"/>
    </xf>
    <xf numFmtId="0" fontId="20" fillId="0" borderId="0" xfId="6" applyFont="1" applyFill="1" applyAlignment="1" applyProtection="1">
      <alignment horizontal="center"/>
    </xf>
    <xf numFmtId="165" fontId="6" fillId="0" borderId="0" xfId="6" applyNumberFormat="1" applyFont="1" applyFill="1" applyBorder="1" applyAlignment="1" applyProtection="1">
      <alignment horizontal="center" vertical="center"/>
    </xf>
    <xf numFmtId="0" fontId="7" fillId="0" borderId="43" xfId="6" applyFont="1" applyFill="1" applyBorder="1" applyAlignment="1" applyProtection="1">
      <alignment horizontal="center" vertical="center" wrapText="1"/>
    </xf>
    <xf numFmtId="0" fontId="7" fillId="0" borderId="46" xfId="6" applyFont="1" applyFill="1" applyBorder="1" applyAlignment="1" applyProtection="1">
      <alignment horizontal="center" vertical="center" wrapText="1"/>
    </xf>
    <xf numFmtId="0" fontId="7" fillId="0" borderId="33" xfId="6" applyFont="1" applyFill="1" applyBorder="1" applyAlignment="1" applyProtection="1">
      <alignment horizontal="center" vertical="center" wrapText="1"/>
    </xf>
    <xf numFmtId="0" fontId="7" fillId="0" borderId="12" xfId="6" applyFont="1" applyFill="1" applyBorder="1" applyAlignment="1" applyProtection="1">
      <alignment horizontal="center" vertical="center" wrapText="1"/>
    </xf>
    <xf numFmtId="165" fontId="27" fillId="0" borderId="33" xfId="6" applyNumberFormat="1" applyFont="1" applyFill="1" applyBorder="1" applyAlignment="1" applyProtection="1">
      <alignment horizontal="center" vertical="center"/>
    </xf>
    <xf numFmtId="165" fontId="27" fillId="0" borderId="65" xfId="6" applyNumberFormat="1" applyFont="1" applyFill="1" applyBorder="1" applyAlignment="1" applyProtection="1">
      <alignment horizontal="center" vertical="center"/>
    </xf>
    <xf numFmtId="165" fontId="27" fillId="0" borderId="21" xfId="0" applyNumberFormat="1" applyFont="1" applyFill="1" applyBorder="1" applyAlignment="1" applyProtection="1">
      <alignment horizontal="center" vertical="center" wrapText="1"/>
    </xf>
    <xf numFmtId="165" fontId="27" fillId="0" borderId="19" xfId="0" applyNumberFormat="1" applyFont="1" applyFill="1" applyBorder="1" applyAlignment="1" applyProtection="1">
      <alignment horizontal="center" vertical="center" wrapText="1"/>
    </xf>
    <xf numFmtId="165" fontId="15" fillId="0" borderId="0" xfId="0" applyNumberFormat="1" applyFont="1" applyFill="1" applyAlignment="1" applyProtection="1">
      <alignment horizontal="center" textRotation="180" wrapText="1"/>
    </xf>
    <xf numFmtId="165" fontId="27" fillId="0" borderId="22" xfId="0" applyNumberFormat="1" applyFont="1" applyFill="1" applyBorder="1" applyAlignment="1" applyProtection="1">
      <alignment horizontal="center" vertical="center" wrapText="1"/>
    </xf>
    <xf numFmtId="165" fontId="27" fillId="0" borderId="31" xfId="0" applyNumberFormat="1" applyFont="1" applyFill="1" applyBorder="1" applyAlignment="1" applyProtection="1">
      <alignment horizontal="center" vertical="center" wrapText="1"/>
    </xf>
    <xf numFmtId="165" fontId="15" fillId="0" borderId="0" xfId="0" applyNumberFormat="1" applyFont="1" applyFill="1" applyAlignment="1" applyProtection="1">
      <alignment horizontal="center" textRotation="180" wrapText="1"/>
      <protection locked="0"/>
    </xf>
    <xf numFmtId="165" fontId="5" fillId="0" borderId="11" xfId="0" applyNumberFormat="1" applyFont="1" applyFill="1" applyBorder="1" applyAlignment="1" applyProtection="1">
      <alignment horizontal="right" wrapText="1"/>
    </xf>
    <xf numFmtId="165" fontId="20" fillId="0" borderId="0" xfId="0" applyNumberFormat="1" applyFont="1" applyFill="1" applyAlignment="1">
      <alignment horizontal="center" vertical="center" wrapText="1"/>
    </xf>
    <xf numFmtId="0" fontId="15" fillId="0" borderId="0" xfId="0" applyNumberFormat="1" applyFont="1" applyFill="1" applyAlignment="1" applyProtection="1">
      <alignment horizontal="center" textRotation="180" wrapText="1"/>
      <protection locked="0"/>
    </xf>
    <xf numFmtId="165" fontId="15" fillId="0" borderId="0" xfId="0" applyNumberFormat="1" applyFont="1" applyFill="1" applyAlignment="1">
      <alignment horizontal="center" textRotation="180" wrapText="1"/>
    </xf>
    <xf numFmtId="0" fontId="15" fillId="0" borderId="0" xfId="0" applyFont="1" applyFill="1" applyAlignment="1">
      <alignment horizontal="center" textRotation="180"/>
    </xf>
    <xf numFmtId="165" fontId="0" fillId="0" borderId="20" xfId="0" applyNumberFormat="1" applyFill="1" applyBorder="1" applyAlignment="1" applyProtection="1">
      <alignment horizontal="left" vertical="center" wrapText="1"/>
      <protection locked="0"/>
    </xf>
    <xf numFmtId="165" fontId="0" fillId="0" borderId="40" xfId="0" applyNumberFormat="1" applyFill="1" applyBorder="1" applyAlignment="1" applyProtection="1">
      <alignment horizontal="left" vertical="center" wrapText="1"/>
      <protection locked="0"/>
    </xf>
    <xf numFmtId="165" fontId="0" fillId="0" borderId="66" xfId="0" applyNumberFormat="1" applyFill="1" applyBorder="1" applyAlignment="1" applyProtection="1">
      <alignment horizontal="left" vertical="center" wrapText="1"/>
      <protection locked="0"/>
    </xf>
    <xf numFmtId="165" fontId="0" fillId="0" borderId="73" xfId="0" applyNumberFormat="1" applyFill="1" applyBorder="1" applyAlignment="1" applyProtection="1">
      <alignment horizontal="left" vertical="center" wrapText="1"/>
      <protection locked="0"/>
    </xf>
    <xf numFmtId="165" fontId="7" fillId="0" borderId="21" xfId="0" applyNumberFormat="1" applyFont="1" applyFill="1" applyBorder="1" applyAlignment="1">
      <alignment horizontal="center" vertical="center" wrapText="1"/>
    </xf>
    <xf numFmtId="165" fontId="7" fillId="0" borderId="62" xfId="0" applyNumberFormat="1" applyFont="1" applyFill="1" applyBorder="1" applyAlignment="1">
      <alignment horizontal="center" vertical="center" wrapText="1"/>
    </xf>
    <xf numFmtId="165" fontId="28" fillId="0" borderId="27" xfId="0" applyNumberFormat="1" applyFont="1" applyFill="1" applyBorder="1" applyAlignment="1">
      <alignment horizontal="center" vertical="center" wrapText="1"/>
    </xf>
    <xf numFmtId="165" fontId="28" fillId="0" borderId="74" xfId="0" applyNumberFormat="1" applyFont="1" applyFill="1" applyBorder="1" applyAlignment="1">
      <alignment horizontal="center" vertical="center" wrapText="1"/>
    </xf>
    <xf numFmtId="165" fontId="28" fillId="0" borderId="27" xfId="0" applyNumberFormat="1" applyFont="1" applyFill="1" applyBorder="1" applyAlignment="1">
      <alignment horizontal="left" vertical="center" wrapText="1" indent="2"/>
    </xf>
    <xf numFmtId="165" fontId="28" fillId="0" borderId="74" xfId="0" applyNumberFormat="1" applyFont="1" applyFill="1" applyBorder="1" applyAlignment="1">
      <alignment horizontal="left" vertical="center" wrapText="1" indent="2"/>
    </xf>
    <xf numFmtId="165" fontId="0" fillId="0" borderId="0" xfId="0" applyNumberFormat="1" applyFill="1" applyAlignment="1" applyProtection="1">
      <alignment horizontal="left" vertical="center" wrapText="1"/>
      <protection locked="0"/>
    </xf>
    <xf numFmtId="165" fontId="17" fillId="0" borderId="17" xfId="0" applyNumberFormat="1" applyFont="1" applyFill="1" applyBorder="1" applyAlignment="1">
      <alignment horizontal="center" vertical="center" wrapText="1"/>
    </xf>
    <xf numFmtId="168" fontId="39" fillId="0" borderId="28" xfId="0" applyNumberFormat="1" applyFont="1" applyFill="1" applyBorder="1" applyAlignment="1">
      <alignment horizontal="left" vertical="center" wrapText="1"/>
    </xf>
    <xf numFmtId="165" fontId="20" fillId="0" borderId="0" xfId="0" applyNumberFormat="1" applyFont="1" applyFill="1" applyAlignment="1">
      <alignment horizontal="left" vertical="center" wrapText="1"/>
    </xf>
    <xf numFmtId="165" fontId="5" fillId="0" borderId="11" xfId="0" applyNumberFormat="1" applyFont="1" applyFill="1" applyBorder="1" applyAlignment="1">
      <alignment horizontal="right" vertical="center"/>
    </xf>
    <xf numFmtId="165" fontId="17" fillId="0" borderId="17" xfId="0" applyNumberFormat="1" applyFont="1" applyFill="1" applyBorder="1" applyAlignment="1">
      <alignment horizontal="center" vertical="center"/>
    </xf>
    <xf numFmtId="168" fontId="6" fillId="0" borderId="0" xfId="0" applyNumberFormat="1" applyFont="1" applyFill="1" applyBorder="1" applyAlignment="1">
      <alignment horizontal="center" vertical="center" wrapText="1"/>
    </xf>
    <xf numFmtId="165" fontId="7" fillId="0" borderId="72" xfId="0" applyNumberFormat="1" applyFont="1" applyFill="1" applyBorder="1" applyAlignment="1">
      <alignment horizontal="center" vertical="center"/>
    </xf>
    <xf numFmtId="165" fontId="7" fillId="0" borderId="61" xfId="0" applyNumberFormat="1" applyFont="1" applyFill="1" applyBorder="1" applyAlignment="1">
      <alignment horizontal="center" vertical="center"/>
    </xf>
    <xf numFmtId="165" fontId="7" fillId="0" borderId="18" xfId="0" applyNumberFormat="1" applyFont="1" applyFill="1" applyBorder="1" applyAlignment="1">
      <alignment horizontal="center" vertical="center"/>
    </xf>
    <xf numFmtId="165" fontId="27" fillId="0" borderId="17" xfId="0" applyNumberFormat="1" applyFont="1" applyFill="1" applyBorder="1" applyAlignment="1">
      <alignment horizontal="center" vertical="center" wrapText="1"/>
    </xf>
    <xf numFmtId="165" fontId="7" fillId="0" borderId="17" xfId="0" applyNumberFormat="1" applyFont="1" applyFill="1" applyBorder="1" applyAlignment="1">
      <alignment horizontal="center" vertical="center" wrapText="1"/>
    </xf>
    <xf numFmtId="0" fontId="7" fillId="0" borderId="27" xfId="0" applyFont="1" applyFill="1" applyBorder="1" applyAlignment="1" applyProtection="1">
      <alignment horizontal="center" vertical="center" wrapText="1"/>
    </xf>
    <xf numFmtId="0" fontId="7" fillId="0" borderId="74" xfId="0" applyFont="1" applyFill="1" applyBorder="1" applyAlignment="1" applyProtection="1">
      <alignment horizontal="center" vertical="center" wrapText="1"/>
    </xf>
    <xf numFmtId="0" fontId="7" fillId="0" borderId="35" xfId="0" applyFont="1" applyFill="1" applyBorder="1" applyAlignment="1" applyProtection="1">
      <alignment horizontal="center" vertical="center" wrapText="1"/>
    </xf>
    <xf numFmtId="0" fontId="7" fillId="0" borderId="39" xfId="0" applyFont="1" applyFill="1" applyBorder="1" applyAlignment="1" applyProtection="1">
      <alignment horizontal="center" vertical="center"/>
      <protection locked="0"/>
    </xf>
    <xf numFmtId="0" fontId="7" fillId="0" borderId="40" xfId="0" applyFont="1" applyFill="1" applyBorder="1" applyAlignment="1" applyProtection="1">
      <alignment horizontal="center" vertical="center"/>
      <protection locked="0"/>
    </xf>
    <xf numFmtId="0" fontId="7" fillId="0" borderId="41" xfId="0" applyFont="1" applyFill="1" applyBorder="1" applyAlignment="1" applyProtection="1">
      <alignment horizontal="center" vertical="center"/>
      <protection locked="0"/>
    </xf>
    <xf numFmtId="0" fontId="7" fillId="0" borderId="42" xfId="0" applyFont="1" applyFill="1" applyBorder="1" applyAlignment="1" applyProtection="1">
      <alignment horizontal="center" vertical="center"/>
    </xf>
    <xf numFmtId="0" fontId="7" fillId="0" borderId="73" xfId="0" applyFont="1" applyFill="1" applyBorder="1" applyAlignment="1" applyProtection="1">
      <alignment horizontal="center" vertical="center"/>
    </xf>
    <xf numFmtId="0" fontId="7" fillId="0" borderId="55" xfId="0" applyFont="1" applyFill="1" applyBorder="1" applyAlignment="1" applyProtection="1">
      <alignment horizontal="center" vertical="center"/>
    </xf>
    <xf numFmtId="0" fontId="61" fillId="0" borderId="11" xfId="0" applyFont="1" applyBorder="1" applyAlignment="1" applyProtection="1">
      <alignment horizontal="center" vertical="top"/>
    </xf>
    <xf numFmtId="0" fontId="7" fillId="0" borderId="73" xfId="0" quotePrefix="1" applyFont="1" applyFill="1" applyBorder="1" applyAlignment="1" applyProtection="1">
      <alignment horizontal="center" vertical="center"/>
    </xf>
    <xf numFmtId="0" fontId="7" fillId="0" borderId="55" xfId="0" quotePrefix="1" applyFont="1" applyFill="1" applyBorder="1" applyAlignment="1" applyProtection="1">
      <alignment horizontal="center" vertical="center"/>
    </xf>
    <xf numFmtId="0" fontId="7" fillId="0" borderId="27" xfId="0" applyFont="1" applyFill="1" applyBorder="1" applyAlignment="1" applyProtection="1">
      <alignment horizontal="left" vertical="center" wrapText="1" indent="1"/>
    </xf>
    <xf numFmtId="0" fontId="7" fillId="0" borderId="36" xfId="0" applyFont="1" applyFill="1" applyBorder="1" applyAlignment="1" applyProtection="1">
      <alignment horizontal="left" vertical="center" wrapText="1" indent="1"/>
    </xf>
    <xf numFmtId="0" fontId="7" fillId="0" borderId="50" xfId="0" applyFont="1" applyFill="1" applyBorder="1" applyAlignment="1" applyProtection="1">
      <alignment horizontal="center" vertical="center" wrapText="1"/>
    </xf>
    <xf numFmtId="0" fontId="7" fillId="0" borderId="60" xfId="0" applyFont="1" applyFill="1" applyBorder="1" applyAlignment="1" applyProtection="1">
      <alignment horizontal="center" vertical="center" wrapText="1"/>
    </xf>
    <xf numFmtId="0" fontId="7" fillId="0" borderId="51" xfId="0" applyFont="1" applyFill="1" applyBorder="1" applyAlignment="1" applyProtection="1">
      <alignment horizontal="center" vertical="center" wrapText="1"/>
    </xf>
    <xf numFmtId="0" fontId="7" fillId="0" borderId="56" xfId="0" applyFont="1" applyFill="1" applyBorder="1" applyAlignment="1" applyProtection="1">
      <alignment horizontal="center" vertical="center" wrapText="1"/>
    </xf>
    <xf numFmtId="0" fontId="27" fillId="0" borderId="6" xfId="0" applyFont="1" applyFill="1" applyBorder="1" applyAlignment="1" applyProtection="1">
      <alignment horizontal="center" vertical="center" wrapText="1"/>
    </xf>
    <xf numFmtId="0" fontId="27" fillId="0" borderId="7" xfId="0" applyFont="1" applyFill="1" applyBorder="1" applyAlignment="1" applyProtection="1">
      <alignment horizontal="center" vertical="center" wrapText="1"/>
    </xf>
    <xf numFmtId="0" fontId="7" fillId="0" borderId="51" xfId="6" applyFont="1" applyFill="1" applyBorder="1" applyAlignment="1" applyProtection="1">
      <alignment horizontal="center" vertical="center" wrapText="1"/>
    </xf>
    <xf numFmtId="0" fontId="7" fillId="0" borderId="56" xfId="6" applyFont="1" applyFill="1" applyBorder="1" applyAlignment="1" applyProtection="1">
      <alignment horizontal="center" vertical="center" wrapText="1"/>
    </xf>
    <xf numFmtId="165" fontId="7" fillId="0" borderId="50" xfId="0" applyNumberFormat="1" applyFont="1" applyFill="1" applyBorder="1" applyAlignment="1" applyProtection="1">
      <alignment horizontal="center" vertical="center" wrapText="1"/>
    </xf>
    <xf numFmtId="165" fontId="7" fillId="0" borderId="60" xfId="0" applyNumberFormat="1" applyFont="1" applyFill="1" applyBorder="1" applyAlignment="1" applyProtection="1">
      <alignment horizontal="center" vertical="center" wrapText="1"/>
    </xf>
    <xf numFmtId="165" fontId="7" fillId="0" borderId="51" xfId="0" applyNumberFormat="1" applyFont="1" applyFill="1" applyBorder="1" applyAlignment="1" applyProtection="1">
      <alignment horizontal="center" vertical="center" wrapText="1"/>
    </xf>
    <xf numFmtId="165" fontId="7" fillId="0" borderId="56" xfId="0" applyNumberFormat="1" applyFont="1" applyFill="1" applyBorder="1" applyAlignment="1" applyProtection="1">
      <alignment horizontal="center" vertical="center"/>
    </xf>
    <xf numFmtId="165" fontId="7" fillId="0" borderId="56" xfId="0" applyNumberFormat="1" applyFont="1" applyFill="1" applyBorder="1" applyAlignment="1" applyProtection="1">
      <alignment horizontal="center" vertical="center" wrapText="1"/>
    </xf>
    <xf numFmtId="165" fontId="7" fillId="0" borderId="21" xfId="0" applyNumberFormat="1" applyFont="1" applyFill="1" applyBorder="1" applyAlignment="1" applyProtection="1">
      <alignment horizontal="center" vertical="center" wrapText="1"/>
    </xf>
    <xf numFmtId="165" fontId="7" fillId="0" borderId="19" xfId="0" applyNumberFormat="1" applyFont="1" applyFill="1" applyBorder="1" applyAlignment="1" applyProtection="1">
      <alignment horizontal="center" vertical="center" wrapText="1"/>
    </xf>
    <xf numFmtId="165" fontId="9" fillId="0" borderId="0" xfId="0" applyNumberFormat="1" applyFont="1" applyFill="1" applyAlignment="1">
      <alignment horizontal="center" textRotation="180" wrapText="1"/>
    </xf>
    <xf numFmtId="165" fontId="7" fillId="0" borderId="57" xfId="0" applyNumberFormat="1" applyFont="1" applyFill="1" applyBorder="1" applyAlignment="1">
      <alignment horizontal="center" vertical="center" wrapText="1"/>
    </xf>
    <xf numFmtId="165" fontId="7" fillId="0" borderId="64" xfId="0" applyNumberFormat="1" applyFont="1" applyFill="1" applyBorder="1" applyAlignment="1">
      <alignment horizontal="center" vertical="center" wrapText="1"/>
    </xf>
    <xf numFmtId="165" fontId="7" fillId="0" borderId="19" xfId="0" applyNumberFormat="1" applyFont="1" applyFill="1" applyBorder="1" applyAlignment="1">
      <alignment horizontal="center" vertical="center" wrapText="1"/>
    </xf>
    <xf numFmtId="165" fontId="7" fillId="0" borderId="21" xfId="0" applyNumberFormat="1" applyFont="1" applyFill="1" applyBorder="1" applyAlignment="1">
      <alignment horizontal="center" vertical="center"/>
    </xf>
    <xf numFmtId="165" fontId="7" fillId="0" borderId="19" xfId="0" applyNumberFormat="1" applyFont="1" applyFill="1" applyBorder="1" applyAlignment="1">
      <alignment horizontal="center" vertical="center"/>
    </xf>
    <xf numFmtId="165" fontId="7" fillId="0" borderId="72" xfId="0" applyNumberFormat="1" applyFont="1" applyFill="1" applyBorder="1" applyAlignment="1">
      <alignment horizontal="center" vertical="center" wrapText="1"/>
    </xf>
    <xf numFmtId="165" fontId="7" fillId="0" borderId="18" xfId="0" applyNumberFormat="1" applyFont="1" applyFill="1" applyBorder="1" applyAlignment="1">
      <alignment horizontal="center" vertical="center" wrapText="1"/>
    </xf>
    <xf numFmtId="165" fontId="7" fillId="0" borderId="39" xfId="0" applyNumberFormat="1" applyFont="1" applyFill="1" applyBorder="1" applyAlignment="1">
      <alignment horizontal="center" vertical="center" wrapText="1"/>
    </xf>
    <xf numFmtId="165" fontId="7" fillId="0" borderId="68" xfId="0" applyNumberFormat="1" applyFont="1" applyFill="1" applyBorder="1" applyAlignment="1">
      <alignment horizontal="center" vertical="center" wrapText="1"/>
    </xf>
    <xf numFmtId="0" fontId="7" fillId="0" borderId="72" xfId="0" applyFont="1" applyFill="1" applyBorder="1" applyAlignment="1" applyProtection="1">
      <alignment horizontal="left" vertical="center" wrapText="1"/>
    </xf>
    <xf numFmtId="0" fontId="7" fillId="0" borderId="28" xfId="0" applyFont="1" applyFill="1" applyBorder="1" applyAlignment="1" applyProtection="1">
      <alignment horizontal="left" vertical="center" wrapText="1"/>
    </xf>
    <xf numFmtId="0" fontId="7" fillId="0" borderId="57" xfId="0" applyFont="1" applyFill="1" applyBorder="1" applyAlignment="1" applyProtection="1">
      <alignment horizontal="left" vertical="center" wrapText="1"/>
    </xf>
    <xf numFmtId="0" fontId="25" fillId="0" borderId="27" xfId="0" applyFont="1" applyFill="1" applyBorder="1" applyAlignment="1" applyProtection="1">
      <alignment horizontal="left" vertical="center"/>
    </xf>
    <xf numFmtId="0" fontId="25" fillId="0" borderId="36" xfId="0" applyFont="1" applyFill="1" applyBorder="1" applyAlignment="1" applyProtection="1">
      <alignment horizontal="left" vertical="center"/>
    </xf>
    <xf numFmtId="0" fontId="28" fillId="0" borderId="27" xfId="0" applyFont="1" applyFill="1" applyBorder="1" applyAlignment="1" applyProtection="1">
      <alignment horizontal="left" vertical="center"/>
    </xf>
    <xf numFmtId="0" fontId="28" fillId="0" borderId="36" xfId="0" applyFont="1" applyFill="1" applyBorder="1" applyAlignment="1" applyProtection="1">
      <alignment horizontal="left" vertical="center"/>
    </xf>
    <xf numFmtId="0" fontId="20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0" fontId="43" fillId="0" borderId="11" xfId="0" applyFont="1" applyFill="1" applyBorder="1" applyAlignment="1">
      <alignment horizontal="right"/>
    </xf>
    <xf numFmtId="0" fontId="7" fillId="0" borderId="72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51" xfId="0" applyFont="1" applyFill="1" applyBorder="1" applyAlignment="1">
      <alignment horizontal="center" vertical="center" wrapText="1"/>
    </xf>
    <xf numFmtId="0" fontId="7" fillId="0" borderId="56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27" fillId="0" borderId="45" xfId="0" applyFont="1" applyFill="1" applyBorder="1" applyAlignment="1">
      <alignment horizontal="center"/>
    </xf>
    <xf numFmtId="0" fontId="27" fillId="0" borderId="74" xfId="0" applyFont="1" applyFill="1" applyBorder="1" applyAlignment="1">
      <alignment horizontal="center"/>
    </xf>
    <xf numFmtId="0" fontId="7" fillId="0" borderId="52" xfId="0" applyFont="1" applyFill="1" applyBorder="1" applyAlignment="1">
      <alignment horizontal="center" vertical="center" wrapText="1"/>
    </xf>
    <xf numFmtId="0" fontId="7" fillId="0" borderId="63" xfId="0" applyFont="1" applyFill="1" applyBorder="1" applyAlignment="1">
      <alignment horizontal="center" vertical="center" wrapText="1"/>
    </xf>
    <xf numFmtId="0" fontId="7" fillId="0" borderId="72" xfId="0" applyFont="1" applyFill="1" applyBorder="1" applyAlignment="1">
      <alignment horizontal="left" vertical="center" wrapText="1"/>
    </xf>
    <xf numFmtId="0" fontId="7" fillId="0" borderId="28" xfId="0" applyFont="1" applyFill="1" applyBorder="1" applyAlignment="1">
      <alignment horizontal="left" vertical="center" wrapText="1"/>
    </xf>
    <xf numFmtId="0" fontId="7" fillId="0" borderId="57" xfId="0" applyFont="1" applyFill="1" applyBorder="1" applyAlignment="1">
      <alignment horizontal="left" vertical="center" wrapText="1"/>
    </xf>
    <xf numFmtId="0" fontId="26" fillId="0" borderId="28" xfId="0" applyFont="1" applyFill="1" applyBorder="1" applyAlignment="1">
      <alignment horizontal="justify" vertical="center" wrapText="1"/>
    </xf>
    <xf numFmtId="0" fontId="27" fillId="0" borderId="27" xfId="0" applyFont="1" applyFill="1" applyBorder="1" applyAlignment="1">
      <alignment horizontal="left" vertical="center" indent="2"/>
    </xf>
    <xf numFmtId="0" fontId="27" fillId="0" borderId="36" xfId="0" applyFont="1" applyFill="1" applyBorder="1" applyAlignment="1">
      <alignment horizontal="left" vertical="center" indent="2"/>
    </xf>
    <xf numFmtId="0" fontId="41" fillId="0" borderId="0" xfId="8" applyFont="1" applyFill="1" applyAlignment="1" applyProtection="1">
      <alignment horizontal="left"/>
    </xf>
    <xf numFmtId="0" fontId="45" fillId="0" borderId="0" xfId="8" applyFont="1" applyFill="1" applyAlignment="1" applyProtection="1">
      <alignment horizontal="center" vertical="center" wrapText="1"/>
    </xf>
    <xf numFmtId="0" fontId="45" fillId="0" borderId="0" xfId="8" applyFont="1" applyFill="1" applyAlignment="1" applyProtection="1">
      <alignment horizontal="center" vertical="center"/>
    </xf>
    <xf numFmtId="0" fontId="46" fillId="0" borderId="0" xfId="8" applyFont="1" applyFill="1" applyBorder="1" applyAlignment="1" applyProtection="1">
      <alignment horizontal="right"/>
    </xf>
    <xf numFmtId="0" fontId="47" fillId="0" borderId="50" xfId="8" applyFont="1" applyFill="1" applyBorder="1" applyAlignment="1" applyProtection="1">
      <alignment horizontal="center" vertical="center" wrapText="1"/>
    </xf>
    <xf numFmtId="0" fontId="47" fillId="0" borderId="4" xfId="8" applyFont="1" applyFill="1" applyBorder="1" applyAlignment="1" applyProtection="1">
      <alignment horizontal="center" vertical="center" wrapText="1"/>
    </xf>
    <xf numFmtId="0" fontId="47" fillId="0" borderId="29" xfId="8" applyFont="1" applyFill="1" applyBorder="1" applyAlignment="1" applyProtection="1">
      <alignment horizontal="center" vertical="center" wrapText="1"/>
    </xf>
    <xf numFmtId="0" fontId="48" fillId="0" borderId="51" xfId="7" applyFont="1" applyFill="1" applyBorder="1" applyAlignment="1" applyProtection="1">
      <alignment horizontal="center" vertical="center" textRotation="90"/>
    </xf>
    <xf numFmtId="0" fontId="48" fillId="0" borderId="10" xfId="7" applyFont="1" applyFill="1" applyBorder="1" applyAlignment="1" applyProtection="1">
      <alignment horizontal="center" vertical="center" textRotation="90"/>
    </xf>
    <xf numFmtId="0" fontId="48" fillId="0" borderId="34" xfId="7" applyFont="1" applyFill="1" applyBorder="1" applyAlignment="1" applyProtection="1">
      <alignment horizontal="center" vertical="center" textRotation="90"/>
    </xf>
    <xf numFmtId="0" fontId="46" fillId="0" borderId="33" xfId="8" applyFont="1" applyFill="1" applyBorder="1" applyAlignment="1" applyProtection="1">
      <alignment horizontal="center" vertical="center" wrapText="1"/>
    </xf>
    <xf numFmtId="0" fontId="46" fillId="0" borderId="1" xfId="8" applyFont="1" applyFill="1" applyBorder="1" applyAlignment="1" applyProtection="1">
      <alignment horizontal="center" vertical="center" wrapText="1"/>
    </xf>
    <xf numFmtId="0" fontId="46" fillId="0" borderId="52" xfId="8" applyFont="1" applyFill="1" applyBorder="1" applyAlignment="1" applyProtection="1">
      <alignment horizontal="center" vertical="center" wrapText="1"/>
    </xf>
    <xf numFmtId="0" fontId="46" fillId="0" borderId="48" xfId="8" applyFont="1" applyFill="1" applyBorder="1" applyAlignment="1" applyProtection="1">
      <alignment horizontal="center" vertical="center" wrapText="1"/>
    </xf>
    <xf numFmtId="0" fontId="46" fillId="0" borderId="1" xfId="8" applyFont="1" applyFill="1" applyBorder="1" applyAlignment="1" applyProtection="1">
      <alignment horizontal="center" wrapText="1"/>
    </xf>
    <xf numFmtId="0" fontId="46" fillId="0" borderId="9" xfId="8" applyFont="1" applyFill="1" applyBorder="1" applyAlignment="1" applyProtection="1">
      <alignment horizontal="center" wrapText="1"/>
    </xf>
    <xf numFmtId="0" fontId="41" fillId="0" borderId="0" xfId="8" applyFont="1" applyFill="1" applyAlignment="1" applyProtection="1">
      <alignment horizontal="center"/>
    </xf>
    <xf numFmtId="0" fontId="28" fillId="0" borderId="0" xfId="7" applyFont="1" applyFill="1" applyAlignment="1" applyProtection="1">
      <alignment horizontal="center" vertical="center" wrapText="1"/>
    </xf>
    <xf numFmtId="0" fontId="20" fillId="0" borderId="0" xfId="7" applyFont="1" applyFill="1" applyAlignment="1" applyProtection="1">
      <alignment horizontal="center" vertical="center" wrapText="1"/>
    </xf>
    <xf numFmtId="0" fontId="31" fillId="0" borderId="0" xfId="7" applyFont="1" applyFill="1" applyBorder="1" applyAlignment="1" applyProtection="1">
      <alignment horizontal="right" vertical="center"/>
    </xf>
    <xf numFmtId="0" fontId="20" fillId="0" borderId="43" xfId="7" applyFont="1" applyFill="1" applyBorder="1" applyAlignment="1" applyProtection="1">
      <alignment horizontal="center" vertical="center" wrapText="1"/>
    </xf>
    <xf numFmtId="0" fontId="20" fillId="0" borderId="3" xfId="7" applyFont="1" applyFill="1" applyBorder="1" applyAlignment="1" applyProtection="1">
      <alignment horizontal="center" vertical="center" wrapText="1"/>
    </xf>
    <xf numFmtId="0" fontId="48" fillId="0" borderId="33" xfId="7" applyFont="1" applyFill="1" applyBorder="1" applyAlignment="1" applyProtection="1">
      <alignment horizontal="center" vertical="center" textRotation="90"/>
    </xf>
    <xf numFmtId="0" fontId="48" fillId="0" borderId="1" xfId="7" applyFont="1" applyFill="1" applyBorder="1" applyAlignment="1" applyProtection="1">
      <alignment horizontal="center" vertical="center" textRotation="90"/>
    </xf>
    <xf numFmtId="0" fontId="5" fillId="0" borderId="65" xfId="7" applyFont="1" applyFill="1" applyBorder="1" applyAlignment="1" applyProtection="1">
      <alignment horizontal="center" vertical="center" wrapText="1"/>
    </xf>
    <xf numFmtId="0" fontId="5" fillId="0" borderId="9" xfId="7" applyFont="1" applyFill="1" applyBorder="1" applyAlignment="1" applyProtection="1">
      <alignment horizontal="center" vertical="center"/>
    </xf>
    <xf numFmtId="0" fontId="45" fillId="0" borderId="0" xfId="8" applyFont="1" applyFill="1" applyAlignment="1">
      <alignment horizontal="center" vertical="center" wrapText="1"/>
    </xf>
    <xf numFmtId="0" fontId="45" fillId="0" borderId="0" xfId="8" applyFont="1" applyFill="1" applyAlignment="1">
      <alignment horizontal="center" vertical="center"/>
    </xf>
    <xf numFmtId="0" fontId="22" fillId="0" borderId="27" xfId="8" applyFont="1" applyFill="1" applyBorder="1" applyAlignment="1">
      <alignment horizontal="left"/>
    </xf>
    <xf numFmtId="0" fontId="22" fillId="0" borderId="36" xfId="8" applyFont="1" applyFill="1" applyBorder="1" applyAlignment="1">
      <alignment horizontal="left"/>
    </xf>
    <xf numFmtId="3" fontId="41" fillId="0" borderId="0" xfId="8" applyNumberFormat="1" applyFont="1" applyFill="1" applyAlignment="1">
      <alignment horizontal="center"/>
    </xf>
    <xf numFmtId="0" fontId="45" fillId="0" borderId="0" xfId="8" applyFont="1" applyFill="1" applyAlignment="1">
      <alignment horizontal="center" wrapText="1"/>
    </xf>
    <xf numFmtId="0" fontId="45" fillId="0" borderId="0" xfId="8" applyFont="1" applyFill="1" applyAlignment="1">
      <alignment horizontal="center"/>
    </xf>
    <xf numFmtId="0" fontId="22" fillId="0" borderId="27" xfId="8" applyFont="1" applyFill="1" applyBorder="1" applyAlignment="1">
      <alignment horizontal="left" indent="1"/>
    </xf>
    <xf numFmtId="0" fontId="22" fillId="0" borderId="36" xfId="8" applyFont="1" applyFill="1" applyBorder="1" applyAlignment="1">
      <alignment horizontal="left" indent="1"/>
    </xf>
    <xf numFmtId="0" fontId="59" fillId="0" borderId="0" xfId="0" applyFont="1" applyAlignment="1" applyProtection="1">
      <alignment horizontal="center" vertical="center" wrapText="1"/>
      <protection locked="0"/>
    </xf>
    <xf numFmtId="0" fontId="56" fillId="0" borderId="8" xfId="0" applyFont="1" applyBorder="1" applyAlignment="1" applyProtection="1">
      <alignment wrapText="1"/>
    </xf>
    <xf numFmtId="0" fontId="56" fillId="0" borderId="6" xfId="0" applyFont="1" applyBorder="1" applyAlignment="1" applyProtection="1">
      <alignment wrapText="1"/>
    </xf>
    <xf numFmtId="0" fontId="15" fillId="0" borderId="0" xfId="0" applyFont="1" applyAlignment="1" applyProtection="1">
      <alignment horizontal="center" textRotation="180"/>
    </xf>
    <xf numFmtId="0" fontId="42" fillId="0" borderId="0" xfId="0" applyFont="1" applyFill="1" applyAlignment="1" applyProtection="1">
      <alignment horizontal="center" vertical="top" wrapText="1"/>
      <protection locked="0"/>
    </xf>
  </cellXfs>
  <cellStyles count="10">
    <cellStyle name="Ezres" xfId="1" builtinId="3"/>
    <cellStyle name="Ezres 2" xfId="2" xr:uid="{00000000-0005-0000-0000-000001000000}"/>
    <cellStyle name="Ezres 3" xfId="3" xr:uid="{00000000-0005-0000-0000-000002000000}"/>
    <cellStyle name="Hiperhivatkozás" xfId="4" xr:uid="{00000000-0005-0000-0000-000003000000}"/>
    <cellStyle name="Már látott hiperhivatkozás" xfId="5" xr:uid="{00000000-0005-0000-0000-000004000000}"/>
    <cellStyle name="Normál" xfId="0" builtinId="0"/>
    <cellStyle name="Normál_KVRENMUNKA" xfId="6" xr:uid="{00000000-0005-0000-0000-000006000000}"/>
    <cellStyle name="Normál_VAGYONK" xfId="7" xr:uid="{00000000-0005-0000-0000-000007000000}"/>
    <cellStyle name="Normál_VAGYONKIM" xfId="8" xr:uid="{00000000-0005-0000-0000-000008000000}"/>
    <cellStyle name="Százalék" xfId="9" builtinId="5"/>
  </cellStyles>
  <dxfs count="2"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B38"/>
  <sheetViews>
    <sheetView topLeftCell="A10" zoomScaleNormal="100" workbookViewId="0">
      <selection activeCell="A2" sqref="A2:C2"/>
    </sheetView>
  </sheetViews>
  <sheetFormatPr defaultRowHeight="12.75" x14ac:dyDescent="0.2"/>
  <cols>
    <col min="1" max="1" width="46.33203125" style="306" customWidth="1"/>
    <col min="2" max="2" width="66.1640625" style="306" customWidth="1"/>
    <col min="3" max="16384" width="9.33203125" style="306"/>
  </cols>
  <sheetData>
    <row r="1" spans="1:2" ht="18.75" x14ac:dyDescent="0.3">
      <c r="A1" s="494" t="s">
        <v>112</v>
      </c>
    </row>
    <row r="3" spans="1:2" x14ac:dyDescent="0.2">
      <c r="A3" s="495"/>
      <c r="B3" s="495"/>
    </row>
    <row r="4" spans="1:2" ht="15.75" x14ac:dyDescent="0.25">
      <c r="A4" s="469" t="s">
        <v>798</v>
      </c>
      <c r="B4" s="496"/>
    </row>
    <row r="5" spans="1:2" s="497" customFormat="1" x14ac:dyDescent="0.2">
      <c r="A5" s="495"/>
      <c r="B5" s="495"/>
    </row>
    <row r="6" spans="1:2" x14ac:dyDescent="0.2">
      <c r="A6" s="495" t="s">
        <v>524</v>
      </c>
      <c r="B6" s="495" t="s">
        <v>525</v>
      </c>
    </row>
    <row r="7" spans="1:2" x14ac:dyDescent="0.2">
      <c r="A7" s="495" t="s">
        <v>526</v>
      </c>
      <c r="B7" s="495" t="s">
        <v>527</v>
      </c>
    </row>
    <row r="8" spans="1:2" x14ac:dyDescent="0.2">
      <c r="A8" s="495" t="s">
        <v>528</v>
      </c>
      <c r="B8" s="495" t="s">
        <v>529</v>
      </c>
    </row>
    <row r="9" spans="1:2" x14ac:dyDescent="0.2">
      <c r="A9" s="495"/>
      <c r="B9" s="495"/>
    </row>
    <row r="10" spans="1:2" ht="15.75" x14ac:dyDescent="0.25">
      <c r="A10" s="469" t="str">
        <f>+CONCATENATE(LEFT(A4,4),". évi módosított előirányzat BEVÉTELEK")</f>
        <v>2020. évi módosított előirányzat BEVÉTELEK</v>
      </c>
      <c r="B10" s="496"/>
    </row>
    <row r="11" spans="1:2" x14ac:dyDescent="0.2">
      <c r="A11" s="495"/>
      <c r="B11" s="495"/>
    </row>
    <row r="12" spans="1:2" s="497" customFormat="1" x14ac:dyDescent="0.2">
      <c r="A12" s="495" t="s">
        <v>530</v>
      </c>
      <c r="B12" s="495" t="s">
        <v>536</v>
      </c>
    </row>
    <row r="13" spans="1:2" x14ac:dyDescent="0.2">
      <c r="A13" s="495" t="s">
        <v>531</v>
      </c>
      <c r="B13" s="495" t="s">
        <v>537</v>
      </c>
    </row>
    <row r="14" spans="1:2" x14ac:dyDescent="0.2">
      <c r="A14" s="495" t="s">
        <v>532</v>
      </c>
      <c r="B14" s="495" t="s">
        <v>538</v>
      </c>
    </row>
    <row r="15" spans="1:2" x14ac:dyDescent="0.2">
      <c r="A15" s="495"/>
      <c r="B15" s="495"/>
    </row>
    <row r="16" spans="1:2" ht="14.25" x14ac:dyDescent="0.2">
      <c r="A16" s="498" t="str">
        <f>+CONCATENATE(LEFT(A4,4),". évi teljesítés BEVÉTELEK")</f>
        <v>2020. évi teljesítés BEVÉTELEK</v>
      </c>
      <c r="B16" s="496"/>
    </row>
    <row r="17" spans="1:2" x14ac:dyDescent="0.2">
      <c r="A17" s="495"/>
      <c r="B17" s="495"/>
    </row>
    <row r="18" spans="1:2" x14ac:dyDescent="0.2">
      <c r="A18" s="495" t="s">
        <v>533</v>
      </c>
      <c r="B18" s="495" t="s">
        <v>539</v>
      </c>
    </row>
    <row r="19" spans="1:2" x14ac:dyDescent="0.2">
      <c r="A19" s="495" t="s">
        <v>534</v>
      </c>
      <c r="B19" s="495" t="s">
        <v>540</v>
      </c>
    </row>
    <row r="20" spans="1:2" x14ac:dyDescent="0.2">
      <c r="A20" s="495" t="s">
        <v>535</v>
      </c>
      <c r="B20" s="495" t="s">
        <v>541</v>
      </c>
    </row>
    <row r="21" spans="1:2" x14ac:dyDescent="0.2">
      <c r="A21" s="495"/>
      <c r="B21" s="495"/>
    </row>
    <row r="22" spans="1:2" ht="15.75" x14ac:dyDescent="0.25">
      <c r="A22" s="469" t="str">
        <f>+CONCATENATE(LEFT(A4,4),". évi eredeti előirányzat KIADÁSOK")</f>
        <v>2020. évi eredeti előirányzat KIADÁSOK</v>
      </c>
      <c r="B22" s="496"/>
    </row>
    <row r="23" spans="1:2" x14ac:dyDescent="0.2">
      <c r="A23" s="495"/>
      <c r="B23" s="495"/>
    </row>
    <row r="24" spans="1:2" x14ac:dyDescent="0.2">
      <c r="A24" s="495" t="s">
        <v>542</v>
      </c>
      <c r="B24" s="495" t="s">
        <v>548</v>
      </c>
    </row>
    <row r="25" spans="1:2" x14ac:dyDescent="0.2">
      <c r="A25" s="495" t="s">
        <v>521</v>
      </c>
      <c r="B25" s="495" t="s">
        <v>549</v>
      </c>
    </row>
    <row r="26" spans="1:2" x14ac:dyDescent="0.2">
      <c r="A26" s="495" t="s">
        <v>543</v>
      </c>
      <c r="B26" s="495" t="s">
        <v>550</v>
      </c>
    </row>
    <row r="27" spans="1:2" x14ac:dyDescent="0.2">
      <c r="A27" s="495"/>
      <c r="B27" s="495"/>
    </row>
    <row r="28" spans="1:2" ht="15.75" x14ac:dyDescent="0.25">
      <c r="A28" s="469" t="str">
        <f>+CONCATENATE(LEFT(A4,4),". évi módosított előirányzat KIADÁSOK")</f>
        <v>2020. évi módosított előirányzat KIADÁSOK</v>
      </c>
      <c r="B28" s="496"/>
    </row>
    <row r="29" spans="1:2" x14ac:dyDescent="0.2">
      <c r="A29" s="495"/>
      <c r="B29" s="495"/>
    </row>
    <row r="30" spans="1:2" x14ac:dyDescent="0.2">
      <c r="A30" s="495" t="s">
        <v>544</v>
      </c>
      <c r="B30" s="495" t="s">
        <v>555</v>
      </c>
    </row>
    <row r="31" spans="1:2" x14ac:dyDescent="0.2">
      <c r="A31" s="495" t="s">
        <v>522</v>
      </c>
      <c r="B31" s="495" t="s">
        <v>552</v>
      </c>
    </row>
    <row r="32" spans="1:2" x14ac:dyDescent="0.2">
      <c r="A32" s="495" t="s">
        <v>545</v>
      </c>
      <c r="B32" s="495" t="s">
        <v>551</v>
      </c>
    </row>
    <row r="33" spans="1:2" x14ac:dyDescent="0.2">
      <c r="A33" s="495"/>
      <c r="B33" s="495"/>
    </row>
    <row r="34" spans="1:2" ht="15.75" x14ac:dyDescent="0.25">
      <c r="A34" s="499" t="str">
        <f>+CONCATENATE(LEFT(A4,4),". évi teljesítés KIADÁSOK")</f>
        <v>2020. évi teljesítés KIADÁSOK</v>
      </c>
      <c r="B34" s="496"/>
    </row>
    <row r="35" spans="1:2" x14ac:dyDescent="0.2">
      <c r="A35" s="495"/>
      <c r="B35" s="495"/>
    </row>
    <row r="36" spans="1:2" x14ac:dyDescent="0.2">
      <c r="A36" s="495" t="s">
        <v>546</v>
      </c>
      <c r="B36" s="495" t="s">
        <v>556</v>
      </c>
    </row>
    <row r="37" spans="1:2" x14ac:dyDescent="0.2">
      <c r="A37" s="495" t="s">
        <v>523</v>
      </c>
      <c r="B37" s="495" t="s">
        <v>554</v>
      </c>
    </row>
    <row r="38" spans="1:2" x14ac:dyDescent="0.2">
      <c r="A38" s="495" t="s">
        <v>547</v>
      </c>
      <c r="B38" s="495" t="s">
        <v>553</v>
      </c>
    </row>
  </sheetData>
  <phoneticPr fontId="26" type="noConversion"/>
  <pageMargins left="1.0629921259842521" right="1.0236220472440944" top="0.78740157480314965" bottom="0.78740157480314965" header="0.70866141732283472" footer="0.70866141732283472"/>
  <pageSetup paperSize="9" scale="77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H24"/>
  <sheetViews>
    <sheetView zoomScaleNormal="100" zoomScaleSheetLayoutView="130" workbookViewId="0">
      <selection activeCell="A2" sqref="A2:C2"/>
    </sheetView>
  </sheetViews>
  <sheetFormatPr defaultRowHeight="12.75" x14ac:dyDescent="0.2"/>
  <cols>
    <col min="1" max="1" width="48.1640625" style="5" customWidth="1"/>
    <col min="2" max="7" width="15.83203125" style="4" customWidth="1"/>
    <col min="8" max="8" width="4.1640625" style="4" customWidth="1"/>
    <col min="9" max="9" width="13.83203125" style="4" customWidth="1"/>
    <col min="10" max="16384" width="9.33203125" style="4"/>
  </cols>
  <sheetData>
    <row r="1" spans="1:8" ht="24.75" customHeight="1" x14ac:dyDescent="0.2">
      <c r="A1" s="736" t="s">
        <v>2</v>
      </c>
      <c r="B1" s="736"/>
      <c r="C1" s="736"/>
      <c r="D1" s="736"/>
      <c r="E1" s="736"/>
      <c r="F1" s="736"/>
      <c r="G1" s="736"/>
      <c r="H1" s="738" t="s">
        <v>823</v>
      </c>
    </row>
    <row r="2" spans="1:8" ht="23.25" customHeight="1" thickBot="1" x14ac:dyDescent="0.3">
      <c r="A2" s="25"/>
      <c r="B2" s="10"/>
      <c r="C2" s="10"/>
      <c r="D2" s="10"/>
      <c r="E2" s="10"/>
      <c r="F2" s="735" t="s">
        <v>820</v>
      </c>
      <c r="G2" s="735"/>
      <c r="H2" s="738"/>
    </row>
    <row r="3" spans="1:8" s="6" customFormat="1" ht="48.75" customHeight="1" thickBot="1" x14ac:dyDescent="0.25">
      <c r="A3" s="686" t="s">
        <v>60</v>
      </c>
      <c r="B3" s="687" t="s">
        <v>58</v>
      </c>
      <c r="C3" s="687" t="s">
        <v>59</v>
      </c>
      <c r="D3" s="687" t="s">
        <v>804</v>
      </c>
      <c r="E3" s="687" t="s">
        <v>802</v>
      </c>
      <c r="F3" s="688" t="s">
        <v>803</v>
      </c>
      <c r="G3" s="689" t="s">
        <v>805</v>
      </c>
      <c r="H3" s="738"/>
    </row>
    <row r="4" spans="1:8" s="10" customFormat="1" ht="15" customHeight="1" thickBot="1" x14ac:dyDescent="0.25">
      <c r="A4" s="690" t="s">
        <v>430</v>
      </c>
      <c r="B4" s="691" t="s">
        <v>431</v>
      </c>
      <c r="C4" s="691" t="s">
        <v>432</v>
      </c>
      <c r="D4" s="691" t="s">
        <v>433</v>
      </c>
      <c r="E4" s="691" t="s">
        <v>434</v>
      </c>
      <c r="F4" s="692" t="s">
        <v>511</v>
      </c>
      <c r="G4" s="693" t="s">
        <v>557</v>
      </c>
      <c r="H4" s="738"/>
    </row>
    <row r="5" spans="1:8" ht="15.95" customHeight="1" x14ac:dyDescent="0.2">
      <c r="A5" s="694" t="s">
        <v>806</v>
      </c>
      <c r="B5" s="695">
        <v>2500000</v>
      </c>
      <c r="C5" s="696">
        <v>2020</v>
      </c>
      <c r="D5" s="695"/>
      <c r="E5" s="695">
        <v>2500000</v>
      </c>
      <c r="F5" s="697">
        <v>1093842</v>
      </c>
      <c r="G5" s="50">
        <v>1093842</v>
      </c>
      <c r="H5" s="738"/>
    </row>
    <row r="6" spans="1:8" ht="15.95" customHeight="1" x14ac:dyDescent="0.2">
      <c r="A6" s="694"/>
      <c r="B6" s="695"/>
      <c r="C6" s="696"/>
      <c r="D6" s="695"/>
      <c r="E6" s="695"/>
      <c r="F6" s="697"/>
      <c r="G6" s="50"/>
      <c r="H6" s="738"/>
    </row>
    <row r="7" spans="1:8" ht="15.95" customHeight="1" x14ac:dyDescent="0.2">
      <c r="A7" s="694"/>
      <c r="B7" s="695"/>
      <c r="C7" s="696"/>
      <c r="D7" s="695"/>
      <c r="E7" s="695"/>
      <c r="F7" s="697"/>
      <c r="G7" s="50"/>
      <c r="H7" s="738"/>
    </row>
    <row r="8" spans="1:8" ht="15.95" customHeight="1" x14ac:dyDescent="0.2">
      <c r="A8" s="694"/>
      <c r="B8" s="695"/>
      <c r="C8" s="696"/>
      <c r="D8" s="695"/>
      <c r="E8" s="695"/>
      <c r="F8" s="697"/>
      <c r="G8" s="50"/>
      <c r="H8" s="738"/>
    </row>
    <row r="9" spans="1:8" ht="15.95" customHeight="1" x14ac:dyDescent="0.2">
      <c r="A9" s="694"/>
      <c r="B9" s="695"/>
      <c r="C9" s="696"/>
      <c r="D9" s="695"/>
      <c r="E9" s="695"/>
      <c r="F9" s="697"/>
      <c r="G9" s="50"/>
      <c r="H9" s="738"/>
    </row>
    <row r="10" spans="1:8" ht="15.95" customHeight="1" x14ac:dyDescent="0.2">
      <c r="A10" s="694"/>
      <c r="B10" s="695"/>
      <c r="C10" s="696"/>
      <c r="D10" s="695"/>
      <c r="E10" s="695"/>
      <c r="F10" s="697"/>
      <c r="G10" s="50">
        <f t="shared" ref="G10:G23" si="0">+D10+F10</f>
        <v>0</v>
      </c>
      <c r="H10" s="738"/>
    </row>
    <row r="11" spans="1:8" ht="15.95" customHeight="1" x14ac:dyDescent="0.2">
      <c r="A11" s="694"/>
      <c r="B11" s="695"/>
      <c r="C11" s="696"/>
      <c r="D11" s="695"/>
      <c r="E11" s="695"/>
      <c r="F11" s="697"/>
      <c r="G11" s="50">
        <f t="shared" si="0"/>
        <v>0</v>
      </c>
      <c r="H11" s="738"/>
    </row>
    <row r="12" spans="1:8" ht="15.95" customHeight="1" x14ac:dyDescent="0.2">
      <c r="A12" s="694"/>
      <c r="B12" s="695"/>
      <c r="C12" s="696"/>
      <c r="D12" s="695"/>
      <c r="E12" s="695"/>
      <c r="F12" s="697"/>
      <c r="G12" s="50">
        <f t="shared" si="0"/>
        <v>0</v>
      </c>
      <c r="H12" s="738"/>
    </row>
    <row r="13" spans="1:8" ht="15.95" customHeight="1" x14ac:dyDescent="0.2">
      <c r="A13" s="694"/>
      <c r="B13" s="695"/>
      <c r="C13" s="696"/>
      <c r="D13" s="695"/>
      <c r="E13" s="695"/>
      <c r="F13" s="697"/>
      <c r="G13" s="50">
        <f t="shared" si="0"/>
        <v>0</v>
      </c>
      <c r="H13" s="738"/>
    </row>
    <row r="14" spans="1:8" ht="15.95" customHeight="1" x14ac:dyDescent="0.2">
      <c r="A14" s="694"/>
      <c r="B14" s="695"/>
      <c r="C14" s="696"/>
      <c r="D14" s="695"/>
      <c r="E14" s="695"/>
      <c r="F14" s="697"/>
      <c r="G14" s="50">
        <f t="shared" si="0"/>
        <v>0</v>
      </c>
      <c r="H14" s="738"/>
    </row>
    <row r="15" spans="1:8" ht="15.95" customHeight="1" x14ac:dyDescent="0.2">
      <c r="A15" s="694"/>
      <c r="B15" s="695"/>
      <c r="C15" s="696"/>
      <c r="D15" s="695"/>
      <c r="E15" s="695"/>
      <c r="F15" s="697"/>
      <c r="G15" s="50">
        <f t="shared" si="0"/>
        <v>0</v>
      </c>
      <c r="H15" s="738"/>
    </row>
    <row r="16" spans="1:8" ht="15.95" customHeight="1" x14ac:dyDescent="0.2">
      <c r="A16" s="694"/>
      <c r="B16" s="695"/>
      <c r="C16" s="696"/>
      <c r="D16" s="695"/>
      <c r="E16" s="695"/>
      <c r="F16" s="697"/>
      <c r="G16" s="50">
        <f t="shared" si="0"/>
        <v>0</v>
      </c>
      <c r="H16" s="738"/>
    </row>
    <row r="17" spans="1:8" ht="15.95" customHeight="1" x14ac:dyDescent="0.2">
      <c r="A17" s="694"/>
      <c r="B17" s="695"/>
      <c r="C17" s="696"/>
      <c r="D17" s="695"/>
      <c r="E17" s="695"/>
      <c r="F17" s="697"/>
      <c r="G17" s="50">
        <f t="shared" si="0"/>
        <v>0</v>
      </c>
      <c r="H17" s="738"/>
    </row>
    <row r="18" spans="1:8" ht="15.95" customHeight="1" x14ac:dyDescent="0.2">
      <c r="A18" s="694"/>
      <c r="B18" s="695"/>
      <c r="C18" s="696"/>
      <c r="D18" s="695"/>
      <c r="E18" s="695"/>
      <c r="F18" s="697"/>
      <c r="G18" s="50">
        <f t="shared" si="0"/>
        <v>0</v>
      </c>
      <c r="H18" s="738"/>
    </row>
    <row r="19" spans="1:8" ht="15.95" customHeight="1" x14ac:dyDescent="0.2">
      <c r="A19" s="694"/>
      <c r="B19" s="695"/>
      <c r="C19" s="696"/>
      <c r="D19" s="695"/>
      <c r="E19" s="695"/>
      <c r="F19" s="697"/>
      <c r="G19" s="50">
        <f t="shared" si="0"/>
        <v>0</v>
      </c>
      <c r="H19" s="738"/>
    </row>
    <row r="20" spans="1:8" ht="15.95" customHeight="1" x14ac:dyDescent="0.2">
      <c r="A20" s="694"/>
      <c r="B20" s="695"/>
      <c r="C20" s="696"/>
      <c r="D20" s="695"/>
      <c r="E20" s="695"/>
      <c r="F20" s="697"/>
      <c r="G20" s="50">
        <f t="shared" si="0"/>
        <v>0</v>
      </c>
      <c r="H20" s="738"/>
    </row>
    <row r="21" spans="1:8" ht="15.95" customHeight="1" x14ac:dyDescent="0.2">
      <c r="A21" s="694"/>
      <c r="B21" s="695"/>
      <c r="C21" s="696"/>
      <c r="D21" s="695"/>
      <c r="E21" s="695"/>
      <c r="F21" s="697"/>
      <c r="G21" s="50">
        <f t="shared" si="0"/>
        <v>0</v>
      </c>
      <c r="H21" s="738"/>
    </row>
    <row r="22" spans="1:8" ht="15.95" customHeight="1" x14ac:dyDescent="0.2">
      <c r="A22" s="694"/>
      <c r="B22" s="695"/>
      <c r="C22" s="696"/>
      <c r="D22" s="695"/>
      <c r="E22" s="695"/>
      <c r="F22" s="697"/>
      <c r="G22" s="50">
        <f t="shared" si="0"/>
        <v>0</v>
      </c>
      <c r="H22" s="738"/>
    </row>
    <row r="23" spans="1:8" ht="15.95" customHeight="1" thickBot="1" x14ac:dyDescent="0.25">
      <c r="A23" s="698"/>
      <c r="B23" s="699"/>
      <c r="C23" s="700"/>
      <c r="D23" s="699"/>
      <c r="E23" s="699"/>
      <c r="F23" s="701"/>
      <c r="G23" s="50">
        <f t="shared" si="0"/>
        <v>0</v>
      </c>
      <c r="H23" s="738"/>
    </row>
    <row r="24" spans="1:8" s="17" customFormat="1" ht="18" customHeight="1" thickBot="1" x14ac:dyDescent="0.25">
      <c r="A24" s="702" t="s">
        <v>56</v>
      </c>
      <c r="B24" s="157">
        <f>SUM(B5:B23)</f>
        <v>2500000</v>
      </c>
      <c r="C24" s="703"/>
      <c r="D24" s="157">
        <f>SUM(D5:D23)</f>
        <v>0</v>
      </c>
      <c r="E24" s="157">
        <f>SUM(E5:E23)</f>
        <v>2500000</v>
      </c>
      <c r="F24" s="157">
        <f>SUM(F5:F23)</f>
        <v>1093842</v>
      </c>
      <c r="G24" s="704">
        <f>SUM(G5:G23)</f>
        <v>1093842</v>
      </c>
      <c r="H24" s="738"/>
    </row>
  </sheetData>
  <mergeCells count="3">
    <mergeCell ref="F2:G2"/>
    <mergeCell ref="A1:G1"/>
    <mergeCell ref="H1:H24"/>
  </mergeCells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76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N48"/>
  <sheetViews>
    <sheetView zoomScale="130" zoomScaleNormal="130" zoomScaleSheetLayoutView="100" workbookViewId="0">
      <selection activeCell="P21" sqref="P21"/>
    </sheetView>
  </sheetViews>
  <sheetFormatPr defaultRowHeight="12.75" x14ac:dyDescent="0.2"/>
  <cols>
    <col min="1" max="1" width="28.5" style="8" customWidth="1"/>
    <col min="2" max="13" width="10" style="8" customWidth="1"/>
    <col min="14" max="14" width="4" style="8" customWidth="1"/>
    <col min="15" max="16384" width="9.33203125" style="8"/>
  </cols>
  <sheetData>
    <row r="1" spans="1:14" ht="15.75" customHeight="1" x14ac:dyDescent="0.2">
      <c r="A1" s="753" t="s">
        <v>0</v>
      </c>
      <c r="B1" s="753"/>
      <c r="C1" s="753"/>
      <c r="D1" s="750"/>
      <c r="E1" s="750"/>
      <c r="F1" s="750"/>
      <c r="G1" s="750"/>
      <c r="H1" s="750"/>
      <c r="I1" s="750"/>
      <c r="J1" s="750"/>
      <c r="K1" s="750"/>
      <c r="L1" s="750"/>
      <c r="M1" s="750"/>
      <c r="N1" s="739" t="str">
        <f>+CONCATENATE("5. melléklet a ……/",LEFT(ÖSSZEFÜGGÉSEK!A4,4)+1,". (……) önkormányzati rendelethez    ")</f>
        <v xml:space="preserve">5. melléklet a ……/2021. (……) önkormányzati rendelethez    </v>
      </c>
    </row>
    <row r="2" spans="1:14" ht="15.75" thickBot="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754" t="s">
        <v>53</v>
      </c>
      <c r="M2" s="754"/>
      <c r="N2" s="739"/>
    </row>
    <row r="3" spans="1:14" ht="13.5" thickBot="1" x14ac:dyDescent="0.25">
      <c r="A3" s="757" t="s">
        <v>94</v>
      </c>
      <c r="B3" s="760" t="s">
        <v>188</v>
      </c>
      <c r="C3" s="760"/>
      <c r="D3" s="760"/>
      <c r="E3" s="760"/>
      <c r="F3" s="760"/>
      <c r="G3" s="760"/>
      <c r="H3" s="760"/>
      <c r="I3" s="760"/>
      <c r="J3" s="744" t="s">
        <v>190</v>
      </c>
      <c r="K3" s="744"/>
      <c r="L3" s="744"/>
      <c r="M3" s="744"/>
      <c r="N3" s="739"/>
    </row>
    <row r="4" spans="1:14" ht="15" customHeight="1" thickBot="1" x14ac:dyDescent="0.25">
      <c r="A4" s="758"/>
      <c r="B4" s="755" t="s">
        <v>191</v>
      </c>
      <c r="C4" s="751" t="s">
        <v>192</v>
      </c>
      <c r="D4" s="761" t="s">
        <v>186</v>
      </c>
      <c r="E4" s="761"/>
      <c r="F4" s="761"/>
      <c r="G4" s="761"/>
      <c r="H4" s="761"/>
      <c r="I4" s="761"/>
      <c r="J4" s="745"/>
      <c r="K4" s="745"/>
      <c r="L4" s="745"/>
      <c r="M4" s="745"/>
      <c r="N4" s="739"/>
    </row>
    <row r="5" spans="1:14" ht="21.75" thickBot="1" x14ac:dyDescent="0.25">
      <c r="A5" s="758"/>
      <c r="B5" s="755"/>
      <c r="C5" s="751"/>
      <c r="D5" s="53" t="s">
        <v>191</v>
      </c>
      <c r="E5" s="53" t="s">
        <v>192</v>
      </c>
      <c r="F5" s="53" t="s">
        <v>191</v>
      </c>
      <c r="G5" s="53" t="s">
        <v>192</v>
      </c>
      <c r="H5" s="53" t="s">
        <v>191</v>
      </c>
      <c r="I5" s="53" t="s">
        <v>192</v>
      </c>
      <c r="J5" s="745"/>
      <c r="K5" s="745"/>
      <c r="L5" s="745"/>
      <c r="M5" s="745"/>
      <c r="N5" s="739"/>
    </row>
    <row r="6" spans="1:14" ht="32.25" thickBot="1" x14ac:dyDescent="0.25">
      <c r="A6" s="759"/>
      <c r="B6" s="751" t="s">
        <v>187</v>
      </c>
      <c r="C6" s="751"/>
      <c r="D6" s="751" t="str">
        <f>+CONCATENATE(LEFT(ÖSSZEFÜGGÉSEK!A4,4),". előtt")</f>
        <v>2020. előtt</v>
      </c>
      <c r="E6" s="751"/>
      <c r="F6" s="751" t="str">
        <f>+CONCATENATE(LEFT(ÖSSZEFÜGGÉSEK!A4,4),". évi")</f>
        <v>2020. évi</v>
      </c>
      <c r="G6" s="751"/>
      <c r="H6" s="755" t="str">
        <f>+CONCATENATE(LEFT(ÖSSZEFÜGGÉSEK!A4,4),". után")</f>
        <v>2020. után</v>
      </c>
      <c r="I6" s="755"/>
      <c r="J6" s="52" t="str">
        <f>+D6</f>
        <v>2020. előtt</v>
      </c>
      <c r="K6" s="53" t="str">
        <f>+F6</f>
        <v>2020. évi</v>
      </c>
      <c r="L6" s="52" t="s">
        <v>39</v>
      </c>
      <c r="M6" s="53" t="str">
        <f>+CONCATENATE("Teljesítés %-a ",LEFT(ÖSSZEFÜGGÉSEK!A4,4),". XII. 31-ig")</f>
        <v>Teljesítés %-a 2020. XII. 31-ig</v>
      </c>
      <c r="N6" s="739"/>
    </row>
    <row r="7" spans="1:14" ht="13.5" thickBot="1" x14ac:dyDescent="0.25">
      <c r="A7" s="54" t="s">
        <v>430</v>
      </c>
      <c r="B7" s="52" t="s">
        <v>431</v>
      </c>
      <c r="C7" s="52" t="s">
        <v>432</v>
      </c>
      <c r="D7" s="55" t="s">
        <v>433</v>
      </c>
      <c r="E7" s="53" t="s">
        <v>434</v>
      </c>
      <c r="F7" s="53" t="s">
        <v>511</v>
      </c>
      <c r="G7" s="53" t="s">
        <v>512</v>
      </c>
      <c r="H7" s="52" t="s">
        <v>513</v>
      </c>
      <c r="I7" s="55" t="s">
        <v>514</v>
      </c>
      <c r="J7" s="55" t="s">
        <v>558</v>
      </c>
      <c r="K7" s="55" t="s">
        <v>559</v>
      </c>
      <c r="L7" s="55" t="s">
        <v>560</v>
      </c>
      <c r="M7" s="56" t="s">
        <v>561</v>
      </c>
      <c r="N7" s="739"/>
    </row>
    <row r="8" spans="1:14" x14ac:dyDescent="0.2">
      <c r="A8" s="57" t="s">
        <v>95</v>
      </c>
      <c r="B8" s="58"/>
      <c r="C8" s="78"/>
      <c r="D8" s="78"/>
      <c r="E8" s="89"/>
      <c r="F8" s="78"/>
      <c r="G8" s="78"/>
      <c r="H8" s="78"/>
      <c r="I8" s="78"/>
      <c r="J8" s="78"/>
      <c r="K8" s="78"/>
      <c r="L8" s="59">
        <f t="shared" ref="L8:L14" si="0">+J8+K8</f>
        <v>0</v>
      </c>
      <c r="M8" s="93" t="str">
        <f>IF((C8&lt;&gt;0),ROUND((L8/C8)*100,1),"")</f>
        <v/>
      </c>
      <c r="N8" s="739"/>
    </row>
    <row r="9" spans="1:14" x14ac:dyDescent="0.2">
      <c r="A9" s="60" t="s">
        <v>107</v>
      </c>
      <c r="B9" s="61"/>
      <c r="C9" s="62"/>
      <c r="D9" s="62"/>
      <c r="E9" s="62"/>
      <c r="F9" s="62"/>
      <c r="G9" s="62"/>
      <c r="H9" s="62"/>
      <c r="I9" s="62"/>
      <c r="J9" s="62"/>
      <c r="K9" s="62"/>
      <c r="L9" s="63">
        <f t="shared" si="0"/>
        <v>0</v>
      </c>
      <c r="M9" s="94" t="str">
        <f t="shared" ref="M9:M14" si="1">IF((C9&lt;&gt;0),ROUND((L9/C9)*100,1),"")</f>
        <v/>
      </c>
      <c r="N9" s="739"/>
    </row>
    <row r="10" spans="1:14" x14ac:dyDescent="0.2">
      <c r="A10" s="64" t="s">
        <v>96</v>
      </c>
      <c r="B10" s="65"/>
      <c r="C10" s="81"/>
      <c r="D10" s="81"/>
      <c r="E10" s="81"/>
      <c r="F10" s="81"/>
      <c r="G10" s="81"/>
      <c r="H10" s="81"/>
      <c r="I10" s="81"/>
      <c r="J10" s="81"/>
      <c r="K10" s="81"/>
      <c r="L10" s="63">
        <f t="shared" si="0"/>
        <v>0</v>
      </c>
      <c r="M10" s="94" t="str">
        <f t="shared" si="1"/>
        <v/>
      </c>
      <c r="N10" s="739"/>
    </row>
    <row r="11" spans="1:14" x14ac:dyDescent="0.2">
      <c r="A11" s="64" t="s">
        <v>108</v>
      </c>
      <c r="B11" s="65"/>
      <c r="C11" s="81"/>
      <c r="D11" s="81"/>
      <c r="E11" s="81"/>
      <c r="F11" s="81"/>
      <c r="G11" s="81"/>
      <c r="H11" s="81"/>
      <c r="I11" s="81"/>
      <c r="J11" s="81"/>
      <c r="K11" s="81"/>
      <c r="L11" s="63">
        <f t="shared" si="0"/>
        <v>0</v>
      </c>
      <c r="M11" s="94" t="str">
        <f t="shared" si="1"/>
        <v/>
      </c>
      <c r="N11" s="739"/>
    </row>
    <row r="12" spans="1:14" x14ac:dyDescent="0.2">
      <c r="A12" s="64" t="s">
        <v>97</v>
      </c>
      <c r="B12" s="65"/>
      <c r="C12" s="81"/>
      <c r="D12" s="81"/>
      <c r="E12" s="81"/>
      <c r="F12" s="81"/>
      <c r="G12" s="81"/>
      <c r="H12" s="81"/>
      <c r="I12" s="81"/>
      <c r="J12" s="81"/>
      <c r="K12" s="81"/>
      <c r="L12" s="63">
        <f t="shared" si="0"/>
        <v>0</v>
      </c>
      <c r="M12" s="94" t="str">
        <f t="shared" si="1"/>
        <v/>
      </c>
      <c r="N12" s="739"/>
    </row>
    <row r="13" spans="1:14" x14ac:dyDescent="0.2">
      <c r="A13" s="64" t="s">
        <v>98</v>
      </c>
      <c r="B13" s="65"/>
      <c r="C13" s="81"/>
      <c r="D13" s="81"/>
      <c r="E13" s="81"/>
      <c r="F13" s="81"/>
      <c r="G13" s="81"/>
      <c r="H13" s="81"/>
      <c r="I13" s="81"/>
      <c r="J13" s="81"/>
      <c r="K13" s="81"/>
      <c r="L13" s="63">
        <f t="shared" si="0"/>
        <v>0</v>
      </c>
      <c r="M13" s="94" t="str">
        <f t="shared" si="1"/>
        <v/>
      </c>
      <c r="N13" s="739"/>
    </row>
    <row r="14" spans="1:14" ht="15" customHeight="1" thickBot="1" x14ac:dyDescent="0.25">
      <c r="A14" s="66"/>
      <c r="B14" s="67"/>
      <c r="C14" s="85"/>
      <c r="D14" s="85"/>
      <c r="E14" s="85"/>
      <c r="F14" s="85"/>
      <c r="G14" s="85"/>
      <c r="H14" s="85"/>
      <c r="I14" s="85"/>
      <c r="J14" s="85"/>
      <c r="K14" s="85"/>
      <c r="L14" s="63">
        <f t="shared" si="0"/>
        <v>0</v>
      </c>
      <c r="M14" s="95" t="str">
        <f t="shared" si="1"/>
        <v/>
      </c>
      <c r="N14" s="739"/>
    </row>
    <row r="15" spans="1:14" ht="13.5" thickBot="1" x14ac:dyDescent="0.25">
      <c r="A15" s="68" t="s">
        <v>100</v>
      </c>
      <c r="B15" s="69">
        <f>B8+SUM(B10:B14)</f>
        <v>0</v>
      </c>
      <c r="C15" s="69">
        <f t="shared" ref="C15:L15" si="2">C8+SUM(C10:C14)</f>
        <v>0</v>
      </c>
      <c r="D15" s="69">
        <f t="shared" si="2"/>
        <v>0</v>
      </c>
      <c r="E15" s="69">
        <f t="shared" si="2"/>
        <v>0</v>
      </c>
      <c r="F15" s="69">
        <f t="shared" si="2"/>
        <v>0</v>
      </c>
      <c r="G15" s="69">
        <f t="shared" si="2"/>
        <v>0</v>
      </c>
      <c r="H15" s="69">
        <f t="shared" si="2"/>
        <v>0</v>
      </c>
      <c r="I15" s="69">
        <f t="shared" si="2"/>
        <v>0</v>
      </c>
      <c r="J15" s="69">
        <f t="shared" si="2"/>
        <v>0</v>
      </c>
      <c r="K15" s="69">
        <f t="shared" si="2"/>
        <v>0</v>
      </c>
      <c r="L15" s="69">
        <f t="shared" si="2"/>
        <v>0</v>
      </c>
      <c r="M15" s="70" t="str">
        <f>IF((C15&lt;&gt;0),ROUND((L15/C15)*100,1),"")</f>
        <v/>
      </c>
      <c r="N15" s="739"/>
    </row>
    <row r="16" spans="1:14" x14ac:dyDescent="0.2">
      <c r="A16" s="71"/>
      <c r="B16" s="72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9"/>
    </row>
    <row r="17" spans="1:14" ht="13.5" thickBot="1" x14ac:dyDescent="0.25">
      <c r="A17" s="74" t="s">
        <v>99</v>
      </c>
      <c r="B17" s="75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39"/>
    </row>
    <row r="18" spans="1:14" x14ac:dyDescent="0.2">
      <c r="A18" s="77" t="s">
        <v>103</v>
      </c>
      <c r="B18" s="58"/>
      <c r="C18" s="78"/>
      <c r="D18" s="78"/>
      <c r="E18" s="89"/>
      <c r="F18" s="78"/>
      <c r="G18" s="78"/>
      <c r="H18" s="78"/>
      <c r="I18" s="78"/>
      <c r="J18" s="78"/>
      <c r="K18" s="78"/>
      <c r="L18" s="79">
        <f t="shared" ref="L18:L23" si="3">+J18+K18</f>
        <v>0</v>
      </c>
      <c r="M18" s="93" t="str">
        <f t="shared" ref="M18:M24" si="4">IF((C18&lt;&gt;0),ROUND((L18/C18)*100,1),"")</f>
        <v/>
      </c>
      <c r="N18" s="739"/>
    </row>
    <row r="19" spans="1:14" x14ac:dyDescent="0.2">
      <c r="A19" s="80" t="s">
        <v>104</v>
      </c>
      <c r="B19" s="61"/>
      <c r="C19" s="81"/>
      <c r="D19" s="81"/>
      <c r="E19" s="81"/>
      <c r="F19" s="81"/>
      <c r="G19" s="81"/>
      <c r="H19" s="81"/>
      <c r="I19" s="81"/>
      <c r="J19" s="81"/>
      <c r="K19" s="81"/>
      <c r="L19" s="82">
        <f t="shared" si="3"/>
        <v>0</v>
      </c>
      <c r="M19" s="94" t="str">
        <f t="shared" si="4"/>
        <v/>
      </c>
      <c r="N19" s="739"/>
    </row>
    <row r="20" spans="1:14" x14ac:dyDescent="0.2">
      <c r="A20" s="80" t="s">
        <v>105</v>
      </c>
      <c r="B20" s="65"/>
      <c r="C20" s="81"/>
      <c r="D20" s="81"/>
      <c r="E20" s="81"/>
      <c r="F20" s="81"/>
      <c r="G20" s="81"/>
      <c r="H20" s="81"/>
      <c r="I20" s="81"/>
      <c r="J20" s="81"/>
      <c r="K20" s="81"/>
      <c r="L20" s="82">
        <f t="shared" si="3"/>
        <v>0</v>
      </c>
      <c r="M20" s="94" t="str">
        <f t="shared" si="4"/>
        <v/>
      </c>
      <c r="N20" s="739"/>
    </row>
    <row r="21" spans="1:14" x14ac:dyDescent="0.2">
      <c r="A21" s="80" t="s">
        <v>106</v>
      </c>
      <c r="B21" s="65"/>
      <c r="C21" s="81"/>
      <c r="D21" s="81"/>
      <c r="E21" s="81"/>
      <c r="F21" s="81"/>
      <c r="G21" s="81"/>
      <c r="H21" s="81"/>
      <c r="I21" s="81"/>
      <c r="J21" s="81"/>
      <c r="K21" s="81"/>
      <c r="L21" s="82">
        <f t="shared" si="3"/>
        <v>0</v>
      </c>
      <c r="M21" s="94" t="str">
        <f t="shared" si="4"/>
        <v/>
      </c>
      <c r="N21" s="739"/>
    </row>
    <row r="22" spans="1:14" x14ac:dyDescent="0.2">
      <c r="A22" s="83"/>
      <c r="B22" s="65"/>
      <c r="C22" s="81"/>
      <c r="D22" s="81"/>
      <c r="E22" s="81"/>
      <c r="F22" s="81"/>
      <c r="G22" s="81"/>
      <c r="H22" s="81"/>
      <c r="I22" s="81"/>
      <c r="J22" s="81"/>
      <c r="K22" s="81"/>
      <c r="L22" s="82">
        <f t="shared" si="3"/>
        <v>0</v>
      </c>
      <c r="M22" s="94" t="str">
        <f t="shared" si="4"/>
        <v/>
      </c>
      <c r="N22" s="739"/>
    </row>
    <row r="23" spans="1:14" ht="13.5" thickBot="1" x14ac:dyDescent="0.25">
      <c r="A23" s="84"/>
      <c r="B23" s="67"/>
      <c r="C23" s="85"/>
      <c r="D23" s="85"/>
      <c r="E23" s="85"/>
      <c r="F23" s="85"/>
      <c r="G23" s="85"/>
      <c r="H23" s="85"/>
      <c r="I23" s="85"/>
      <c r="J23" s="85"/>
      <c r="K23" s="85"/>
      <c r="L23" s="82">
        <f t="shared" si="3"/>
        <v>0</v>
      </c>
      <c r="M23" s="95" t="str">
        <f t="shared" si="4"/>
        <v/>
      </c>
      <c r="N23" s="739"/>
    </row>
    <row r="24" spans="1:14" ht="13.5" thickBot="1" x14ac:dyDescent="0.25">
      <c r="A24" s="86" t="s">
        <v>84</v>
      </c>
      <c r="B24" s="69">
        <f t="shared" ref="B24:L24" si="5">SUM(B18:B23)</f>
        <v>0</v>
      </c>
      <c r="C24" s="69">
        <f t="shared" si="5"/>
        <v>0</v>
      </c>
      <c r="D24" s="69">
        <f t="shared" si="5"/>
        <v>0</v>
      </c>
      <c r="E24" s="69">
        <f t="shared" si="5"/>
        <v>0</v>
      </c>
      <c r="F24" s="69">
        <f t="shared" si="5"/>
        <v>0</v>
      </c>
      <c r="G24" s="69">
        <f t="shared" si="5"/>
        <v>0</v>
      </c>
      <c r="H24" s="69">
        <f t="shared" si="5"/>
        <v>0</v>
      </c>
      <c r="I24" s="69">
        <f t="shared" si="5"/>
        <v>0</v>
      </c>
      <c r="J24" s="69">
        <f t="shared" si="5"/>
        <v>0</v>
      </c>
      <c r="K24" s="69">
        <f t="shared" si="5"/>
        <v>0</v>
      </c>
      <c r="L24" s="69">
        <f t="shared" si="5"/>
        <v>0</v>
      </c>
      <c r="M24" s="70" t="str">
        <f t="shared" si="4"/>
        <v/>
      </c>
      <c r="N24" s="739"/>
    </row>
    <row r="25" spans="1:14" x14ac:dyDescent="0.2">
      <c r="A25" s="752" t="s">
        <v>185</v>
      </c>
      <c r="B25" s="752"/>
      <c r="C25" s="752"/>
      <c r="D25" s="752"/>
      <c r="E25" s="752"/>
      <c r="F25" s="752"/>
      <c r="G25" s="752"/>
      <c r="H25" s="752"/>
      <c r="I25" s="752"/>
      <c r="J25" s="752"/>
      <c r="K25" s="752"/>
      <c r="L25" s="752"/>
      <c r="M25" s="752"/>
      <c r="N25" s="739"/>
    </row>
    <row r="26" spans="1:14" ht="5.25" customHeight="1" x14ac:dyDescent="0.2">
      <c r="A26" s="87"/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739"/>
    </row>
    <row r="27" spans="1:14" ht="15.75" x14ac:dyDescent="0.2">
      <c r="A27" s="756" t="str">
        <f>+CONCATENATE("Önkormányzaton kívüli EU-s projekthez történő hozzájárulás ",LEFT(ÖSSZEFÜGGÉSEK!A4,4),". évi előirányzata és teljesítése")</f>
        <v>Önkormányzaton kívüli EU-s projekthez történő hozzájárulás 2020. évi előirányzata és teljesítése</v>
      </c>
      <c r="B27" s="756"/>
      <c r="C27" s="756"/>
      <c r="D27" s="756"/>
      <c r="E27" s="756"/>
      <c r="F27" s="756"/>
      <c r="G27" s="756"/>
      <c r="H27" s="756"/>
      <c r="I27" s="756"/>
      <c r="J27" s="756"/>
      <c r="K27" s="756"/>
      <c r="L27" s="756"/>
      <c r="M27" s="756"/>
      <c r="N27" s="739"/>
    </row>
    <row r="28" spans="1:14" ht="12" customHeight="1" thickBo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754" t="s">
        <v>53</v>
      </c>
      <c r="M28" s="754"/>
      <c r="N28" s="739"/>
    </row>
    <row r="29" spans="1:14" ht="21.75" thickBot="1" x14ac:dyDescent="0.25">
      <c r="A29" s="746" t="s">
        <v>101</v>
      </c>
      <c r="B29" s="747"/>
      <c r="C29" s="747"/>
      <c r="D29" s="747"/>
      <c r="E29" s="747"/>
      <c r="F29" s="747"/>
      <c r="G29" s="747"/>
      <c r="H29" s="747"/>
      <c r="I29" s="747"/>
      <c r="J29" s="747"/>
      <c r="K29" s="88" t="s">
        <v>685</v>
      </c>
      <c r="L29" s="88" t="s">
        <v>684</v>
      </c>
      <c r="M29" s="88" t="s">
        <v>190</v>
      </c>
      <c r="N29" s="739"/>
    </row>
    <row r="30" spans="1:14" x14ac:dyDescent="0.2">
      <c r="A30" s="740"/>
      <c r="B30" s="741"/>
      <c r="C30" s="741"/>
      <c r="D30" s="741"/>
      <c r="E30" s="741"/>
      <c r="F30" s="741"/>
      <c r="G30" s="741"/>
      <c r="H30" s="741"/>
      <c r="I30" s="741"/>
      <c r="J30" s="741"/>
      <c r="K30" s="89"/>
      <c r="L30" s="90"/>
      <c r="M30" s="90"/>
      <c r="N30" s="739"/>
    </row>
    <row r="31" spans="1:14" ht="13.5" thickBot="1" x14ac:dyDescent="0.25">
      <c r="A31" s="742"/>
      <c r="B31" s="743"/>
      <c r="C31" s="743"/>
      <c r="D31" s="743"/>
      <c r="E31" s="743"/>
      <c r="F31" s="743"/>
      <c r="G31" s="743"/>
      <c r="H31" s="743"/>
      <c r="I31" s="743"/>
      <c r="J31" s="743"/>
      <c r="K31" s="91"/>
      <c r="L31" s="85"/>
      <c r="M31" s="85"/>
      <c r="N31" s="739"/>
    </row>
    <row r="32" spans="1:14" ht="13.5" thickBot="1" x14ac:dyDescent="0.25">
      <c r="A32" s="748" t="s">
        <v>40</v>
      </c>
      <c r="B32" s="749"/>
      <c r="C32" s="749"/>
      <c r="D32" s="749"/>
      <c r="E32" s="749"/>
      <c r="F32" s="749"/>
      <c r="G32" s="749"/>
      <c r="H32" s="749"/>
      <c r="I32" s="749"/>
      <c r="J32" s="749"/>
      <c r="K32" s="92">
        <f>SUM(K30:K31)</f>
        <v>0</v>
      </c>
      <c r="L32" s="92">
        <f>SUM(L30:L31)</f>
        <v>0</v>
      </c>
      <c r="M32" s="92">
        <f>SUM(M30:M31)</f>
        <v>0</v>
      </c>
      <c r="N32" s="739"/>
    </row>
    <row r="33" spans="1:14" x14ac:dyDescent="0.2">
      <c r="N33" s="739"/>
    </row>
    <row r="48" spans="1:14" x14ac:dyDescent="0.2">
      <c r="A48" s="9"/>
    </row>
  </sheetData>
  <sheetProtection sheet="1" objects="1" scenarios="1"/>
  <mergeCells count="21">
    <mergeCell ref="B4:B5"/>
    <mergeCell ref="B6:C6"/>
    <mergeCell ref="F6:G6"/>
    <mergeCell ref="D6:E6"/>
    <mergeCell ref="L2:M2"/>
    <mergeCell ref="N1:N33"/>
    <mergeCell ref="A30:J30"/>
    <mergeCell ref="A31:J31"/>
    <mergeCell ref="J3:M5"/>
    <mergeCell ref="A29:J29"/>
    <mergeCell ref="A32:J32"/>
    <mergeCell ref="D1:M1"/>
    <mergeCell ref="C4:C5"/>
    <mergeCell ref="A25:M25"/>
    <mergeCell ref="A1:C1"/>
    <mergeCell ref="L28:M28"/>
    <mergeCell ref="H6:I6"/>
    <mergeCell ref="A27:M27"/>
    <mergeCell ref="A3:A6"/>
    <mergeCell ref="B3:I3"/>
    <mergeCell ref="D4:I4"/>
  </mergeCells>
  <phoneticPr fontId="26" type="noConversion"/>
  <printOptions horizontalCentered="1"/>
  <pageMargins left="0.78740157480314965" right="0.78740157480314965" top="1.39" bottom="0.78" header="0.78740157480314965" footer="0.78740157480314965"/>
  <pageSetup paperSize="9" scale="94" orientation="landscape" r:id="rId1"/>
  <headerFooter alignWithMargins="0">
    <oddHeader>&amp;C&amp;"Times New Roman CE,Félkövér"&amp;12
Európai uniós támogatással megvalósuló projektek 
bevételei, kiadásai, hozzájárulások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H24"/>
  <sheetViews>
    <sheetView workbookViewId="0">
      <selection activeCell="A2" sqref="A2:C2"/>
    </sheetView>
  </sheetViews>
  <sheetFormatPr defaultRowHeight="12.75" x14ac:dyDescent="0.2"/>
  <cols>
    <col min="1" max="1" width="20.6640625" customWidth="1"/>
    <col min="2" max="2" width="11.1640625" customWidth="1"/>
    <col min="3" max="3" width="15.83203125" customWidth="1"/>
    <col min="4" max="4" width="9" customWidth="1"/>
    <col min="5" max="5" width="11.5" customWidth="1"/>
    <col min="6" max="6" width="9.1640625" customWidth="1"/>
    <col min="7" max="7" width="9.83203125" customWidth="1"/>
  </cols>
  <sheetData>
    <row r="1" spans="1:8" ht="15.75" x14ac:dyDescent="0.2">
      <c r="A1" s="736" t="s">
        <v>794</v>
      </c>
      <c r="B1" s="736"/>
      <c r="C1" s="736"/>
      <c r="D1" s="736"/>
      <c r="E1" s="736"/>
      <c r="F1" s="736"/>
      <c r="G1" s="736"/>
      <c r="H1" s="738" t="s">
        <v>824</v>
      </c>
    </row>
    <row r="2" spans="1:8" ht="14.25" thickBot="1" x14ac:dyDescent="0.3">
      <c r="A2" s="25"/>
      <c r="B2" s="10"/>
      <c r="C2" s="10"/>
      <c r="D2" s="10"/>
      <c r="E2" s="10"/>
      <c r="F2" s="735" t="s">
        <v>820</v>
      </c>
      <c r="G2" s="735"/>
      <c r="H2" s="738"/>
    </row>
    <row r="3" spans="1:8" ht="45" customHeight="1" thickBot="1" x14ac:dyDescent="0.25">
      <c r="A3" s="475" t="s">
        <v>795</v>
      </c>
      <c r="B3" s="476" t="s">
        <v>58</v>
      </c>
      <c r="C3" s="476" t="s">
        <v>59</v>
      </c>
      <c r="D3" s="476" t="s">
        <v>804</v>
      </c>
      <c r="E3" s="476" t="s">
        <v>802</v>
      </c>
      <c r="F3" s="712" t="s">
        <v>803</v>
      </c>
      <c r="G3" s="713" t="s">
        <v>805</v>
      </c>
      <c r="H3" s="738"/>
    </row>
    <row r="4" spans="1:8" ht="13.5" thickBot="1" x14ac:dyDescent="0.25">
      <c r="A4" s="690" t="s">
        <v>430</v>
      </c>
      <c r="B4" s="691" t="s">
        <v>431</v>
      </c>
      <c r="C4" s="691" t="s">
        <v>432</v>
      </c>
      <c r="D4" s="691" t="s">
        <v>433</v>
      </c>
      <c r="E4" s="691" t="s">
        <v>434</v>
      </c>
      <c r="F4" s="692" t="s">
        <v>511</v>
      </c>
      <c r="G4" s="693" t="s">
        <v>557</v>
      </c>
      <c r="H4" s="738"/>
    </row>
    <row r="5" spans="1:8" x14ac:dyDescent="0.2">
      <c r="A5" s="714" t="s">
        <v>808</v>
      </c>
      <c r="B5" s="695">
        <v>5304663</v>
      </c>
      <c r="C5" s="696">
        <v>2020</v>
      </c>
      <c r="D5" s="695"/>
      <c r="E5" s="695">
        <v>5304663</v>
      </c>
      <c r="F5" s="697"/>
      <c r="G5" s="50">
        <v>5304663</v>
      </c>
      <c r="H5" s="738"/>
    </row>
    <row r="6" spans="1:8" x14ac:dyDescent="0.2">
      <c r="A6" s="714" t="s">
        <v>809</v>
      </c>
      <c r="B6" s="695">
        <v>254000</v>
      </c>
      <c r="C6" s="696">
        <v>2020</v>
      </c>
      <c r="D6" s="695"/>
      <c r="E6" s="695">
        <v>254000</v>
      </c>
      <c r="F6" s="697"/>
      <c r="G6" s="50">
        <v>140805</v>
      </c>
      <c r="H6" s="738"/>
    </row>
    <row r="7" spans="1:8" ht="45" x14ac:dyDescent="0.2">
      <c r="A7" s="714" t="s">
        <v>807</v>
      </c>
      <c r="B7" s="695">
        <v>0</v>
      </c>
      <c r="C7" s="696">
        <v>2020</v>
      </c>
      <c r="D7" s="695"/>
      <c r="E7" s="695">
        <v>466339</v>
      </c>
      <c r="F7" s="697">
        <v>462839</v>
      </c>
      <c r="G7" s="50">
        <v>462839</v>
      </c>
      <c r="H7" s="738"/>
    </row>
    <row r="8" spans="1:8" x14ac:dyDescent="0.2">
      <c r="A8" s="714"/>
      <c r="B8" s="695"/>
      <c r="C8" s="696"/>
      <c r="D8" s="695"/>
      <c r="E8" s="695"/>
      <c r="F8" s="697"/>
      <c r="G8" s="50"/>
      <c r="H8" s="738"/>
    </row>
    <row r="9" spans="1:8" x14ac:dyDescent="0.2">
      <c r="A9" s="714"/>
      <c r="B9" s="695"/>
      <c r="C9" s="696"/>
      <c r="D9" s="695"/>
      <c r="E9" s="695"/>
      <c r="F9" s="697"/>
      <c r="G9" s="50"/>
      <c r="H9" s="738"/>
    </row>
    <row r="10" spans="1:8" x14ac:dyDescent="0.2">
      <c r="A10" s="714"/>
      <c r="B10" s="695"/>
      <c r="C10" s="696"/>
      <c r="D10" s="695"/>
      <c r="E10" s="695"/>
      <c r="F10" s="697"/>
      <c r="G10" s="50"/>
      <c r="H10" s="738"/>
    </row>
    <row r="11" spans="1:8" x14ac:dyDescent="0.2">
      <c r="A11" s="714"/>
      <c r="B11" s="695"/>
      <c r="C11" s="696"/>
      <c r="D11" s="695"/>
      <c r="E11" s="695"/>
      <c r="F11" s="697"/>
      <c r="G11" s="50"/>
      <c r="H11" s="738"/>
    </row>
    <row r="12" spans="1:8" x14ac:dyDescent="0.2">
      <c r="A12" s="714"/>
      <c r="B12" s="695"/>
      <c r="C12" s="696"/>
      <c r="D12" s="695"/>
      <c r="E12" s="695"/>
      <c r="F12" s="697"/>
      <c r="G12" s="50"/>
      <c r="H12" s="738"/>
    </row>
    <row r="13" spans="1:8" x14ac:dyDescent="0.2">
      <c r="A13" s="714"/>
      <c r="B13" s="695"/>
      <c r="C13" s="696"/>
      <c r="D13" s="695"/>
      <c r="E13" s="695"/>
      <c r="F13" s="697"/>
      <c r="G13" s="50"/>
      <c r="H13" s="738"/>
    </row>
    <row r="14" spans="1:8" x14ac:dyDescent="0.2">
      <c r="A14" s="714"/>
      <c r="B14" s="695"/>
      <c r="C14" s="696"/>
      <c r="D14" s="695"/>
      <c r="E14" s="695"/>
      <c r="F14" s="697"/>
      <c r="G14" s="50"/>
      <c r="H14" s="738"/>
    </row>
    <row r="15" spans="1:8" x14ac:dyDescent="0.2">
      <c r="A15" s="714"/>
      <c r="B15" s="695"/>
      <c r="C15" s="696"/>
      <c r="D15" s="695"/>
      <c r="E15" s="695"/>
      <c r="F15" s="697"/>
      <c r="G15" s="50">
        <f t="shared" ref="G15:G23" si="0">+D15+F15</f>
        <v>0</v>
      </c>
      <c r="H15" s="738"/>
    </row>
    <row r="16" spans="1:8" x14ac:dyDescent="0.2">
      <c r="A16" s="714"/>
      <c r="B16" s="695"/>
      <c r="C16" s="696"/>
      <c r="D16" s="695"/>
      <c r="E16" s="695"/>
      <c r="F16" s="697"/>
      <c r="G16" s="50">
        <f t="shared" si="0"/>
        <v>0</v>
      </c>
      <c r="H16" s="738"/>
    </row>
    <row r="17" spans="1:8" x14ac:dyDescent="0.2">
      <c r="A17" s="714"/>
      <c r="B17" s="695"/>
      <c r="C17" s="696"/>
      <c r="D17" s="695"/>
      <c r="E17" s="695"/>
      <c r="F17" s="697"/>
      <c r="G17" s="50">
        <f t="shared" si="0"/>
        <v>0</v>
      </c>
      <c r="H17" s="738"/>
    </row>
    <row r="18" spans="1:8" x14ac:dyDescent="0.2">
      <c r="A18" s="714"/>
      <c r="B18" s="695"/>
      <c r="C18" s="696"/>
      <c r="D18" s="695"/>
      <c r="E18" s="695"/>
      <c r="F18" s="697"/>
      <c r="G18" s="50">
        <f t="shared" si="0"/>
        <v>0</v>
      </c>
      <c r="H18" s="738"/>
    </row>
    <row r="19" spans="1:8" x14ac:dyDescent="0.2">
      <c r="A19" s="714"/>
      <c r="B19" s="695"/>
      <c r="C19" s="696"/>
      <c r="D19" s="695"/>
      <c r="E19" s="695"/>
      <c r="F19" s="697"/>
      <c r="G19" s="50">
        <f t="shared" si="0"/>
        <v>0</v>
      </c>
      <c r="H19" s="738"/>
    </row>
    <row r="20" spans="1:8" x14ac:dyDescent="0.2">
      <c r="A20" s="714"/>
      <c r="B20" s="695"/>
      <c r="C20" s="696"/>
      <c r="D20" s="695"/>
      <c r="E20" s="695"/>
      <c r="F20" s="697"/>
      <c r="G20" s="50">
        <f t="shared" si="0"/>
        <v>0</v>
      </c>
      <c r="H20" s="738"/>
    </row>
    <row r="21" spans="1:8" x14ac:dyDescent="0.2">
      <c r="A21" s="714"/>
      <c r="B21" s="695"/>
      <c r="C21" s="696"/>
      <c r="D21" s="695"/>
      <c r="E21" s="695"/>
      <c r="F21" s="697"/>
      <c r="G21" s="50">
        <f t="shared" si="0"/>
        <v>0</v>
      </c>
      <c r="H21" s="738"/>
    </row>
    <row r="22" spans="1:8" x14ac:dyDescent="0.2">
      <c r="A22" s="714"/>
      <c r="B22" s="695"/>
      <c r="C22" s="696"/>
      <c r="D22" s="695"/>
      <c r="E22" s="695"/>
      <c r="F22" s="697"/>
      <c r="G22" s="50">
        <f t="shared" si="0"/>
        <v>0</v>
      </c>
      <c r="H22" s="738"/>
    </row>
    <row r="23" spans="1:8" ht="13.5" thickBot="1" x14ac:dyDescent="0.25">
      <c r="A23" s="715"/>
      <c r="B23" s="699"/>
      <c r="C23" s="700"/>
      <c r="D23" s="699"/>
      <c r="E23" s="699"/>
      <c r="F23" s="701"/>
      <c r="G23" s="50">
        <f t="shared" si="0"/>
        <v>0</v>
      </c>
      <c r="H23" s="738"/>
    </row>
    <row r="24" spans="1:8" ht="13.5" thickBot="1" x14ac:dyDescent="0.25">
      <c r="A24" s="716" t="s">
        <v>56</v>
      </c>
      <c r="B24" s="157">
        <f>SUM(B5:B23)</f>
        <v>5558663</v>
      </c>
      <c r="C24" s="703"/>
      <c r="D24" s="157">
        <f>SUM(D5:D23)</f>
        <v>0</v>
      </c>
      <c r="E24" s="157">
        <f>SUM(E5:E23)</f>
        <v>6025002</v>
      </c>
      <c r="F24" s="157">
        <f>SUM(F5:F23)</f>
        <v>462839</v>
      </c>
      <c r="G24" s="704">
        <f>SUM(G5:G23)</f>
        <v>5908307</v>
      </c>
      <c r="H24" s="738"/>
    </row>
  </sheetData>
  <mergeCells count="3">
    <mergeCell ref="A1:G1"/>
    <mergeCell ref="H1:H24"/>
    <mergeCell ref="F2:G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Munka4">
    <tabColor rgb="FF92D050"/>
  </sheetPr>
  <dimension ref="A1:K171"/>
  <sheetViews>
    <sheetView view="pageBreakPreview" zoomScaleNormal="100" zoomScaleSheetLayoutView="100" workbookViewId="0">
      <selection activeCell="A2" sqref="A2:C2"/>
    </sheetView>
  </sheetViews>
  <sheetFormatPr defaultRowHeight="12.75" x14ac:dyDescent="0.2"/>
  <cols>
    <col min="1" max="1" width="14.83203125" style="534" customWidth="1"/>
    <col min="2" max="2" width="65.33203125" style="535" customWidth="1"/>
    <col min="3" max="5" width="17" style="536" customWidth="1"/>
    <col min="6" max="16384" width="9.33203125" style="31"/>
  </cols>
  <sheetData>
    <row r="1" spans="1:5" s="510" customFormat="1" ht="16.5" customHeight="1" thickBot="1" x14ac:dyDescent="0.25">
      <c r="A1" s="509"/>
      <c r="B1" s="771" t="s">
        <v>825</v>
      </c>
      <c r="C1" s="771"/>
      <c r="D1" s="771"/>
      <c r="E1" s="771"/>
    </row>
    <row r="2" spans="1:5" s="557" customFormat="1" ht="15.75" customHeight="1" x14ac:dyDescent="0.2">
      <c r="A2" s="537" t="s">
        <v>54</v>
      </c>
      <c r="B2" s="765" t="s">
        <v>158</v>
      </c>
      <c r="C2" s="766"/>
      <c r="D2" s="767"/>
      <c r="E2" s="530" t="s">
        <v>41</v>
      </c>
    </row>
    <row r="3" spans="1:5" s="557" customFormat="1" ht="24.75" thickBot="1" x14ac:dyDescent="0.25">
      <c r="A3" s="555" t="s">
        <v>563</v>
      </c>
      <c r="B3" s="768" t="s">
        <v>562</v>
      </c>
      <c r="C3" s="769"/>
      <c r="D3" s="770"/>
      <c r="E3" s="505" t="s">
        <v>41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765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59" customFormat="1" ht="12" customHeight="1" thickBot="1" x14ac:dyDescent="0.25">
      <c r="A8" s="374" t="s">
        <v>7</v>
      </c>
      <c r="B8" s="370" t="s">
        <v>314</v>
      </c>
      <c r="C8" s="401">
        <f>SUM(C9:C15)</f>
        <v>18465054</v>
      </c>
      <c r="D8" s="401">
        <f>SUM(D9:D15)</f>
        <v>18908966</v>
      </c>
      <c r="E8" s="384">
        <f>SUM(E9:E15)</f>
        <v>18872486</v>
      </c>
    </row>
    <row r="9" spans="1:5" s="533" customFormat="1" ht="12" customHeight="1" x14ac:dyDescent="0.2">
      <c r="A9" s="543" t="s">
        <v>73</v>
      </c>
      <c r="B9" s="412" t="s">
        <v>315</v>
      </c>
      <c r="C9" s="403">
        <v>9976614</v>
      </c>
      <c r="D9" s="403">
        <v>9976614</v>
      </c>
      <c r="E9" s="386">
        <v>9976614</v>
      </c>
    </row>
    <row r="10" spans="1:5" s="560" customFormat="1" ht="12" customHeight="1" x14ac:dyDescent="0.2">
      <c r="A10" s="544" t="s">
        <v>74</v>
      </c>
      <c r="B10" s="413" t="s">
        <v>316</v>
      </c>
      <c r="C10" s="402"/>
      <c r="D10" s="402"/>
      <c r="E10" s="385"/>
    </row>
    <row r="11" spans="1:5" s="560" customFormat="1" ht="12" customHeight="1" x14ac:dyDescent="0.2">
      <c r="A11" s="544" t="s">
        <v>75</v>
      </c>
      <c r="B11" s="413" t="s">
        <v>317</v>
      </c>
      <c r="C11" s="402">
        <v>6651960</v>
      </c>
      <c r="D11" s="402">
        <v>6895872</v>
      </c>
      <c r="E11" s="385">
        <v>6895872</v>
      </c>
    </row>
    <row r="12" spans="1:5" s="560" customFormat="1" ht="12" customHeight="1" x14ac:dyDescent="0.2">
      <c r="A12" s="544" t="s">
        <v>76</v>
      </c>
      <c r="B12" s="413" t="s">
        <v>800</v>
      </c>
      <c r="C12" s="402">
        <v>36480</v>
      </c>
      <c r="D12" s="402">
        <v>36480</v>
      </c>
      <c r="E12" s="385">
        <v>0</v>
      </c>
    </row>
    <row r="13" spans="1:5" s="560" customFormat="1" ht="12" customHeight="1" x14ac:dyDescent="0.2">
      <c r="A13" s="544" t="s">
        <v>109</v>
      </c>
      <c r="B13" s="413" t="s">
        <v>318</v>
      </c>
      <c r="C13" s="402">
        <v>1800000</v>
      </c>
      <c r="D13" s="402">
        <v>2000000</v>
      </c>
      <c r="E13" s="385">
        <v>2000000</v>
      </c>
    </row>
    <row r="14" spans="1:5" s="560" customFormat="1" ht="12" customHeight="1" x14ac:dyDescent="0.2">
      <c r="A14" s="544" t="s">
        <v>77</v>
      </c>
      <c r="B14" s="413" t="s">
        <v>779</v>
      </c>
      <c r="C14" s="402">
        <v>0</v>
      </c>
      <c r="D14" s="402"/>
      <c r="E14" s="385"/>
    </row>
    <row r="15" spans="1:5" s="533" customFormat="1" ht="12" customHeight="1" thickBot="1" x14ac:dyDescent="0.25">
      <c r="A15" s="545" t="s">
        <v>78</v>
      </c>
      <c r="B15" s="393" t="s">
        <v>758</v>
      </c>
      <c r="C15" s="404"/>
      <c r="D15" s="404"/>
      <c r="E15" s="387"/>
    </row>
    <row r="16" spans="1:5" s="533" customFormat="1" ht="12" customHeight="1" thickBot="1" x14ac:dyDescent="0.25">
      <c r="A16" s="374" t="s">
        <v>8</v>
      </c>
      <c r="B16" s="391" t="s">
        <v>321</v>
      </c>
      <c r="C16" s="401">
        <f>SUM(C17:C21)</f>
        <v>8125872</v>
      </c>
      <c r="D16" s="401">
        <f>SUM(D17:D21)</f>
        <v>8125872</v>
      </c>
      <c r="E16" s="384">
        <f>SUM(E17:E21)</f>
        <v>6917890</v>
      </c>
    </row>
    <row r="17" spans="1:5" s="533" customFormat="1" ht="12" customHeight="1" x14ac:dyDescent="0.2">
      <c r="A17" s="543" t="s">
        <v>79</v>
      </c>
      <c r="B17" s="412" t="s">
        <v>322</v>
      </c>
      <c r="C17" s="403"/>
      <c r="D17" s="403"/>
      <c r="E17" s="386"/>
    </row>
    <row r="18" spans="1:5" s="533" customFormat="1" ht="12" customHeight="1" x14ac:dyDescent="0.2">
      <c r="A18" s="544" t="s">
        <v>80</v>
      </c>
      <c r="B18" s="413" t="s">
        <v>323</v>
      </c>
      <c r="C18" s="402"/>
      <c r="D18" s="402"/>
      <c r="E18" s="385"/>
    </row>
    <row r="19" spans="1:5" s="533" customFormat="1" ht="12" customHeight="1" x14ac:dyDescent="0.2">
      <c r="A19" s="544" t="s">
        <v>81</v>
      </c>
      <c r="B19" s="413" t="s">
        <v>324</v>
      </c>
      <c r="C19" s="402"/>
      <c r="D19" s="402"/>
      <c r="E19" s="385"/>
    </row>
    <row r="20" spans="1:5" s="533" customFormat="1" ht="12" customHeight="1" x14ac:dyDescent="0.2">
      <c r="A20" s="544" t="s">
        <v>82</v>
      </c>
      <c r="B20" s="413" t="s">
        <v>325</v>
      </c>
      <c r="C20" s="402"/>
      <c r="D20" s="402"/>
      <c r="E20" s="385"/>
    </row>
    <row r="21" spans="1:5" s="533" customFormat="1" ht="12" customHeight="1" x14ac:dyDescent="0.2">
      <c r="A21" s="544" t="s">
        <v>83</v>
      </c>
      <c r="B21" s="413" t="s">
        <v>326</v>
      </c>
      <c r="C21" s="402">
        <v>8125872</v>
      </c>
      <c r="D21" s="402">
        <v>8125872</v>
      </c>
      <c r="E21" s="385">
        <v>6917890</v>
      </c>
    </row>
    <row r="22" spans="1:5" s="560" customFormat="1" ht="12" customHeight="1" thickBot="1" x14ac:dyDescent="0.25">
      <c r="A22" s="545" t="s">
        <v>90</v>
      </c>
      <c r="B22" s="393" t="s">
        <v>327</v>
      </c>
      <c r="C22" s="404"/>
      <c r="D22" s="404"/>
      <c r="E22" s="387"/>
    </row>
    <row r="23" spans="1:5" s="560" customFormat="1" ht="12" customHeight="1" thickBot="1" x14ac:dyDescent="0.25">
      <c r="A23" s="374" t="s">
        <v>9</v>
      </c>
      <c r="B23" s="370" t="s">
        <v>328</v>
      </c>
      <c r="C23" s="401">
        <f>SUM(C24:C28)</f>
        <v>0</v>
      </c>
      <c r="D23" s="401">
        <f>SUM(D24:D28)</f>
        <v>5545144</v>
      </c>
      <c r="E23" s="384">
        <f>SUM(E24:E28)</f>
        <v>5545144</v>
      </c>
    </row>
    <row r="24" spans="1:5" s="560" customFormat="1" ht="12" customHeight="1" x14ac:dyDescent="0.2">
      <c r="A24" s="543" t="s">
        <v>62</v>
      </c>
      <c r="B24" s="412" t="s">
        <v>329</v>
      </c>
      <c r="C24" s="403"/>
      <c r="D24" s="403"/>
      <c r="E24" s="386"/>
    </row>
    <row r="25" spans="1:5" s="533" customFormat="1" ht="12" customHeight="1" x14ac:dyDescent="0.2">
      <c r="A25" s="544" t="s">
        <v>63</v>
      </c>
      <c r="B25" s="413" t="s">
        <v>330</v>
      </c>
      <c r="C25" s="402"/>
      <c r="D25" s="402"/>
      <c r="E25" s="385"/>
    </row>
    <row r="26" spans="1:5" s="560" customFormat="1" ht="12" customHeight="1" x14ac:dyDescent="0.2">
      <c r="A26" s="544" t="s">
        <v>64</v>
      </c>
      <c r="B26" s="413" t="s">
        <v>331</v>
      </c>
      <c r="C26" s="402"/>
      <c r="D26" s="402"/>
      <c r="E26" s="385"/>
    </row>
    <row r="27" spans="1:5" s="560" customFormat="1" ht="12" customHeight="1" x14ac:dyDescent="0.2">
      <c r="A27" s="544" t="s">
        <v>65</v>
      </c>
      <c r="B27" s="413" t="s">
        <v>332</v>
      </c>
      <c r="C27" s="402"/>
      <c r="D27" s="402"/>
      <c r="E27" s="385"/>
    </row>
    <row r="28" spans="1:5" s="560" customFormat="1" ht="12" customHeight="1" x14ac:dyDescent="0.2">
      <c r="A28" s="544" t="s">
        <v>123</v>
      </c>
      <c r="B28" s="413" t="s">
        <v>333</v>
      </c>
      <c r="C28" s="402"/>
      <c r="D28" s="402">
        <v>5545144</v>
      </c>
      <c r="E28" s="385">
        <v>5545144</v>
      </c>
    </row>
    <row r="29" spans="1:5" s="560" customFormat="1" ht="12" customHeight="1" thickBot="1" x14ac:dyDescent="0.25">
      <c r="A29" s="545" t="s">
        <v>124</v>
      </c>
      <c r="B29" s="414" t="s">
        <v>334</v>
      </c>
      <c r="C29" s="404"/>
      <c r="D29" s="404"/>
      <c r="E29" s="387"/>
    </row>
    <row r="30" spans="1:5" s="560" customFormat="1" ht="12" customHeight="1" thickBot="1" x14ac:dyDescent="0.25">
      <c r="A30" s="374" t="s">
        <v>125</v>
      </c>
      <c r="B30" s="370" t="s">
        <v>335</v>
      </c>
      <c r="C30" s="407">
        <f>C31+C32+C33+C34+C35+C36+C37</f>
        <v>2280000</v>
      </c>
      <c r="D30" s="407">
        <f>D31+D32+D33+D34+D35+D36+D37</f>
        <v>1741443</v>
      </c>
      <c r="E30" s="407">
        <f>E31+E32+E33+E34+E35+E36+E37</f>
        <v>1737113</v>
      </c>
    </row>
    <row r="31" spans="1:5" s="560" customFormat="1" ht="12" customHeight="1" x14ac:dyDescent="0.2">
      <c r="A31" s="543" t="s">
        <v>336</v>
      </c>
      <c r="B31" s="412" t="s">
        <v>769</v>
      </c>
      <c r="C31" s="422"/>
      <c r="D31" s="422"/>
      <c r="E31" s="421"/>
    </row>
    <row r="32" spans="1:5" s="560" customFormat="1" ht="12" customHeight="1" x14ac:dyDescent="0.2">
      <c r="A32" s="544" t="s">
        <v>342</v>
      </c>
      <c r="B32" s="413" t="s">
        <v>770</v>
      </c>
      <c r="C32" s="402"/>
      <c r="D32" s="402"/>
      <c r="E32" s="385"/>
    </row>
    <row r="33" spans="1:5" s="560" customFormat="1" ht="12" customHeight="1" x14ac:dyDescent="0.2">
      <c r="A33" s="544" t="s">
        <v>344</v>
      </c>
      <c r="B33" s="413" t="s">
        <v>780</v>
      </c>
      <c r="C33" s="402">
        <v>1600000</v>
      </c>
      <c r="D33" s="402">
        <v>1726589</v>
      </c>
      <c r="E33" s="385">
        <v>1726589</v>
      </c>
    </row>
    <row r="34" spans="1:5" s="560" customFormat="1" ht="12" customHeight="1" x14ac:dyDescent="0.2">
      <c r="A34" s="544" t="s">
        <v>346</v>
      </c>
      <c r="B34" s="413" t="s">
        <v>781</v>
      </c>
      <c r="C34" s="402"/>
      <c r="D34" s="402"/>
      <c r="E34" s="385"/>
    </row>
    <row r="35" spans="1:5" s="560" customFormat="1" ht="12" customHeight="1" x14ac:dyDescent="0.2">
      <c r="A35" s="544" t="s">
        <v>773</v>
      </c>
      <c r="B35" s="413" t="s">
        <v>343</v>
      </c>
      <c r="C35" s="402">
        <v>680000</v>
      </c>
      <c r="D35" s="402">
        <v>0</v>
      </c>
      <c r="E35" s="385">
        <v>0</v>
      </c>
    </row>
    <row r="36" spans="1:5" s="560" customFormat="1" ht="12" customHeight="1" x14ac:dyDescent="0.2">
      <c r="A36" s="545" t="s">
        <v>774</v>
      </c>
      <c r="B36" s="414" t="s">
        <v>345</v>
      </c>
      <c r="C36" s="404"/>
      <c r="D36" s="404">
        <v>4068</v>
      </c>
      <c r="E36" s="387">
        <v>4068</v>
      </c>
    </row>
    <row r="37" spans="1:5" s="560" customFormat="1" ht="12" customHeight="1" thickBot="1" x14ac:dyDescent="0.25">
      <c r="A37" s="545" t="s">
        <v>775</v>
      </c>
      <c r="B37" s="414" t="s">
        <v>347</v>
      </c>
      <c r="C37" s="404">
        <v>0</v>
      </c>
      <c r="D37" s="404">
        <v>10786</v>
      </c>
      <c r="E37" s="387">
        <v>6456</v>
      </c>
    </row>
    <row r="38" spans="1:5" s="560" customFormat="1" ht="12" customHeight="1" thickBot="1" x14ac:dyDescent="0.25">
      <c r="A38" s="374" t="s">
        <v>11</v>
      </c>
      <c r="B38" s="370" t="s">
        <v>348</v>
      </c>
      <c r="C38" s="401">
        <f>SUM(C39:C49)</f>
        <v>2222160</v>
      </c>
      <c r="D38" s="401">
        <f>SUM(D39:D49)</f>
        <v>2551494</v>
      </c>
      <c r="E38" s="384">
        <f>SUM(E39:E49)</f>
        <v>1890887</v>
      </c>
    </row>
    <row r="39" spans="1:5" s="560" customFormat="1" ht="12" customHeight="1" x14ac:dyDescent="0.2">
      <c r="A39" s="543" t="s">
        <v>66</v>
      </c>
      <c r="B39" s="412" t="s">
        <v>349</v>
      </c>
      <c r="C39" s="403"/>
      <c r="D39" s="403">
        <v>150000</v>
      </c>
      <c r="E39" s="386">
        <v>150000</v>
      </c>
    </row>
    <row r="40" spans="1:5" s="560" customFormat="1" ht="12" customHeight="1" x14ac:dyDescent="0.2">
      <c r="A40" s="544" t="s">
        <v>67</v>
      </c>
      <c r="B40" s="413" t="s">
        <v>350</v>
      </c>
      <c r="C40" s="402">
        <v>456000</v>
      </c>
      <c r="D40" s="402">
        <v>456000</v>
      </c>
      <c r="E40" s="385">
        <v>456000</v>
      </c>
    </row>
    <row r="41" spans="1:5" s="560" customFormat="1" ht="12" customHeight="1" x14ac:dyDescent="0.2">
      <c r="A41" s="544" t="s">
        <v>68</v>
      </c>
      <c r="B41" s="413" t="s">
        <v>351</v>
      </c>
      <c r="C41" s="402"/>
      <c r="D41" s="402">
        <v>115890</v>
      </c>
      <c r="E41" s="385">
        <v>115890</v>
      </c>
    </row>
    <row r="42" spans="1:5" s="560" customFormat="1" ht="12" customHeight="1" x14ac:dyDescent="0.2">
      <c r="A42" s="544" t="s">
        <v>127</v>
      </c>
      <c r="B42" s="413" t="s">
        <v>352</v>
      </c>
      <c r="C42" s="402">
        <v>220000</v>
      </c>
      <c r="D42" s="402">
        <v>220000</v>
      </c>
      <c r="E42" s="385">
        <v>207423</v>
      </c>
    </row>
    <row r="43" spans="1:5" s="560" customFormat="1" ht="12" customHeight="1" x14ac:dyDescent="0.2">
      <c r="A43" s="544" t="s">
        <v>128</v>
      </c>
      <c r="B43" s="413" t="s">
        <v>353</v>
      </c>
      <c r="C43" s="402">
        <v>1546160</v>
      </c>
      <c r="D43" s="402">
        <v>1546160</v>
      </c>
      <c r="E43" s="385">
        <v>898130</v>
      </c>
    </row>
    <row r="44" spans="1:5" s="560" customFormat="1" ht="12" customHeight="1" x14ac:dyDescent="0.2">
      <c r="A44" s="544" t="s">
        <v>129</v>
      </c>
      <c r="B44" s="413" t="s">
        <v>354</v>
      </c>
      <c r="C44" s="402"/>
      <c r="D44" s="402"/>
      <c r="E44" s="385"/>
    </row>
    <row r="45" spans="1:5" s="560" customFormat="1" ht="12" customHeight="1" x14ac:dyDescent="0.2">
      <c r="A45" s="544" t="s">
        <v>130</v>
      </c>
      <c r="B45" s="413" t="s">
        <v>355</v>
      </c>
      <c r="C45" s="402"/>
      <c r="D45" s="402"/>
      <c r="E45" s="385"/>
    </row>
    <row r="46" spans="1:5" s="560" customFormat="1" ht="12" customHeight="1" x14ac:dyDescent="0.2">
      <c r="A46" s="544" t="s">
        <v>131</v>
      </c>
      <c r="B46" s="413" t="s">
        <v>356</v>
      </c>
      <c r="C46" s="402">
        <v>0</v>
      </c>
      <c r="D46" s="402"/>
      <c r="E46" s="385"/>
    </row>
    <row r="47" spans="1:5" s="560" customFormat="1" ht="12" customHeight="1" x14ac:dyDescent="0.2">
      <c r="A47" s="544" t="s">
        <v>357</v>
      </c>
      <c r="B47" s="413" t="s">
        <v>358</v>
      </c>
      <c r="C47" s="405"/>
      <c r="D47" s="405"/>
      <c r="E47" s="388"/>
    </row>
    <row r="48" spans="1:5" s="560" customFormat="1" ht="12" customHeight="1" x14ac:dyDescent="0.2">
      <c r="A48" s="545" t="s">
        <v>359</v>
      </c>
      <c r="B48" s="414" t="s">
        <v>778</v>
      </c>
      <c r="C48" s="406">
        <v>0</v>
      </c>
      <c r="D48" s="406"/>
      <c r="E48" s="389"/>
    </row>
    <row r="49" spans="1:5" s="533" customFormat="1" ht="12" customHeight="1" thickBot="1" x14ac:dyDescent="0.25">
      <c r="A49" s="545" t="s">
        <v>782</v>
      </c>
      <c r="B49" s="414" t="s">
        <v>360</v>
      </c>
      <c r="C49" s="406">
        <v>0</v>
      </c>
      <c r="D49" s="406">
        <v>63444</v>
      </c>
      <c r="E49" s="389">
        <v>63444</v>
      </c>
    </row>
    <row r="50" spans="1:5" s="560" customFormat="1" ht="12" customHeight="1" thickBot="1" x14ac:dyDescent="0.25">
      <c r="A50" s="374" t="s">
        <v>12</v>
      </c>
      <c r="B50" s="370" t="s">
        <v>361</v>
      </c>
      <c r="C50" s="401">
        <f>SUM(C51:C55)</f>
        <v>0</v>
      </c>
      <c r="D50" s="401">
        <f>SUM(D51:D55)</f>
        <v>0</v>
      </c>
      <c r="E50" s="384">
        <f>SUM(E51:E55)</f>
        <v>0</v>
      </c>
    </row>
    <row r="51" spans="1:5" s="560" customFormat="1" ht="12" customHeight="1" x14ac:dyDescent="0.2">
      <c r="A51" s="543" t="s">
        <v>69</v>
      </c>
      <c r="B51" s="412" t="s">
        <v>362</v>
      </c>
      <c r="C51" s="424"/>
      <c r="D51" s="424"/>
      <c r="E51" s="390"/>
    </row>
    <row r="52" spans="1:5" s="560" customFormat="1" ht="12" customHeight="1" x14ac:dyDescent="0.2">
      <c r="A52" s="544" t="s">
        <v>70</v>
      </c>
      <c r="B52" s="413" t="s">
        <v>363</v>
      </c>
      <c r="C52" s="405">
        <v>0</v>
      </c>
      <c r="D52" s="405"/>
      <c r="E52" s="388"/>
    </row>
    <row r="53" spans="1:5" s="560" customFormat="1" ht="12" customHeight="1" x14ac:dyDescent="0.2">
      <c r="A53" s="544" t="s">
        <v>364</v>
      </c>
      <c r="B53" s="413" t="s">
        <v>365</v>
      </c>
      <c r="C53" s="405"/>
      <c r="D53" s="405"/>
      <c r="E53" s="388"/>
    </row>
    <row r="54" spans="1:5" s="560" customFormat="1" ht="12" customHeight="1" x14ac:dyDescent="0.2">
      <c r="A54" s="544" t="s">
        <v>366</v>
      </c>
      <c r="B54" s="413" t="s">
        <v>367</v>
      </c>
      <c r="C54" s="405"/>
      <c r="D54" s="405"/>
      <c r="E54" s="388"/>
    </row>
    <row r="55" spans="1:5" s="560" customFormat="1" ht="12" customHeight="1" thickBot="1" x14ac:dyDescent="0.25">
      <c r="A55" s="545" t="s">
        <v>368</v>
      </c>
      <c r="B55" s="414" t="s">
        <v>369</v>
      </c>
      <c r="C55" s="406"/>
      <c r="D55" s="406"/>
      <c r="E55" s="389"/>
    </row>
    <row r="56" spans="1:5" s="560" customFormat="1" ht="12" customHeight="1" thickBot="1" x14ac:dyDescent="0.25">
      <c r="A56" s="374" t="s">
        <v>132</v>
      </c>
      <c r="B56" s="370" t="s">
        <v>370</v>
      </c>
      <c r="C56" s="401">
        <f>SUM(C57:C59)</f>
        <v>0</v>
      </c>
      <c r="D56" s="401">
        <f>SUM(D57:D59)</f>
        <v>0</v>
      </c>
      <c r="E56" s="384">
        <f>SUM(E57:E59)</f>
        <v>0</v>
      </c>
    </row>
    <row r="57" spans="1:5" s="533" customFormat="1" ht="12" customHeight="1" x14ac:dyDescent="0.2">
      <c r="A57" s="543" t="s">
        <v>71</v>
      </c>
      <c r="B57" s="412" t="s">
        <v>371</v>
      </c>
      <c r="C57" s="403"/>
      <c r="D57" s="403"/>
      <c r="E57" s="386"/>
    </row>
    <row r="58" spans="1:5" s="533" customFormat="1" ht="12" customHeight="1" x14ac:dyDescent="0.2">
      <c r="A58" s="544" t="s">
        <v>72</v>
      </c>
      <c r="B58" s="413" t="s">
        <v>372</v>
      </c>
      <c r="C58" s="402"/>
      <c r="D58" s="402"/>
      <c r="E58" s="385"/>
    </row>
    <row r="59" spans="1:5" s="533" customFormat="1" ht="12" customHeight="1" x14ac:dyDescent="0.2">
      <c r="A59" s="544" t="s">
        <v>373</v>
      </c>
      <c r="B59" s="413" t="s">
        <v>374</v>
      </c>
      <c r="C59" s="402"/>
      <c r="D59" s="402"/>
      <c r="E59" s="385"/>
    </row>
    <row r="60" spans="1:5" s="533" customFormat="1" ht="12" customHeight="1" thickBot="1" x14ac:dyDescent="0.25">
      <c r="A60" s="545" t="s">
        <v>375</v>
      </c>
      <c r="B60" s="414" t="s">
        <v>376</v>
      </c>
      <c r="C60" s="404"/>
      <c r="D60" s="404"/>
      <c r="E60" s="387"/>
    </row>
    <row r="61" spans="1:5" s="560" customFormat="1" ht="12" customHeight="1" thickBot="1" x14ac:dyDescent="0.25">
      <c r="A61" s="374" t="s">
        <v>14</v>
      </c>
      <c r="B61" s="391" t="s">
        <v>377</v>
      </c>
      <c r="C61" s="401">
        <f>SUM(C62:C64)</f>
        <v>0</v>
      </c>
      <c r="D61" s="401">
        <f>SUM(D62:D64)</f>
        <v>0</v>
      </c>
      <c r="E61" s="384">
        <f>SUM(E62:E64)</f>
        <v>0</v>
      </c>
    </row>
    <row r="62" spans="1:5" s="560" customFormat="1" ht="12" customHeight="1" x14ac:dyDescent="0.2">
      <c r="A62" s="543" t="s">
        <v>133</v>
      </c>
      <c r="B62" s="412" t="s">
        <v>378</v>
      </c>
      <c r="C62" s="405"/>
      <c r="D62" s="405"/>
      <c r="E62" s="388"/>
    </row>
    <row r="63" spans="1:5" s="560" customFormat="1" ht="12" customHeight="1" x14ac:dyDescent="0.2">
      <c r="A63" s="544" t="s">
        <v>134</v>
      </c>
      <c r="B63" s="413" t="s">
        <v>566</v>
      </c>
      <c r="C63" s="405"/>
      <c r="D63" s="405"/>
      <c r="E63" s="388"/>
    </row>
    <row r="64" spans="1:5" s="560" customFormat="1" ht="12" customHeight="1" x14ac:dyDescent="0.2">
      <c r="A64" s="544" t="s">
        <v>163</v>
      </c>
      <c r="B64" s="413" t="s">
        <v>380</v>
      </c>
      <c r="C64" s="405"/>
      <c r="D64" s="405"/>
      <c r="E64" s="388"/>
    </row>
    <row r="65" spans="1:5" s="560" customFormat="1" ht="12" customHeight="1" thickBot="1" x14ac:dyDescent="0.25">
      <c r="A65" s="545" t="s">
        <v>381</v>
      </c>
      <c r="B65" s="414" t="s">
        <v>382</v>
      </c>
      <c r="C65" s="405"/>
      <c r="D65" s="405"/>
      <c r="E65" s="388"/>
    </row>
    <row r="66" spans="1:5" s="560" customFormat="1" ht="12" customHeight="1" thickBot="1" x14ac:dyDescent="0.25">
      <c r="A66" s="374" t="s">
        <v>15</v>
      </c>
      <c r="B66" s="370" t="s">
        <v>383</v>
      </c>
      <c r="C66" s="407">
        <f>+C8+C16+C23+C30+C38+C50+C56+C61</f>
        <v>31093086</v>
      </c>
      <c r="D66" s="407">
        <f>+D8+D16+D23+D30+D38+D50+D56+D61</f>
        <v>36872919</v>
      </c>
      <c r="E66" s="420">
        <f>+E8+E16+E23+E30+E38+E50+E56+E61</f>
        <v>34963520</v>
      </c>
    </row>
    <row r="67" spans="1:5" s="560" customFormat="1" ht="12" customHeight="1" thickBot="1" x14ac:dyDescent="0.2">
      <c r="A67" s="546" t="s">
        <v>564</v>
      </c>
      <c r="B67" s="391" t="s">
        <v>385</v>
      </c>
      <c r="C67" s="401">
        <f>SUM(C68:C70)</f>
        <v>0</v>
      </c>
      <c r="D67" s="401">
        <f>SUM(D68:D70)</f>
        <v>0</v>
      </c>
      <c r="E67" s="384">
        <f>SUM(E68:E70)</f>
        <v>0</v>
      </c>
    </row>
    <row r="68" spans="1:5" s="560" customFormat="1" ht="12" customHeight="1" x14ac:dyDescent="0.2">
      <c r="A68" s="543" t="s">
        <v>386</v>
      </c>
      <c r="B68" s="412" t="s">
        <v>387</v>
      </c>
      <c r="C68" s="405"/>
      <c r="D68" s="405"/>
      <c r="E68" s="388"/>
    </row>
    <row r="69" spans="1:5" s="560" customFormat="1" ht="12" customHeight="1" x14ac:dyDescent="0.2">
      <c r="A69" s="544" t="s">
        <v>388</v>
      </c>
      <c r="B69" s="413" t="s">
        <v>389</v>
      </c>
      <c r="C69" s="405"/>
      <c r="D69" s="405"/>
      <c r="E69" s="388"/>
    </row>
    <row r="70" spans="1:5" s="560" customFormat="1" ht="12" customHeight="1" thickBot="1" x14ac:dyDescent="0.25">
      <c r="A70" s="545" t="s">
        <v>390</v>
      </c>
      <c r="B70" s="539" t="s">
        <v>391</v>
      </c>
      <c r="C70" s="405"/>
      <c r="D70" s="405"/>
      <c r="E70" s="388"/>
    </row>
    <row r="71" spans="1:5" s="560" customFormat="1" ht="12" customHeight="1" thickBot="1" x14ac:dyDescent="0.2">
      <c r="A71" s="546" t="s">
        <v>392</v>
      </c>
      <c r="B71" s="391" t="s">
        <v>393</v>
      </c>
      <c r="C71" s="401">
        <f>SUM(C72:C75)</f>
        <v>0</v>
      </c>
      <c r="D71" s="401">
        <f>SUM(D72:D75)</f>
        <v>0</v>
      </c>
      <c r="E71" s="384">
        <f>SUM(E72:E75)</f>
        <v>0</v>
      </c>
    </row>
    <row r="72" spans="1:5" s="560" customFormat="1" ht="12" customHeight="1" x14ac:dyDescent="0.2">
      <c r="A72" s="543" t="s">
        <v>110</v>
      </c>
      <c r="B72" s="412" t="s">
        <v>394</v>
      </c>
      <c r="C72" s="405"/>
      <c r="D72" s="405"/>
      <c r="E72" s="388"/>
    </row>
    <row r="73" spans="1:5" s="560" customFormat="1" ht="12" customHeight="1" x14ac:dyDescent="0.2">
      <c r="A73" s="544" t="s">
        <v>111</v>
      </c>
      <c r="B73" s="413" t="s">
        <v>395</v>
      </c>
      <c r="C73" s="405"/>
      <c r="D73" s="405"/>
      <c r="E73" s="388"/>
    </row>
    <row r="74" spans="1:5" s="560" customFormat="1" ht="12" customHeight="1" x14ac:dyDescent="0.2">
      <c r="A74" s="544" t="s">
        <v>396</v>
      </c>
      <c r="B74" s="413" t="s">
        <v>397</v>
      </c>
      <c r="C74" s="405"/>
      <c r="D74" s="405"/>
      <c r="E74" s="388"/>
    </row>
    <row r="75" spans="1:5" s="560" customFormat="1" ht="12" customHeight="1" thickBot="1" x14ac:dyDescent="0.25">
      <c r="A75" s="545" t="s">
        <v>398</v>
      </c>
      <c r="B75" s="414" t="s">
        <v>399</v>
      </c>
      <c r="C75" s="405"/>
      <c r="D75" s="405"/>
      <c r="E75" s="388"/>
    </row>
    <row r="76" spans="1:5" s="560" customFormat="1" ht="12" customHeight="1" thickBot="1" x14ac:dyDescent="0.2">
      <c r="A76" s="546" t="s">
        <v>400</v>
      </c>
      <c r="B76" s="391" t="s">
        <v>401</v>
      </c>
      <c r="C76" s="401">
        <f>SUM(C77:C78)</f>
        <v>13608949</v>
      </c>
      <c r="D76" s="401">
        <f>SUM(D77:D78)</f>
        <v>13609905</v>
      </c>
      <c r="E76" s="384">
        <f>SUM(E77:E78)</f>
        <v>13297150</v>
      </c>
    </row>
    <row r="77" spans="1:5" s="560" customFormat="1" ht="12" customHeight="1" x14ac:dyDescent="0.2">
      <c r="A77" s="543" t="s">
        <v>402</v>
      </c>
      <c r="B77" s="412" t="s">
        <v>403</v>
      </c>
      <c r="C77" s="405">
        <v>13608949</v>
      </c>
      <c r="D77" s="405">
        <v>13609905</v>
      </c>
      <c r="E77" s="388">
        <v>13297150</v>
      </c>
    </row>
    <row r="78" spans="1:5" s="560" customFormat="1" ht="12" customHeight="1" thickBot="1" x14ac:dyDescent="0.25">
      <c r="A78" s="545" t="s">
        <v>404</v>
      </c>
      <c r="B78" s="414" t="s">
        <v>405</v>
      </c>
      <c r="C78" s="405"/>
      <c r="D78" s="405"/>
      <c r="E78" s="388"/>
    </row>
    <row r="79" spans="1:5" s="560" customFormat="1" ht="12" customHeight="1" thickBot="1" x14ac:dyDescent="0.2">
      <c r="A79" s="546" t="s">
        <v>406</v>
      </c>
      <c r="B79" s="391" t="s">
        <v>407</v>
      </c>
      <c r="C79" s="401">
        <f>SUM(C80:C82)</f>
        <v>0</v>
      </c>
      <c r="D79" s="401">
        <f>SUM(D80:D82)</f>
        <v>1593677</v>
      </c>
      <c r="E79" s="384">
        <f>SUM(E80:E82)</f>
        <v>2456800</v>
      </c>
    </row>
    <row r="80" spans="1:5" s="560" customFormat="1" ht="12" customHeight="1" x14ac:dyDescent="0.2">
      <c r="A80" s="543" t="s">
        <v>408</v>
      </c>
      <c r="B80" s="412" t="s">
        <v>409</v>
      </c>
      <c r="C80" s="405">
        <v>0</v>
      </c>
      <c r="D80" s="405">
        <v>1593677</v>
      </c>
      <c r="E80" s="388">
        <v>2456800</v>
      </c>
    </row>
    <row r="81" spans="1:6" s="560" customFormat="1" ht="12" customHeight="1" x14ac:dyDescent="0.2">
      <c r="A81" s="544" t="s">
        <v>410</v>
      </c>
      <c r="B81" s="413" t="s">
        <v>411</v>
      </c>
      <c r="C81" s="405"/>
      <c r="D81" s="405"/>
      <c r="E81" s="388"/>
    </row>
    <row r="82" spans="1:6" s="560" customFormat="1" ht="12" customHeight="1" thickBot="1" x14ac:dyDescent="0.25">
      <c r="A82" s="545" t="s">
        <v>412</v>
      </c>
      <c r="B82" s="414" t="s">
        <v>413</v>
      </c>
      <c r="C82" s="405"/>
      <c r="D82" s="405"/>
      <c r="E82" s="388"/>
    </row>
    <row r="83" spans="1:6" s="560" customFormat="1" ht="12" customHeight="1" thickBot="1" x14ac:dyDescent="0.2">
      <c r="A83" s="546" t="s">
        <v>414</v>
      </c>
      <c r="B83" s="391" t="s">
        <v>415</v>
      </c>
      <c r="C83" s="401">
        <f>SUM(C84:C87)</f>
        <v>0</v>
      </c>
      <c r="D83" s="401">
        <f>SUM(D84:D87)</f>
        <v>0</v>
      </c>
      <c r="E83" s="384">
        <f>SUM(E84:E87)</f>
        <v>0</v>
      </c>
    </row>
    <row r="84" spans="1:6" s="560" customFormat="1" ht="12" customHeight="1" x14ac:dyDescent="0.2">
      <c r="A84" s="547" t="s">
        <v>416</v>
      </c>
      <c r="B84" s="412" t="s">
        <v>417</v>
      </c>
      <c r="C84" s="405"/>
      <c r="D84" s="405"/>
      <c r="E84" s="388"/>
    </row>
    <row r="85" spans="1:6" s="560" customFormat="1" ht="12" customHeight="1" x14ac:dyDescent="0.2">
      <c r="A85" s="548" t="s">
        <v>418</v>
      </c>
      <c r="B85" s="413" t="s">
        <v>419</v>
      </c>
      <c r="C85" s="405"/>
      <c r="D85" s="405"/>
      <c r="E85" s="388"/>
    </row>
    <row r="86" spans="1:6" s="560" customFormat="1" ht="12" customHeight="1" x14ac:dyDescent="0.2">
      <c r="A86" s="548" t="s">
        <v>420</v>
      </c>
      <c r="B86" s="413" t="s">
        <v>421</v>
      </c>
      <c r="C86" s="405"/>
      <c r="D86" s="405"/>
      <c r="E86" s="388"/>
    </row>
    <row r="87" spans="1:6" s="560" customFormat="1" ht="12" customHeight="1" thickBot="1" x14ac:dyDescent="0.25">
      <c r="A87" s="549" t="s">
        <v>422</v>
      </c>
      <c r="B87" s="414" t="s">
        <v>423</v>
      </c>
      <c r="C87" s="405"/>
      <c r="D87" s="405"/>
      <c r="E87" s="388"/>
    </row>
    <row r="88" spans="1:6" s="560" customFormat="1" ht="12" customHeight="1" thickBot="1" x14ac:dyDescent="0.2">
      <c r="A88" s="546" t="s">
        <v>424</v>
      </c>
      <c r="B88" s="391" t="s">
        <v>425</v>
      </c>
      <c r="C88" s="428"/>
      <c r="D88" s="428"/>
      <c r="E88" s="429"/>
    </row>
    <row r="89" spans="1:6" s="560" customFormat="1" ht="12" customHeight="1" thickBot="1" x14ac:dyDescent="0.2">
      <c r="A89" s="546" t="s">
        <v>426</v>
      </c>
      <c r="B89" s="540" t="s">
        <v>427</v>
      </c>
      <c r="C89" s="407">
        <f>+C67+C71+C76+C79+C83+C88</f>
        <v>13608949</v>
      </c>
      <c r="D89" s="407">
        <f>+D67+D71+D76+D79+D83+D88</f>
        <v>15203582</v>
      </c>
      <c r="E89" s="420">
        <f>+E67+E71+E76+E79+E83+E88</f>
        <v>15753950</v>
      </c>
    </row>
    <row r="90" spans="1:6" s="560" customFormat="1" ht="12" customHeight="1" thickBot="1" x14ac:dyDescent="0.2">
      <c r="A90" s="550" t="s">
        <v>428</v>
      </c>
      <c r="B90" s="541" t="s">
        <v>565</v>
      </c>
      <c r="C90" s="407">
        <f>+C66+C89</f>
        <v>44702035</v>
      </c>
      <c r="D90" s="407">
        <f>+D66+D89</f>
        <v>52076501</v>
      </c>
      <c r="E90" s="420">
        <f>+E66+E89</f>
        <v>50717470</v>
      </c>
    </row>
    <row r="91" spans="1:6" s="560" customFormat="1" ht="15" customHeight="1" x14ac:dyDescent="0.2">
      <c r="A91" s="515"/>
      <c r="B91" s="516"/>
      <c r="C91" s="531"/>
      <c r="D91" s="531"/>
      <c r="E91" s="531"/>
    </row>
    <row r="92" spans="1:6" ht="13.5" thickBot="1" x14ac:dyDescent="0.25">
      <c r="A92" s="517"/>
      <c r="B92" s="518"/>
      <c r="C92" s="532"/>
      <c r="D92" s="532"/>
      <c r="E92" s="532"/>
    </row>
    <row r="93" spans="1:6" s="559" customFormat="1" ht="16.5" customHeight="1" thickBot="1" x14ac:dyDescent="0.25">
      <c r="A93" s="762" t="s">
        <v>45</v>
      </c>
      <c r="B93" s="763"/>
      <c r="C93" s="763"/>
      <c r="D93" s="763"/>
      <c r="E93" s="764"/>
    </row>
    <row r="94" spans="1:6" s="332" customFormat="1" ht="12" customHeight="1" thickBot="1" x14ac:dyDescent="0.25">
      <c r="A94" s="538" t="s">
        <v>7</v>
      </c>
      <c r="B94" s="373" t="s">
        <v>436</v>
      </c>
      <c r="C94" s="522">
        <f>SUM(C95:C99)</f>
        <v>33786659</v>
      </c>
      <c r="D94" s="522">
        <f>SUM(D95:D99)</f>
        <v>35719103</v>
      </c>
      <c r="E94" s="522">
        <f>SUM(E95:E99)</f>
        <v>30113731</v>
      </c>
    </row>
    <row r="95" spans="1:6" ht="12" customHeight="1" x14ac:dyDescent="0.2">
      <c r="A95" s="551" t="s">
        <v>73</v>
      </c>
      <c r="B95" s="359" t="s">
        <v>37</v>
      </c>
      <c r="C95" s="523">
        <v>10509620</v>
      </c>
      <c r="D95" s="523">
        <v>12286074</v>
      </c>
      <c r="E95" s="523">
        <v>12264019</v>
      </c>
      <c r="F95" s="535"/>
    </row>
    <row r="96" spans="1:6" ht="12" customHeight="1" x14ac:dyDescent="0.2">
      <c r="A96" s="544" t="s">
        <v>74</v>
      </c>
      <c r="B96" s="357" t="s">
        <v>135</v>
      </c>
      <c r="C96" s="524">
        <v>1703197</v>
      </c>
      <c r="D96" s="524">
        <v>1845552</v>
      </c>
      <c r="E96" s="524">
        <v>1787772</v>
      </c>
      <c r="F96" s="535"/>
    </row>
    <row r="97" spans="1:6" ht="12" customHeight="1" x14ac:dyDescent="0.2">
      <c r="A97" s="544" t="s">
        <v>75</v>
      </c>
      <c r="B97" s="357" t="s">
        <v>102</v>
      </c>
      <c r="C97" s="526">
        <v>18010392</v>
      </c>
      <c r="D97" s="526">
        <v>18010392</v>
      </c>
      <c r="E97" s="526">
        <v>14166407</v>
      </c>
      <c r="F97" s="535"/>
    </row>
    <row r="98" spans="1:6" ht="12" customHeight="1" x14ac:dyDescent="0.2">
      <c r="A98" s="544" t="s">
        <v>76</v>
      </c>
      <c r="B98" s="360" t="s">
        <v>136</v>
      </c>
      <c r="C98" s="526">
        <v>2670500</v>
      </c>
      <c r="D98" s="526">
        <v>2670500</v>
      </c>
      <c r="E98" s="526">
        <v>1299000</v>
      </c>
      <c r="F98" s="535"/>
    </row>
    <row r="99" spans="1:6" ht="12" customHeight="1" x14ac:dyDescent="0.2">
      <c r="A99" s="544" t="s">
        <v>85</v>
      </c>
      <c r="B99" s="368" t="s">
        <v>137</v>
      </c>
      <c r="C99" s="526">
        <v>892950</v>
      </c>
      <c r="D99" s="526">
        <v>906585</v>
      </c>
      <c r="E99" s="526">
        <v>596533</v>
      </c>
      <c r="F99" s="535"/>
    </row>
    <row r="100" spans="1:6" ht="12" customHeight="1" x14ac:dyDescent="0.2">
      <c r="A100" s="544" t="s">
        <v>77</v>
      </c>
      <c r="B100" s="357" t="s">
        <v>783</v>
      </c>
      <c r="C100" s="526">
        <v>0</v>
      </c>
      <c r="D100" s="526">
        <v>3635</v>
      </c>
      <c r="E100" s="526">
        <v>3635</v>
      </c>
      <c r="F100" s="535"/>
    </row>
    <row r="101" spans="1:6" ht="12" customHeight="1" x14ac:dyDescent="0.2">
      <c r="A101" s="544" t="s">
        <v>78</v>
      </c>
      <c r="B101" s="357" t="s">
        <v>785</v>
      </c>
      <c r="C101" s="526"/>
      <c r="D101" s="526"/>
      <c r="E101" s="526"/>
      <c r="F101" s="535"/>
    </row>
    <row r="102" spans="1:6" ht="12" customHeight="1" x14ac:dyDescent="0.2">
      <c r="A102" s="544" t="s">
        <v>86</v>
      </c>
      <c r="B102" s="380" t="s">
        <v>438</v>
      </c>
      <c r="C102" s="526"/>
      <c r="D102" s="526"/>
      <c r="E102" s="526"/>
      <c r="F102" s="535"/>
    </row>
    <row r="103" spans="1:6" ht="12" customHeight="1" x14ac:dyDescent="0.2">
      <c r="A103" s="544" t="s">
        <v>87</v>
      </c>
      <c r="B103" s="381" t="s">
        <v>439</v>
      </c>
      <c r="C103" s="526"/>
      <c r="D103" s="526"/>
      <c r="E103" s="526"/>
      <c r="F103" s="535"/>
    </row>
    <row r="104" spans="1:6" ht="12" customHeight="1" x14ac:dyDescent="0.2">
      <c r="A104" s="544" t="s">
        <v>88</v>
      </c>
      <c r="B104" s="381" t="s">
        <v>440</v>
      </c>
      <c r="C104" s="526"/>
      <c r="D104" s="526"/>
      <c r="E104" s="526"/>
      <c r="F104" s="535"/>
    </row>
    <row r="105" spans="1:6" ht="12" customHeight="1" x14ac:dyDescent="0.2">
      <c r="A105" s="544" t="s">
        <v>89</v>
      </c>
      <c r="B105" s="380" t="s">
        <v>441</v>
      </c>
      <c r="C105" s="526">
        <v>825360</v>
      </c>
      <c r="D105" s="526">
        <v>825360</v>
      </c>
      <c r="E105" s="526">
        <v>515308</v>
      </c>
      <c r="F105" s="535"/>
    </row>
    <row r="106" spans="1:6" ht="12" customHeight="1" x14ac:dyDescent="0.2">
      <c r="A106" s="544" t="s">
        <v>91</v>
      </c>
      <c r="B106" s="380" t="s">
        <v>442</v>
      </c>
      <c r="C106" s="526"/>
      <c r="D106" s="526"/>
      <c r="E106" s="526"/>
      <c r="F106" s="535"/>
    </row>
    <row r="107" spans="1:6" ht="12" customHeight="1" x14ac:dyDescent="0.2">
      <c r="A107" s="544" t="s">
        <v>138</v>
      </c>
      <c r="B107" s="381" t="s">
        <v>443</v>
      </c>
      <c r="C107" s="526"/>
      <c r="D107" s="526"/>
      <c r="E107" s="526"/>
      <c r="F107" s="535"/>
    </row>
    <row r="108" spans="1:6" ht="12" customHeight="1" x14ac:dyDescent="0.2">
      <c r="A108" s="552" t="s">
        <v>445</v>
      </c>
      <c r="B108" s="382" t="s">
        <v>444</v>
      </c>
      <c r="C108" s="526"/>
      <c r="D108" s="526"/>
      <c r="E108" s="526"/>
      <c r="F108" s="535"/>
    </row>
    <row r="109" spans="1:6" ht="12" customHeight="1" x14ac:dyDescent="0.2">
      <c r="A109" s="544" t="s">
        <v>447</v>
      </c>
      <c r="B109" s="382" t="s">
        <v>446</v>
      </c>
      <c r="C109" s="526"/>
      <c r="D109" s="526"/>
      <c r="E109" s="526"/>
      <c r="F109" s="535"/>
    </row>
    <row r="110" spans="1:6" s="332" customFormat="1" ht="12" customHeight="1" thickBot="1" x14ac:dyDescent="0.25">
      <c r="A110" s="553" t="s">
        <v>784</v>
      </c>
      <c r="B110" s="383" t="s">
        <v>448</v>
      </c>
      <c r="C110" s="528">
        <v>67590</v>
      </c>
      <c r="D110" s="528">
        <v>77590</v>
      </c>
      <c r="E110" s="528">
        <v>77590</v>
      </c>
    </row>
    <row r="111" spans="1:6" ht="12" customHeight="1" thickBot="1" x14ac:dyDescent="0.25">
      <c r="A111" s="374" t="s">
        <v>8</v>
      </c>
      <c r="B111" s="372" t="s">
        <v>449</v>
      </c>
      <c r="C111" s="395">
        <f>+C112+C114+C116</f>
        <v>8901100</v>
      </c>
      <c r="D111" s="395">
        <f>+D112+D114+D116</f>
        <v>15896971</v>
      </c>
      <c r="E111" s="395">
        <f>+E112+E114+E116</f>
        <v>11846578</v>
      </c>
      <c r="F111" s="535"/>
    </row>
    <row r="112" spans="1:6" ht="12" customHeight="1" x14ac:dyDescent="0.2">
      <c r="A112" s="543" t="s">
        <v>79</v>
      </c>
      <c r="B112" s="357" t="s">
        <v>161</v>
      </c>
      <c r="C112" s="525">
        <v>3429000</v>
      </c>
      <c r="D112" s="525">
        <v>10424871</v>
      </c>
      <c r="E112" s="525">
        <v>9620130</v>
      </c>
      <c r="F112" s="535"/>
    </row>
    <row r="113" spans="1:6" ht="12" customHeight="1" x14ac:dyDescent="0.2">
      <c r="A113" s="543" t="s">
        <v>80</v>
      </c>
      <c r="B113" s="361" t="s">
        <v>450</v>
      </c>
      <c r="C113" s="525"/>
      <c r="D113" s="525"/>
      <c r="E113" s="525"/>
      <c r="F113" s="535"/>
    </row>
    <row r="114" spans="1:6" ht="12" customHeight="1" x14ac:dyDescent="0.2">
      <c r="A114" s="543" t="s">
        <v>81</v>
      </c>
      <c r="B114" s="361" t="s">
        <v>139</v>
      </c>
      <c r="C114" s="524">
        <v>5372100</v>
      </c>
      <c r="D114" s="524">
        <v>5372100</v>
      </c>
      <c r="E114" s="524">
        <v>2226448</v>
      </c>
      <c r="F114" s="535"/>
    </row>
    <row r="115" spans="1:6" ht="12" customHeight="1" x14ac:dyDescent="0.2">
      <c r="A115" s="543" t="s">
        <v>82</v>
      </c>
      <c r="B115" s="361" t="s">
        <v>451</v>
      </c>
      <c r="C115" s="385"/>
      <c r="D115" s="385"/>
      <c r="E115" s="385"/>
      <c r="F115" s="535"/>
    </row>
    <row r="116" spans="1:6" ht="12" customHeight="1" x14ac:dyDescent="0.2">
      <c r="A116" s="543" t="s">
        <v>83</v>
      </c>
      <c r="B116" s="393" t="s">
        <v>164</v>
      </c>
      <c r="C116" s="385">
        <v>100000</v>
      </c>
      <c r="D116" s="385">
        <v>100000</v>
      </c>
      <c r="E116" s="385">
        <v>0</v>
      </c>
      <c r="F116" s="535"/>
    </row>
    <row r="117" spans="1:6" ht="12" customHeight="1" x14ac:dyDescent="0.2">
      <c r="A117" s="543" t="s">
        <v>90</v>
      </c>
      <c r="B117" s="392" t="s">
        <v>452</v>
      </c>
      <c r="C117" s="385"/>
      <c r="D117" s="385"/>
      <c r="E117" s="385"/>
      <c r="F117" s="535"/>
    </row>
    <row r="118" spans="1:6" ht="12" customHeight="1" x14ac:dyDescent="0.2">
      <c r="A118" s="543" t="s">
        <v>92</v>
      </c>
      <c r="B118" s="408" t="s">
        <v>453</v>
      </c>
      <c r="C118" s="385"/>
      <c r="D118" s="385"/>
      <c r="E118" s="385"/>
      <c r="F118" s="535"/>
    </row>
    <row r="119" spans="1:6" ht="12" customHeight="1" x14ac:dyDescent="0.2">
      <c r="A119" s="543" t="s">
        <v>140</v>
      </c>
      <c r="B119" s="381" t="s">
        <v>440</v>
      </c>
      <c r="C119" s="385"/>
      <c r="D119" s="385"/>
      <c r="E119" s="385"/>
      <c r="F119" s="535"/>
    </row>
    <row r="120" spans="1:6" ht="12" customHeight="1" x14ac:dyDescent="0.2">
      <c r="A120" s="543" t="s">
        <v>141</v>
      </c>
      <c r="B120" s="381" t="s">
        <v>454</v>
      </c>
      <c r="C120" s="385"/>
      <c r="D120" s="385"/>
      <c r="E120" s="385"/>
      <c r="F120" s="535"/>
    </row>
    <row r="121" spans="1:6" ht="12" customHeight="1" x14ac:dyDescent="0.2">
      <c r="A121" s="543" t="s">
        <v>142</v>
      </c>
      <c r="B121" s="381" t="s">
        <v>455</v>
      </c>
      <c r="C121" s="385"/>
      <c r="D121" s="385"/>
      <c r="E121" s="385"/>
      <c r="F121" s="535"/>
    </row>
    <row r="122" spans="1:6" ht="12" customHeight="1" x14ac:dyDescent="0.2">
      <c r="A122" s="543" t="s">
        <v>456</v>
      </c>
      <c r="B122" s="381" t="s">
        <v>443</v>
      </c>
      <c r="C122" s="385"/>
      <c r="D122" s="385"/>
      <c r="E122" s="385"/>
      <c r="F122" s="535"/>
    </row>
    <row r="123" spans="1:6" ht="12" customHeight="1" x14ac:dyDescent="0.2">
      <c r="A123" s="543" t="s">
        <v>457</v>
      </c>
      <c r="B123" s="381" t="s">
        <v>458</v>
      </c>
      <c r="C123" s="385">
        <v>100000</v>
      </c>
      <c r="D123" s="385">
        <v>100000</v>
      </c>
      <c r="E123" s="385">
        <v>0</v>
      </c>
      <c r="F123" s="535"/>
    </row>
    <row r="124" spans="1:6" ht="12" customHeight="1" thickBot="1" x14ac:dyDescent="0.25">
      <c r="A124" s="552" t="s">
        <v>459</v>
      </c>
      <c r="B124" s="381" t="s">
        <v>460</v>
      </c>
      <c r="C124" s="387"/>
      <c r="D124" s="387"/>
      <c r="E124" s="387"/>
      <c r="F124" s="535"/>
    </row>
    <row r="125" spans="1:6" ht="12" customHeight="1" thickBot="1" x14ac:dyDescent="0.25">
      <c r="A125" s="374" t="s">
        <v>9</v>
      </c>
      <c r="B125" s="377" t="s">
        <v>461</v>
      </c>
      <c r="C125" s="395">
        <f>+C126+C127</f>
        <v>135989</v>
      </c>
      <c r="D125" s="395">
        <f>+D126+D127</f>
        <v>5305971</v>
      </c>
      <c r="E125" s="395">
        <f>+E126+E127</f>
        <v>0</v>
      </c>
      <c r="F125" s="395">
        <f>+F126+F127</f>
        <v>0</v>
      </c>
    </row>
    <row r="126" spans="1:6" ht="12" customHeight="1" x14ac:dyDescent="0.2">
      <c r="A126" s="543" t="s">
        <v>62</v>
      </c>
      <c r="B126" s="358" t="s">
        <v>47</v>
      </c>
      <c r="C126" s="525">
        <v>135989</v>
      </c>
      <c r="D126" s="525">
        <v>5305971</v>
      </c>
      <c r="E126" s="525">
        <v>0</v>
      </c>
      <c r="F126" s="535"/>
    </row>
    <row r="127" spans="1:6" ht="12" customHeight="1" thickBot="1" x14ac:dyDescent="0.25">
      <c r="A127" s="545" t="s">
        <v>63</v>
      </c>
      <c r="B127" s="361" t="s">
        <v>48</v>
      </c>
      <c r="C127" s="526"/>
      <c r="D127" s="526"/>
      <c r="E127" s="526"/>
      <c r="F127" s="535"/>
    </row>
    <row r="128" spans="1:6" ht="12" customHeight="1" thickBot="1" x14ac:dyDescent="0.25">
      <c r="A128" s="374" t="s">
        <v>10</v>
      </c>
      <c r="B128" s="377" t="s">
        <v>462</v>
      </c>
      <c r="C128" s="395">
        <f>+C94+C111+C125</f>
        <v>42823748</v>
      </c>
      <c r="D128" s="395">
        <f>+D94+D111+D125</f>
        <v>56922045</v>
      </c>
      <c r="E128" s="395">
        <f>+E94+E111+E125</f>
        <v>41960309</v>
      </c>
      <c r="F128" s="535"/>
    </row>
    <row r="129" spans="1:11" ht="12" customHeight="1" thickBot="1" x14ac:dyDescent="0.25">
      <c r="A129" s="374" t="s">
        <v>11</v>
      </c>
      <c r="B129" s="377" t="s">
        <v>567</v>
      </c>
      <c r="C129" s="395">
        <f>+C130+C131+C132</f>
        <v>0</v>
      </c>
      <c r="D129" s="395">
        <f>+D130+D131+D132</f>
        <v>0</v>
      </c>
      <c r="E129" s="395">
        <f>+E130+E131+E132</f>
        <v>0</v>
      </c>
      <c r="F129" s="535"/>
    </row>
    <row r="130" spans="1:11" ht="12" customHeight="1" x14ac:dyDescent="0.2">
      <c r="A130" s="543" t="s">
        <v>66</v>
      </c>
      <c r="B130" s="358" t="s">
        <v>464</v>
      </c>
      <c r="C130" s="385"/>
      <c r="D130" s="385"/>
      <c r="E130" s="385"/>
      <c r="F130" s="535"/>
    </row>
    <row r="131" spans="1:11" ht="12" customHeight="1" x14ac:dyDescent="0.2">
      <c r="A131" s="543" t="s">
        <v>67</v>
      </c>
      <c r="B131" s="358" t="s">
        <v>465</v>
      </c>
      <c r="C131" s="385"/>
      <c r="D131" s="385"/>
      <c r="E131" s="385"/>
      <c r="F131" s="535"/>
    </row>
    <row r="132" spans="1:11" ht="12" customHeight="1" thickBot="1" x14ac:dyDescent="0.25">
      <c r="A132" s="552" t="s">
        <v>68</v>
      </c>
      <c r="B132" s="356" t="s">
        <v>466</v>
      </c>
      <c r="C132" s="385"/>
      <c r="D132" s="385"/>
      <c r="E132" s="385"/>
      <c r="F132" s="535"/>
    </row>
    <row r="133" spans="1:11" ht="12" customHeight="1" thickBot="1" x14ac:dyDescent="0.25">
      <c r="A133" s="374" t="s">
        <v>12</v>
      </c>
      <c r="B133" s="377" t="s">
        <v>467</v>
      </c>
      <c r="C133" s="395">
        <f>+C134+C135+C136+C137</f>
        <v>0</v>
      </c>
      <c r="D133" s="395">
        <f>+D134+D135+D136+D137</f>
        <v>0</v>
      </c>
      <c r="E133" s="395">
        <f>+E134+E135+E136+E137</f>
        <v>0</v>
      </c>
      <c r="F133" s="535"/>
    </row>
    <row r="134" spans="1:11" ht="12" customHeight="1" x14ac:dyDescent="0.2">
      <c r="A134" s="543" t="s">
        <v>69</v>
      </c>
      <c r="B134" s="358" t="s">
        <v>468</v>
      </c>
      <c r="C134" s="385"/>
      <c r="D134" s="385"/>
      <c r="E134" s="385"/>
      <c r="F134" s="535"/>
    </row>
    <row r="135" spans="1:11" ht="12" customHeight="1" x14ac:dyDescent="0.2">
      <c r="A135" s="543" t="s">
        <v>70</v>
      </c>
      <c r="B135" s="358" t="s">
        <v>469</v>
      </c>
      <c r="C135" s="385"/>
      <c r="D135" s="385"/>
      <c r="E135" s="385"/>
      <c r="F135" s="535"/>
    </row>
    <row r="136" spans="1:11" ht="12" customHeight="1" x14ac:dyDescent="0.2">
      <c r="A136" s="543" t="s">
        <v>364</v>
      </c>
      <c r="B136" s="358" t="s">
        <v>470</v>
      </c>
      <c r="C136" s="385"/>
      <c r="D136" s="385"/>
      <c r="E136" s="385"/>
      <c r="F136" s="535"/>
    </row>
    <row r="137" spans="1:11" s="332" customFormat="1" ht="12" customHeight="1" thickBot="1" x14ac:dyDescent="0.25">
      <c r="A137" s="552" t="s">
        <v>366</v>
      </c>
      <c r="B137" s="356" t="s">
        <v>471</v>
      </c>
      <c r="C137" s="385"/>
      <c r="D137" s="385"/>
      <c r="E137" s="385"/>
    </row>
    <row r="138" spans="1:11" ht="13.5" thickBot="1" x14ac:dyDescent="0.25">
      <c r="A138" s="374" t="s">
        <v>13</v>
      </c>
      <c r="B138" s="377" t="s">
        <v>688</v>
      </c>
      <c r="C138" s="527">
        <f>+C139+C140+C141+C143+C142</f>
        <v>692703</v>
      </c>
      <c r="D138" s="527">
        <f>+D139+D140+D141+D143+D142</f>
        <v>2620177</v>
      </c>
      <c r="E138" s="527">
        <f>+E139+E140+E141+E143+E142</f>
        <v>2620177</v>
      </c>
      <c r="F138" s="535"/>
      <c r="K138" s="506"/>
    </row>
    <row r="139" spans="1:11" x14ac:dyDescent="0.2">
      <c r="A139" s="543" t="s">
        <v>71</v>
      </c>
      <c r="B139" s="358" t="s">
        <v>473</v>
      </c>
      <c r="C139" s="385"/>
      <c r="D139" s="385"/>
      <c r="E139" s="385"/>
      <c r="F139" s="535"/>
    </row>
    <row r="140" spans="1:11" ht="12" customHeight="1" x14ac:dyDescent="0.2">
      <c r="A140" s="543" t="s">
        <v>72</v>
      </c>
      <c r="B140" s="358" t="s">
        <v>474</v>
      </c>
      <c r="C140" s="385">
        <v>692703</v>
      </c>
      <c r="D140" s="385">
        <v>2620177</v>
      </c>
      <c r="E140" s="385">
        <v>2620177</v>
      </c>
      <c r="F140" s="535"/>
    </row>
    <row r="141" spans="1:11" s="332" customFormat="1" ht="12" customHeight="1" x14ac:dyDescent="0.2">
      <c r="A141" s="543" t="s">
        <v>373</v>
      </c>
      <c r="B141" s="358" t="s">
        <v>687</v>
      </c>
      <c r="C141" s="385"/>
      <c r="D141" s="385"/>
      <c r="E141" s="385"/>
    </row>
    <row r="142" spans="1:11" s="332" customFormat="1" ht="12" customHeight="1" x14ac:dyDescent="0.2">
      <c r="A142" s="543" t="s">
        <v>375</v>
      </c>
      <c r="B142" s="358" t="s">
        <v>475</v>
      </c>
      <c r="C142" s="385"/>
      <c r="D142" s="385"/>
      <c r="E142" s="385"/>
    </row>
    <row r="143" spans="1:11" s="332" customFormat="1" ht="12" customHeight="1" thickBot="1" x14ac:dyDescent="0.25">
      <c r="A143" s="552" t="s">
        <v>686</v>
      </c>
      <c r="B143" s="356" t="s">
        <v>476</v>
      </c>
      <c r="C143" s="385"/>
      <c r="D143" s="385"/>
      <c r="E143" s="385"/>
    </row>
    <row r="144" spans="1:11" s="332" customFormat="1" ht="12" customHeight="1" thickBot="1" x14ac:dyDescent="0.25">
      <c r="A144" s="374" t="s">
        <v>14</v>
      </c>
      <c r="B144" s="377" t="s">
        <v>568</v>
      </c>
      <c r="C144" s="529">
        <f>+C145+C146+C147+C148</f>
        <v>0</v>
      </c>
      <c r="D144" s="529">
        <f>+D145+D146+D147+D148</f>
        <v>0</v>
      </c>
      <c r="E144" s="529">
        <f>+E145+E146+E147+E148</f>
        <v>0</v>
      </c>
    </row>
    <row r="145" spans="1:6" s="332" customFormat="1" ht="12" customHeight="1" x14ac:dyDescent="0.2">
      <c r="A145" s="543" t="s">
        <v>133</v>
      </c>
      <c r="B145" s="358" t="s">
        <v>478</v>
      </c>
      <c r="C145" s="385"/>
      <c r="D145" s="385"/>
      <c r="E145" s="385"/>
    </row>
    <row r="146" spans="1:6" s="332" customFormat="1" ht="12" customHeight="1" x14ac:dyDescent="0.2">
      <c r="A146" s="543" t="s">
        <v>134</v>
      </c>
      <c r="B146" s="358" t="s">
        <v>479</v>
      </c>
      <c r="C146" s="385"/>
      <c r="D146" s="385"/>
      <c r="E146" s="385"/>
    </row>
    <row r="147" spans="1:6" s="332" customFormat="1" ht="12" customHeight="1" x14ac:dyDescent="0.2">
      <c r="A147" s="543" t="s">
        <v>163</v>
      </c>
      <c r="B147" s="358" t="s">
        <v>480</v>
      </c>
      <c r="C147" s="385"/>
      <c r="D147" s="385"/>
      <c r="E147" s="385"/>
    </row>
    <row r="148" spans="1:6" ht="12.75" customHeight="1" thickBot="1" x14ac:dyDescent="0.25">
      <c r="A148" s="543" t="s">
        <v>381</v>
      </c>
      <c r="B148" s="358" t="s">
        <v>481</v>
      </c>
      <c r="C148" s="385"/>
      <c r="D148" s="385"/>
      <c r="E148" s="385"/>
      <c r="F148" s="535"/>
    </row>
    <row r="149" spans="1:6" ht="12" customHeight="1" thickBot="1" x14ac:dyDescent="0.25">
      <c r="A149" s="374" t="s">
        <v>15</v>
      </c>
      <c r="B149" s="377" t="s">
        <v>482</v>
      </c>
      <c r="C149" s="542">
        <f>+C129+C133+C138+C144</f>
        <v>692703</v>
      </c>
      <c r="D149" s="542">
        <f>+D129+D133+D138+D144</f>
        <v>2620177</v>
      </c>
      <c r="E149" s="542">
        <f>+E129+E133+E138+E144</f>
        <v>2620177</v>
      </c>
      <c r="F149" s="535"/>
    </row>
    <row r="150" spans="1:6" ht="15" customHeight="1" thickBot="1" x14ac:dyDescent="0.25">
      <c r="A150" s="554" t="s">
        <v>16</v>
      </c>
      <c r="B150" s="397" t="s">
        <v>483</v>
      </c>
      <c r="C150" s="542">
        <f>+C128+C149</f>
        <v>43516451</v>
      </c>
      <c r="D150" s="542">
        <f>+D128+D149</f>
        <v>59542222</v>
      </c>
      <c r="E150" s="542">
        <f>+E128+E149</f>
        <v>44580486</v>
      </c>
      <c r="F150" s="535"/>
    </row>
    <row r="151" spans="1:6" ht="13.5" thickBot="1" x14ac:dyDescent="0.25">
      <c r="A151" s="41"/>
      <c r="F151" s="535"/>
    </row>
    <row r="152" spans="1:6" ht="15" customHeight="1" thickBot="1" x14ac:dyDescent="0.25">
      <c r="A152" s="519" t="s">
        <v>689</v>
      </c>
      <c r="B152" s="520"/>
      <c r="C152" s="112">
        <v>1</v>
      </c>
      <c r="D152" s="113">
        <v>1</v>
      </c>
      <c r="E152" s="110">
        <v>1</v>
      </c>
      <c r="F152" s="535"/>
    </row>
    <row r="153" spans="1:6" ht="14.25" customHeight="1" thickBot="1" x14ac:dyDescent="0.25">
      <c r="A153" s="519" t="s">
        <v>151</v>
      </c>
      <c r="B153" s="520"/>
      <c r="C153" s="112">
        <v>4</v>
      </c>
      <c r="D153" s="113">
        <v>4</v>
      </c>
      <c r="E153" s="110">
        <v>4</v>
      </c>
      <c r="F153" s="535"/>
    </row>
    <row r="154" spans="1:6" x14ac:dyDescent="0.2">
      <c r="F154" s="535"/>
    </row>
    <row r="155" spans="1:6" x14ac:dyDescent="0.2">
      <c r="F155" s="535"/>
    </row>
    <row r="156" spans="1:6" x14ac:dyDescent="0.2">
      <c r="F156" s="535"/>
    </row>
    <row r="157" spans="1:6" x14ac:dyDescent="0.2">
      <c r="F157" s="535"/>
    </row>
    <row r="158" spans="1:6" x14ac:dyDescent="0.2">
      <c r="F158" s="535"/>
    </row>
    <row r="159" spans="1:6" x14ac:dyDescent="0.2">
      <c r="F159" s="535"/>
    </row>
    <row r="160" spans="1:6" x14ac:dyDescent="0.2">
      <c r="F160" s="535"/>
    </row>
    <row r="161" spans="2:6" x14ac:dyDescent="0.2">
      <c r="F161" s="535"/>
    </row>
    <row r="162" spans="2:6" x14ac:dyDescent="0.2">
      <c r="F162" s="535"/>
    </row>
    <row r="163" spans="2:6" x14ac:dyDescent="0.2">
      <c r="F163" s="535"/>
    </row>
    <row r="164" spans="2:6" x14ac:dyDescent="0.2">
      <c r="B164" s="705"/>
      <c r="C164" s="706"/>
      <c r="D164" s="706"/>
      <c r="E164" s="706"/>
    </row>
    <row r="165" spans="2:6" x14ac:dyDescent="0.2">
      <c r="B165" s="705"/>
      <c r="C165" s="706"/>
      <c r="D165" s="706"/>
      <c r="E165" s="706"/>
    </row>
    <row r="166" spans="2:6" x14ac:dyDescent="0.2">
      <c r="B166" s="705"/>
      <c r="C166" s="706"/>
      <c r="D166" s="706"/>
      <c r="E166" s="706"/>
    </row>
    <row r="167" spans="2:6" x14ac:dyDescent="0.2">
      <c r="B167" s="705"/>
      <c r="C167" s="706"/>
      <c r="D167" s="706"/>
      <c r="E167" s="706"/>
    </row>
    <row r="168" spans="2:6" x14ac:dyDescent="0.2">
      <c r="B168" s="705"/>
      <c r="C168" s="706"/>
      <c r="D168" s="706"/>
      <c r="E168" s="706"/>
    </row>
    <row r="169" spans="2:6" x14ac:dyDescent="0.2">
      <c r="B169" s="705"/>
      <c r="C169" s="706"/>
      <c r="D169" s="706"/>
      <c r="E169" s="706"/>
    </row>
    <row r="170" spans="2:6" x14ac:dyDescent="0.2">
      <c r="B170" s="705"/>
      <c r="C170" s="706"/>
      <c r="D170" s="706"/>
      <c r="E170" s="706"/>
    </row>
    <row r="171" spans="2:6" x14ac:dyDescent="0.2">
      <c r="B171" s="705"/>
      <c r="C171" s="706"/>
      <c r="D171" s="706"/>
      <c r="E171" s="706"/>
    </row>
  </sheetData>
  <sheetProtection formatCells="0"/>
  <mergeCells count="5">
    <mergeCell ref="A7:E7"/>
    <mergeCell ref="A93:E93"/>
    <mergeCell ref="B2:D2"/>
    <mergeCell ref="B3:D3"/>
    <mergeCell ref="B1:E1"/>
  </mergeCells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58" orientation="portrait" r:id="rId1"/>
  <headerFooter alignWithMargins="0"/>
  <rowBreaks count="1" manualBreakCount="1">
    <brk id="91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K149"/>
  <sheetViews>
    <sheetView view="pageBreakPreview" zoomScaleNormal="100" zoomScaleSheetLayoutView="100" workbookViewId="0">
      <selection activeCell="E2" sqref="E2"/>
    </sheetView>
  </sheetViews>
  <sheetFormatPr defaultRowHeight="12.75" x14ac:dyDescent="0.2"/>
  <cols>
    <col min="1" max="1" width="14.83203125" style="534" customWidth="1"/>
    <col min="2" max="2" width="64.6640625" style="535" customWidth="1"/>
    <col min="3" max="5" width="17" style="536" customWidth="1"/>
    <col min="6" max="16384" width="9.33203125" style="31"/>
  </cols>
  <sheetData>
    <row r="1" spans="1:5" s="510" customFormat="1" ht="16.5" customHeight="1" thickBot="1" x14ac:dyDescent="0.25">
      <c r="A1" s="509"/>
      <c r="B1" s="511"/>
      <c r="C1" s="556"/>
      <c r="D1" s="521"/>
      <c r="E1" s="653" t="str">
        <f>+CONCATENATE("6.2. melléklet a ……/",LEFT(ÖSSZEFÜGGÉSEK!A4,4)+1,". (……) önkormányzati rendelethez")</f>
        <v>6.2. melléklet a ……/2021. (……) önkormányzati rendelethez</v>
      </c>
    </row>
    <row r="2" spans="1:5" s="557" customFormat="1" ht="15.75" customHeight="1" x14ac:dyDescent="0.2">
      <c r="A2" s="537" t="s">
        <v>54</v>
      </c>
      <c r="B2" s="765" t="s">
        <v>158</v>
      </c>
      <c r="C2" s="766"/>
      <c r="D2" s="767"/>
      <c r="E2" s="530" t="s">
        <v>41</v>
      </c>
    </row>
    <row r="3" spans="1:5" s="557" customFormat="1" ht="24.75" thickBot="1" x14ac:dyDescent="0.25">
      <c r="A3" s="555" t="s">
        <v>563</v>
      </c>
      <c r="B3" s="768" t="s">
        <v>690</v>
      </c>
      <c r="C3" s="769"/>
      <c r="D3" s="770"/>
      <c r="E3" s="505" t="s">
        <v>49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59" customFormat="1" ht="12" customHeight="1" thickBot="1" x14ac:dyDescent="0.25">
      <c r="A8" s="374" t="s">
        <v>7</v>
      </c>
      <c r="B8" s="370" t="s">
        <v>314</v>
      </c>
      <c r="C8" s="401">
        <f>SUM(C9:C14)</f>
        <v>0</v>
      </c>
      <c r="D8" s="401">
        <f>SUM(D9:D14)</f>
        <v>0</v>
      </c>
      <c r="E8" s="384">
        <f>SUM(E9:E14)</f>
        <v>0</v>
      </c>
    </row>
    <row r="9" spans="1:5" s="533" customFormat="1" ht="12" customHeight="1" x14ac:dyDescent="0.2">
      <c r="A9" s="543" t="s">
        <v>73</v>
      </c>
      <c r="B9" s="412" t="s">
        <v>315</v>
      </c>
      <c r="C9" s="403"/>
      <c r="D9" s="403"/>
      <c r="E9" s="386"/>
    </row>
    <row r="10" spans="1:5" s="560" customFormat="1" ht="12" customHeight="1" x14ac:dyDescent="0.2">
      <c r="A10" s="544" t="s">
        <v>74</v>
      </c>
      <c r="B10" s="413" t="s">
        <v>316</v>
      </c>
      <c r="C10" s="402"/>
      <c r="D10" s="402"/>
      <c r="E10" s="385"/>
    </row>
    <row r="11" spans="1:5" s="560" customFormat="1" ht="12" customHeight="1" x14ac:dyDescent="0.2">
      <c r="A11" s="544" t="s">
        <v>75</v>
      </c>
      <c r="B11" s="413" t="s">
        <v>317</v>
      </c>
      <c r="C11" s="402"/>
      <c r="D11" s="402"/>
      <c r="E11" s="385"/>
    </row>
    <row r="12" spans="1:5" s="560" customFormat="1" ht="12" customHeight="1" x14ac:dyDescent="0.2">
      <c r="A12" s="544" t="s">
        <v>76</v>
      </c>
      <c r="B12" s="413" t="s">
        <v>318</v>
      </c>
      <c r="C12" s="402"/>
      <c r="D12" s="402"/>
      <c r="E12" s="385"/>
    </row>
    <row r="13" spans="1:5" s="560" customFormat="1" ht="12" customHeight="1" x14ac:dyDescent="0.2">
      <c r="A13" s="544" t="s">
        <v>109</v>
      </c>
      <c r="B13" s="413" t="s">
        <v>319</v>
      </c>
      <c r="C13" s="402"/>
      <c r="D13" s="402"/>
      <c r="E13" s="385"/>
    </row>
    <row r="14" spans="1:5" s="533" customFormat="1" ht="12" customHeight="1" thickBot="1" x14ac:dyDescent="0.25">
      <c r="A14" s="545" t="s">
        <v>77</v>
      </c>
      <c r="B14" s="414" t="s">
        <v>320</v>
      </c>
      <c r="C14" s="404"/>
      <c r="D14" s="404"/>
      <c r="E14" s="387"/>
    </row>
    <row r="15" spans="1:5" s="533" customFormat="1" ht="12" customHeight="1" thickBot="1" x14ac:dyDescent="0.25">
      <c r="A15" s="374" t="s">
        <v>8</v>
      </c>
      <c r="B15" s="391" t="s">
        <v>321</v>
      </c>
      <c r="C15" s="401">
        <f>SUM(C16:C20)</f>
        <v>0</v>
      </c>
      <c r="D15" s="401">
        <f>SUM(D16:D20)</f>
        <v>0</v>
      </c>
      <c r="E15" s="384">
        <f>SUM(E16:E20)</f>
        <v>0</v>
      </c>
    </row>
    <row r="16" spans="1:5" s="533" customFormat="1" ht="12" customHeight="1" x14ac:dyDescent="0.2">
      <c r="A16" s="543" t="s">
        <v>79</v>
      </c>
      <c r="B16" s="412" t="s">
        <v>322</v>
      </c>
      <c r="C16" s="403"/>
      <c r="D16" s="403"/>
      <c r="E16" s="386"/>
    </row>
    <row r="17" spans="1:5" s="533" customFormat="1" ht="12" customHeight="1" x14ac:dyDescent="0.2">
      <c r="A17" s="544" t="s">
        <v>80</v>
      </c>
      <c r="B17" s="413" t="s">
        <v>323</v>
      </c>
      <c r="C17" s="402"/>
      <c r="D17" s="402"/>
      <c r="E17" s="385"/>
    </row>
    <row r="18" spans="1:5" s="533" customFormat="1" ht="12" customHeight="1" x14ac:dyDescent="0.2">
      <c r="A18" s="544" t="s">
        <v>81</v>
      </c>
      <c r="B18" s="413" t="s">
        <v>324</v>
      </c>
      <c r="C18" s="402"/>
      <c r="D18" s="402"/>
      <c r="E18" s="385"/>
    </row>
    <row r="19" spans="1:5" s="533" customFormat="1" ht="12" customHeight="1" x14ac:dyDescent="0.2">
      <c r="A19" s="544" t="s">
        <v>82</v>
      </c>
      <c r="B19" s="413" t="s">
        <v>325</v>
      </c>
      <c r="C19" s="402"/>
      <c r="D19" s="402"/>
      <c r="E19" s="385"/>
    </row>
    <row r="20" spans="1:5" s="533" customFormat="1" ht="12" customHeight="1" x14ac:dyDescent="0.2">
      <c r="A20" s="544" t="s">
        <v>83</v>
      </c>
      <c r="B20" s="413" t="s">
        <v>326</v>
      </c>
      <c r="C20" s="402"/>
      <c r="D20" s="402"/>
      <c r="E20" s="385"/>
    </row>
    <row r="21" spans="1:5" s="560" customFormat="1" ht="12" customHeight="1" thickBot="1" x14ac:dyDescent="0.25">
      <c r="A21" s="545" t="s">
        <v>90</v>
      </c>
      <c r="B21" s="414" t="s">
        <v>327</v>
      </c>
      <c r="C21" s="404"/>
      <c r="D21" s="404"/>
      <c r="E21" s="387"/>
    </row>
    <row r="22" spans="1:5" s="560" customFormat="1" ht="12" customHeight="1" thickBot="1" x14ac:dyDescent="0.25">
      <c r="A22" s="374" t="s">
        <v>9</v>
      </c>
      <c r="B22" s="370" t="s">
        <v>328</v>
      </c>
      <c r="C22" s="401">
        <f>SUM(C23:C27)</f>
        <v>0</v>
      </c>
      <c r="D22" s="401">
        <f>SUM(D23:D27)</f>
        <v>0</v>
      </c>
      <c r="E22" s="384">
        <f>SUM(E23:E27)</f>
        <v>0</v>
      </c>
    </row>
    <row r="23" spans="1:5" s="560" customFormat="1" ht="12" customHeight="1" x14ac:dyDescent="0.2">
      <c r="A23" s="543" t="s">
        <v>62</v>
      </c>
      <c r="B23" s="412" t="s">
        <v>329</v>
      </c>
      <c r="C23" s="403"/>
      <c r="D23" s="403"/>
      <c r="E23" s="386"/>
    </row>
    <row r="24" spans="1:5" s="533" customFormat="1" ht="12" customHeight="1" x14ac:dyDescent="0.2">
      <c r="A24" s="544" t="s">
        <v>63</v>
      </c>
      <c r="B24" s="413" t="s">
        <v>330</v>
      </c>
      <c r="C24" s="402"/>
      <c r="D24" s="402"/>
      <c r="E24" s="385"/>
    </row>
    <row r="25" spans="1:5" s="560" customFormat="1" ht="12" customHeight="1" x14ac:dyDescent="0.2">
      <c r="A25" s="544" t="s">
        <v>64</v>
      </c>
      <c r="B25" s="413" t="s">
        <v>331</v>
      </c>
      <c r="C25" s="402"/>
      <c r="D25" s="402"/>
      <c r="E25" s="385"/>
    </row>
    <row r="26" spans="1:5" s="560" customFormat="1" ht="12" customHeight="1" x14ac:dyDescent="0.2">
      <c r="A26" s="544" t="s">
        <v>65</v>
      </c>
      <c r="B26" s="413" t="s">
        <v>332</v>
      </c>
      <c r="C26" s="402"/>
      <c r="D26" s="402"/>
      <c r="E26" s="385"/>
    </row>
    <row r="27" spans="1:5" s="560" customFormat="1" ht="12" customHeight="1" x14ac:dyDescent="0.2">
      <c r="A27" s="544" t="s">
        <v>123</v>
      </c>
      <c r="B27" s="413" t="s">
        <v>333</v>
      </c>
      <c r="C27" s="402"/>
      <c r="D27" s="402"/>
      <c r="E27" s="385"/>
    </row>
    <row r="28" spans="1:5" s="560" customFormat="1" ht="12" customHeight="1" thickBot="1" x14ac:dyDescent="0.25">
      <c r="A28" s="545" t="s">
        <v>124</v>
      </c>
      <c r="B28" s="414" t="s">
        <v>334</v>
      </c>
      <c r="C28" s="404"/>
      <c r="D28" s="404"/>
      <c r="E28" s="387"/>
    </row>
    <row r="29" spans="1:5" s="560" customFormat="1" ht="12" customHeight="1" thickBot="1" x14ac:dyDescent="0.25">
      <c r="A29" s="374" t="s">
        <v>125</v>
      </c>
      <c r="B29" s="370" t="s">
        <v>335</v>
      </c>
      <c r="C29" s="407">
        <f>+C30+C33+C34+C35</f>
        <v>0</v>
      </c>
      <c r="D29" s="407">
        <f>+D30+D33+D34+D35</f>
        <v>0</v>
      </c>
      <c r="E29" s="420">
        <f>+E30+E33+E34+E35</f>
        <v>0</v>
      </c>
    </row>
    <row r="30" spans="1:5" s="560" customFormat="1" ht="12" customHeight="1" x14ac:dyDescent="0.2">
      <c r="A30" s="543" t="s">
        <v>336</v>
      </c>
      <c r="B30" s="412" t="s">
        <v>337</v>
      </c>
      <c r="C30" s="422">
        <f>+C31+C32</f>
        <v>0</v>
      </c>
      <c r="D30" s="422">
        <f>+D31+D32</f>
        <v>0</v>
      </c>
      <c r="E30" s="421">
        <f>+E31+E32</f>
        <v>0</v>
      </c>
    </row>
    <row r="31" spans="1:5" s="560" customFormat="1" ht="12" customHeight="1" x14ac:dyDescent="0.2">
      <c r="A31" s="544" t="s">
        <v>338</v>
      </c>
      <c r="B31" s="413" t="s">
        <v>339</v>
      </c>
      <c r="C31" s="402"/>
      <c r="D31" s="402"/>
      <c r="E31" s="385"/>
    </row>
    <row r="32" spans="1:5" s="560" customFormat="1" ht="12" customHeight="1" x14ac:dyDescent="0.2">
      <c r="A32" s="544" t="s">
        <v>340</v>
      </c>
      <c r="B32" s="413" t="s">
        <v>341</v>
      </c>
      <c r="C32" s="402"/>
      <c r="D32" s="402"/>
      <c r="E32" s="385"/>
    </row>
    <row r="33" spans="1:5" s="560" customFormat="1" ht="12" customHeight="1" x14ac:dyDescent="0.2">
      <c r="A33" s="544" t="s">
        <v>342</v>
      </c>
      <c r="B33" s="413" t="s">
        <v>343</v>
      </c>
      <c r="C33" s="402"/>
      <c r="D33" s="402"/>
      <c r="E33" s="385"/>
    </row>
    <row r="34" spans="1:5" s="560" customFormat="1" ht="12" customHeight="1" x14ac:dyDescent="0.2">
      <c r="A34" s="544" t="s">
        <v>344</v>
      </c>
      <c r="B34" s="413" t="s">
        <v>345</v>
      </c>
      <c r="C34" s="402"/>
      <c r="D34" s="402"/>
      <c r="E34" s="385"/>
    </row>
    <row r="35" spans="1:5" s="560" customFormat="1" ht="12" customHeight="1" thickBot="1" x14ac:dyDescent="0.25">
      <c r="A35" s="545" t="s">
        <v>346</v>
      </c>
      <c r="B35" s="414" t="s">
        <v>347</v>
      </c>
      <c r="C35" s="404"/>
      <c r="D35" s="404"/>
      <c r="E35" s="387"/>
    </row>
    <row r="36" spans="1:5" s="560" customFormat="1" ht="12" customHeight="1" thickBot="1" x14ac:dyDescent="0.25">
      <c r="A36" s="374" t="s">
        <v>11</v>
      </c>
      <c r="B36" s="370" t="s">
        <v>348</v>
      </c>
      <c r="C36" s="401">
        <f>SUM(C37:C46)</f>
        <v>0</v>
      </c>
      <c r="D36" s="401">
        <f>SUM(D37:D46)</f>
        <v>0</v>
      </c>
      <c r="E36" s="384">
        <f>SUM(E37:E46)</f>
        <v>0</v>
      </c>
    </row>
    <row r="37" spans="1:5" s="560" customFormat="1" ht="12" customHeight="1" x14ac:dyDescent="0.2">
      <c r="A37" s="543" t="s">
        <v>66</v>
      </c>
      <c r="B37" s="412" t="s">
        <v>349</v>
      </c>
      <c r="C37" s="403"/>
      <c r="D37" s="403"/>
      <c r="E37" s="386"/>
    </row>
    <row r="38" spans="1:5" s="560" customFormat="1" ht="12" customHeight="1" x14ac:dyDescent="0.2">
      <c r="A38" s="544" t="s">
        <v>67</v>
      </c>
      <c r="B38" s="413" t="s">
        <v>350</v>
      </c>
      <c r="C38" s="402"/>
      <c r="D38" s="402"/>
      <c r="E38" s="385"/>
    </row>
    <row r="39" spans="1:5" s="560" customFormat="1" ht="12" customHeight="1" x14ac:dyDescent="0.2">
      <c r="A39" s="544" t="s">
        <v>68</v>
      </c>
      <c r="B39" s="413" t="s">
        <v>351</v>
      </c>
      <c r="C39" s="402"/>
      <c r="D39" s="402"/>
      <c r="E39" s="385"/>
    </row>
    <row r="40" spans="1:5" s="560" customFormat="1" ht="12" customHeight="1" x14ac:dyDescent="0.2">
      <c r="A40" s="544" t="s">
        <v>127</v>
      </c>
      <c r="B40" s="413" t="s">
        <v>352</v>
      </c>
      <c r="C40" s="402"/>
      <c r="D40" s="402"/>
      <c r="E40" s="385"/>
    </row>
    <row r="41" spans="1:5" s="560" customFormat="1" ht="12" customHeight="1" x14ac:dyDescent="0.2">
      <c r="A41" s="544" t="s">
        <v>128</v>
      </c>
      <c r="B41" s="413" t="s">
        <v>353</v>
      </c>
      <c r="C41" s="402"/>
      <c r="D41" s="402"/>
      <c r="E41" s="385"/>
    </row>
    <row r="42" spans="1:5" s="560" customFormat="1" ht="12" customHeight="1" x14ac:dyDescent="0.2">
      <c r="A42" s="544" t="s">
        <v>129</v>
      </c>
      <c r="B42" s="413" t="s">
        <v>354</v>
      </c>
      <c r="C42" s="402"/>
      <c r="D42" s="402"/>
      <c r="E42" s="385"/>
    </row>
    <row r="43" spans="1:5" s="560" customFormat="1" ht="12" customHeight="1" x14ac:dyDescent="0.2">
      <c r="A43" s="544" t="s">
        <v>130</v>
      </c>
      <c r="B43" s="413" t="s">
        <v>355</v>
      </c>
      <c r="C43" s="402"/>
      <c r="D43" s="402"/>
      <c r="E43" s="385"/>
    </row>
    <row r="44" spans="1:5" s="560" customFormat="1" ht="12" customHeight="1" x14ac:dyDescent="0.2">
      <c r="A44" s="544" t="s">
        <v>131</v>
      </c>
      <c r="B44" s="413" t="s">
        <v>356</v>
      </c>
      <c r="C44" s="402"/>
      <c r="D44" s="402"/>
      <c r="E44" s="385"/>
    </row>
    <row r="45" spans="1:5" s="560" customFormat="1" ht="12" customHeight="1" x14ac:dyDescent="0.2">
      <c r="A45" s="544" t="s">
        <v>357</v>
      </c>
      <c r="B45" s="413" t="s">
        <v>358</v>
      </c>
      <c r="C45" s="405"/>
      <c r="D45" s="405"/>
      <c r="E45" s="388"/>
    </row>
    <row r="46" spans="1:5" s="533" customFormat="1" ht="12" customHeight="1" thickBot="1" x14ac:dyDescent="0.25">
      <c r="A46" s="545" t="s">
        <v>359</v>
      </c>
      <c r="B46" s="414" t="s">
        <v>360</v>
      </c>
      <c r="C46" s="406"/>
      <c r="D46" s="406"/>
      <c r="E46" s="389"/>
    </row>
    <row r="47" spans="1:5" s="560" customFormat="1" ht="12" customHeight="1" thickBot="1" x14ac:dyDescent="0.25">
      <c r="A47" s="374" t="s">
        <v>12</v>
      </c>
      <c r="B47" s="370" t="s">
        <v>361</v>
      </c>
      <c r="C47" s="401">
        <f>SUM(C48:C52)</f>
        <v>0</v>
      </c>
      <c r="D47" s="401">
        <f>SUM(D48:D52)</f>
        <v>0</v>
      </c>
      <c r="E47" s="384">
        <f>SUM(E48:E52)</f>
        <v>0</v>
      </c>
    </row>
    <row r="48" spans="1:5" s="560" customFormat="1" ht="12" customHeight="1" x14ac:dyDescent="0.2">
      <c r="A48" s="543" t="s">
        <v>69</v>
      </c>
      <c r="B48" s="412" t="s">
        <v>362</v>
      </c>
      <c r="C48" s="424"/>
      <c r="D48" s="424"/>
      <c r="E48" s="390"/>
    </row>
    <row r="49" spans="1:5" s="560" customFormat="1" ht="12" customHeight="1" x14ac:dyDescent="0.2">
      <c r="A49" s="544" t="s">
        <v>70</v>
      </c>
      <c r="B49" s="413" t="s">
        <v>363</v>
      </c>
      <c r="C49" s="405"/>
      <c r="D49" s="405"/>
      <c r="E49" s="388"/>
    </row>
    <row r="50" spans="1:5" s="560" customFormat="1" ht="12" customHeight="1" x14ac:dyDescent="0.2">
      <c r="A50" s="544" t="s">
        <v>364</v>
      </c>
      <c r="B50" s="413" t="s">
        <v>365</v>
      </c>
      <c r="C50" s="405"/>
      <c r="D50" s="405"/>
      <c r="E50" s="388"/>
    </row>
    <row r="51" spans="1:5" s="560" customFormat="1" ht="12" customHeight="1" x14ac:dyDescent="0.2">
      <c r="A51" s="544" t="s">
        <v>366</v>
      </c>
      <c r="B51" s="413" t="s">
        <v>367</v>
      </c>
      <c r="C51" s="405"/>
      <c r="D51" s="405"/>
      <c r="E51" s="388"/>
    </row>
    <row r="52" spans="1:5" s="560" customFormat="1" ht="12" customHeight="1" thickBot="1" x14ac:dyDescent="0.25">
      <c r="A52" s="545" t="s">
        <v>368</v>
      </c>
      <c r="B52" s="414" t="s">
        <v>369</v>
      </c>
      <c r="C52" s="406"/>
      <c r="D52" s="406"/>
      <c r="E52" s="389"/>
    </row>
    <row r="53" spans="1:5" s="560" customFormat="1" ht="12" customHeight="1" thickBot="1" x14ac:dyDescent="0.25">
      <c r="A53" s="374" t="s">
        <v>132</v>
      </c>
      <c r="B53" s="370" t="s">
        <v>370</v>
      </c>
      <c r="C53" s="401">
        <f>SUM(C54:C56)</f>
        <v>0</v>
      </c>
      <c r="D53" s="401">
        <f>SUM(D54:D56)</f>
        <v>0</v>
      </c>
      <c r="E53" s="384">
        <f>SUM(E54:E56)</f>
        <v>0</v>
      </c>
    </row>
    <row r="54" spans="1:5" s="533" customFormat="1" ht="12" customHeight="1" x14ac:dyDescent="0.2">
      <c r="A54" s="543" t="s">
        <v>71</v>
      </c>
      <c r="B54" s="412" t="s">
        <v>371</v>
      </c>
      <c r="C54" s="403"/>
      <c r="D54" s="403"/>
      <c r="E54" s="386"/>
    </row>
    <row r="55" spans="1:5" s="533" customFormat="1" ht="12" customHeight="1" x14ac:dyDescent="0.2">
      <c r="A55" s="544" t="s">
        <v>72</v>
      </c>
      <c r="B55" s="413" t="s">
        <v>372</v>
      </c>
      <c r="C55" s="402"/>
      <c r="D55" s="402"/>
      <c r="E55" s="385"/>
    </row>
    <row r="56" spans="1:5" s="533" customFormat="1" ht="12" customHeight="1" x14ac:dyDescent="0.2">
      <c r="A56" s="544" t="s">
        <v>373</v>
      </c>
      <c r="B56" s="413" t="s">
        <v>374</v>
      </c>
      <c r="C56" s="402"/>
      <c r="D56" s="402"/>
      <c r="E56" s="385"/>
    </row>
    <row r="57" spans="1:5" s="533" customFormat="1" ht="12" customHeight="1" thickBot="1" x14ac:dyDescent="0.25">
      <c r="A57" s="545" t="s">
        <v>375</v>
      </c>
      <c r="B57" s="414" t="s">
        <v>376</v>
      </c>
      <c r="C57" s="404"/>
      <c r="D57" s="404"/>
      <c r="E57" s="387"/>
    </row>
    <row r="58" spans="1:5" s="560" customFormat="1" ht="12" customHeight="1" thickBot="1" x14ac:dyDescent="0.25">
      <c r="A58" s="374" t="s">
        <v>14</v>
      </c>
      <c r="B58" s="391" t="s">
        <v>377</v>
      </c>
      <c r="C58" s="401">
        <f>SUM(C59:C61)</f>
        <v>0</v>
      </c>
      <c r="D58" s="401">
        <f>SUM(D59:D61)</f>
        <v>0</v>
      </c>
      <c r="E58" s="384">
        <f>SUM(E59:E61)</f>
        <v>0</v>
      </c>
    </row>
    <row r="59" spans="1:5" s="560" customFormat="1" ht="12" customHeight="1" x14ac:dyDescent="0.2">
      <c r="A59" s="543" t="s">
        <v>133</v>
      </c>
      <c r="B59" s="412" t="s">
        <v>378</v>
      </c>
      <c r="C59" s="405"/>
      <c r="D59" s="405"/>
      <c r="E59" s="388"/>
    </row>
    <row r="60" spans="1:5" s="560" customFormat="1" ht="12" customHeight="1" x14ac:dyDescent="0.2">
      <c r="A60" s="544" t="s">
        <v>134</v>
      </c>
      <c r="B60" s="413" t="s">
        <v>566</v>
      </c>
      <c r="C60" s="405"/>
      <c r="D60" s="405"/>
      <c r="E60" s="388"/>
    </row>
    <row r="61" spans="1:5" s="560" customFormat="1" ht="12" customHeight="1" x14ac:dyDescent="0.2">
      <c r="A61" s="544" t="s">
        <v>163</v>
      </c>
      <c r="B61" s="413" t="s">
        <v>380</v>
      </c>
      <c r="C61" s="405"/>
      <c r="D61" s="405"/>
      <c r="E61" s="388"/>
    </row>
    <row r="62" spans="1:5" s="560" customFormat="1" ht="12" customHeight="1" thickBot="1" x14ac:dyDescent="0.25">
      <c r="A62" s="545" t="s">
        <v>381</v>
      </c>
      <c r="B62" s="414" t="s">
        <v>382</v>
      </c>
      <c r="C62" s="405"/>
      <c r="D62" s="405"/>
      <c r="E62" s="388"/>
    </row>
    <row r="63" spans="1:5" s="560" customFormat="1" ht="12" customHeight="1" thickBot="1" x14ac:dyDescent="0.25">
      <c r="A63" s="374" t="s">
        <v>15</v>
      </c>
      <c r="B63" s="370" t="s">
        <v>383</v>
      </c>
      <c r="C63" s="407">
        <f>+C8+C15+C22+C29+C36+C47+C53+C58</f>
        <v>0</v>
      </c>
      <c r="D63" s="407">
        <f>+D8+D15+D22+D29+D36+D47+D53+D58</f>
        <v>0</v>
      </c>
      <c r="E63" s="420">
        <f>+E8+E15+E22+E29+E36+E47+E53+E58</f>
        <v>0</v>
      </c>
    </row>
    <row r="64" spans="1:5" s="560" customFormat="1" ht="12" customHeight="1" thickBot="1" x14ac:dyDescent="0.2">
      <c r="A64" s="546" t="s">
        <v>564</v>
      </c>
      <c r="B64" s="391" t="s">
        <v>385</v>
      </c>
      <c r="C64" s="401">
        <f>SUM(C65:C67)</f>
        <v>0</v>
      </c>
      <c r="D64" s="401">
        <f>SUM(D65:D67)</f>
        <v>0</v>
      </c>
      <c r="E64" s="384">
        <f>SUM(E65:E67)</f>
        <v>0</v>
      </c>
    </row>
    <row r="65" spans="1:5" s="560" customFormat="1" ht="12" customHeight="1" x14ac:dyDescent="0.2">
      <c r="A65" s="543" t="s">
        <v>386</v>
      </c>
      <c r="B65" s="412" t="s">
        <v>387</v>
      </c>
      <c r="C65" s="405"/>
      <c r="D65" s="405"/>
      <c r="E65" s="388"/>
    </row>
    <row r="66" spans="1:5" s="560" customFormat="1" ht="12" customHeight="1" x14ac:dyDescent="0.2">
      <c r="A66" s="544" t="s">
        <v>388</v>
      </c>
      <c r="B66" s="413" t="s">
        <v>389</v>
      </c>
      <c r="C66" s="405"/>
      <c r="D66" s="405"/>
      <c r="E66" s="388"/>
    </row>
    <row r="67" spans="1:5" s="560" customFormat="1" ht="12" customHeight="1" thickBot="1" x14ac:dyDescent="0.25">
      <c r="A67" s="545" t="s">
        <v>390</v>
      </c>
      <c r="B67" s="539" t="s">
        <v>391</v>
      </c>
      <c r="C67" s="405"/>
      <c r="D67" s="405"/>
      <c r="E67" s="388"/>
    </row>
    <row r="68" spans="1:5" s="560" customFormat="1" ht="12" customHeight="1" thickBot="1" x14ac:dyDescent="0.2">
      <c r="A68" s="546" t="s">
        <v>392</v>
      </c>
      <c r="B68" s="391" t="s">
        <v>393</v>
      </c>
      <c r="C68" s="401">
        <f>SUM(C69:C72)</f>
        <v>0</v>
      </c>
      <c r="D68" s="401">
        <f>SUM(D69:D72)</f>
        <v>0</v>
      </c>
      <c r="E68" s="384">
        <f>SUM(E69:E72)</f>
        <v>0</v>
      </c>
    </row>
    <row r="69" spans="1:5" s="560" customFormat="1" ht="12" customHeight="1" x14ac:dyDescent="0.2">
      <c r="A69" s="543" t="s">
        <v>110</v>
      </c>
      <c r="B69" s="412" t="s">
        <v>394</v>
      </c>
      <c r="C69" s="405"/>
      <c r="D69" s="405"/>
      <c r="E69" s="388"/>
    </row>
    <row r="70" spans="1:5" s="560" customFormat="1" ht="12" customHeight="1" x14ac:dyDescent="0.2">
      <c r="A70" s="544" t="s">
        <v>111</v>
      </c>
      <c r="B70" s="413" t="s">
        <v>395</v>
      </c>
      <c r="C70" s="405"/>
      <c r="D70" s="405"/>
      <c r="E70" s="388"/>
    </row>
    <row r="71" spans="1:5" s="560" customFormat="1" ht="12" customHeight="1" x14ac:dyDescent="0.2">
      <c r="A71" s="544" t="s">
        <v>396</v>
      </c>
      <c r="B71" s="413" t="s">
        <v>397</v>
      </c>
      <c r="C71" s="405"/>
      <c r="D71" s="405"/>
      <c r="E71" s="388"/>
    </row>
    <row r="72" spans="1:5" s="560" customFormat="1" ht="12" customHeight="1" thickBot="1" x14ac:dyDescent="0.25">
      <c r="A72" s="545" t="s">
        <v>398</v>
      </c>
      <c r="B72" s="414" t="s">
        <v>399</v>
      </c>
      <c r="C72" s="405"/>
      <c r="D72" s="405"/>
      <c r="E72" s="388"/>
    </row>
    <row r="73" spans="1:5" s="560" customFormat="1" ht="12" customHeight="1" thickBot="1" x14ac:dyDescent="0.2">
      <c r="A73" s="546" t="s">
        <v>400</v>
      </c>
      <c r="B73" s="391" t="s">
        <v>401</v>
      </c>
      <c r="C73" s="401">
        <f>SUM(C74:C75)</f>
        <v>0</v>
      </c>
      <c r="D73" s="401">
        <f>SUM(D74:D75)</f>
        <v>0</v>
      </c>
      <c r="E73" s="384">
        <f>SUM(E74:E75)</f>
        <v>0</v>
      </c>
    </row>
    <row r="74" spans="1:5" s="560" customFormat="1" ht="12" customHeight="1" x14ac:dyDescent="0.2">
      <c r="A74" s="543" t="s">
        <v>402</v>
      </c>
      <c r="B74" s="412" t="s">
        <v>403</v>
      </c>
      <c r="C74" s="405"/>
      <c r="D74" s="405"/>
      <c r="E74" s="388"/>
    </row>
    <row r="75" spans="1:5" s="560" customFormat="1" ht="12" customHeight="1" thickBot="1" x14ac:dyDescent="0.25">
      <c r="A75" s="545" t="s">
        <v>404</v>
      </c>
      <c r="B75" s="414" t="s">
        <v>405</v>
      </c>
      <c r="C75" s="405"/>
      <c r="D75" s="405"/>
      <c r="E75" s="388"/>
    </row>
    <row r="76" spans="1:5" s="560" customFormat="1" ht="12" customHeight="1" thickBot="1" x14ac:dyDescent="0.2">
      <c r="A76" s="546" t="s">
        <v>406</v>
      </c>
      <c r="B76" s="391" t="s">
        <v>407</v>
      </c>
      <c r="C76" s="401">
        <f>SUM(C77:C79)</f>
        <v>0</v>
      </c>
      <c r="D76" s="401">
        <f>SUM(D77:D79)</f>
        <v>0</v>
      </c>
      <c r="E76" s="384">
        <f>SUM(E77:E79)</f>
        <v>0</v>
      </c>
    </row>
    <row r="77" spans="1:5" s="560" customFormat="1" ht="12" customHeight="1" x14ac:dyDescent="0.2">
      <c r="A77" s="543" t="s">
        <v>408</v>
      </c>
      <c r="B77" s="412" t="s">
        <v>409</v>
      </c>
      <c r="C77" s="405"/>
      <c r="D77" s="405"/>
      <c r="E77" s="388"/>
    </row>
    <row r="78" spans="1:5" s="560" customFormat="1" ht="12" customHeight="1" x14ac:dyDescent="0.2">
      <c r="A78" s="544" t="s">
        <v>410</v>
      </c>
      <c r="B78" s="413" t="s">
        <v>411</v>
      </c>
      <c r="C78" s="405"/>
      <c r="D78" s="405"/>
      <c r="E78" s="388"/>
    </row>
    <row r="79" spans="1:5" s="560" customFormat="1" ht="12" customHeight="1" thickBot="1" x14ac:dyDescent="0.25">
      <c r="A79" s="545" t="s">
        <v>412</v>
      </c>
      <c r="B79" s="414" t="s">
        <v>413</v>
      </c>
      <c r="C79" s="405"/>
      <c r="D79" s="405"/>
      <c r="E79" s="388"/>
    </row>
    <row r="80" spans="1:5" s="560" customFormat="1" ht="12" customHeight="1" thickBot="1" x14ac:dyDescent="0.2">
      <c r="A80" s="546" t="s">
        <v>414</v>
      </c>
      <c r="B80" s="391" t="s">
        <v>415</v>
      </c>
      <c r="C80" s="401">
        <f>SUM(C81:C84)</f>
        <v>0</v>
      </c>
      <c r="D80" s="401">
        <f>SUM(D81:D84)</f>
        <v>0</v>
      </c>
      <c r="E80" s="384">
        <f>SUM(E81:E84)</f>
        <v>0</v>
      </c>
    </row>
    <row r="81" spans="1:5" s="560" customFormat="1" ht="12" customHeight="1" x14ac:dyDescent="0.2">
      <c r="A81" s="547" t="s">
        <v>416</v>
      </c>
      <c r="B81" s="412" t="s">
        <v>417</v>
      </c>
      <c r="C81" s="405"/>
      <c r="D81" s="405"/>
      <c r="E81" s="388"/>
    </row>
    <row r="82" spans="1:5" s="560" customFormat="1" ht="12" customHeight="1" x14ac:dyDescent="0.2">
      <c r="A82" s="548" t="s">
        <v>418</v>
      </c>
      <c r="B82" s="413" t="s">
        <v>419</v>
      </c>
      <c r="C82" s="405"/>
      <c r="D82" s="405"/>
      <c r="E82" s="388"/>
    </row>
    <row r="83" spans="1:5" s="560" customFormat="1" ht="12" customHeight="1" x14ac:dyDescent="0.2">
      <c r="A83" s="548" t="s">
        <v>420</v>
      </c>
      <c r="B83" s="413" t="s">
        <v>421</v>
      </c>
      <c r="C83" s="405"/>
      <c r="D83" s="405"/>
      <c r="E83" s="388"/>
    </row>
    <row r="84" spans="1:5" s="560" customFormat="1" ht="12" customHeight="1" thickBot="1" x14ac:dyDescent="0.25">
      <c r="A84" s="549" t="s">
        <v>422</v>
      </c>
      <c r="B84" s="414" t="s">
        <v>423</v>
      </c>
      <c r="C84" s="405"/>
      <c r="D84" s="405"/>
      <c r="E84" s="388"/>
    </row>
    <row r="85" spans="1:5" s="560" customFormat="1" ht="12" customHeight="1" thickBot="1" x14ac:dyDescent="0.2">
      <c r="A85" s="546" t="s">
        <v>424</v>
      </c>
      <c r="B85" s="391" t="s">
        <v>425</v>
      </c>
      <c r="C85" s="428"/>
      <c r="D85" s="428"/>
      <c r="E85" s="429"/>
    </row>
    <row r="86" spans="1:5" s="560" customFormat="1" ht="12" customHeight="1" thickBot="1" x14ac:dyDescent="0.2">
      <c r="A86" s="546" t="s">
        <v>426</v>
      </c>
      <c r="B86" s="540" t="s">
        <v>427</v>
      </c>
      <c r="C86" s="407">
        <f>+C64+C68+C73+C76+C80+C85</f>
        <v>0</v>
      </c>
      <c r="D86" s="407">
        <f>+D64+D68+D73+D76+D80+D85</f>
        <v>0</v>
      </c>
      <c r="E86" s="420">
        <f>+E64+E68+E73+E76+E80+E85</f>
        <v>0</v>
      </c>
    </row>
    <row r="87" spans="1:5" s="560" customFormat="1" ht="12" customHeight="1" thickBot="1" x14ac:dyDescent="0.2">
      <c r="A87" s="550" t="s">
        <v>428</v>
      </c>
      <c r="B87" s="541" t="s">
        <v>565</v>
      </c>
      <c r="C87" s="407">
        <f>+C63+C86</f>
        <v>0</v>
      </c>
      <c r="D87" s="407">
        <f>+D63+D86</f>
        <v>0</v>
      </c>
      <c r="E87" s="420">
        <f>+E63+E86</f>
        <v>0</v>
      </c>
    </row>
    <row r="88" spans="1:5" s="560" customFormat="1" ht="15" customHeight="1" x14ac:dyDescent="0.2">
      <c r="A88" s="515"/>
      <c r="B88" s="516"/>
      <c r="C88" s="531"/>
      <c r="D88" s="531"/>
      <c r="E88" s="531"/>
    </row>
    <row r="89" spans="1:5" ht="13.5" thickBot="1" x14ac:dyDescent="0.25">
      <c r="A89" s="517"/>
      <c r="B89" s="518"/>
      <c r="C89" s="532"/>
      <c r="D89" s="532"/>
      <c r="E89" s="532"/>
    </row>
    <row r="90" spans="1:5" s="559" customFormat="1" ht="16.5" customHeight="1" thickBot="1" x14ac:dyDescent="0.25">
      <c r="A90" s="762" t="s">
        <v>45</v>
      </c>
      <c r="B90" s="763"/>
      <c r="C90" s="763"/>
      <c r="D90" s="763"/>
      <c r="E90" s="764"/>
    </row>
    <row r="91" spans="1:5" s="332" customFormat="1" ht="12" customHeight="1" thickBot="1" x14ac:dyDescent="0.25">
      <c r="A91" s="538" t="s">
        <v>7</v>
      </c>
      <c r="B91" s="373" t="s">
        <v>436</v>
      </c>
      <c r="C91" s="522">
        <f>SUM(C92:C96)</f>
        <v>0</v>
      </c>
      <c r="D91" s="522">
        <f>SUM(D92:D96)</f>
        <v>0</v>
      </c>
      <c r="E91" s="522">
        <f>SUM(E92:E96)</f>
        <v>0</v>
      </c>
    </row>
    <row r="92" spans="1:5" ht="12" customHeight="1" x14ac:dyDescent="0.2">
      <c r="A92" s="551" t="s">
        <v>73</v>
      </c>
      <c r="B92" s="359" t="s">
        <v>37</v>
      </c>
      <c r="C92" s="523"/>
      <c r="D92" s="523"/>
      <c r="E92" s="523"/>
    </row>
    <row r="93" spans="1:5" ht="12" customHeight="1" x14ac:dyDescent="0.2">
      <c r="A93" s="544" t="s">
        <v>74</v>
      </c>
      <c r="B93" s="357" t="s">
        <v>135</v>
      </c>
      <c r="C93" s="524"/>
      <c r="D93" s="524"/>
      <c r="E93" s="524"/>
    </row>
    <row r="94" spans="1:5" ht="12" customHeight="1" x14ac:dyDescent="0.2">
      <c r="A94" s="544" t="s">
        <v>75</v>
      </c>
      <c r="B94" s="357" t="s">
        <v>102</v>
      </c>
      <c r="C94" s="526"/>
      <c r="D94" s="526"/>
      <c r="E94" s="526"/>
    </row>
    <row r="95" spans="1:5" ht="12" customHeight="1" x14ac:dyDescent="0.2">
      <c r="A95" s="544" t="s">
        <v>76</v>
      </c>
      <c r="B95" s="360" t="s">
        <v>136</v>
      </c>
      <c r="C95" s="526"/>
      <c r="D95" s="526"/>
      <c r="E95" s="526"/>
    </row>
    <row r="96" spans="1:5" ht="12" customHeight="1" x14ac:dyDescent="0.2">
      <c r="A96" s="544" t="s">
        <v>85</v>
      </c>
      <c r="B96" s="368" t="s">
        <v>137</v>
      </c>
      <c r="C96" s="526"/>
      <c r="D96" s="526"/>
      <c r="E96" s="526"/>
    </row>
    <row r="97" spans="1:5" ht="12" customHeight="1" x14ac:dyDescent="0.2">
      <c r="A97" s="544" t="s">
        <v>77</v>
      </c>
      <c r="B97" s="357" t="s">
        <v>437</v>
      </c>
      <c r="C97" s="526"/>
      <c r="D97" s="526"/>
      <c r="E97" s="526"/>
    </row>
    <row r="98" spans="1:5" ht="12" customHeight="1" x14ac:dyDescent="0.2">
      <c r="A98" s="544" t="s">
        <v>78</v>
      </c>
      <c r="B98" s="380" t="s">
        <v>438</v>
      </c>
      <c r="C98" s="526"/>
      <c r="D98" s="526"/>
      <c r="E98" s="526"/>
    </row>
    <row r="99" spans="1:5" ht="12" customHeight="1" x14ac:dyDescent="0.2">
      <c r="A99" s="544" t="s">
        <v>86</v>
      </c>
      <c r="B99" s="381" t="s">
        <v>439</v>
      </c>
      <c r="C99" s="526"/>
      <c r="D99" s="526"/>
      <c r="E99" s="526"/>
    </row>
    <row r="100" spans="1:5" ht="12" customHeight="1" x14ac:dyDescent="0.2">
      <c r="A100" s="544" t="s">
        <v>87</v>
      </c>
      <c r="B100" s="381" t="s">
        <v>440</v>
      </c>
      <c r="C100" s="526"/>
      <c r="D100" s="526"/>
      <c r="E100" s="526"/>
    </row>
    <row r="101" spans="1:5" ht="12" customHeight="1" x14ac:dyDescent="0.2">
      <c r="A101" s="544" t="s">
        <v>88</v>
      </c>
      <c r="B101" s="380" t="s">
        <v>441</v>
      </c>
      <c r="C101" s="526"/>
      <c r="D101" s="526"/>
      <c r="E101" s="526"/>
    </row>
    <row r="102" spans="1:5" ht="12" customHeight="1" x14ac:dyDescent="0.2">
      <c r="A102" s="544" t="s">
        <v>89</v>
      </c>
      <c r="B102" s="380" t="s">
        <v>442</v>
      </c>
      <c r="C102" s="526"/>
      <c r="D102" s="526"/>
      <c r="E102" s="526"/>
    </row>
    <row r="103" spans="1:5" ht="12" customHeight="1" x14ac:dyDescent="0.2">
      <c r="A103" s="544" t="s">
        <v>91</v>
      </c>
      <c r="B103" s="381" t="s">
        <v>443</v>
      </c>
      <c r="C103" s="526"/>
      <c r="D103" s="526"/>
      <c r="E103" s="526"/>
    </row>
    <row r="104" spans="1:5" ht="12" customHeight="1" x14ac:dyDescent="0.2">
      <c r="A104" s="552" t="s">
        <v>138</v>
      </c>
      <c r="B104" s="382" t="s">
        <v>444</v>
      </c>
      <c r="C104" s="526"/>
      <c r="D104" s="526"/>
      <c r="E104" s="526"/>
    </row>
    <row r="105" spans="1:5" ht="12" customHeight="1" x14ac:dyDescent="0.2">
      <c r="A105" s="544" t="s">
        <v>445</v>
      </c>
      <c r="B105" s="382" t="s">
        <v>446</v>
      </c>
      <c r="C105" s="526"/>
      <c r="D105" s="526"/>
      <c r="E105" s="526"/>
    </row>
    <row r="106" spans="1:5" s="332" customFormat="1" ht="12" customHeight="1" thickBot="1" x14ac:dyDescent="0.25">
      <c r="A106" s="553" t="s">
        <v>447</v>
      </c>
      <c r="B106" s="383" t="s">
        <v>448</v>
      </c>
      <c r="C106" s="528"/>
      <c r="D106" s="528"/>
      <c r="E106" s="528"/>
    </row>
    <row r="107" spans="1:5" ht="12" customHeight="1" thickBot="1" x14ac:dyDescent="0.25">
      <c r="A107" s="374" t="s">
        <v>8</v>
      </c>
      <c r="B107" s="372" t="s">
        <v>449</v>
      </c>
      <c r="C107" s="395">
        <f>+C108+C110+C112</f>
        <v>0</v>
      </c>
      <c r="D107" s="395">
        <f>+D108+D110+D112</f>
        <v>0</v>
      </c>
      <c r="E107" s="395">
        <f>+E108+E110+E112</f>
        <v>0</v>
      </c>
    </row>
    <row r="108" spans="1:5" ht="12" customHeight="1" x14ac:dyDescent="0.2">
      <c r="A108" s="543" t="s">
        <v>79</v>
      </c>
      <c r="B108" s="357" t="s">
        <v>161</v>
      </c>
      <c r="C108" s="525"/>
      <c r="D108" s="525"/>
      <c r="E108" s="525"/>
    </row>
    <row r="109" spans="1:5" ht="12" customHeight="1" x14ac:dyDescent="0.2">
      <c r="A109" s="543" t="s">
        <v>80</v>
      </c>
      <c r="B109" s="361" t="s">
        <v>450</v>
      </c>
      <c r="C109" s="525"/>
      <c r="D109" s="525"/>
      <c r="E109" s="525"/>
    </row>
    <row r="110" spans="1:5" ht="12" customHeight="1" x14ac:dyDescent="0.2">
      <c r="A110" s="543" t="s">
        <v>81</v>
      </c>
      <c r="B110" s="361" t="s">
        <v>139</v>
      </c>
      <c r="C110" s="524"/>
      <c r="D110" s="524"/>
      <c r="E110" s="524"/>
    </row>
    <row r="111" spans="1:5" ht="12" customHeight="1" x14ac:dyDescent="0.2">
      <c r="A111" s="543" t="s">
        <v>82</v>
      </c>
      <c r="B111" s="361" t="s">
        <v>451</v>
      </c>
      <c r="C111" s="385"/>
      <c r="D111" s="385"/>
      <c r="E111" s="385"/>
    </row>
    <row r="112" spans="1:5" ht="12" customHeight="1" x14ac:dyDescent="0.2">
      <c r="A112" s="543" t="s">
        <v>83</v>
      </c>
      <c r="B112" s="393" t="s">
        <v>164</v>
      </c>
      <c r="C112" s="385"/>
      <c r="D112" s="385"/>
      <c r="E112" s="385"/>
    </row>
    <row r="113" spans="1:5" ht="12" customHeight="1" x14ac:dyDescent="0.2">
      <c r="A113" s="543" t="s">
        <v>90</v>
      </c>
      <c r="B113" s="392" t="s">
        <v>452</v>
      </c>
      <c r="C113" s="385"/>
      <c r="D113" s="385"/>
      <c r="E113" s="385"/>
    </row>
    <row r="114" spans="1:5" ht="12" customHeight="1" x14ac:dyDescent="0.2">
      <c r="A114" s="543" t="s">
        <v>92</v>
      </c>
      <c r="B114" s="408" t="s">
        <v>453</v>
      </c>
      <c r="C114" s="385"/>
      <c r="D114" s="385"/>
      <c r="E114" s="385"/>
    </row>
    <row r="115" spans="1:5" ht="12" customHeight="1" x14ac:dyDescent="0.2">
      <c r="A115" s="543" t="s">
        <v>140</v>
      </c>
      <c r="B115" s="381" t="s">
        <v>440</v>
      </c>
      <c r="C115" s="385"/>
      <c r="D115" s="385"/>
      <c r="E115" s="385"/>
    </row>
    <row r="116" spans="1:5" ht="12" customHeight="1" x14ac:dyDescent="0.2">
      <c r="A116" s="543" t="s">
        <v>141</v>
      </c>
      <c r="B116" s="381" t="s">
        <v>454</v>
      </c>
      <c r="C116" s="385"/>
      <c r="D116" s="385"/>
      <c r="E116" s="385"/>
    </row>
    <row r="117" spans="1:5" ht="12" customHeight="1" x14ac:dyDescent="0.2">
      <c r="A117" s="543" t="s">
        <v>142</v>
      </c>
      <c r="B117" s="381" t="s">
        <v>455</v>
      </c>
      <c r="C117" s="385"/>
      <c r="D117" s="385"/>
      <c r="E117" s="385"/>
    </row>
    <row r="118" spans="1:5" ht="12" customHeight="1" x14ac:dyDescent="0.2">
      <c r="A118" s="543" t="s">
        <v>456</v>
      </c>
      <c r="B118" s="381" t="s">
        <v>443</v>
      </c>
      <c r="C118" s="385"/>
      <c r="D118" s="385"/>
      <c r="E118" s="385"/>
    </row>
    <row r="119" spans="1:5" ht="12" customHeight="1" x14ac:dyDescent="0.2">
      <c r="A119" s="543" t="s">
        <v>457</v>
      </c>
      <c r="B119" s="381" t="s">
        <v>458</v>
      </c>
      <c r="C119" s="385"/>
      <c r="D119" s="385"/>
      <c r="E119" s="385"/>
    </row>
    <row r="120" spans="1:5" ht="12" customHeight="1" thickBot="1" x14ac:dyDescent="0.25">
      <c r="A120" s="552" t="s">
        <v>459</v>
      </c>
      <c r="B120" s="381" t="s">
        <v>460</v>
      </c>
      <c r="C120" s="387"/>
      <c r="D120" s="387"/>
      <c r="E120" s="387"/>
    </row>
    <row r="121" spans="1:5" ht="12" customHeight="1" thickBot="1" x14ac:dyDescent="0.25">
      <c r="A121" s="374" t="s">
        <v>9</v>
      </c>
      <c r="B121" s="377" t="s">
        <v>461</v>
      </c>
      <c r="C121" s="395">
        <f>+C122+C123</f>
        <v>0</v>
      </c>
      <c r="D121" s="395">
        <f>+D122+D123</f>
        <v>0</v>
      </c>
      <c r="E121" s="395">
        <f>+E122+E123</f>
        <v>0</v>
      </c>
    </row>
    <row r="122" spans="1:5" ht="12" customHeight="1" x14ac:dyDescent="0.2">
      <c r="A122" s="543" t="s">
        <v>62</v>
      </c>
      <c r="B122" s="358" t="s">
        <v>47</v>
      </c>
      <c r="C122" s="525"/>
      <c r="D122" s="525"/>
      <c r="E122" s="525"/>
    </row>
    <row r="123" spans="1:5" ht="12" customHeight="1" thickBot="1" x14ac:dyDescent="0.25">
      <c r="A123" s="545" t="s">
        <v>63</v>
      </c>
      <c r="B123" s="361" t="s">
        <v>48</v>
      </c>
      <c r="C123" s="526"/>
      <c r="D123" s="526"/>
      <c r="E123" s="526"/>
    </row>
    <row r="124" spans="1:5" ht="12" customHeight="1" thickBot="1" x14ac:dyDescent="0.25">
      <c r="A124" s="374" t="s">
        <v>10</v>
      </c>
      <c r="B124" s="377" t="s">
        <v>462</v>
      </c>
      <c r="C124" s="395">
        <f>+C91+C107+C121</f>
        <v>0</v>
      </c>
      <c r="D124" s="395">
        <f>+D91+D107+D121</f>
        <v>0</v>
      </c>
      <c r="E124" s="395">
        <f>+E91+E107+E121</f>
        <v>0</v>
      </c>
    </row>
    <row r="125" spans="1:5" ht="12" customHeight="1" thickBot="1" x14ac:dyDescent="0.25">
      <c r="A125" s="374" t="s">
        <v>11</v>
      </c>
      <c r="B125" s="377" t="s">
        <v>567</v>
      </c>
      <c r="C125" s="395">
        <f>+C126+C127+C128</f>
        <v>0</v>
      </c>
      <c r="D125" s="395">
        <f>+D126+D127+D128</f>
        <v>0</v>
      </c>
      <c r="E125" s="395">
        <f>+E126+E127+E128</f>
        <v>0</v>
      </c>
    </row>
    <row r="126" spans="1:5" ht="12" customHeight="1" x14ac:dyDescent="0.2">
      <c r="A126" s="543" t="s">
        <v>66</v>
      </c>
      <c r="B126" s="358" t="s">
        <v>464</v>
      </c>
      <c r="C126" s="385"/>
      <c r="D126" s="385"/>
      <c r="E126" s="385"/>
    </row>
    <row r="127" spans="1:5" ht="12" customHeight="1" x14ac:dyDescent="0.2">
      <c r="A127" s="543" t="s">
        <v>67</v>
      </c>
      <c r="B127" s="358" t="s">
        <v>465</v>
      </c>
      <c r="C127" s="385"/>
      <c r="D127" s="385"/>
      <c r="E127" s="385"/>
    </row>
    <row r="128" spans="1:5" ht="12" customHeight="1" thickBot="1" x14ac:dyDescent="0.25">
      <c r="A128" s="552" t="s">
        <v>68</v>
      </c>
      <c r="B128" s="356" t="s">
        <v>466</v>
      </c>
      <c r="C128" s="385"/>
      <c r="D128" s="385"/>
      <c r="E128" s="385"/>
    </row>
    <row r="129" spans="1:11" ht="12" customHeight="1" thickBot="1" x14ac:dyDescent="0.25">
      <c r="A129" s="374" t="s">
        <v>12</v>
      </c>
      <c r="B129" s="377" t="s">
        <v>467</v>
      </c>
      <c r="C129" s="395">
        <f>+C130+C131+C132+C133</f>
        <v>0</v>
      </c>
      <c r="D129" s="395">
        <f>+D130+D131+D132+D133</f>
        <v>0</v>
      </c>
      <c r="E129" s="395">
        <f>+E130+E131+E132+E133</f>
        <v>0</v>
      </c>
    </row>
    <row r="130" spans="1:11" ht="12" customHeight="1" x14ac:dyDescent="0.2">
      <c r="A130" s="543" t="s">
        <v>69</v>
      </c>
      <c r="B130" s="358" t="s">
        <v>468</v>
      </c>
      <c r="C130" s="385"/>
      <c r="D130" s="385"/>
      <c r="E130" s="385"/>
    </row>
    <row r="131" spans="1:11" ht="12" customHeight="1" x14ac:dyDescent="0.2">
      <c r="A131" s="543" t="s">
        <v>70</v>
      </c>
      <c r="B131" s="358" t="s">
        <v>469</v>
      </c>
      <c r="C131" s="385"/>
      <c r="D131" s="385"/>
      <c r="E131" s="385"/>
    </row>
    <row r="132" spans="1:11" ht="12" customHeight="1" x14ac:dyDescent="0.2">
      <c r="A132" s="543" t="s">
        <v>364</v>
      </c>
      <c r="B132" s="358" t="s">
        <v>470</v>
      </c>
      <c r="C132" s="385"/>
      <c r="D132" s="385"/>
      <c r="E132" s="385"/>
    </row>
    <row r="133" spans="1:11" s="332" customFormat="1" ht="12" customHeight="1" thickBot="1" x14ac:dyDescent="0.25">
      <c r="A133" s="552" t="s">
        <v>366</v>
      </c>
      <c r="B133" s="356" t="s">
        <v>471</v>
      </c>
      <c r="C133" s="385"/>
      <c r="D133" s="385"/>
      <c r="E133" s="385"/>
    </row>
    <row r="134" spans="1:11" ht="13.5" thickBot="1" x14ac:dyDescent="0.25">
      <c r="A134" s="374" t="s">
        <v>13</v>
      </c>
      <c r="B134" s="377" t="s">
        <v>688</v>
      </c>
      <c r="C134" s="527">
        <f>+C135+C136+C138+C139+C137</f>
        <v>0</v>
      </c>
      <c r="D134" s="527">
        <f>+D135+D136+D138+D139+D137</f>
        <v>0</v>
      </c>
      <c r="E134" s="527">
        <f>+E135+E136+E138+E139+E137</f>
        <v>0</v>
      </c>
      <c r="K134" s="506"/>
    </row>
    <row r="135" spans="1:11" x14ac:dyDescent="0.2">
      <c r="A135" s="543" t="s">
        <v>71</v>
      </c>
      <c r="B135" s="358" t="s">
        <v>473</v>
      </c>
      <c r="C135" s="385"/>
      <c r="D135" s="385"/>
      <c r="E135" s="385"/>
    </row>
    <row r="136" spans="1:11" ht="12" customHeight="1" x14ac:dyDescent="0.2">
      <c r="A136" s="543" t="s">
        <v>72</v>
      </c>
      <c r="B136" s="358" t="s">
        <v>474</v>
      </c>
      <c r="C136" s="385"/>
      <c r="D136" s="385"/>
      <c r="E136" s="385"/>
    </row>
    <row r="137" spans="1:11" ht="12" customHeight="1" x14ac:dyDescent="0.2">
      <c r="A137" s="543" t="s">
        <v>373</v>
      </c>
      <c r="B137" s="358" t="s">
        <v>687</v>
      </c>
      <c r="C137" s="385"/>
      <c r="D137" s="385"/>
      <c r="E137" s="385"/>
    </row>
    <row r="138" spans="1:11" s="332" customFormat="1" ht="12" customHeight="1" x14ac:dyDescent="0.2">
      <c r="A138" s="543" t="s">
        <v>375</v>
      </c>
      <c r="B138" s="358" t="s">
        <v>475</v>
      </c>
      <c r="C138" s="385"/>
      <c r="D138" s="385"/>
      <c r="E138" s="385"/>
    </row>
    <row r="139" spans="1:11" s="332" customFormat="1" ht="12" customHeight="1" thickBot="1" x14ac:dyDescent="0.25">
      <c r="A139" s="552" t="s">
        <v>686</v>
      </c>
      <c r="B139" s="356" t="s">
        <v>476</v>
      </c>
      <c r="C139" s="385"/>
      <c r="D139" s="385"/>
      <c r="E139" s="385"/>
    </row>
    <row r="140" spans="1:11" s="332" customFormat="1" ht="12" customHeight="1" thickBot="1" x14ac:dyDescent="0.25">
      <c r="A140" s="374" t="s">
        <v>14</v>
      </c>
      <c r="B140" s="377" t="s">
        <v>568</v>
      </c>
      <c r="C140" s="529">
        <f>+C141+C142+C143+C144</f>
        <v>0</v>
      </c>
      <c r="D140" s="529">
        <f>+D141+D142+D143+D144</f>
        <v>0</v>
      </c>
      <c r="E140" s="529">
        <f>+E141+E142+E143+E144</f>
        <v>0</v>
      </c>
    </row>
    <row r="141" spans="1:11" s="332" customFormat="1" ht="12" customHeight="1" x14ac:dyDescent="0.2">
      <c r="A141" s="543" t="s">
        <v>133</v>
      </c>
      <c r="B141" s="358" t="s">
        <v>478</v>
      </c>
      <c r="C141" s="385"/>
      <c r="D141" s="385"/>
      <c r="E141" s="385"/>
    </row>
    <row r="142" spans="1:11" s="332" customFormat="1" ht="12" customHeight="1" x14ac:dyDescent="0.2">
      <c r="A142" s="543" t="s">
        <v>134</v>
      </c>
      <c r="B142" s="358" t="s">
        <v>479</v>
      </c>
      <c r="C142" s="385"/>
      <c r="D142" s="385"/>
      <c r="E142" s="385"/>
    </row>
    <row r="143" spans="1:11" s="332" customFormat="1" ht="12" customHeight="1" x14ac:dyDescent="0.2">
      <c r="A143" s="543" t="s">
        <v>163</v>
      </c>
      <c r="B143" s="358" t="s">
        <v>480</v>
      </c>
      <c r="C143" s="385"/>
      <c r="D143" s="385"/>
      <c r="E143" s="385"/>
    </row>
    <row r="144" spans="1:11" ht="12.75" customHeight="1" thickBot="1" x14ac:dyDescent="0.25">
      <c r="A144" s="543" t="s">
        <v>381</v>
      </c>
      <c r="B144" s="358" t="s">
        <v>481</v>
      </c>
      <c r="C144" s="385"/>
      <c r="D144" s="385"/>
      <c r="E144" s="385"/>
    </row>
    <row r="145" spans="1:5" ht="12" customHeight="1" thickBot="1" x14ac:dyDescent="0.25">
      <c r="A145" s="374" t="s">
        <v>15</v>
      </c>
      <c r="B145" s="377" t="s">
        <v>482</v>
      </c>
      <c r="C145" s="542">
        <f>+C125+C129+C134+C140</f>
        <v>0</v>
      </c>
      <c r="D145" s="542">
        <f>+D125+D129+D134+D140</f>
        <v>0</v>
      </c>
      <c r="E145" s="542">
        <f>+E125+E129+E134+E140</f>
        <v>0</v>
      </c>
    </row>
    <row r="146" spans="1:5" ht="15" customHeight="1" thickBot="1" x14ac:dyDescent="0.25">
      <c r="A146" s="554" t="s">
        <v>16</v>
      </c>
      <c r="B146" s="397" t="s">
        <v>483</v>
      </c>
      <c r="C146" s="542">
        <f>+C124+C145</f>
        <v>0</v>
      </c>
      <c r="D146" s="542">
        <f>+D124+D145</f>
        <v>0</v>
      </c>
      <c r="E146" s="542">
        <f>+E124+E145</f>
        <v>0</v>
      </c>
    </row>
    <row r="147" spans="1:5" ht="13.5" thickBot="1" x14ac:dyDescent="0.25">
      <c r="A147" s="41"/>
      <c r="B147" s="42"/>
      <c r="C147" s="43"/>
      <c r="D147" s="43"/>
      <c r="E147" s="43"/>
    </row>
    <row r="148" spans="1:5" ht="15" customHeight="1" thickBot="1" x14ac:dyDescent="0.25">
      <c r="A148" s="519" t="s">
        <v>691</v>
      </c>
      <c r="B148" s="520"/>
      <c r="C148" s="112"/>
      <c r="D148" s="113"/>
      <c r="E148" s="110"/>
    </row>
    <row r="149" spans="1:5" ht="14.25" customHeight="1" thickBot="1" x14ac:dyDescent="0.25">
      <c r="A149" s="519" t="s">
        <v>151</v>
      </c>
      <c r="B149" s="520"/>
      <c r="C149" s="112"/>
      <c r="D149" s="113"/>
      <c r="E149" s="110"/>
    </row>
  </sheetData>
  <sheetProtection sheet="1" objects="1" scenarios="1" formatCells="0"/>
  <mergeCells count="4">
    <mergeCell ref="B2:D2"/>
    <mergeCell ref="B3:D3"/>
    <mergeCell ref="A7:E7"/>
    <mergeCell ref="A90:E90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58" orientation="portrait" verticalDpi="300" r:id="rId1"/>
  <headerFooter alignWithMargins="0"/>
  <rowBreaks count="1" manualBreakCount="1">
    <brk id="87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1:K149"/>
  <sheetViews>
    <sheetView view="pageBreakPreview" zoomScaleNormal="100" zoomScaleSheetLayoutView="100" workbookViewId="0">
      <selection activeCell="H135" sqref="H135"/>
    </sheetView>
  </sheetViews>
  <sheetFormatPr defaultRowHeight="12.75" x14ac:dyDescent="0.2"/>
  <cols>
    <col min="1" max="1" width="14.83203125" style="534" customWidth="1"/>
    <col min="2" max="2" width="65.33203125" style="535" customWidth="1"/>
    <col min="3" max="5" width="17" style="536" customWidth="1"/>
    <col min="6" max="16384" width="9.33203125" style="31"/>
  </cols>
  <sheetData>
    <row r="1" spans="1:5" s="510" customFormat="1" ht="16.5" customHeight="1" thickBot="1" x14ac:dyDescent="0.25">
      <c r="A1" s="509"/>
      <c r="B1" s="511"/>
      <c r="C1" s="556"/>
      <c r="D1" s="521"/>
      <c r="E1" s="556" t="str">
        <f>+CONCATENATE("6.3. melléklet a ……/",LEFT(ÖSSZEFÜGGÉSEK!A4,4)+1,". (……) önkormányzati rendelethez")</f>
        <v>6.3. melléklet a ……/2021. (……) önkormányzati rendelethez</v>
      </c>
    </row>
    <row r="2" spans="1:5" s="557" customFormat="1" ht="15.75" customHeight="1" x14ac:dyDescent="0.2">
      <c r="A2" s="537" t="s">
        <v>54</v>
      </c>
      <c r="B2" s="765" t="s">
        <v>158</v>
      </c>
      <c r="C2" s="766"/>
      <c r="D2" s="767"/>
      <c r="E2" s="530" t="s">
        <v>41</v>
      </c>
    </row>
    <row r="3" spans="1:5" s="557" customFormat="1" ht="24.75" thickBot="1" x14ac:dyDescent="0.25">
      <c r="A3" s="555" t="s">
        <v>563</v>
      </c>
      <c r="B3" s="768" t="s">
        <v>692</v>
      </c>
      <c r="C3" s="769"/>
      <c r="D3" s="770"/>
      <c r="E3" s="505" t="s">
        <v>50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59" customFormat="1" ht="12" customHeight="1" thickBot="1" x14ac:dyDescent="0.25">
      <c r="A8" s="374" t="s">
        <v>7</v>
      </c>
      <c r="B8" s="370" t="s">
        <v>314</v>
      </c>
      <c r="C8" s="401">
        <f>SUM(C9:C14)</f>
        <v>0</v>
      </c>
      <c r="D8" s="401">
        <f>SUM(D9:D14)</f>
        <v>0</v>
      </c>
      <c r="E8" s="384">
        <f>SUM(E9:E14)</f>
        <v>0</v>
      </c>
    </row>
    <row r="9" spans="1:5" s="533" customFormat="1" ht="12" customHeight="1" x14ac:dyDescent="0.2">
      <c r="A9" s="543" t="s">
        <v>73</v>
      </c>
      <c r="B9" s="412" t="s">
        <v>315</v>
      </c>
      <c r="C9" s="403"/>
      <c r="D9" s="403"/>
      <c r="E9" s="386"/>
    </row>
    <row r="10" spans="1:5" s="560" customFormat="1" ht="12" customHeight="1" x14ac:dyDescent="0.2">
      <c r="A10" s="544" t="s">
        <v>74</v>
      </c>
      <c r="B10" s="413" t="s">
        <v>316</v>
      </c>
      <c r="C10" s="402"/>
      <c r="D10" s="402"/>
      <c r="E10" s="385"/>
    </row>
    <row r="11" spans="1:5" s="560" customFormat="1" ht="12" customHeight="1" x14ac:dyDescent="0.2">
      <c r="A11" s="544" t="s">
        <v>75</v>
      </c>
      <c r="B11" s="413" t="s">
        <v>317</v>
      </c>
      <c r="C11" s="402"/>
      <c r="D11" s="402"/>
      <c r="E11" s="385"/>
    </row>
    <row r="12" spans="1:5" s="560" customFormat="1" ht="12" customHeight="1" x14ac:dyDescent="0.2">
      <c r="A12" s="544" t="s">
        <v>76</v>
      </c>
      <c r="B12" s="413" t="s">
        <v>318</v>
      </c>
      <c r="C12" s="402"/>
      <c r="D12" s="402"/>
      <c r="E12" s="385"/>
    </row>
    <row r="13" spans="1:5" s="560" customFormat="1" ht="12" customHeight="1" x14ac:dyDescent="0.2">
      <c r="A13" s="544" t="s">
        <v>109</v>
      </c>
      <c r="B13" s="413" t="s">
        <v>319</v>
      </c>
      <c r="C13" s="402"/>
      <c r="D13" s="402"/>
      <c r="E13" s="385"/>
    </row>
    <row r="14" spans="1:5" s="533" customFormat="1" ht="12" customHeight="1" thickBot="1" x14ac:dyDescent="0.25">
      <c r="A14" s="545" t="s">
        <v>77</v>
      </c>
      <c r="B14" s="414" t="s">
        <v>320</v>
      </c>
      <c r="C14" s="404"/>
      <c r="D14" s="404"/>
      <c r="E14" s="387"/>
    </row>
    <row r="15" spans="1:5" s="533" customFormat="1" ht="12" customHeight="1" thickBot="1" x14ac:dyDescent="0.25">
      <c r="A15" s="374" t="s">
        <v>8</v>
      </c>
      <c r="B15" s="391" t="s">
        <v>321</v>
      </c>
      <c r="C15" s="401">
        <f>SUM(C16:C20)</f>
        <v>0</v>
      </c>
      <c r="D15" s="401">
        <f>SUM(D16:D20)</f>
        <v>0</v>
      </c>
      <c r="E15" s="384">
        <f>SUM(E16:E20)</f>
        <v>0</v>
      </c>
    </row>
    <row r="16" spans="1:5" s="533" customFormat="1" ht="12" customHeight="1" x14ac:dyDescent="0.2">
      <c r="A16" s="543" t="s">
        <v>79</v>
      </c>
      <c r="B16" s="412" t="s">
        <v>322</v>
      </c>
      <c r="C16" s="403"/>
      <c r="D16" s="403"/>
      <c r="E16" s="386"/>
    </row>
    <row r="17" spans="1:5" s="533" customFormat="1" ht="12" customHeight="1" x14ac:dyDescent="0.2">
      <c r="A17" s="544" t="s">
        <v>80</v>
      </c>
      <c r="B17" s="413" t="s">
        <v>323</v>
      </c>
      <c r="C17" s="402"/>
      <c r="D17" s="402"/>
      <c r="E17" s="385"/>
    </row>
    <row r="18" spans="1:5" s="533" customFormat="1" ht="12" customHeight="1" x14ac:dyDescent="0.2">
      <c r="A18" s="544" t="s">
        <v>81</v>
      </c>
      <c r="B18" s="413" t="s">
        <v>324</v>
      </c>
      <c r="C18" s="402"/>
      <c r="D18" s="402"/>
      <c r="E18" s="385"/>
    </row>
    <row r="19" spans="1:5" s="533" customFormat="1" ht="12" customHeight="1" x14ac:dyDescent="0.2">
      <c r="A19" s="544" t="s">
        <v>82</v>
      </c>
      <c r="B19" s="413" t="s">
        <v>325</v>
      </c>
      <c r="C19" s="402"/>
      <c r="D19" s="402"/>
      <c r="E19" s="385"/>
    </row>
    <row r="20" spans="1:5" s="533" customFormat="1" ht="12" customHeight="1" x14ac:dyDescent="0.2">
      <c r="A20" s="544" t="s">
        <v>83</v>
      </c>
      <c r="B20" s="413" t="s">
        <v>326</v>
      </c>
      <c r="C20" s="402"/>
      <c r="D20" s="402"/>
      <c r="E20" s="385"/>
    </row>
    <row r="21" spans="1:5" s="560" customFormat="1" ht="12" customHeight="1" thickBot="1" x14ac:dyDescent="0.25">
      <c r="A21" s="545" t="s">
        <v>90</v>
      </c>
      <c r="B21" s="414" t="s">
        <v>327</v>
      </c>
      <c r="C21" s="404"/>
      <c r="D21" s="404"/>
      <c r="E21" s="387"/>
    </row>
    <row r="22" spans="1:5" s="560" customFormat="1" ht="12" customHeight="1" thickBot="1" x14ac:dyDescent="0.25">
      <c r="A22" s="374" t="s">
        <v>9</v>
      </c>
      <c r="B22" s="370" t="s">
        <v>328</v>
      </c>
      <c r="C22" s="401">
        <f>SUM(C23:C27)</f>
        <v>0</v>
      </c>
      <c r="D22" s="401">
        <f>SUM(D23:D27)</f>
        <v>0</v>
      </c>
      <c r="E22" s="384">
        <f>SUM(E23:E27)</f>
        <v>0</v>
      </c>
    </row>
    <row r="23" spans="1:5" s="560" customFormat="1" ht="12" customHeight="1" x14ac:dyDescent="0.2">
      <c r="A23" s="543" t="s">
        <v>62</v>
      </c>
      <c r="B23" s="412" t="s">
        <v>329</v>
      </c>
      <c r="C23" s="403"/>
      <c r="D23" s="403"/>
      <c r="E23" s="386"/>
    </row>
    <row r="24" spans="1:5" s="533" customFormat="1" ht="12" customHeight="1" x14ac:dyDescent="0.2">
      <c r="A24" s="544" t="s">
        <v>63</v>
      </c>
      <c r="B24" s="413" t="s">
        <v>330</v>
      </c>
      <c r="C24" s="402"/>
      <c r="D24" s="402"/>
      <c r="E24" s="385"/>
    </row>
    <row r="25" spans="1:5" s="560" customFormat="1" ht="12" customHeight="1" x14ac:dyDescent="0.2">
      <c r="A25" s="544" t="s">
        <v>64</v>
      </c>
      <c r="B25" s="413" t="s">
        <v>331</v>
      </c>
      <c r="C25" s="402"/>
      <c r="D25" s="402"/>
      <c r="E25" s="385"/>
    </row>
    <row r="26" spans="1:5" s="560" customFormat="1" ht="12" customHeight="1" x14ac:dyDescent="0.2">
      <c r="A26" s="544" t="s">
        <v>65</v>
      </c>
      <c r="B26" s="413" t="s">
        <v>332</v>
      </c>
      <c r="C26" s="402"/>
      <c r="D26" s="402"/>
      <c r="E26" s="385"/>
    </row>
    <row r="27" spans="1:5" s="560" customFormat="1" ht="12" customHeight="1" x14ac:dyDescent="0.2">
      <c r="A27" s="544" t="s">
        <v>123</v>
      </c>
      <c r="B27" s="413" t="s">
        <v>333</v>
      </c>
      <c r="C27" s="402"/>
      <c r="D27" s="402"/>
      <c r="E27" s="385"/>
    </row>
    <row r="28" spans="1:5" s="560" customFormat="1" ht="12" customHeight="1" thickBot="1" x14ac:dyDescent="0.25">
      <c r="A28" s="545" t="s">
        <v>124</v>
      </c>
      <c r="B28" s="414" t="s">
        <v>334</v>
      </c>
      <c r="C28" s="404"/>
      <c r="D28" s="404"/>
      <c r="E28" s="387"/>
    </row>
    <row r="29" spans="1:5" s="560" customFormat="1" ht="12" customHeight="1" thickBot="1" x14ac:dyDescent="0.25">
      <c r="A29" s="374" t="s">
        <v>125</v>
      </c>
      <c r="B29" s="370" t="s">
        <v>335</v>
      </c>
      <c r="C29" s="407">
        <f>+C30+C33+C34+C35</f>
        <v>0</v>
      </c>
      <c r="D29" s="407">
        <f>+D30+D33+D34+D35</f>
        <v>0</v>
      </c>
      <c r="E29" s="420">
        <f>+E30+E33+E34+E35</f>
        <v>0</v>
      </c>
    </row>
    <row r="30" spans="1:5" s="560" customFormat="1" ht="12" customHeight="1" x14ac:dyDescent="0.2">
      <c r="A30" s="543" t="s">
        <v>336</v>
      </c>
      <c r="B30" s="412" t="s">
        <v>337</v>
      </c>
      <c r="C30" s="422">
        <f>+C31+C32</f>
        <v>0</v>
      </c>
      <c r="D30" s="422">
        <f>+D31+D32</f>
        <v>0</v>
      </c>
      <c r="E30" s="421">
        <f>+E31+E32</f>
        <v>0</v>
      </c>
    </row>
    <row r="31" spans="1:5" s="560" customFormat="1" ht="12" customHeight="1" x14ac:dyDescent="0.2">
      <c r="A31" s="544" t="s">
        <v>338</v>
      </c>
      <c r="B31" s="413" t="s">
        <v>339</v>
      </c>
      <c r="C31" s="402"/>
      <c r="D31" s="402"/>
      <c r="E31" s="385"/>
    </row>
    <row r="32" spans="1:5" s="560" customFormat="1" ht="12" customHeight="1" x14ac:dyDescent="0.2">
      <c r="A32" s="544" t="s">
        <v>340</v>
      </c>
      <c r="B32" s="413" t="s">
        <v>341</v>
      </c>
      <c r="C32" s="402"/>
      <c r="D32" s="402"/>
      <c r="E32" s="385"/>
    </row>
    <row r="33" spans="1:5" s="560" customFormat="1" ht="12" customHeight="1" x14ac:dyDescent="0.2">
      <c r="A33" s="544" t="s">
        <v>342</v>
      </c>
      <c r="B33" s="413" t="s">
        <v>343</v>
      </c>
      <c r="C33" s="402"/>
      <c r="D33" s="402"/>
      <c r="E33" s="385"/>
    </row>
    <row r="34" spans="1:5" s="560" customFormat="1" ht="12" customHeight="1" x14ac:dyDescent="0.2">
      <c r="A34" s="544" t="s">
        <v>344</v>
      </c>
      <c r="B34" s="413" t="s">
        <v>345</v>
      </c>
      <c r="C34" s="402"/>
      <c r="D34" s="402"/>
      <c r="E34" s="385"/>
    </row>
    <row r="35" spans="1:5" s="560" customFormat="1" ht="12" customHeight="1" thickBot="1" x14ac:dyDescent="0.25">
      <c r="A35" s="545" t="s">
        <v>346</v>
      </c>
      <c r="B35" s="414" t="s">
        <v>347</v>
      </c>
      <c r="C35" s="404"/>
      <c r="D35" s="404"/>
      <c r="E35" s="387"/>
    </row>
    <row r="36" spans="1:5" s="560" customFormat="1" ht="12" customHeight="1" thickBot="1" x14ac:dyDescent="0.25">
      <c r="A36" s="374" t="s">
        <v>11</v>
      </c>
      <c r="B36" s="370" t="s">
        <v>348</v>
      </c>
      <c r="C36" s="401">
        <f>SUM(C37:C46)</f>
        <v>0</v>
      </c>
      <c r="D36" s="401">
        <f>SUM(D37:D46)</f>
        <v>0</v>
      </c>
      <c r="E36" s="384">
        <f>SUM(E37:E46)</f>
        <v>0</v>
      </c>
    </row>
    <row r="37" spans="1:5" s="560" customFormat="1" ht="12" customHeight="1" x14ac:dyDescent="0.2">
      <c r="A37" s="543" t="s">
        <v>66</v>
      </c>
      <c r="B37" s="412" t="s">
        <v>349</v>
      </c>
      <c r="C37" s="403"/>
      <c r="D37" s="403"/>
      <c r="E37" s="386"/>
    </row>
    <row r="38" spans="1:5" s="560" customFormat="1" ht="12" customHeight="1" x14ac:dyDescent="0.2">
      <c r="A38" s="544" t="s">
        <v>67</v>
      </c>
      <c r="B38" s="413" t="s">
        <v>350</v>
      </c>
      <c r="C38" s="402"/>
      <c r="D38" s="402"/>
      <c r="E38" s="385"/>
    </row>
    <row r="39" spans="1:5" s="560" customFormat="1" ht="12" customHeight="1" x14ac:dyDescent="0.2">
      <c r="A39" s="544" t="s">
        <v>68</v>
      </c>
      <c r="B39" s="413" t="s">
        <v>351</v>
      </c>
      <c r="C39" s="402"/>
      <c r="D39" s="402"/>
      <c r="E39" s="385"/>
    </row>
    <row r="40" spans="1:5" s="560" customFormat="1" ht="12" customHeight="1" x14ac:dyDescent="0.2">
      <c r="A40" s="544" t="s">
        <v>127</v>
      </c>
      <c r="B40" s="413" t="s">
        <v>352</v>
      </c>
      <c r="C40" s="402"/>
      <c r="D40" s="402"/>
      <c r="E40" s="385"/>
    </row>
    <row r="41" spans="1:5" s="560" customFormat="1" ht="12" customHeight="1" x14ac:dyDescent="0.2">
      <c r="A41" s="544" t="s">
        <v>128</v>
      </c>
      <c r="B41" s="413" t="s">
        <v>353</v>
      </c>
      <c r="C41" s="402"/>
      <c r="D41" s="402"/>
      <c r="E41" s="385"/>
    </row>
    <row r="42" spans="1:5" s="560" customFormat="1" ht="12" customHeight="1" x14ac:dyDescent="0.2">
      <c r="A42" s="544" t="s">
        <v>129</v>
      </c>
      <c r="B42" s="413" t="s">
        <v>354</v>
      </c>
      <c r="C42" s="402"/>
      <c r="D42" s="402"/>
      <c r="E42" s="385"/>
    </row>
    <row r="43" spans="1:5" s="560" customFormat="1" ht="12" customHeight="1" x14ac:dyDescent="0.2">
      <c r="A43" s="544" t="s">
        <v>130</v>
      </c>
      <c r="B43" s="413" t="s">
        <v>355</v>
      </c>
      <c r="C43" s="402"/>
      <c r="D43" s="402"/>
      <c r="E43" s="385"/>
    </row>
    <row r="44" spans="1:5" s="560" customFormat="1" ht="12" customHeight="1" x14ac:dyDescent="0.2">
      <c r="A44" s="544" t="s">
        <v>131</v>
      </c>
      <c r="B44" s="413" t="s">
        <v>356</v>
      </c>
      <c r="C44" s="402"/>
      <c r="D44" s="402"/>
      <c r="E44" s="385"/>
    </row>
    <row r="45" spans="1:5" s="560" customFormat="1" ht="12" customHeight="1" x14ac:dyDescent="0.2">
      <c r="A45" s="544" t="s">
        <v>357</v>
      </c>
      <c r="B45" s="413" t="s">
        <v>358</v>
      </c>
      <c r="C45" s="405"/>
      <c r="D45" s="405"/>
      <c r="E45" s="388"/>
    </row>
    <row r="46" spans="1:5" s="533" customFormat="1" ht="12" customHeight="1" thickBot="1" x14ac:dyDescent="0.25">
      <c r="A46" s="545" t="s">
        <v>359</v>
      </c>
      <c r="B46" s="414" t="s">
        <v>360</v>
      </c>
      <c r="C46" s="406"/>
      <c r="D46" s="406"/>
      <c r="E46" s="389"/>
    </row>
    <row r="47" spans="1:5" s="560" customFormat="1" ht="12" customHeight="1" thickBot="1" x14ac:dyDescent="0.25">
      <c r="A47" s="374" t="s">
        <v>12</v>
      </c>
      <c r="B47" s="370" t="s">
        <v>361</v>
      </c>
      <c r="C47" s="401">
        <f>SUM(C48:C52)</f>
        <v>0</v>
      </c>
      <c r="D47" s="401">
        <f>SUM(D48:D52)</f>
        <v>0</v>
      </c>
      <c r="E47" s="384">
        <f>SUM(E48:E52)</f>
        <v>0</v>
      </c>
    </row>
    <row r="48" spans="1:5" s="560" customFormat="1" ht="12" customHeight="1" x14ac:dyDescent="0.2">
      <c r="A48" s="543" t="s">
        <v>69</v>
      </c>
      <c r="B48" s="412" t="s">
        <v>362</v>
      </c>
      <c r="C48" s="424"/>
      <c r="D48" s="424"/>
      <c r="E48" s="390"/>
    </row>
    <row r="49" spans="1:5" s="560" customFormat="1" ht="12" customHeight="1" x14ac:dyDescent="0.2">
      <c r="A49" s="544" t="s">
        <v>70</v>
      </c>
      <c r="B49" s="413" t="s">
        <v>363</v>
      </c>
      <c r="C49" s="405"/>
      <c r="D49" s="405"/>
      <c r="E49" s="388"/>
    </row>
    <row r="50" spans="1:5" s="560" customFormat="1" ht="12" customHeight="1" x14ac:dyDescent="0.2">
      <c r="A50" s="544" t="s">
        <v>364</v>
      </c>
      <c r="B50" s="413" t="s">
        <v>365</v>
      </c>
      <c r="C50" s="405"/>
      <c r="D50" s="405"/>
      <c r="E50" s="388"/>
    </row>
    <row r="51" spans="1:5" s="560" customFormat="1" ht="12" customHeight="1" x14ac:dyDescent="0.2">
      <c r="A51" s="544" t="s">
        <v>366</v>
      </c>
      <c r="B51" s="413" t="s">
        <v>367</v>
      </c>
      <c r="C51" s="405"/>
      <c r="D51" s="405"/>
      <c r="E51" s="388"/>
    </row>
    <row r="52" spans="1:5" s="560" customFormat="1" ht="12" customHeight="1" thickBot="1" x14ac:dyDescent="0.25">
      <c r="A52" s="545" t="s">
        <v>368</v>
      </c>
      <c r="B52" s="414" t="s">
        <v>369</v>
      </c>
      <c r="C52" s="406"/>
      <c r="D52" s="406"/>
      <c r="E52" s="389"/>
    </row>
    <row r="53" spans="1:5" s="560" customFormat="1" ht="12" customHeight="1" thickBot="1" x14ac:dyDescent="0.25">
      <c r="A53" s="374" t="s">
        <v>132</v>
      </c>
      <c r="B53" s="370" t="s">
        <v>370</v>
      </c>
      <c r="C53" s="401">
        <f>SUM(C54:C56)</f>
        <v>0</v>
      </c>
      <c r="D53" s="401">
        <f>SUM(D54:D56)</f>
        <v>0</v>
      </c>
      <c r="E53" s="384">
        <f>SUM(E54:E56)</f>
        <v>0</v>
      </c>
    </row>
    <row r="54" spans="1:5" s="533" customFormat="1" ht="12" customHeight="1" x14ac:dyDescent="0.2">
      <c r="A54" s="543" t="s">
        <v>71</v>
      </c>
      <c r="B54" s="412" t="s">
        <v>371</v>
      </c>
      <c r="C54" s="403"/>
      <c r="D54" s="403"/>
      <c r="E54" s="386"/>
    </row>
    <row r="55" spans="1:5" s="533" customFormat="1" ht="12" customHeight="1" x14ac:dyDescent="0.2">
      <c r="A55" s="544" t="s">
        <v>72</v>
      </c>
      <c r="B55" s="413" t="s">
        <v>372</v>
      </c>
      <c r="C55" s="402"/>
      <c r="D55" s="402"/>
      <c r="E55" s="385"/>
    </row>
    <row r="56" spans="1:5" s="533" customFormat="1" ht="12" customHeight="1" x14ac:dyDescent="0.2">
      <c r="A56" s="544" t="s">
        <v>373</v>
      </c>
      <c r="B56" s="413" t="s">
        <v>374</v>
      </c>
      <c r="C56" s="402"/>
      <c r="D56" s="402"/>
      <c r="E56" s="385"/>
    </row>
    <row r="57" spans="1:5" s="533" customFormat="1" ht="12" customHeight="1" thickBot="1" x14ac:dyDescent="0.25">
      <c r="A57" s="545" t="s">
        <v>375</v>
      </c>
      <c r="B57" s="414" t="s">
        <v>376</v>
      </c>
      <c r="C57" s="404"/>
      <c r="D57" s="404"/>
      <c r="E57" s="387"/>
    </row>
    <row r="58" spans="1:5" s="560" customFormat="1" ht="12" customHeight="1" thickBot="1" x14ac:dyDescent="0.25">
      <c r="A58" s="374" t="s">
        <v>14</v>
      </c>
      <c r="B58" s="391" t="s">
        <v>377</v>
      </c>
      <c r="C58" s="401">
        <f>SUM(C59:C61)</f>
        <v>0</v>
      </c>
      <c r="D58" s="401">
        <f>SUM(D59:D61)</f>
        <v>0</v>
      </c>
      <c r="E58" s="384">
        <f>SUM(E59:E61)</f>
        <v>0</v>
      </c>
    </row>
    <row r="59" spans="1:5" s="560" customFormat="1" ht="12" customHeight="1" x14ac:dyDescent="0.2">
      <c r="A59" s="543" t="s">
        <v>133</v>
      </c>
      <c r="B59" s="412" t="s">
        <v>378</v>
      </c>
      <c r="C59" s="405"/>
      <c r="D59" s="405"/>
      <c r="E59" s="388"/>
    </row>
    <row r="60" spans="1:5" s="560" customFormat="1" ht="12" customHeight="1" x14ac:dyDescent="0.2">
      <c r="A60" s="544" t="s">
        <v>134</v>
      </c>
      <c r="B60" s="413" t="s">
        <v>566</v>
      </c>
      <c r="C60" s="405"/>
      <c r="D60" s="405"/>
      <c r="E60" s="388"/>
    </row>
    <row r="61" spans="1:5" s="560" customFormat="1" ht="12" customHeight="1" x14ac:dyDescent="0.2">
      <c r="A61" s="544" t="s">
        <v>163</v>
      </c>
      <c r="B61" s="413" t="s">
        <v>380</v>
      </c>
      <c r="C61" s="405"/>
      <c r="D61" s="405"/>
      <c r="E61" s="388"/>
    </row>
    <row r="62" spans="1:5" s="560" customFormat="1" ht="12" customHeight="1" thickBot="1" x14ac:dyDescent="0.25">
      <c r="A62" s="545" t="s">
        <v>381</v>
      </c>
      <c r="B62" s="414" t="s">
        <v>382</v>
      </c>
      <c r="C62" s="405"/>
      <c r="D62" s="405"/>
      <c r="E62" s="388"/>
    </row>
    <row r="63" spans="1:5" s="560" customFormat="1" ht="12" customHeight="1" thickBot="1" x14ac:dyDescent="0.25">
      <c r="A63" s="374" t="s">
        <v>15</v>
      </c>
      <c r="B63" s="370" t="s">
        <v>383</v>
      </c>
      <c r="C63" s="407">
        <f>+C8+C15+C22+C29+C36+C47+C53+C58</f>
        <v>0</v>
      </c>
      <c r="D63" s="407">
        <f>+D8+D15+D22+D29+D36+D47+D53+D58</f>
        <v>0</v>
      </c>
      <c r="E63" s="420">
        <f>+E8+E15+E22+E29+E36+E47+E53+E58</f>
        <v>0</v>
      </c>
    </row>
    <row r="64" spans="1:5" s="560" customFormat="1" ht="12" customHeight="1" thickBot="1" x14ac:dyDescent="0.2">
      <c r="A64" s="546" t="s">
        <v>564</v>
      </c>
      <c r="B64" s="391" t="s">
        <v>385</v>
      </c>
      <c r="C64" s="401">
        <f>SUM(C65:C67)</f>
        <v>0</v>
      </c>
      <c r="D64" s="401">
        <f>SUM(D65:D67)</f>
        <v>0</v>
      </c>
      <c r="E64" s="384">
        <f>SUM(E65:E67)</f>
        <v>0</v>
      </c>
    </row>
    <row r="65" spans="1:5" s="560" customFormat="1" ht="12" customHeight="1" x14ac:dyDescent="0.2">
      <c r="A65" s="543" t="s">
        <v>386</v>
      </c>
      <c r="B65" s="412" t="s">
        <v>387</v>
      </c>
      <c r="C65" s="405"/>
      <c r="D65" s="405"/>
      <c r="E65" s="388"/>
    </row>
    <row r="66" spans="1:5" s="560" customFormat="1" ht="12" customHeight="1" x14ac:dyDescent="0.2">
      <c r="A66" s="544" t="s">
        <v>388</v>
      </c>
      <c r="B66" s="413" t="s">
        <v>389</v>
      </c>
      <c r="C66" s="405"/>
      <c r="D66" s="405"/>
      <c r="E66" s="388"/>
    </row>
    <row r="67" spans="1:5" s="560" customFormat="1" ht="12" customHeight="1" thickBot="1" x14ac:dyDescent="0.25">
      <c r="A67" s="545" t="s">
        <v>390</v>
      </c>
      <c r="B67" s="539" t="s">
        <v>391</v>
      </c>
      <c r="C67" s="405"/>
      <c r="D67" s="405"/>
      <c r="E67" s="388"/>
    </row>
    <row r="68" spans="1:5" s="560" customFormat="1" ht="12" customHeight="1" thickBot="1" x14ac:dyDescent="0.2">
      <c r="A68" s="546" t="s">
        <v>392</v>
      </c>
      <c r="B68" s="391" t="s">
        <v>393</v>
      </c>
      <c r="C68" s="401">
        <f>SUM(C69:C72)</f>
        <v>0</v>
      </c>
      <c r="D68" s="401">
        <f>SUM(D69:D72)</f>
        <v>0</v>
      </c>
      <c r="E68" s="384">
        <f>SUM(E69:E72)</f>
        <v>0</v>
      </c>
    </row>
    <row r="69" spans="1:5" s="560" customFormat="1" ht="12" customHeight="1" x14ac:dyDescent="0.2">
      <c r="A69" s="543" t="s">
        <v>110</v>
      </c>
      <c r="B69" s="412" t="s">
        <v>394</v>
      </c>
      <c r="C69" s="405"/>
      <c r="D69" s="405"/>
      <c r="E69" s="388"/>
    </row>
    <row r="70" spans="1:5" s="560" customFormat="1" ht="12" customHeight="1" x14ac:dyDescent="0.2">
      <c r="A70" s="544" t="s">
        <v>111</v>
      </c>
      <c r="B70" s="413" t="s">
        <v>395</v>
      </c>
      <c r="C70" s="405"/>
      <c r="D70" s="405"/>
      <c r="E70" s="388"/>
    </row>
    <row r="71" spans="1:5" s="560" customFormat="1" ht="12" customHeight="1" x14ac:dyDescent="0.2">
      <c r="A71" s="544" t="s">
        <v>396</v>
      </c>
      <c r="B71" s="413" t="s">
        <v>397</v>
      </c>
      <c r="C71" s="405"/>
      <c r="D71" s="405"/>
      <c r="E71" s="388"/>
    </row>
    <row r="72" spans="1:5" s="560" customFormat="1" ht="12" customHeight="1" thickBot="1" x14ac:dyDescent="0.25">
      <c r="A72" s="545" t="s">
        <v>398</v>
      </c>
      <c r="B72" s="414" t="s">
        <v>399</v>
      </c>
      <c r="C72" s="405"/>
      <c r="D72" s="405"/>
      <c r="E72" s="388"/>
    </row>
    <row r="73" spans="1:5" s="560" customFormat="1" ht="12" customHeight="1" thickBot="1" x14ac:dyDescent="0.2">
      <c r="A73" s="546" t="s">
        <v>400</v>
      </c>
      <c r="B73" s="391" t="s">
        <v>401</v>
      </c>
      <c r="C73" s="401">
        <f>SUM(C74:C75)</f>
        <v>0</v>
      </c>
      <c r="D73" s="401">
        <f>SUM(D74:D75)</f>
        <v>0</v>
      </c>
      <c r="E73" s="384">
        <f>SUM(E74:E75)</f>
        <v>0</v>
      </c>
    </row>
    <row r="74" spans="1:5" s="560" customFormat="1" ht="12" customHeight="1" x14ac:dyDescent="0.2">
      <c r="A74" s="543" t="s">
        <v>402</v>
      </c>
      <c r="B74" s="412" t="s">
        <v>403</v>
      </c>
      <c r="C74" s="405"/>
      <c r="D74" s="405"/>
      <c r="E74" s="388"/>
    </row>
    <row r="75" spans="1:5" s="560" customFormat="1" ht="12" customHeight="1" thickBot="1" x14ac:dyDescent="0.25">
      <c r="A75" s="545" t="s">
        <v>404</v>
      </c>
      <c r="B75" s="414" t="s">
        <v>405</v>
      </c>
      <c r="C75" s="405"/>
      <c r="D75" s="405"/>
      <c r="E75" s="388"/>
    </row>
    <row r="76" spans="1:5" s="560" customFormat="1" ht="12" customHeight="1" thickBot="1" x14ac:dyDescent="0.2">
      <c r="A76" s="546" t="s">
        <v>406</v>
      </c>
      <c r="B76" s="391" t="s">
        <v>407</v>
      </c>
      <c r="C76" s="401">
        <f>SUM(C77:C79)</f>
        <v>0</v>
      </c>
      <c r="D76" s="401">
        <f>SUM(D77:D79)</f>
        <v>0</v>
      </c>
      <c r="E76" s="384">
        <f>SUM(E77:E79)</f>
        <v>0</v>
      </c>
    </row>
    <row r="77" spans="1:5" s="560" customFormat="1" ht="12" customHeight="1" x14ac:dyDescent="0.2">
      <c r="A77" s="543" t="s">
        <v>408</v>
      </c>
      <c r="B77" s="412" t="s">
        <v>409</v>
      </c>
      <c r="C77" s="405"/>
      <c r="D77" s="405"/>
      <c r="E77" s="388"/>
    </row>
    <row r="78" spans="1:5" s="560" customFormat="1" ht="12" customHeight="1" x14ac:dyDescent="0.2">
      <c r="A78" s="544" t="s">
        <v>410</v>
      </c>
      <c r="B78" s="413" t="s">
        <v>411</v>
      </c>
      <c r="C78" s="405"/>
      <c r="D78" s="405"/>
      <c r="E78" s="388"/>
    </row>
    <row r="79" spans="1:5" s="560" customFormat="1" ht="12" customHeight="1" thickBot="1" x14ac:dyDescent="0.25">
      <c r="A79" s="545" t="s">
        <v>412</v>
      </c>
      <c r="B79" s="414" t="s">
        <v>413</v>
      </c>
      <c r="C79" s="405"/>
      <c r="D79" s="405"/>
      <c r="E79" s="388"/>
    </row>
    <row r="80" spans="1:5" s="560" customFormat="1" ht="12" customHeight="1" thickBot="1" x14ac:dyDescent="0.2">
      <c r="A80" s="546" t="s">
        <v>414</v>
      </c>
      <c r="B80" s="391" t="s">
        <v>415</v>
      </c>
      <c r="C80" s="401">
        <f>SUM(C81:C84)</f>
        <v>0</v>
      </c>
      <c r="D80" s="401">
        <f>SUM(D81:D84)</f>
        <v>0</v>
      </c>
      <c r="E80" s="384">
        <f>SUM(E81:E84)</f>
        <v>0</v>
      </c>
    </row>
    <row r="81" spans="1:5" s="560" customFormat="1" ht="12" customHeight="1" x14ac:dyDescent="0.2">
      <c r="A81" s="547" t="s">
        <v>416</v>
      </c>
      <c r="B81" s="412" t="s">
        <v>417</v>
      </c>
      <c r="C81" s="405"/>
      <c r="D81" s="405"/>
      <c r="E81" s="388"/>
    </row>
    <row r="82" spans="1:5" s="560" customFormat="1" ht="12" customHeight="1" x14ac:dyDescent="0.2">
      <c r="A82" s="548" t="s">
        <v>418</v>
      </c>
      <c r="B82" s="413" t="s">
        <v>419</v>
      </c>
      <c r="C82" s="405"/>
      <c r="D82" s="405"/>
      <c r="E82" s="388"/>
    </row>
    <row r="83" spans="1:5" s="560" customFormat="1" ht="12" customHeight="1" x14ac:dyDescent="0.2">
      <c r="A83" s="548" t="s">
        <v>420</v>
      </c>
      <c r="B83" s="413" t="s">
        <v>421</v>
      </c>
      <c r="C83" s="405"/>
      <c r="D83" s="405"/>
      <c r="E83" s="388"/>
    </row>
    <row r="84" spans="1:5" s="560" customFormat="1" ht="12" customHeight="1" thickBot="1" x14ac:dyDescent="0.25">
      <c r="A84" s="549" t="s">
        <v>422</v>
      </c>
      <c r="B84" s="414" t="s">
        <v>423</v>
      </c>
      <c r="C84" s="405"/>
      <c r="D84" s="405"/>
      <c r="E84" s="388"/>
    </row>
    <row r="85" spans="1:5" s="560" customFormat="1" ht="12" customHeight="1" thickBot="1" x14ac:dyDescent="0.2">
      <c r="A85" s="546" t="s">
        <v>424</v>
      </c>
      <c r="B85" s="391" t="s">
        <v>425</v>
      </c>
      <c r="C85" s="428"/>
      <c r="D85" s="428"/>
      <c r="E85" s="429"/>
    </row>
    <row r="86" spans="1:5" s="560" customFormat="1" ht="12" customHeight="1" thickBot="1" x14ac:dyDescent="0.2">
      <c r="A86" s="546" t="s">
        <v>426</v>
      </c>
      <c r="B86" s="540" t="s">
        <v>427</v>
      </c>
      <c r="C86" s="407">
        <f>+C64+C68+C73+C76+C80+C85</f>
        <v>0</v>
      </c>
      <c r="D86" s="407">
        <f>+D64+D68+D73+D76+D80+D85</f>
        <v>0</v>
      </c>
      <c r="E86" s="420">
        <f>+E64+E68+E73+E76+E80+E85</f>
        <v>0</v>
      </c>
    </row>
    <row r="87" spans="1:5" s="560" customFormat="1" ht="12" customHeight="1" thickBot="1" x14ac:dyDescent="0.2">
      <c r="A87" s="550" t="s">
        <v>428</v>
      </c>
      <c r="B87" s="541" t="s">
        <v>565</v>
      </c>
      <c r="C87" s="407">
        <f>+C63+C86</f>
        <v>0</v>
      </c>
      <c r="D87" s="407">
        <f>+D63+D86</f>
        <v>0</v>
      </c>
      <c r="E87" s="420">
        <f>+E63+E86</f>
        <v>0</v>
      </c>
    </row>
    <row r="88" spans="1:5" s="560" customFormat="1" ht="15" customHeight="1" x14ac:dyDescent="0.2">
      <c r="A88" s="515"/>
      <c r="B88" s="516"/>
      <c r="C88" s="531"/>
      <c r="D88" s="531"/>
      <c r="E88" s="531"/>
    </row>
    <row r="89" spans="1:5" ht="13.5" thickBot="1" x14ac:dyDescent="0.25">
      <c r="A89" s="517"/>
      <c r="B89" s="518"/>
      <c r="C89" s="532"/>
      <c r="D89" s="532"/>
      <c r="E89" s="532"/>
    </row>
    <row r="90" spans="1:5" s="559" customFormat="1" ht="16.5" customHeight="1" thickBot="1" x14ac:dyDescent="0.25">
      <c r="A90" s="762" t="s">
        <v>45</v>
      </c>
      <c r="B90" s="763"/>
      <c r="C90" s="763"/>
      <c r="D90" s="763"/>
      <c r="E90" s="764"/>
    </row>
    <row r="91" spans="1:5" s="332" customFormat="1" ht="12" customHeight="1" thickBot="1" x14ac:dyDescent="0.25">
      <c r="A91" s="538" t="s">
        <v>7</v>
      </c>
      <c r="B91" s="373" t="s">
        <v>436</v>
      </c>
      <c r="C91" s="522">
        <f>SUM(C92:C96)</f>
        <v>0</v>
      </c>
      <c r="D91" s="522">
        <f>SUM(D92:D96)</f>
        <v>0</v>
      </c>
      <c r="E91" s="522">
        <f>SUM(E92:E96)</f>
        <v>0</v>
      </c>
    </row>
    <row r="92" spans="1:5" ht="12" customHeight="1" x14ac:dyDescent="0.2">
      <c r="A92" s="551" t="s">
        <v>73</v>
      </c>
      <c r="B92" s="359" t="s">
        <v>37</v>
      </c>
      <c r="C92" s="523"/>
      <c r="D92" s="523"/>
      <c r="E92" s="523"/>
    </row>
    <row r="93" spans="1:5" ht="12" customHeight="1" x14ac:dyDescent="0.2">
      <c r="A93" s="544" t="s">
        <v>74</v>
      </c>
      <c r="B93" s="357" t="s">
        <v>135</v>
      </c>
      <c r="C93" s="524"/>
      <c r="D93" s="524"/>
      <c r="E93" s="524"/>
    </row>
    <row r="94" spans="1:5" ht="12" customHeight="1" x14ac:dyDescent="0.2">
      <c r="A94" s="544" t="s">
        <v>75</v>
      </c>
      <c r="B94" s="357" t="s">
        <v>102</v>
      </c>
      <c r="C94" s="526"/>
      <c r="D94" s="526"/>
      <c r="E94" s="526"/>
    </row>
    <row r="95" spans="1:5" ht="12" customHeight="1" x14ac:dyDescent="0.2">
      <c r="A95" s="544" t="s">
        <v>76</v>
      </c>
      <c r="B95" s="360" t="s">
        <v>136</v>
      </c>
      <c r="C95" s="526"/>
      <c r="D95" s="526"/>
      <c r="E95" s="526"/>
    </row>
    <row r="96" spans="1:5" ht="12" customHeight="1" x14ac:dyDescent="0.2">
      <c r="A96" s="544" t="s">
        <v>85</v>
      </c>
      <c r="B96" s="368" t="s">
        <v>137</v>
      </c>
      <c r="C96" s="526"/>
      <c r="D96" s="526"/>
      <c r="E96" s="526"/>
    </row>
    <row r="97" spans="1:5" ht="12" customHeight="1" x14ac:dyDescent="0.2">
      <c r="A97" s="544" t="s">
        <v>77</v>
      </c>
      <c r="B97" s="357" t="s">
        <v>437</v>
      </c>
      <c r="C97" s="526"/>
      <c r="D97" s="526"/>
      <c r="E97" s="526"/>
    </row>
    <row r="98" spans="1:5" ht="12" customHeight="1" x14ac:dyDescent="0.2">
      <c r="A98" s="544" t="s">
        <v>78</v>
      </c>
      <c r="B98" s="380" t="s">
        <v>438</v>
      </c>
      <c r="C98" s="526"/>
      <c r="D98" s="526"/>
      <c r="E98" s="526"/>
    </row>
    <row r="99" spans="1:5" ht="12" customHeight="1" x14ac:dyDescent="0.2">
      <c r="A99" s="544" t="s">
        <v>86</v>
      </c>
      <c r="B99" s="381" t="s">
        <v>439</v>
      </c>
      <c r="C99" s="526"/>
      <c r="D99" s="526"/>
      <c r="E99" s="526"/>
    </row>
    <row r="100" spans="1:5" ht="12" customHeight="1" x14ac:dyDescent="0.2">
      <c r="A100" s="544" t="s">
        <v>87</v>
      </c>
      <c r="B100" s="381" t="s">
        <v>440</v>
      </c>
      <c r="C100" s="526"/>
      <c r="D100" s="526"/>
      <c r="E100" s="526"/>
    </row>
    <row r="101" spans="1:5" ht="12" customHeight="1" x14ac:dyDescent="0.2">
      <c r="A101" s="544" t="s">
        <v>88</v>
      </c>
      <c r="B101" s="380" t="s">
        <v>441</v>
      </c>
      <c r="C101" s="526"/>
      <c r="D101" s="526"/>
      <c r="E101" s="526"/>
    </row>
    <row r="102" spans="1:5" ht="12" customHeight="1" x14ac:dyDescent="0.2">
      <c r="A102" s="544" t="s">
        <v>89</v>
      </c>
      <c r="B102" s="380" t="s">
        <v>442</v>
      </c>
      <c r="C102" s="526"/>
      <c r="D102" s="526"/>
      <c r="E102" s="526"/>
    </row>
    <row r="103" spans="1:5" ht="12" customHeight="1" x14ac:dyDescent="0.2">
      <c r="A103" s="544" t="s">
        <v>91</v>
      </c>
      <c r="B103" s="381" t="s">
        <v>443</v>
      </c>
      <c r="C103" s="526"/>
      <c r="D103" s="526"/>
      <c r="E103" s="526"/>
    </row>
    <row r="104" spans="1:5" ht="12" customHeight="1" x14ac:dyDescent="0.2">
      <c r="A104" s="552" t="s">
        <v>138</v>
      </c>
      <c r="B104" s="382" t="s">
        <v>444</v>
      </c>
      <c r="C104" s="526"/>
      <c r="D104" s="526"/>
      <c r="E104" s="526"/>
    </row>
    <row r="105" spans="1:5" ht="12" customHeight="1" x14ac:dyDescent="0.2">
      <c r="A105" s="544" t="s">
        <v>445</v>
      </c>
      <c r="B105" s="382" t="s">
        <v>446</v>
      </c>
      <c r="C105" s="526"/>
      <c r="D105" s="526"/>
      <c r="E105" s="526"/>
    </row>
    <row r="106" spans="1:5" s="332" customFormat="1" ht="12" customHeight="1" thickBot="1" x14ac:dyDescent="0.25">
      <c r="A106" s="553" t="s">
        <v>447</v>
      </c>
      <c r="B106" s="383" t="s">
        <v>448</v>
      </c>
      <c r="C106" s="528"/>
      <c r="D106" s="528"/>
      <c r="E106" s="528"/>
    </row>
    <row r="107" spans="1:5" ht="12" customHeight="1" thickBot="1" x14ac:dyDescent="0.25">
      <c r="A107" s="374" t="s">
        <v>8</v>
      </c>
      <c r="B107" s="372" t="s">
        <v>449</v>
      </c>
      <c r="C107" s="395">
        <f>+C108+C110+C112</f>
        <v>0</v>
      </c>
      <c r="D107" s="395">
        <f>+D108+D110+D112</f>
        <v>0</v>
      </c>
      <c r="E107" s="395">
        <f>+E108+E110+E112</f>
        <v>0</v>
      </c>
    </row>
    <row r="108" spans="1:5" ht="12" customHeight="1" x14ac:dyDescent="0.2">
      <c r="A108" s="543" t="s">
        <v>79</v>
      </c>
      <c r="B108" s="357" t="s">
        <v>161</v>
      </c>
      <c r="C108" s="525"/>
      <c r="D108" s="525"/>
      <c r="E108" s="525"/>
    </row>
    <row r="109" spans="1:5" ht="12" customHeight="1" x14ac:dyDescent="0.2">
      <c r="A109" s="543" t="s">
        <v>80</v>
      </c>
      <c r="B109" s="361" t="s">
        <v>450</v>
      </c>
      <c r="C109" s="525"/>
      <c r="D109" s="525"/>
      <c r="E109" s="525"/>
    </row>
    <row r="110" spans="1:5" ht="12" customHeight="1" x14ac:dyDescent="0.2">
      <c r="A110" s="543" t="s">
        <v>81</v>
      </c>
      <c r="B110" s="361" t="s">
        <v>139</v>
      </c>
      <c r="C110" s="524"/>
      <c r="D110" s="524"/>
      <c r="E110" s="524"/>
    </row>
    <row r="111" spans="1:5" ht="12" customHeight="1" x14ac:dyDescent="0.2">
      <c r="A111" s="543" t="s">
        <v>82</v>
      </c>
      <c r="B111" s="361" t="s">
        <v>451</v>
      </c>
      <c r="C111" s="385"/>
      <c r="D111" s="385"/>
      <c r="E111" s="385"/>
    </row>
    <row r="112" spans="1:5" ht="12" customHeight="1" x14ac:dyDescent="0.2">
      <c r="A112" s="543" t="s">
        <v>83</v>
      </c>
      <c r="B112" s="393" t="s">
        <v>164</v>
      </c>
      <c r="C112" s="385"/>
      <c r="D112" s="385"/>
      <c r="E112" s="385"/>
    </row>
    <row r="113" spans="1:5" ht="12" customHeight="1" x14ac:dyDescent="0.2">
      <c r="A113" s="543" t="s">
        <v>90</v>
      </c>
      <c r="B113" s="392" t="s">
        <v>452</v>
      </c>
      <c r="C113" s="385"/>
      <c r="D113" s="385"/>
      <c r="E113" s="385"/>
    </row>
    <row r="114" spans="1:5" ht="12" customHeight="1" x14ac:dyDescent="0.2">
      <c r="A114" s="543" t="s">
        <v>92</v>
      </c>
      <c r="B114" s="408" t="s">
        <v>453</v>
      </c>
      <c r="C114" s="385"/>
      <c r="D114" s="385"/>
      <c r="E114" s="385"/>
    </row>
    <row r="115" spans="1:5" ht="12" customHeight="1" x14ac:dyDescent="0.2">
      <c r="A115" s="543" t="s">
        <v>140</v>
      </c>
      <c r="B115" s="381" t="s">
        <v>440</v>
      </c>
      <c r="C115" s="385"/>
      <c r="D115" s="385"/>
      <c r="E115" s="385"/>
    </row>
    <row r="116" spans="1:5" ht="12" customHeight="1" x14ac:dyDescent="0.2">
      <c r="A116" s="543" t="s">
        <v>141</v>
      </c>
      <c r="B116" s="381" t="s">
        <v>454</v>
      </c>
      <c r="C116" s="385"/>
      <c r="D116" s="385"/>
      <c r="E116" s="385"/>
    </row>
    <row r="117" spans="1:5" ht="12" customHeight="1" x14ac:dyDescent="0.2">
      <c r="A117" s="543" t="s">
        <v>142</v>
      </c>
      <c r="B117" s="381" t="s">
        <v>455</v>
      </c>
      <c r="C117" s="385"/>
      <c r="D117" s="385"/>
      <c r="E117" s="385"/>
    </row>
    <row r="118" spans="1:5" ht="12" customHeight="1" x14ac:dyDescent="0.2">
      <c r="A118" s="543" t="s">
        <v>456</v>
      </c>
      <c r="B118" s="381" t="s">
        <v>443</v>
      </c>
      <c r="C118" s="385"/>
      <c r="D118" s="385"/>
      <c r="E118" s="385"/>
    </row>
    <row r="119" spans="1:5" ht="12" customHeight="1" x14ac:dyDescent="0.2">
      <c r="A119" s="543" t="s">
        <v>457</v>
      </c>
      <c r="B119" s="381" t="s">
        <v>458</v>
      </c>
      <c r="C119" s="385"/>
      <c r="D119" s="385"/>
      <c r="E119" s="385"/>
    </row>
    <row r="120" spans="1:5" ht="12" customHeight="1" thickBot="1" x14ac:dyDescent="0.25">
      <c r="A120" s="552" t="s">
        <v>459</v>
      </c>
      <c r="B120" s="381" t="s">
        <v>460</v>
      </c>
      <c r="C120" s="387"/>
      <c r="D120" s="387"/>
      <c r="E120" s="387"/>
    </row>
    <row r="121" spans="1:5" ht="12" customHeight="1" thickBot="1" x14ac:dyDescent="0.25">
      <c r="A121" s="374" t="s">
        <v>9</v>
      </c>
      <c r="B121" s="377" t="s">
        <v>461</v>
      </c>
      <c r="C121" s="395">
        <f>+C122+C123</f>
        <v>0</v>
      </c>
      <c r="D121" s="395">
        <f>+D122+D123</f>
        <v>0</v>
      </c>
      <c r="E121" s="395">
        <f>+E122+E123</f>
        <v>0</v>
      </c>
    </row>
    <row r="122" spans="1:5" ht="12" customHeight="1" x14ac:dyDescent="0.2">
      <c r="A122" s="543" t="s">
        <v>62</v>
      </c>
      <c r="B122" s="358" t="s">
        <v>47</v>
      </c>
      <c r="C122" s="525"/>
      <c r="D122" s="525"/>
      <c r="E122" s="525"/>
    </row>
    <row r="123" spans="1:5" ht="12" customHeight="1" thickBot="1" x14ac:dyDescent="0.25">
      <c r="A123" s="545" t="s">
        <v>63</v>
      </c>
      <c r="B123" s="361" t="s">
        <v>48</v>
      </c>
      <c r="C123" s="526"/>
      <c r="D123" s="526"/>
      <c r="E123" s="526"/>
    </row>
    <row r="124" spans="1:5" ht="12" customHeight="1" thickBot="1" x14ac:dyDescent="0.25">
      <c r="A124" s="374" t="s">
        <v>10</v>
      </c>
      <c r="B124" s="377" t="s">
        <v>462</v>
      </c>
      <c r="C124" s="395">
        <f>+C91+C107+C121</f>
        <v>0</v>
      </c>
      <c r="D124" s="395">
        <f>+D91+D107+D121</f>
        <v>0</v>
      </c>
      <c r="E124" s="395">
        <f>+E91+E107+E121</f>
        <v>0</v>
      </c>
    </row>
    <row r="125" spans="1:5" ht="12" customHeight="1" thickBot="1" x14ac:dyDescent="0.25">
      <c r="A125" s="374" t="s">
        <v>11</v>
      </c>
      <c r="B125" s="377" t="s">
        <v>567</v>
      </c>
      <c r="C125" s="395">
        <f>+C126+C127+C128</f>
        <v>0</v>
      </c>
      <c r="D125" s="395">
        <f>+D126+D127+D128</f>
        <v>0</v>
      </c>
      <c r="E125" s="395">
        <f>+E126+E127+E128</f>
        <v>0</v>
      </c>
    </row>
    <row r="126" spans="1:5" ht="12" customHeight="1" x14ac:dyDescent="0.2">
      <c r="A126" s="543" t="s">
        <v>66</v>
      </c>
      <c r="B126" s="358" t="s">
        <v>464</v>
      </c>
      <c r="C126" s="385"/>
      <c r="D126" s="385"/>
      <c r="E126" s="385"/>
    </row>
    <row r="127" spans="1:5" ht="12" customHeight="1" x14ac:dyDescent="0.2">
      <c r="A127" s="543" t="s">
        <v>67</v>
      </c>
      <c r="B127" s="358" t="s">
        <v>465</v>
      </c>
      <c r="C127" s="385"/>
      <c r="D127" s="385"/>
      <c r="E127" s="385"/>
    </row>
    <row r="128" spans="1:5" ht="12" customHeight="1" thickBot="1" x14ac:dyDescent="0.25">
      <c r="A128" s="552" t="s">
        <v>68</v>
      </c>
      <c r="B128" s="356" t="s">
        <v>466</v>
      </c>
      <c r="C128" s="385"/>
      <c r="D128" s="385"/>
      <c r="E128" s="385"/>
    </row>
    <row r="129" spans="1:11" ht="12" customHeight="1" thickBot="1" x14ac:dyDescent="0.25">
      <c r="A129" s="374" t="s">
        <v>12</v>
      </c>
      <c r="B129" s="377" t="s">
        <v>467</v>
      </c>
      <c r="C129" s="395">
        <f>+C130+C131+C132+C133</f>
        <v>0</v>
      </c>
      <c r="D129" s="395">
        <f>+D130+D131+D132+D133</f>
        <v>0</v>
      </c>
      <c r="E129" s="395">
        <f>+E130+E131+E132+E133</f>
        <v>0</v>
      </c>
    </row>
    <row r="130" spans="1:11" ht="12" customHeight="1" x14ac:dyDescent="0.2">
      <c r="A130" s="543" t="s">
        <v>69</v>
      </c>
      <c r="B130" s="358" t="s">
        <v>468</v>
      </c>
      <c r="C130" s="385"/>
      <c r="D130" s="385"/>
      <c r="E130" s="385"/>
    </row>
    <row r="131" spans="1:11" ht="12" customHeight="1" x14ac:dyDescent="0.2">
      <c r="A131" s="543" t="s">
        <v>70</v>
      </c>
      <c r="B131" s="358" t="s">
        <v>469</v>
      </c>
      <c r="C131" s="385"/>
      <c r="D131" s="385"/>
      <c r="E131" s="385"/>
    </row>
    <row r="132" spans="1:11" ht="12" customHeight="1" x14ac:dyDescent="0.2">
      <c r="A132" s="543" t="s">
        <v>364</v>
      </c>
      <c r="B132" s="358" t="s">
        <v>470</v>
      </c>
      <c r="C132" s="385"/>
      <c r="D132" s="385"/>
      <c r="E132" s="385"/>
    </row>
    <row r="133" spans="1:11" s="332" customFormat="1" ht="12" customHeight="1" thickBot="1" x14ac:dyDescent="0.25">
      <c r="A133" s="552" t="s">
        <v>366</v>
      </c>
      <c r="B133" s="356" t="s">
        <v>471</v>
      </c>
      <c r="C133" s="385"/>
      <c r="D133" s="385"/>
      <c r="E133" s="385"/>
    </row>
    <row r="134" spans="1:11" ht="13.5" thickBot="1" x14ac:dyDescent="0.25">
      <c r="A134" s="374" t="s">
        <v>13</v>
      </c>
      <c r="B134" s="377" t="s">
        <v>688</v>
      </c>
      <c r="C134" s="527">
        <f>+C135+C136+C138+C139+C137</f>
        <v>0</v>
      </c>
      <c r="D134" s="527">
        <f>+D135+D136+D138+D139+D137</f>
        <v>0</v>
      </c>
      <c r="E134" s="527">
        <f>+E135+E136+E138+E139+E137</f>
        <v>0</v>
      </c>
      <c r="K134" s="506"/>
    </row>
    <row r="135" spans="1:11" x14ac:dyDescent="0.2">
      <c r="A135" s="543" t="s">
        <v>71</v>
      </c>
      <c r="B135" s="358" t="s">
        <v>473</v>
      </c>
      <c r="C135" s="385"/>
      <c r="D135" s="385"/>
      <c r="E135" s="385"/>
    </row>
    <row r="136" spans="1:11" ht="12" customHeight="1" x14ac:dyDescent="0.2">
      <c r="A136" s="543" t="s">
        <v>72</v>
      </c>
      <c r="B136" s="358" t="s">
        <v>474</v>
      </c>
      <c r="C136" s="385"/>
      <c r="D136" s="385"/>
      <c r="E136" s="385"/>
    </row>
    <row r="137" spans="1:11" ht="12" customHeight="1" x14ac:dyDescent="0.2">
      <c r="A137" s="543" t="s">
        <v>373</v>
      </c>
      <c r="B137" s="358" t="s">
        <v>687</v>
      </c>
      <c r="C137" s="385"/>
      <c r="D137" s="385"/>
      <c r="E137" s="385"/>
    </row>
    <row r="138" spans="1:11" s="332" customFormat="1" ht="12" customHeight="1" x14ac:dyDescent="0.2">
      <c r="A138" s="543" t="s">
        <v>375</v>
      </c>
      <c r="B138" s="358" t="s">
        <v>475</v>
      </c>
      <c r="C138" s="385"/>
      <c r="D138" s="385"/>
      <c r="E138" s="385"/>
    </row>
    <row r="139" spans="1:11" s="332" customFormat="1" ht="12" customHeight="1" thickBot="1" x14ac:dyDescent="0.25">
      <c r="A139" s="552" t="s">
        <v>686</v>
      </c>
      <c r="B139" s="356" t="s">
        <v>476</v>
      </c>
      <c r="C139" s="385"/>
      <c r="D139" s="385"/>
      <c r="E139" s="385"/>
    </row>
    <row r="140" spans="1:11" s="332" customFormat="1" ht="12" customHeight="1" thickBot="1" x14ac:dyDescent="0.25">
      <c r="A140" s="374" t="s">
        <v>14</v>
      </c>
      <c r="B140" s="377" t="s">
        <v>568</v>
      </c>
      <c r="C140" s="529">
        <f>+C141+C142+C143+C144</f>
        <v>0</v>
      </c>
      <c r="D140" s="529">
        <f>+D141+D142+D143+D144</f>
        <v>0</v>
      </c>
      <c r="E140" s="529">
        <f>+E141+E142+E143+E144</f>
        <v>0</v>
      </c>
    </row>
    <row r="141" spans="1:11" s="332" customFormat="1" ht="12" customHeight="1" x14ac:dyDescent="0.2">
      <c r="A141" s="543" t="s">
        <v>133</v>
      </c>
      <c r="B141" s="358" t="s">
        <v>478</v>
      </c>
      <c r="C141" s="385"/>
      <c r="D141" s="385"/>
      <c r="E141" s="385"/>
    </row>
    <row r="142" spans="1:11" s="332" customFormat="1" ht="12" customHeight="1" x14ac:dyDescent="0.2">
      <c r="A142" s="543" t="s">
        <v>134</v>
      </c>
      <c r="B142" s="358" t="s">
        <v>479</v>
      </c>
      <c r="C142" s="385"/>
      <c r="D142" s="385"/>
      <c r="E142" s="385"/>
    </row>
    <row r="143" spans="1:11" s="332" customFormat="1" ht="12" customHeight="1" x14ac:dyDescent="0.2">
      <c r="A143" s="543" t="s">
        <v>163</v>
      </c>
      <c r="B143" s="358" t="s">
        <v>480</v>
      </c>
      <c r="C143" s="385"/>
      <c r="D143" s="385"/>
      <c r="E143" s="385"/>
    </row>
    <row r="144" spans="1:11" ht="12.75" customHeight="1" thickBot="1" x14ac:dyDescent="0.25">
      <c r="A144" s="543" t="s">
        <v>381</v>
      </c>
      <c r="B144" s="358" t="s">
        <v>481</v>
      </c>
      <c r="C144" s="385"/>
      <c r="D144" s="385"/>
      <c r="E144" s="385"/>
    </row>
    <row r="145" spans="1:5" ht="12" customHeight="1" thickBot="1" x14ac:dyDescent="0.25">
      <c r="A145" s="374" t="s">
        <v>15</v>
      </c>
      <c r="B145" s="377" t="s">
        <v>482</v>
      </c>
      <c r="C145" s="542">
        <f>+C125+C129+C134+C140</f>
        <v>0</v>
      </c>
      <c r="D145" s="542">
        <f>+D125+D129+D134+D140</f>
        <v>0</v>
      </c>
      <c r="E145" s="542">
        <f>+E125+E129+E134+E140</f>
        <v>0</v>
      </c>
    </row>
    <row r="146" spans="1:5" ht="15" customHeight="1" thickBot="1" x14ac:dyDescent="0.25">
      <c r="A146" s="554" t="s">
        <v>16</v>
      </c>
      <c r="B146" s="397" t="s">
        <v>483</v>
      </c>
      <c r="C146" s="542">
        <f>+C124+C145</f>
        <v>0</v>
      </c>
      <c r="D146" s="542">
        <f>+D124+D145</f>
        <v>0</v>
      </c>
      <c r="E146" s="542">
        <f>+E124+E145</f>
        <v>0</v>
      </c>
    </row>
    <row r="147" spans="1:5" ht="13.5" thickBot="1" x14ac:dyDescent="0.25">
      <c r="A147" s="41"/>
      <c r="B147" s="42"/>
      <c r="C147" s="43"/>
      <c r="D147" s="43"/>
      <c r="E147" s="43"/>
    </row>
    <row r="148" spans="1:5" ht="15" customHeight="1" thickBot="1" x14ac:dyDescent="0.25">
      <c r="A148" s="519" t="s">
        <v>689</v>
      </c>
      <c r="B148" s="520"/>
      <c r="C148" s="112"/>
      <c r="D148" s="113"/>
      <c r="E148" s="110"/>
    </row>
    <row r="149" spans="1:5" ht="14.25" customHeight="1" thickBot="1" x14ac:dyDescent="0.25">
      <c r="A149" s="519" t="s">
        <v>151</v>
      </c>
      <c r="B149" s="520"/>
      <c r="C149" s="112"/>
      <c r="D149" s="113"/>
      <c r="E149" s="110"/>
    </row>
  </sheetData>
  <sheetProtection sheet="1" objects="1" scenarios="1" formatCells="0"/>
  <mergeCells count="4">
    <mergeCell ref="B2:D2"/>
    <mergeCell ref="B3:D3"/>
    <mergeCell ref="A7:E7"/>
    <mergeCell ref="A90:E90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58" orientation="portrait" verticalDpi="300" r:id="rId1"/>
  <headerFooter alignWithMargins="0"/>
  <rowBreaks count="1" manualBreakCount="1">
    <brk id="87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K149"/>
  <sheetViews>
    <sheetView view="pageBreakPreview" zoomScaleNormal="100" zoomScaleSheetLayoutView="100" workbookViewId="0">
      <selection activeCell="E134" sqref="E134"/>
    </sheetView>
  </sheetViews>
  <sheetFormatPr defaultRowHeight="12.75" x14ac:dyDescent="0.2"/>
  <cols>
    <col min="1" max="1" width="14.83203125" style="534" customWidth="1"/>
    <col min="2" max="2" width="65.33203125" style="535" customWidth="1"/>
    <col min="3" max="5" width="17" style="536" customWidth="1"/>
    <col min="6" max="16384" width="9.33203125" style="31"/>
  </cols>
  <sheetData>
    <row r="1" spans="1:5" s="510" customFormat="1" ht="16.5" customHeight="1" thickBot="1" x14ac:dyDescent="0.25">
      <c r="A1" s="509"/>
      <c r="B1" s="511"/>
      <c r="C1" s="556"/>
      <c r="D1" s="521"/>
      <c r="E1" s="556" t="str">
        <f>+CONCATENATE("6.4. melléklet a ……/",LEFT(ÖSSZEFÜGGÉSEK!A4,4)+1,". (……) önkormányzati rendelethez")</f>
        <v>6.4. melléklet a ……/2021. (……) önkormányzati rendelethez</v>
      </c>
    </row>
    <row r="2" spans="1:5" s="557" customFormat="1" ht="15.75" customHeight="1" x14ac:dyDescent="0.2">
      <c r="A2" s="537" t="s">
        <v>54</v>
      </c>
      <c r="B2" s="765" t="s">
        <v>158</v>
      </c>
      <c r="C2" s="766"/>
      <c r="D2" s="767"/>
      <c r="E2" s="530" t="s">
        <v>41</v>
      </c>
    </row>
    <row r="3" spans="1:5" s="557" customFormat="1" ht="24.75" thickBot="1" x14ac:dyDescent="0.25">
      <c r="A3" s="555" t="s">
        <v>563</v>
      </c>
      <c r="B3" s="768" t="s">
        <v>693</v>
      </c>
      <c r="C3" s="769"/>
      <c r="D3" s="770"/>
      <c r="E3" s="505" t="s">
        <v>51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59" customFormat="1" ht="12" customHeight="1" thickBot="1" x14ac:dyDescent="0.25">
      <c r="A8" s="374" t="s">
        <v>7</v>
      </c>
      <c r="B8" s="370" t="s">
        <v>314</v>
      </c>
      <c r="C8" s="401">
        <f>SUM(C9:C14)</f>
        <v>0</v>
      </c>
      <c r="D8" s="401">
        <f>SUM(D9:D14)</f>
        <v>0</v>
      </c>
      <c r="E8" s="384">
        <f>SUM(E9:E14)</f>
        <v>0</v>
      </c>
    </row>
    <row r="9" spans="1:5" s="533" customFormat="1" ht="12" customHeight="1" x14ac:dyDescent="0.2">
      <c r="A9" s="543" t="s">
        <v>73</v>
      </c>
      <c r="B9" s="412" t="s">
        <v>315</v>
      </c>
      <c r="C9" s="403"/>
      <c r="D9" s="403"/>
      <c r="E9" s="386"/>
    </row>
    <row r="10" spans="1:5" s="560" customFormat="1" ht="12" customHeight="1" x14ac:dyDescent="0.2">
      <c r="A10" s="544" t="s">
        <v>74</v>
      </c>
      <c r="B10" s="413" t="s">
        <v>316</v>
      </c>
      <c r="C10" s="402"/>
      <c r="D10" s="402"/>
      <c r="E10" s="385"/>
    </row>
    <row r="11" spans="1:5" s="560" customFormat="1" ht="12" customHeight="1" x14ac:dyDescent="0.2">
      <c r="A11" s="544" t="s">
        <v>75</v>
      </c>
      <c r="B11" s="413" t="s">
        <v>317</v>
      </c>
      <c r="C11" s="402"/>
      <c r="D11" s="402"/>
      <c r="E11" s="385"/>
    </row>
    <row r="12" spans="1:5" s="560" customFormat="1" ht="12" customHeight="1" x14ac:dyDescent="0.2">
      <c r="A12" s="544" t="s">
        <v>76</v>
      </c>
      <c r="B12" s="413" t="s">
        <v>318</v>
      </c>
      <c r="C12" s="402"/>
      <c r="D12" s="402"/>
      <c r="E12" s="385"/>
    </row>
    <row r="13" spans="1:5" s="560" customFormat="1" ht="12" customHeight="1" x14ac:dyDescent="0.2">
      <c r="A13" s="544" t="s">
        <v>109</v>
      </c>
      <c r="B13" s="413" t="s">
        <v>319</v>
      </c>
      <c r="C13" s="402"/>
      <c r="D13" s="402"/>
      <c r="E13" s="385"/>
    </row>
    <row r="14" spans="1:5" s="533" customFormat="1" ht="12" customHeight="1" thickBot="1" x14ac:dyDescent="0.25">
      <c r="A14" s="545" t="s">
        <v>77</v>
      </c>
      <c r="B14" s="414" t="s">
        <v>320</v>
      </c>
      <c r="C14" s="404"/>
      <c r="D14" s="404"/>
      <c r="E14" s="387"/>
    </row>
    <row r="15" spans="1:5" s="533" customFormat="1" ht="12" customHeight="1" thickBot="1" x14ac:dyDescent="0.25">
      <c r="A15" s="374" t="s">
        <v>8</v>
      </c>
      <c r="B15" s="391" t="s">
        <v>321</v>
      </c>
      <c r="C15" s="401">
        <f>SUM(C16:C20)</f>
        <v>0</v>
      </c>
      <c r="D15" s="401">
        <f>SUM(D16:D20)</f>
        <v>0</v>
      </c>
      <c r="E15" s="384">
        <f>SUM(E16:E20)</f>
        <v>0</v>
      </c>
    </row>
    <row r="16" spans="1:5" s="533" customFormat="1" ht="12" customHeight="1" x14ac:dyDescent="0.2">
      <c r="A16" s="543" t="s">
        <v>79</v>
      </c>
      <c r="B16" s="412" t="s">
        <v>322</v>
      </c>
      <c r="C16" s="403"/>
      <c r="D16" s="403"/>
      <c r="E16" s="386"/>
    </row>
    <row r="17" spans="1:5" s="533" customFormat="1" ht="12" customHeight="1" x14ac:dyDescent="0.2">
      <c r="A17" s="544" t="s">
        <v>80</v>
      </c>
      <c r="B17" s="413" t="s">
        <v>323</v>
      </c>
      <c r="C17" s="402"/>
      <c r="D17" s="402"/>
      <c r="E17" s="385"/>
    </row>
    <row r="18" spans="1:5" s="533" customFormat="1" ht="12" customHeight="1" x14ac:dyDescent="0.2">
      <c r="A18" s="544" t="s">
        <v>81</v>
      </c>
      <c r="B18" s="413" t="s">
        <v>324</v>
      </c>
      <c r="C18" s="402"/>
      <c r="D18" s="402"/>
      <c r="E18" s="385"/>
    </row>
    <row r="19" spans="1:5" s="533" customFormat="1" ht="12" customHeight="1" x14ac:dyDescent="0.2">
      <c r="A19" s="544" t="s">
        <v>82</v>
      </c>
      <c r="B19" s="413" t="s">
        <v>325</v>
      </c>
      <c r="C19" s="402"/>
      <c r="D19" s="402"/>
      <c r="E19" s="385"/>
    </row>
    <row r="20" spans="1:5" s="533" customFormat="1" ht="12" customHeight="1" x14ac:dyDescent="0.2">
      <c r="A20" s="544" t="s">
        <v>83</v>
      </c>
      <c r="B20" s="413" t="s">
        <v>326</v>
      </c>
      <c r="C20" s="402"/>
      <c r="D20" s="402"/>
      <c r="E20" s="385"/>
    </row>
    <row r="21" spans="1:5" s="560" customFormat="1" ht="12" customHeight="1" thickBot="1" x14ac:dyDescent="0.25">
      <c r="A21" s="545" t="s">
        <v>90</v>
      </c>
      <c r="B21" s="414" t="s">
        <v>327</v>
      </c>
      <c r="C21" s="404"/>
      <c r="D21" s="404"/>
      <c r="E21" s="387"/>
    </row>
    <row r="22" spans="1:5" s="560" customFormat="1" ht="12" customHeight="1" thickBot="1" x14ac:dyDescent="0.25">
      <c r="A22" s="374" t="s">
        <v>9</v>
      </c>
      <c r="B22" s="370" t="s">
        <v>328</v>
      </c>
      <c r="C22" s="401">
        <f>SUM(C23:C27)</f>
        <v>0</v>
      </c>
      <c r="D22" s="401">
        <f>SUM(D23:D27)</f>
        <v>0</v>
      </c>
      <c r="E22" s="384">
        <f>SUM(E23:E27)</f>
        <v>0</v>
      </c>
    </row>
    <row r="23" spans="1:5" s="560" customFormat="1" ht="12" customHeight="1" x14ac:dyDescent="0.2">
      <c r="A23" s="543" t="s">
        <v>62</v>
      </c>
      <c r="B23" s="412" t="s">
        <v>329</v>
      </c>
      <c r="C23" s="403"/>
      <c r="D23" s="403"/>
      <c r="E23" s="386"/>
    </row>
    <row r="24" spans="1:5" s="533" customFormat="1" ht="12" customHeight="1" x14ac:dyDescent="0.2">
      <c r="A24" s="544" t="s">
        <v>63</v>
      </c>
      <c r="B24" s="413" t="s">
        <v>330</v>
      </c>
      <c r="C24" s="402"/>
      <c r="D24" s="402"/>
      <c r="E24" s="385"/>
    </row>
    <row r="25" spans="1:5" s="560" customFormat="1" ht="12" customHeight="1" x14ac:dyDescent="0.2">
      <c r="A25" s="544" t="s">
        <v>64</v>
      </c>
      <c r="B25" s="413" t="s">
        <v>331</v>
      </c>
      <c r="C25" s="402"/>
      <c r="D25" s="402"/>
      <c r="E25" s="385"/>
    </row>
    <row r="26" spans="1:5" s="560" customFormat="1" ht="12" customHeight="1" x14ac:dyDescent="0.2">
      <c r="A26" s="544" t="s">
        <v>65</v>
      </c>
      <c r="B26" s="413" t="s">
        <v>332</v>
      </c>
      <c r="C26" s="402"/>
      <c r="D26" s="402"/>
      <c r="E26" s="385"/>
    </row>
    <row r="27" spans="1:5" s="560" customFormat="1" ht="12" customHeight="1" x14ac:dyDescent="0.2">
      <c r="A27" s="544" t="s">
        <v>123</v>
      </c>
      <c r="B27" s="413" t="s">
        <v>333</v>
      </c>
      <c r="C27" s="402"/>
      <c r="D27" s="402"/>
      <c r="E27" s="385"/>
    </row>
    <row r="28" spans="1:5" s="560" customFormat="1" ht="12" customHeight="1" thickBot="1" x14ac:dyDescent="0.25">
      <c r="A28" s="545" t="s">
        <v>124</v>
      </c>
      <c r="B28" s="414" t="s">
        <v>334</v>
      </c>
      <c r="C28" s="404"/>
      <c r="D28" s="404"/>
      <c r="E28" s="387"/>
    </row>
    <row r="29" spans="1:5" s="560" customFormat="1" ht="12" customHeight="1" thickBot="1" x14ac:dyDescent="0.25">
      <c r="A29" s="374" t="s">
        <v>125</v>
      </c>
      <c r="B29" s="370" t="s">
        <v>335</v>
      </c>
      <c r="C29" s="407">
        <f>+C30+C33+C34+C35</f>
        <v>0</v>
      </c>
      <c r="D29" s="407">
        <f>+D30+D33+D34+D35</f>
        <v>0</v>
      </c>
      <c r="E29" s="420">
        <f>+E30+E33+E34+E35</f>
        <v>0</v>
      </c>
    </row>
    <row r="30" spans="1:5" s="560" customFormat="1" ht="12" customHeight="1" x14ac:dyDescent="0.2">
      <c r="A30" s="543" t="s">
        <v>336</v>
      </c>
      <c r="B30" s="412" t="s">
        <v>337</v>
      </c>
      <c r="C30" s="422">
        <f>+C31+C32</f>
        <v>0</v>
      </c>
      <c r="D30" s="422">
        <f>+D31+D32</f>
        <v>0</v>
      </c>
      <c r="E30" s="421">
        <f>+E31+E32</f>
        <v>0</v>
      </c>
    </row>
    <row r="31" spans="1:5" s="560" customFormat="1" ht="12" customHeight="1" x14ac:dyDescent="0.2">
      <c r="A31" s="544" t="s">
        <v>338</v>
      </c>
      <c r="B31" s="413" t="s">
        <v>339</v>
      </c>
      <c r="C31" s="402"/>
      <c r="D31" s="402"/>
      <c r="E31" s="385"/>
    </row>
    <row r="32" spans="1:5" s="560" customFormat="1" ht="12" customHeight="1" x14ac:dyDescent="0.2">
      <c r="A32" s="544" t="s">
        <v>340</v>
      </c>
      <c r="B32" s="413" t="s">
        <v>341</v>
      </c>
      <c r="C32" s="402"/>
      <c r="D32" s="402"/>
      <c r="E32" s="385"/>
    </row>
    <row r="33" spans="1:5" s="560" customFormat="1" ht="12" customHeight="1" x14ac:dyDescent="0.2">
      <c r="A33" s="544" t="s">
        <v>342</v>
      </c>
      <c r="B33" s="413" t="s">
        <v>343</v>
      </c>
      <c r="C33" s="402"/>
      <c r="D33" s="402"/>
      <c r="E33" s="385"/>
    </row>
    <row r="34" spans="1:5" s="560" customFormat="1" ht="12" customHeight="1" x14ac:dyDescent="0.2">
      <c r="A34" s="544" t="s">
        <v>344</v>
      </c>
      <c r="B34" s="413" t="s">
        <v>345</v>
      </c>
      <c r="C34" s="402"/>
      <c r="D34" s="402"/>
      <c r="E34" s="385"/>
    </row>
    <row r="35" spans="1:5" s="560" customFormat="1" ht="12" customHeight="1" thickBot="1" x14ac:dyDescent="0.25">
      <c r="A35" s="545" t="s">
        <v>346</v>
      </c>
      <c r="B35" s="414" t="s">
        <v>347</v>
      </c>
      <c r="C35" s="404"/>
      <c r="D35" s="404"/>
      <c r="E35" s="387"/>
    </row>
    <row r="36" spans="1:5" s="560" customFormat="1" ht="12" customHeight="1" thickBot="1" x14ac:dyDescent="0.25">
      <c r="A36" s="374" t="s">
        <v>11</v>
      </c>
      <c r="B36" s="370" t="s">
        <v>348</v>
      </c>
      <c r="C36" s="401">
        <f>SUM(C37:C46)</f>
        <v>0</v>
      </c>
      <c r="D36" s="401">
        <f>SUM(D37:D46)</f>
        <v>0</v>
      </c>
      <c r="E36" s="384">
        <f>SUM(E37:E46)</f>
        <v>0</v>
      </c>
    </row>
    <row r="37" spans="1:5" s="560" customFormat="1" ht="12" customHeight="1" x14ac:dyDescent="0.2">
      <c r="A37" s="543" t="s">
        <v>66</v>
      </c>
      <c r="B37" s="412" t="s">
        <v>349</v>
      </c>
      <c r="C37" s="403"/>
      <c r="D37" s="403"/>
      <c r="E37" s="386"/>
    </row>
    <row r="38" spans="1:5" s="560" customFormat="1" ht="12" customHeight="1" x14ac:dyDescent="0.2">
      <c r="A38" s="544" t="s">
        <v>67</v>
      </c>
      <c r="B38" s="413" t="s">
        <v>350</v>
      </c>
      <c r="C38" s="402"/>
      <c r="D38" s="402"/>
      <c r="E38" s="385"/>
    </row>
    <row r="39" spans="1:5" s="560" customFormat="1" ht="12" customHeight="1" x14ac:dyDescent="0.2">
      <c r="A39" s="544" t="s">
        <v>68</v>
      </c>
      <c r="B39" s="413" t="s">
        <v>351</v>
      </c>
      <c r="C39" s="402"/>
      <c r="D39" s="402"/>
      <c r="E39" s="385"/>
    </row>
    <row r="40" spans="1:5" s="560" customFormat="1" ht="12" customHeight="1" x14ac:dyDescent="0.2">
      <c r="A40" s="544" t="s">
        <v>127</v>
      </c>
      <c r="B40" s="413" t="s">
        <v>352</v>
      </c>
      <c r="C40" s="402"/>
      <c r="D40" s="402"/>
      <c r="E40" s="385"/>
    </row>
    <row r="41" spans="1:5" s="560" customFormat="1" ht="12" customHeight="1" x14ac:dyDescent="0.2">
      <c r="A41" s="544" t="s">
        <v>128</v>
      </c>
      <c r="B41" s="413" t="s">
        <v>353</v>
      </c>
      <c r="C41" s="402"/>
      <c r="D41" s="402"/>
      <c r="E41" s="385"/>
    </row>
    <row r="42" spans="1:5" s="560" customFormat="1" ht="12" customHeight="1" x14ac:dyDescent="0.2">
      <c r="A42" s="544" t="s">
        <v>129</v>
      </c>
      <c r="B42" s="413" t="s">
        <v>354</v>
      </c>
      <c r="C42" s="402"/>
      <c r="D42" s="402"/>
      <c r="E42" s="385"/>
    </row>
    <row r="43" spans="1:5" s="560" customFormat="1" ht="12" customHeight="1" x14ac:dyDescent="0.2">
      <c r="A43" s="544" t="s">
        <v>130</v>
      </c>
      <c r="B43" s="413" t="s">
        <v>355</v>
      </c>
      <c r="C43" s="402"/>
      <c r="D43" s="402"/>
      <c r="E43" s="385"/>
    </row>
    <row r="44" spans="1:5" s="560" customFormat="1" ht="12" customHeight="1" x14ac:dyDescent="0.2">
      <c r="A44" s="544" t="s">
        <v>131</v>
      </c>
      <c r="B44" s="413" t="s">
        <v>356</v>
      </c>
      <c r="C44" s="402"/>
      <c r="D44" s="402"/>
      <c r="E44" s="385"/>
    </row>
    <row r="45" spans="1:5" s="560" customFormat="1" ht="12" customHeight="1" x14ac:dyDescent="0.2">
      <c r="A45" s="544" t="s">
        <v>357</v>
      </c>
      <c r="B45" s="413" t="s">
        <v>358</v>
      </c>
      <c r="C45" s="405"/>
      <c r="D45" s="405"/>
      <c r="E45" s="388"/>
    </row>
    <row r="46" spans="1:5" s="533" customFormat="1" ht="12" customHeight="1" thickBot="1" x14ac:dyDescent="0.25">
      <c r="A46" s="545" t="s">
        <v>359</v>
      </c>
      <c r="B46" s="414" t="s">
        <v>360</v>
      </c>
      <c r="C46" s="406"/>
      <c r="D46" s="406"/>
      <c r="E46" s="389"/>
    </row>
    <row r="47" spans="1:5" s="560" customFormat="1" ht="12" customHeight="1" thickBot="1" x14ac:dyDescent="0.25">
      <c r="A47" s="374" t="s">
        <v>12</v>
      </c>
      <c r="B47" s="370" t="s">
        <v>361</v>
      </c>
      <c r="C47" s="401">
        <f>SUM(C48:C52)</f>
        <v>0</v>
      </c>
      <c r="D47" s="401">
        <f>SUM(D48:D52)</f>
        <v>0</v>
      </c>
      <c r="E47" s="384">
        <f>SUM(E48:E52)</f>
        <v>0</v>
      </c>
    </row>
    <row r="48" spans="1:5" s="560" customFormat="1" ht="12" customHeight="1" x14ac:dyDescent="0.2">
      <c r="A48" s="543" t="s">
        <v>69</v>
      </c>
      <c r="B48" s="412" t="s">
        <v>362</v>
      </c>
      <c r="C48" s="424"/>
      <c r="D48" s="424"/>
      <c r="E48" s="390"/>
    </row>
    <row r="49" spans="1:5" s="560" customFormat="1" ht="12" customHeight="1" x14ac:dyDescent="0.2">
      <c r="A49" s="544" t="s">
        <v>70</v>
      </c>
      <c r="B49" s="413" t="s">
        <v>363</v>
      </c>
      <c r="C49" s="405"/>
      <c r="D49" s="405"/>
      <c r="E49" s="388"/>
    </row>
    <row r="50" spans="1:5" s="560" customFormat="1" ht="12" customHeight="1" x14ac:dyDescent="0.2">
      <c r="A50" s="544" t="s">
        <v>364</v>
      </c>
      <c r="B50" s="413" t="s">
        <v>365</v>
      </c>
      <c r="C50" s="405"/>
      <c r="D50" s="405"/>
      <c r="E50" s="388"/>
    </row>
    <row r="51" spans="1:5" s="560" customFormat="1" ht="12" customHeight="1" x14ac:dyDescent="0.2">
      <c r="A51" s="544" t="s">
        <v>366</v>
      </c>
      <c r="B51" s="413" t="s">
        <v>367</v>
      </c>
      <c r="C51" s="405"/>
      <c r="D51" s="405"/>
      <c r="E51" s="388"/>
    </row>
    <row r="52" spans="1:5" s="560" customFormat="1" ht="12" customHeight="1" thickBot="1" x14ac:dyDescent="0.25">
      <c r="A52" s="545" t="s">
        <v>368</v>
      </c>
      <c r="B52" s="414" t="s">
        <v>369</v>
      </c>
      <c r="C52" s="406"/>
      <c r="D52" s="406"/>
      <c r="E52" s="389"/>
    </row>
    <row r="53" spans="1:5" s="560" customFormat="1" ht="12" customHeight="1" thickBot="1" x14ac:dyDescent="0.25">
      <c r="A53" s="374" t="s">
        <v>132</v>
      </c>
      <c r="B53" s="370" t="s">
        <v>370</v>
      </c>
      <c r="C53" s="401">
        <f>SUM(C54:C56)</f>
        <v>0</v>
      </c>
      <c r="D53" s="401">
        <f>SUM(D54:D56)</f>
        <v>0</v>
      </c>
      <c r="E53" s="384">
        <f>SUM(E54:E56)</f>
        <v>0</v>
      </c>
    </row>
    <row r="54" spans="1:5" s="533" customFormat="1" ht="12" customHeight="1" x14ac:dyDescent="0.2">
      <c r="A54" s="543" t="s">
        <v>71</v>
      </c>
      <c r="B54" s="412" t="s">
        <v>371</v>
      </c>
      <c r="C54" s="403"/>
      <c r="D54" s="403"/>
      <c r="E54" s="386"/>
    </row>
    <row r="55" spans="1:5" s="533" customFormat="1" ht="12" customHeight="1" x14ac:dyDescent="0.2">
      <c r="A55" s="544" t="s">
        <v>72</v>
      </c>
      <c r="B55" s="413" t="s">
        <v>372</v>
      </c>
      <c r="C55" s="402"/>
      <c r="D55" s="402"/>
      <c r="E55" s="385"/>
    </row>
    <row r="56" spans="1:5" s="533" customFormat="1" ht="12" customHeight="1" x14ac:dyDescent="0.2">
      <c r="A56" s="544" t="s">
        <v>373</v>
      </c>
      <c r="B56" s="413" t="s">
        <v>374</v>
      </c>
      <c r="C56" s="402"/>
      <c r="D56" s="402"/>
      <c r="E56" s="385"/>
    </row>
    <row r="57" spans="1:5" s="533" customFormat="1" ht="12" customHeight="1" thickBot="1" x14ac:dyDescent="0.25">
      <c r="A57" s="545" t="s">
        <v>375</v>
      </c>
      <c r="B57" s="414" t="s">
        <v>376</v>
      </c>
      <c r="C57" s="404"/>
      <c r="D57" s="404"/>
      <c r="E57" s="387"/>
    </row>
    <row r="58" spans="1:5" s="560" customFormat="1" ht="12" customHeight="1" thickBot="1" x14ac:dyDescent="0.25">
      <c r="A58" s="374" t="s">
        <v>14</v>
      </c>
      <c r="B58" s="391" t="s">
        <v>377</v>
      </c>
      <c r="C58" s="401">
        <f>SUM(C59:C61)</f>
        <v>0</v>
      </c>
      <c r="D58" s="401">
        <f>SUM(D59:D61)</f>
        <v>0</v>
      </c>
      <c r="E58" s="384">
        <f>SUM(E59:E61)</f>
        <v>0</v>
      </c>
    </row>
    <row r="59" spans="1:5" s="560" customFormat="1" ht="12" customHeight="1" x14ac:dyDescent="0.2">
      <c r="A59" s="543" t="s">
        <v>133</v>
      </c>
      <c r="B59" s="412" t="s">
        <v>378</v>
      </c>
      <c r="C59" s="405"/>
      <c r="D59" s="405"/>
      <c r="E59" s="388"/>
    </row>
    <row r="60" spans="1:5" s="560" customFormat="1" ht="12" customHeight="1" x14ac:dyDescent="0.2">
      <c r="A60" s="544" t="s">
        <v>134</v>
      </c>
      <c r="B60" s="413" t="s">
        <v>566</v>
      </c>
      <c r="C60" s="405"/>
      <c r="D60" s="405"/>
      <c r="E60" s="388"/>
    </row>
    <row r="61" spans="1:5" s="560" customFormat="1" ht="12" customHeight="1" x14ac:dyDescent="0.2">
      <c r="A61" s="544" t="s">
        <v>163</v>
      </c>
      <c r="B61" s="413" t="s">
        <v>380</v>
      </c>
      <c r="C61" s="405"/>
      <c r="D61" s="405"/>
      <c r="E61" s="388"/>
    </row>
    <row r="62" spans="1:5" s="560" customFormat="1" ht="12" customHeight="1" thickBot="1" x14ac:dyDescent="0.25">
      <c r="A62" s="545" t="s">
        <v>381</v>
      </c>
      <c r="B62" s="414" t="s">
        <v>382</v>
      </c>
      <c r="C62" s="405"/>
      <c r="D62" s="405"/>
      <c r="E62" s="388"/>
    </row>
    <row r="63" spans="1:5" s="560" customFormat="1" ht="12" customHeight="1" thickBot="1" x14ac:dyDescent="0.25">
      <c r="A63" s="374" t="s">
        <v>15</v>
      </c>
      <c r="B63" s="370" t="s">
        <v>383</v>
      </c>
      <c r="C63" s="407">
        <f>+C8+C15+C22+C29+C36+C47+C53+C58</f>
        <v>0</v>
      </c>
      <c r="D63" s="407">
        <f>+D8+D15+D22+D29+D36+D47+D53+D58</f>
        <v>0</v>
      </c>
      <c r="E63" s="420">
        <f>+E8+E15+E22+E29+E36+E47+E53+E58</f>
        <v>0</v>
      </c>
    </row>
    <row r="64" spans="1:5" s="560" customFormat="1" ht="12" customHeight="1" thickBot="1" x14ac:dyDescent="0.2">
      <c r="A64" s="546" t="s">
        <v>564</v>
      </c>
      <c r="B64" s="391" t="s">
        <v>385</v>
      </c>
      <c r="C64" s="401">
        <f>SUM(C65:C67)</f>
        <v>0</v>
      </c>
      <c r="D64" s="401">
        <f>SUM(D65:D67)</f>
        <v>0</v>
      </c>
      <c r="E64" s="384">
        <f>SUM(E65:E67)</f>
        <v>0</v>
      </c>
    </row>
    <row r="65" spans="1:5" s="560" customFormat="1" ht="12" customHeight="1" x14ac:dyDescent="0.2">
      <c r="A65" s="543" t="s">
        <v>386</v>
      </c>
      <c r="B65" s="412" t="s">
        <v>387</v>
      </c>
      <c r="C65" s="405"/>
      <c r="D65" s="405"/>
      <c r="E65" s="388"/>
    </row>
    <row r="66" spans="1:5" s="560" customFormat="1" ht="12" customHeight="1" x14ac:dyDescent="0.2">
      <c r="A66" s="544" t="s">
        <v>388</v>
      </c>
      <c r="B66" s="413" t="s">
        <v>389</v>
      </c>
      <c r="C66" s="405"/>
      <c r="D66" s="405"/>
      <c r="E66" s="388"/>
    </row>
    <row r="67" spans="1:5" s="560" customFormat="1" ht="12" customHeight="1" thickBot="1" x14ac:dyDescent="0.25">
      <c r="A67" s="545" t="s">
        <v>390</v>
      </c>
      <c r="B67" s="539" t="s">
        <v>391</v>
      </c>
      <c r="C67" s="405"/>
      <c r="D67" s="405"/>
      <c r="E67" s="388"/>
    </row>
    <row r="68" spans="1:5" s="560" customFormat="1" ht="12" customHeight="1" thickBot="1" x14ac:dyDescent="0.2">
      <c r="A68" s="546" t="s">
        <v>392</v>
      </c>
      <c r="B68" s="391" t="s">
        <v>393</v>
      </c>
      <c r="C68" s="401">
        <f>SUM(C69:C72)</f>
        <v>0</v>
      </c>
      <c r="D68" s="401">
        <f>SUM(D69:D72)</f>
        <v>0</v>
      </c>
      <c r="E68" s="384">
        <f>SUM(E69:E72)</f>
        <v>0</v>
      </c>
    </row>
    <row r="69" spans="1:5" s="560" customFormat="1" ht="12" customHeight="1" x14ac:dyDescent="0.2">
      <c r="A69" s="543" t="s">
        <v>110</v>
      </c>
      <c r="B69" s="412" t="s">
        <v>394</v>
      </c>
      <c r="C69" s="405"/>
      <c r="D69" s="405"/>
      <c r="E69" s="388"/>
    </row>
    <row r="70" spans="1:5" s="560" customFormat="1" ht="12" customHeight="1" x14ac:dyDescent="0.2">
      <c r="A70" s="544" t="s">
        <v>111</v>
      </c>
      <c r="B70" s="413" t="s">
        <v>395</v>
      </c>
      <c r="C70" s="405"/>
      <c r="D70" s="405"/>
      <c r="E70" s="388"/>
    </row>
    <row r="71" spans="1:5" s="560" customFormat="1" ht="12" customHeight="1" x14ac:dyDescent="0.2">
      <c r="A71" s="544" t="s">
        <v>396</v>
      </c>
      <c r="B71" s="413" t="s">
        <v>397</v>
      </c>
      <c r="C71" s="405"/>
      <c r="D71" s="405"/>
      <c r="E71" s="388"/>
    </row>
    <row r="72" spans="1:5" s="560" customFormat="1" ht="12" customHeight="1" thickBot="1" x14ac:dyDescent="0.25">
      <c r="A72" s="545" t="s">
        <v>398</v>
      </c>
      <c r="B72" s="414" t="s">
        <v>399</v>
      </c>
      <c r="C72" s="405"/>
      <c r="D72" s="405"/>
      <c r="E72" s="388"/>
    </row>
    <row r="73" spans="1:5" s="560" customFormat="1" ht="12" customHeight="1" thickBot="1" x14ac:dyDescent="0.2">
      <c r="A73" s="546" t="s">
        <v>400</v>
      </c>
      <c r="B73" s="391" t="s">
        <v>401</v>
      </c>
      <c r="C73" s="401">
        <f>SUM(C74:C75)</f>
        <v>0</v>
      </c>
      <c r="D73" s="401">
        <f>SUM(D74:D75)</f>
        <v>0</v>
      </c>
      <c r="E73" s="384">
        <f>SUM(E74:E75)</f>
        <v>0</v>
      </c>
    </row>
    <row r="74" spans="1:5" s="560" customFormat="1" ht="12" customHeight="1" x14ac:dyDescent="0.2">
      <c r="A74" s="543" t="s">
        <v>402</v>
      </c>
      <c r="B74" s="412" t="s">
        <v>403</v>
      </c>
      <c r="C74" s="405"/>
      <c r="D74" s="405"/>
      <c r="E74" s="388"/>
    </row>
    <row r="75" spans="1:5" s="560" customFormat="1" ht="12" customHeight="1" thickBot="1" x14ac:dyDescent="0.25">
      <c r="A75" s="545" t="s">
        <v>404</v>
      </c>
      <c r="B75" s="414" t="s">
        <v>405</v>
      </c>
      <c r="C75" s="405"/>
      <c r="D75" s="405"/>
      <c r="E75" s="388"/>
    </row>
    <row r="76" spans="1:5" s="560" customFormat="1" ht="12" customHeight="1" thickBot="1" x14ac:dyDescent="0.2">
      <c r="A76" s="546" t="s">
        <v>406</v>
      </c>
      <c r="B76" s="391" t="s">
        <v>407</v>
      </c>
      <c r="C76" s="401">
        <f>SUM(C77:C79)</f>
        <v>0</v>
      </c>
      <c r="D76" s="401">
        <f>SUM(D77:D79)</f>
        <v>0</v>
      </c>
      <c r="E76" s="384">
        <f>SUM(E77:E79)</f>
        <v>0</v>
      </c>
    </row>
    <row r="77" spans="1:5" s="560" customFormat="1" ht="12" customHeight="1" x14ac:dyDescent="0.2">
      <c r="A77" s="543" t="s">
        <v>408</v>
      </c>
      <c r="B77" s="412" t="s">
        <v>409</v>
      </c>
      <c r="C77" s="405"/>
      <c r="D77" s="405"/>
      <c r="E77" s="388"/>
    </row>
    <row r="78" spans="1:5" s="560" customFormat="1" ht="12" customHeight="1" x14ac:dyDescent="0.2">
      <c r="A78" s="544" t="s">
        <v>410</v>
      </c>
      <c r="B78" s="413" t="s">
        <v>411</v>
      </c>
      <c r="C78" s="405"/>
      <c r="D78" s="405"/>
      <c r="E78" s="388"/>
    </row>
    <row r="79" spans="1:5" s="560" customFormat="1" ht="12" customHeight="1" thickBot="1" x14ac:dyDescent="0.25">
      <c r="A79" s="545" t="s">
        <v>412</v>
      </c>
      <c r="B79" s="414" t="s">
        <v>413</v>
      </c>
      <c r="C79" s="405"/>
      <c r="D79" s="405"/>
      <c r="E79" s="388"/>
    </row>
    <row r="80" spans="1:5" s="560" customFormat="1" ht="12" customHeight="1" thickBot="1" x14ac:dyDescent="0.2">
      <c r="A80" s="546" t="s">
        <v>414</v>
      </c>
      <c r="B80" s="391" t="s">
        <v>415</v>
      </c>
      <c r="C80" s="401">
        <f>SUM(C81:C84)</f>
        <v>0</v>
      </c>
      <c r="D80" s="401">
        <f>SUM(D81:D84)</f>
        <v>0</v>
      </c>
      <c r="E80" s="384">
        <f>SUM(E81:E84)</f>
        <v>0</v>
      </c>
    </row>
    <row r="81" spans="1:5" s="560" customFormat="1" ht="12" customHeight="1" x14ac:dyDescent="0.2">
      <c r="A81" s="547" t="s">
        <v>416</v>
      </c>
      <c r="B81" s="412" t="s">
        <v>417</v>
      </c>
      <c r="C81" s="405"/>
      <c r="D81" s="405"/>
      <c r="E81" s="388"/>
    </row>
    <row r="82" spans="1:5" s="560" customFormat="1" ht="12" customHeight="1" x14ac:dyDescent="0.2">
      <c r="A82" s="548" t="s">
        <v>418</v>
      </c>
      <c r="B82" s="413" t="s">
        <v>419</v>
      </c>
      <c r="C82" s="405"/>
      <c r="D82" s="405"/>
      <c r="E82" s="388"/>
    </row>
    <row r="83" spans="1:5" s="560" customFormat="1" ht="12" customHeight="1" x14ac:dyDescent="0.2">
      <c r="A83" s="548" t="s">
        <v>420</v>
      </c>
      <c r="B83" s="413" t="s">
        <v>421</v>
      </c>
      <c r="C83" s="405"/>
      <c r="D83" s="405"/>
      <c r="E83" s="388"/>
    </row>
    <row r="84" spans="1:5" s="560" customFormat="1" ht="12" customHeight="1" thickBot="1" x14ac:dyDescent="0.25">
      <c r="A84" s="549" t="s">
        <v>422</v>
      </c>
      <c r="B84" s="414" t="s">
        <v>423</v>
      </c>
      <c r="C84" s="405"/>
      <c r="D84" s="405"/>
      <c r="E84" s="388"/>
    </row>
    <row r="85" spans="1:5" s="560" customFormat="1" ht="12" customHeight="1" thickBot="1" x14ac:dyDescent="0.2">
      <c r="A85" s="546" t="s">
        <v>424</v>
      </c>
      <c r="B85" s="391" t="s">
        <v>425</v>
      </c>
      <c r="C85" s="428"/>
      <c r="D85" s="428"/>
      <c r="E85" s="429"/>
    </row>
    <row r="86" spans="1:5" s="560" customFormat="1" ht="12" customHeight="1" thickBot="1" x14ac:dyDescent="0.2">
      <c r="A86" s="546" t="s">
        <v>426</v>
      </c>
      <c r="B86" s="540" t="s">
        <v>427</v>
      </c>
      <c r="C86" s="407">
        <f>+C64+C68+C73+C76+C80+C85</f>
        <v>0</v>
      </c>
      <c r="D86" s="407">
        <f>+D64+D68+D73+D76+D80+D85</f>
        <v>0</v>
      </c>
      <c r="E86" s="420">
        <f>+E64+E68+E73+E76+E80+E85</f>
        <v>0</v>
      </c>
    </row>
    <row r="87" spans="1:5" s="560" customFormat="1" ht="12" customHeight="1" thickBot="1" x14ac:dyDescent="0.2">
      <c r="A87" s="550" t="s">
        <v>428</v>
      </c>
      <c r="B87" s="541" t="s">
        <v>565</v>
      </c>
      <c r="C87" s="407">
        <f>+C63+C86</f>
        <v>0</v>
      </c>
      <c r="D87" s="407">
        <f>+D63+D86</f>
        <v>0</v>
      </c>
      <c r="E87" s="420">
        <f>+E63+E86</f>
        <v>0</v>
      </c>
    </row>
    <row r="88" spans="1:5" s="560" customFormat="1" ht="15" customHeight="1" x14ac:dyDescent="0.2">
      <c r="A88" s="515"/>
      <c r="B88" s="516"/>
      <c r="C88" s="531"/>
      <c r="D88" s="531"/>
      <c r="E88" s="531"/>
    </row>
    <row r="89" spans="1:5" ht="13.5" thickBot="1" x14ac:dyDescent="0.25">
      <c r="A89" s="517"/>
      <c r="B89" s="518"/>
      <c r="C89" s="532"/>
      <c r="D89" s="532"/>
      <c r="E89" s="532"/>
    </row>
    <row r="90" spans="1:5" s="559" customFormat="1" ht="16.5" customHeight="1" thickBot="1" x14ac:dyDescent="0.25">
      <c r="A90" s="762" t="s">
        <v>45</v>
      </c>
      <c r="B90" s="763"/>
      <c r="C90" s="763"/>
      <c r="D90" s="763"/>
      <c r="E90" s="764"/>
    </row>
    <row r="91" spans="1:5" s="332" customFormat="1" ht="12" customHeight="1" thickBot="1" x14ac:dyDescent="0.25">
      <c r="A91" s="538" t="s">
        <v>7</v>
      </c>
      <c r="B91" s="373" t="s">
        <v>436</v>
      </c>
      <c r="C91" s="400">
        <f>SUM(C92:C96)</f>
        <v>0</v>
      </c>
      <c r="D91" s="400">
        <f>SUM(D92:D96)</f>
        <v>0</v>
      </c>
      <c r="E91" s="355">
        <f>SUM(E92:E96)</f>
        <v>0</v>
      </c>
    </row>
    <row r="92" spans="1:5" ht="12" customHeight="1" x14ac:dyDescent="0.2">
      <c r="A92" s="551" t="s">
        <v>73</v>
      </c>
      <c r="B92" s="359" t="s">
        <v>37</v>
      </c>
      <c r="C92" s="97"/>
      <c r="D92" s="97"/>
      <c r="E92" s="354"/>
    </row>
    <row r="93" spans="1:5" ht="12" customHeight="1" x14ac:dyDescent="0.2">
      <c r="A93" s="544" t="s">
        <v>74</v>
      </c>
      <c r="B93" s="357" t="s">
        <v>135</v>
      </c>
      <c r="C93" s="402"/>
      <c r="D93" s="402"/>
      <c r="E93" s="385"/>
    </row>
    <row r="94" spans="1:5" ht="12" customHeight="1" x14ac:dyDescent="0.2">
      <c r="A94" s="544" t="s">
        <v>75</v>
      </c>
      <c r="B94" s="357" t="s">
        <v>102</v>
      </c>
      <c r="C94" s="404"/>
      <c r="D94" s="404"/>
      <c r="E94" s="387"/>
    </row>
    <row r="95" spans="1:5" ht="12" customHeight="1" x14ac:dyDescent="0.2">
      <c r="A95" s="544" t="s">
        <v>76</v>
      </c>
      <c r="B95" s="360" t="s">
        <v>136</v>
      </c>
      <c r="C95" s="404"/>
      <c r="D95" s="404"/>
      <c r="E95" s="387"/>
    </row>
    <row r="96" spans="1:5" ht="12" customHeight="1" x14ac:dyDescent="0.2">
      <c r="A96" s="544" t="s">
        <v>85</v>
      </c>
      <c r="B96" s="368" t="s">
        <v>137</v>
      </c>
      <c r="C96" s="404"/>
      <c r="D96" s="404"/>
      <c r="E96" s="387"/>
    </row>
    <row r="97" spans="1:5" ht="12" customHeight="1" x14ac:dyDescent="0.2">
      <c r="A97" s="544" t="s">
        <v>77</v>
      </c>
      <c r="B97" s="357" t="s">
        <v>437</v>
      </c>
      <c r="C97" s="404"/>
      <c r="D97" s="404"/>
      <c r="E97" s="387"/>
    </row>
    <row r="98" spans="1:5" ht="12" customHeight="1" x14ac:dyDescent="0.2">
      <c r="A98" s="544" t="s">
        <v>78</v>
      </c>
      <c r="B98" s="380" t="s">
        <v>438</v>
      </c>
      <c r="C98" s="404"/>
      <c r="D98" s="404"/>
      <c r="E98" s="387"/>
    </row>
    <row r="99" spans="1:5" ht="12" customHeight="1" x14ac:dyDescent="0.2">
      <c r="A99" s="544" t="s">
        <v>86</v>
      </c>
      <c r="B99" s="381" t="s">
        <v>439</v>
      </c>
      <c r="C99" s="404"/>
      <c r="D99" s="404"/>
      <c r="E99" s="387"/>
    </row>
    <row r="100" spans="1:5" ht="12" customHeight="1" x14ac:dyDescent="0.2">
      <c r="A100" s="544" t="s">
        <v>87</v>
      </c>
      <c r="B100" s="381" t="s">
        <v>440</v>
      </c>
      <c r="C100" s="404"/>
      <c r="D100" s="404"/>
      <c r="E100" s="387"/>
    </row>
    <row r="101" spans="1:5" ht="12" customHeight="1" x14ac:dyDescent="0.2">
      <c r="A101" s="544" t="s">
        <v>88</v>
      </c>
      <c r="B101" s="380" t="s">
        <v>441</v>
      </c>
      <c r="C101" s="404"/>
      <c r="D101" s="404"/>
      <c r="E101" s="387"/>
    </row>
    <row r="102" spans="1:5" ht="12" customHeight="1" x14ac:dyDescent="0.2">
      <c r="A102" s="544" t="s">
        <v>89</v>
      </c>
      <c r="B102" s="380" t="s">
        <v>442</v>
      </c>
      <c r="C102" s="404"/>
      <c r="D102" s="404"/>
      <c r="E102" s="387"/>
    </row>
    <row r="103" spans="1:5" ht="12" customHeight="1" x14ac:dyDescent="0.2">
      <c r="A103" s="544" t="s">
        <v>91</v>
      </c>
      <c r="B103" s="381" t="s">
        <v>443</v>
      </c>
      <c r="C103" s="404"/>
      <c r="D103" s="404"/>
      <c r="E103" s="387"/>
    </row>
    <row r="104" spans="1:5" ht="12" customHeight="1" x14ac:dyDescent="0.2">
      <c r="A104" s="552" t="s">
        <v>138</v>
      </c>
      <c r="B104" s="382" t="s">
        <v>444</v>
      </c>
      <c r="C104" s="404"/>
      <c r="D104" s="404"/>
      <c r="E104" s="387"/>
    </row>
    <row r="105" spans="1:5" ht="12" customHeight="1" x14ac:dyDescent="0.2">
      <c r="A105" s="544" t="s">
        <v>445</v>
      </c>
      <c r="B105" s="382" t="s">
        <v>446</v>
      </c>
      <c r="C105" s="404"/>
      <c r="D105" s="404"/>
      <c r="E105" s="387"/>
    </row>
    <row r="106" spans="1:5" s="332" customFormat="1" ht="12" customHeight="1" thickBot="1" x14ac:dyDescent="0.25">
      <c r="A106" s="553" t="s">
        <v>447</v>
      </c>
      <c r="B106" s="383" t="s">
        <v>448</v>
      </c>
      <c r="C106" s="98"/>
      <c r="D106" s="98"/>
      <c r="E106" s="348"/>
    </row>
    <row r="107" spans="1:5" ht="12" customHeight="1" thickBot="1" x14ac:dyDescent="0.25">
      <c r="A107" s="374" t="s">
        <v>8</v>
      </c>
      <c r="B107" s="372" t="s">
        <v>449</v>
      </c>
      <c r="C107" s="401">
        <f>+C108+C110+C112</f>
        <v>0</v>
      </c>
      <c r="D107" s="401">
        <f>+D108+D110+D112</f>
        <v>0</v>
      </c>
      <c r="E107" s="384">
        <f>+E108+E110+E112</f>
        <v>0</v>
      </c>
    </row>
    <row r="108" spans="1:5" ht="12" customHeight="1" x14ac:dyDescent="0.2">
      <c r="A108" s="543" t="s">
        <v>79</v>
      </c>
      <c r="B108" s="357" t="s">
        <v>161</v>
      </c>
      <c r="C108" s="403"/>
      <c r="D108" s="403"/>
      <c r="E108" s="386"/>
    </row>
    <row r="109" spans="1:5" ht="12" customHeight="1" x14ac:dyDescent="0.2">
      <c r="A109" s="543" t="s">
        <v>80</v>
      </c>
      <c r="B109" s="361" t="s">
        <v>450</v>
      </c>
      <c r="C109" s="403"/>
      <c r="D109" s="403"/>
      <c r="E109" s="386"/>
    </row>
    <row r="110" spans="1:5" ht="12" customHeight="1" x14ac:dyDescent="0.2">
      <c r="A110" s="543" t="s">
        <v>81</v>
      </c>
      <c r="B110" s="361" t="s">
        <v>139</v>
      </c>
      <c r="C110" s="402"/>
      <c r="D110" s="402"/>
      <c r="E110" s="385"/>
    </row>
    <row r="111" spans="1:5" ht="12" customHeight="1" x14ac:dyDescent="0.2">
      <c r="A111" s="543" t="s">
        <v>82</v>
      </c>
      <c r="B111" s="361" t="s">
        <v>451</v>
      </c>
      <c r="C111" s="402"/>
      <c r="D111" s="402"/>
      <c r="E111" s="385"/>
    </row>
    <row r="112" spans="1:5" ht="12" customHeight="1" x14ac:dyDescent="0.2">
      <c r="A112" s="543" t="s">
        <v>83</v>
      </c>
      <c r="B112" s="393" t="s">
        <v>164</v>
      </c>
      <c r="C112" s="402"/>
      <c r="D112" s="402"/>
      <c r="E112" s="385"/>
    </row>
    <row r="113" spans="1:5" ht="12" customHeight="1" x14ac:dyDescent="0.2">
      <c r="A113" s="543" t="s">
        <v>90</v>
      </c>
      <c r="B113" s="392" t="s">
        <v>452</v>
      </c>
      <c r="C113" s="402"/>
      <c r="D113" s="402"/>
      <c r="E113" s="385"/>
    </row>
    <row r="114" spans="1:5" ht="12" customHeight="1" x14ac:dyDescent="0.2">
      <c r="A114" s="543" t="s">
        <v>92</v>
      </c>
      <c r="B114" s="408" t="s">
        <v>453</v>
      </c>
      <c r="C114" s="402"/>
      <c r="D114" s="402"/>
      <c r="E114" s="385"/>
    </row>
    <row r="115" spans="1:5" ht="12" customHeight="1" x14ac:dyDescent="0.2">
      <c r="A115" s="543" t="s">
        <v>140</v>
      </c>
      <c r="B115" s="381" t="s">
        <v>440</v>
      </c>
      <c r="C115" s="402"/>
      <c r="D115" s="402"/>
      <c r="E115" s="385"/>
    </row>
    <row r="116" spans="1:5" ht="12" customHeight="1" x14ac:dyDescent="0.2">
      <c r="A116" s="543" t="s">
        <v>141</v>
      </c>
      <c r="B116" s="381" t="s">
        <v>454</v>
      </c>
      <c r="C116" s="402"/>
      <c r="D116" s="402"/>
      <c r="E116" s="385"/>
    </row>
    <row r="117" spans="1:5" ht="12" customHeight="1" x14ac:dyDescent="0.2">
      <c r="A117" s="543" t="s">
        <v>142</v>
      </c>
      <c r="B117" s="381" t="s">
        <v>455</v>
      </c>
      <c r="C117" s="402"/>
      <c r="D117" s="402"/>
      <c r="E117" s="385"/>
    </row>
    <row r="118" spans="1:5" ht="12" customHeight="1" x14ac:dyDescent="0.2">
      <c r="A118" s="543" t="s">
        <v>456</v>
      </c>
      <c r="B118" s="381" t="s">
        <v>443</v>
      </c>
      <c r="C118" s="402"/>
      <c r="D118" s="402"/>
      <c r="E118" s="385"/>
    </row>
    <row r="119" spans="1:5" ht="12" customHeight="1" x14ac:dyDescent="0.2">
      <c r="A119" s="543" t="s">
        <v>457</v>
      </c>
      <c r="B119" s="381" t="s">
        <v>458</v>
      </c>
      <c r="C119" s="402"/>
      <c r="D119" s="402"/>
      <c r="E119" s="385"/>
    </row>
    <row r="120" spans="1:5" ht="12" customHeight="1" thickBot="1" x14ac:dyDescent="0.25">
      <c r="A120" s="552" t="s">
        <v>459</v>
      </c>
      <c r="B120" s="381" t="s">
        <v>460</v>
      </c>
      <c r="C120" s="404"/>
      <c r="D120" s="404"/>
      <c r="E120" s="387"/>
    </row>
    <row r="121" spans="1:5" ht="12" customHeight="1" thickBot="1" x14ac:dyDescent="0.25">
      <c r="A121" s="374" t="s">
        <v>9</v>
      </c>
      <c r="B121" s="377" t="s">
        <v>461</v>
      </c>
      <c r="C121" s="401">
        <f>+C122+C123</f>
        <v>0</v>
      </c>
      <c r="D121" s="401">
        <f>+D122+D123</f>
        <v>0</v>
      </c>
      <c r="E121" s="384">
        <f>+E122+E123</f>
        <v>0</v>
      </c>
    </row>
    <row r="122" spans="1:5" ht="12" customHeight="1" x14ac:dyDescent="0.2">
      <c r="A122" s="543" t="s">
        <v>62</v>
      </c>
      <c r="B122" s="358" t="s">
        <v>47</v>
      </c>
      <c r="C122" s="403"/>
      <c r="D122" s="403"/>
      <c r="E122" s="386"/>
    </row>
    <row r="123" spans="1:5" ht="12" customHeight="1" thickBot="1" x14ac:dyDescent="0.25">
      <c r="A123" s="545" t="s">
        <v>63</v>
      </c>
      <c r="B123" s="361" t="s">
        <v>48</v>
      </c>
      <c r="C123" s="404"/>
      <c r="D123" s="404"/>
      <c r="E123" s="387"/>
    </row>
    <row r="124" spans="1:5" ht="12" customHeight="1" thickBot="1" x14ac:dyDescent="0.25">
      <c r="A124" s="374" t="s">
        <v>10</v>
      </c>
      <c r="B124" s="377" t="s">
        <v>462</v>
      </c>
      <c r="C124" s="401">
        <f>+C91+C107+C121</f>
        <v>0</v>
      </c>
      <c r="D124" s="401">
        <f>+D91+D107+D121</f>
        <v>0</v>
      </c>
      <c r="E124" s="384">
        <f>+E91+E107+E121</f>
        <v>0</v>
      </c>
    </row>
    <row r="125" spans="1:5" ht="12" customHeight="1" thickBot="1" x14ac:dyDescent="0.25">
      <c r="A125" s="374" t="s">
        <v>11</v>
      </c>
      <c r="B125" s="377" t="s">
        <v>567</v>
      </c>
      <c r="C125" s="401">
        <f>+C126+C127+C128</f>
        <v>0</v>
      </c>
      <c r="D125" s="401">
        <f>+D126+D127+D128</f>
        <v>0</v>
      </c>
      <c r="E125" s="384">
        <f>+E126+E127+E128</f>
        <v>0</v>
      </c>
    </row>
    <row r="126" spans="1:5" ht="12" customHeight="1" x14ac:dyDescent="0.2">
      <c r="A126" s="543" t="s">
        <v>66</v>
      </c>
      <c r="B126" s="358" t="s">
        <v>464</v>
      </c>
      <c r="C126" s="402"/>
      <c r="D126" s="402"/>
      <c r="E126" s="385"/>
    </row>
    <row r="127" spans="1:5" ht="12" customHeight="1" x14ac:dyDescent="0.2">
      <c r="A127" s="543" t="s">
        <v>67</v>
      </c>
      <c r="B127" s="358" t="s">
        <v>465</v>
      </c>
      <c r="C127" s="402"/>
      <c r="D127" s="402"/>
      <c r="E127" s="385"/>
    </row>
    <row r="128" spans="1:5" ht="12" customHeight="1" thickBot="1" x14ac:dyDescent="0.25">
      <c r="A128" s="552" t="s">
        <v>68</v>
      </c>
      <c r="B128" s="356" t="s">
        <v>466</v>
      </c>
      <c r="C128" s="402"/>
      <c r="D128" s="402"/>
      <c r="E128" s="385"/>
    </row>
    <row r="129" spans="1:11" ht="12" customHeight="1" thickBot="1" x14ac:dyDescent="0.25">
      <c r="A129" s="374" t="s">
        <v>12</v>
      </c>
      <c r="B129" s="377" t="s">
        <v>467</v>
      </c>
      <c r="C129" s="401">
        <f>+C130+C131+C132+C133</f>
        <v>0</v>
      </c>
      <c r="D129" s="401">
        <f>+D130+D131+D132+D133</f>
        <v>0</v>
      </c>
      <c r="E129" s="384">
        <f>+E130+E131+E132+E133</f>
        <v>0</v>
      </c>
    </row>
    <row r="130" spans="1:11" ht="12" customHeight="1" x14ac:dyDescent="0.2">
      <c r="A130" s="543" t="s">
        <v>69</v>
      </c>
      <c r="B130" s="358" t="s">
        <v>468</v>
      </c>
      <c r="C130" s="402"/>
      <c r="D130" s="402"/>
      <c r="E130" s="385"/>
    </row>
    <row r="131" spans="1:11" ht="12" customHeight="1" x14ac:dyDescent="0.2">
      <c r="A131" s="543" t="s">
        <v>70</v>
      </c>
      <c r="B131" s="358" t="s">
        <v>469</v>
      </c>
      <c r="C131" s="402"/>
      <c r="D131" s="402"/>
      <c r="E131" s="385"/>
    </row>
    <row r="132" spans="1:11" ht="12" customHeight="1" x14ac:dyDescent="0.2">
      <c r="A132" s="543" t="s">
        <v>364</v>
      </c>
      <c r="B132" s="358" t="s">
        <v>470</v>
      </c>
      <c r="C132" s="402"/>
      <c r="D132" s="402"/>
      <c r="E132" s="385"/>
    </row>
    <row r="133" spans="1:11" s="332" customFormat="1" ht="12" customHeight="1" thickBot="1" x14ac:dyDescent="0.25">
      <c r="A133" s="552" t="s">
        <v>366</v>
      </c>
      <c r="B133" s="356" t="s">
        <v>471</v>
      </c>
      <c r="C133" s="402"/>
      <c r="D133" s="402"/>
      <c r="E133" s="385"/>
    </row>
    <row r="134" spans="1:11" ht="13.5" thickBot="1" x14ac:dyDescent="0.25">
      <c r="A134" s="374" t="s">
        <v>13</v>
      </c>
      <c r="B134" s="377" t="s">
        <v>688</v>
      </c>
      <c r="C134" s="407">
        <f>+C135+C136+C138+C139+C137</f>
        <v>0</v>
      </c>
      <c r="D134" s="407">
        <f>+D135+D136+D138+D139+D137</f>
        <v>0</v>
      </c>
      <c r="E134" s="420">
        <f>+E135+E136+E138+E139+E137</f>
        <v>0</v>
      </c>
      <c r="K134" s="506"/>
    </row>
    <row r="135" spans="1:11" x14ac:dyDescent="0.2">
      <c r="A135" s="543" t="s">
        <v>71</v>
      </c>
      <c r="B135" s="358" t="s">
        <v>473</v>
      </c>
      <c r="C135" s="402"/>
      <c r="D135" s="402"/>
      <c r="E135" s="385"/>
    </row>
    <row r="136" spans="1:11" ht="12" customHeight="1" x14ac:dyDescent="0.2">
      <c r="A136" s="543" t="s">
        <v>72</v>
      </c>
      <c r="B136" s="358" t="s">
        <v>474</v>
      </c>
      <c r="C136" s="402"/>
      <c r="D136" s="402"/>
      <c r="E136" s="385"/>
    </row>
    <row r="137" spans="1:11" ht="12" customHeight="1" x14ac:dyDescent="0.2">
      <c r="A137" s="543" t="s">
        <v>373</v>
      </c>
      <c r="B137" s="358" t="s">
        <v>687</v>
      </c>
      <c r="C137" s="402"/>
      <c r="D137" s="402"/>
      <c r="E137" s="385"/>
    </row>
    <row r="138" spans="1:11" s="332" customFormat="1" ht="12" customHeight="1" x14ac:dyDescent="0.2">
      <c r="A138" s="543" t="s">
        <v>375</v>
      </c>
      <c r="B138" s="358" t="s">
        <v>475</v>
      </c>
      <c r="C138" s="402"/>
      <c r="D138" s="402"/>
      <c r="E138" s="385"/>
    </row>
    <row r="139" spans="1:11" s="332" customFormat="1" ht="12" customHeight="1" thickBot="1" x14ac:dyDescent="0.25">
      <c r="A139" s="552" t="s">
        <v>686</v>
      </c>
      <c r="B139" s="356" t="s">
        <v>476</v>
      </c>
      <c r="C139" s="402"/>
      <c r="D139" s="402"/>
      <c r="E139" s="385"/>
    </row>
    <row r="140" spans="1:11" s="332" customFormat="1" ht="12" customHeight="1" thickBot="1" x14ac:dyDescent="0.25">
      <c r="A140" s="374" t="s">
        <v>14</v>
      </c>
      <c r="B140" s="377" t="s">
        <v>568</v>
      </c>
      <c r="C140" s="99">
        <f>+C141+C142+C143+C144</f>
        <v>0</v>
      </c>
      <c r="D140" s="99">
        <f>+D141+D142+D143+D144</f>
        <v>0</v>
      </c>
      <c r="E140" s="353">
        <f>+E141+E142+E143+E144</f>
        <v>0</v>
      </c>
    </row>
    <row r="141" spans="1:11" s="332" customFormat="1" ht="12" customHeight="1" x14ac:dyDescent="0.2">
      <c r="A141" s="543" t="s">
        <v>133</v>
      </c>
      <c r="B141" s="358" t="s">
        <v>478</v>
      </c>
      <c r="C141" s="402"/>
      <c r="D141" s="402"/>
      <c r="E141" s="385"/>
    </row>
    <row r="142" spans="1:11" s="332" customFormat="1" ht="12" customHeight="1" x14ac:dyDescent="0.2">
      <c r="A142" s="543" t="s">
        <v>134</v>
      </c>
      <c r="B142" s="358" t="s">
        <v>479</v>
      </c>
      <c r="C142" s="402"/>
      <c r="D142" s="402"/>
      <c r="E142" s="385"/>
    </row>
    <row r="143" spans="1:11" s="332" customFormat="1" ht="12" customHeight="1" x14ac:dyDescent="0.2">
      <c r="A143" s="543" t="s">
        <v>163</v>
      </c>
      <c r="B143" s="358" t="s">
        <v>480</v>
      </c>
      <c r="C143" s="402"/>
      <c r="D143" s="402"/>
      <c r="E143" s="385"/>
    </row>
    <row r="144" spans="1:11" ht="12.75" customHeight="1" thickBot="1" x14ac:dyDescent="0.25">
      <c r="A144" s="543" t="s">
        <v>381</v>
      </c>
      <c r="B144" s="358" t="s">
        <v>481</v>
      </c>
      <c r="C144" s="402"/>
      <c r="D144" s="402"/>
      <c r="E144" s="385"/>
    </row>
    <row r="145" spans="1:5" ht="12" customHeight="1" thickBot="1" x14ac:dyDescent="0.25">
      <c r="A145" s="374" t="s">
        <v>15</v>
      </c>
      <c r="B145" s="377" t="s">
        <v>482</v>
      </c>
      <c r="C145" s="351">
        <f>+C125+C129+C134+C140</f>
        <v>0</v>
      </c>
      <c r="D145" s="351">
        <f>+D125+D129+D134+D140</f>
        <v>0</v>
      </c>
      <c r="E145" s="352">
        <f>+E125+E129+E134+E140</f>
        <v>0</v>
      </c>
    </row>
    <row r="146" spans="1:5" ht="15" customHeight="1" thickBot="1" x14ac:dyDescent="0.25">
      <c r="A146" s="554" t="s">
        <v>16</v>
      </c>
      <c r="B146" s="397" t="s">
        <v>483</v>
      </c>
      <c r="C146" s="351">
        <f>+C124+C145</f>
        <v>0</v>
      </c>
      <c r="D146" s="351">
        <f>+D124+D145</f>
        <v>0</v>
      </c>
      <c r="E146" s="352">
        <f>+E124+E145</f>
        <v>0</v>
      </c>
    </row>
    <row r="147" spans="1:5" ht="13.5" thickBot="1" x14ac:dyDescent="0.25">
      <c r="A147" s="41"/>
      <c r="B147" s="42"/>
      <c r="C147" s="43"/>
      <c r="D147" s="43"/>
      <c r="E147" s="43"/>
    </row>
    <row r="148" spans="1:5" ht="15" customHeight="1" thickBot="1" x14ac:dyDescent="0.25">
      <c r="A148" s="519" t="s">
        <v>689</v>
      </c>
      <c r="B148" s="520"/>
      <c r="C148" s="112"/>
      <c r="D148" s="113"/>
      <c r="E148" s="110"/>
    </row>
    <row r="149" spans="1:5" ht="14.25" customHeight="1" thickBot="1" x14ac:dyDescent="0.25">
      <c r="A149" s="519" t="s">
        <v>151</v>
      </c>
      <c r="B149" s="520"/>
      <c r="C149" s="112"/>
      <c r="D149" s="113"/>
      <c r="E149" s="110"/>
    </row>
  </sheetData>
  <sheetProtection formatCells="0"/>
  <mergeCells count="4">
    <mergeCell ref="B2:D2"/>
    <mergeCell ref="B3:D3"/>
    <mergeCell ref="A7:E7"/>
    <mergeCell ref="A90:E90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58" orientation="portrait" verticalDpi="300" r:id="rId1"/>
  <headerFooter alignWithMargins="0"/>
  <rowBreaks count="1" manualBreakCount="1">
    <brk id="87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:E58"/>
  <sheetViews>
    <sheetView view="pageBreakPreview" zoomScale="115" zoomScaleNormal="100" zoomScaleSheetLayoutView="115" workbookViewId="0">
      <selection activeCell="B62" sqref="B62"/>
    </sheetView>
  </sheetViews>
  <sheetFormatPr defaultRowHeight="12.75" x14ac:dyDescent="0.2"/>
  <cols>
    <col min="1" max="1" width="16" style="575" customWidth="1"/>
    <col min="2" max="2" width="59.33203125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+CONCATENATE("7.1. melléklet a ……/",LEFT(ÖSSZEFÜGGÉSEK!A4,4)+1,". (……) önkormányzati rendelethez")</f>
        <v>7.1.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569</v>
      </c>
      <c r="C2" s="766"/>
      <c r="D2" s="767"/>
      <c r="E2" s="580" t="s">
        <v>49</v>
      </c>
    </row>
    <row r="3" spans="1:5" s="557" customFormat="1" ht="24.75" thickBot="1" x14ac:dyDescent="0.25">
      <c r="A3" s="555" t="s">
        <v>570</v>
      </c>
      <c r="B3" s="768" t="s">
        <v>562</v>
      </c>
      <c r="C3" s="772"/>
      <c r="D3" s="773"/>
      <c r="E3" s="581" t="s">
        <v>41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438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105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435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435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435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435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435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435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106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435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437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438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435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435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435"/>
      <c r="E22" s="114"/>
    </row>
    <row r="23" spans="1:5" s="560" customFormat="1" ht="12" customHeight="1" thickBot="1" x14ac:dyDescent="0.25">
      <c r="A23" s="583" t="s">
        <v>82</v>
      </c>
      <c r="B23" s="357" t="s">
        <v>694</v>
      </c>
      <c r="C23" s="435"/>
      <c r="D23" s="435"/>
      <c r="E23" s="114"/>
    </row>
    <row r="24" spans="1:5" s="560" customFormat="1" ht="12" customHeight="1" thickBot="1" x14ac:dyDescent="0.25">
      <c r="A24" s="570" t="s">
        <v>9</v>
      </c>
      <c r="B24" s="377" t="s">
        <v>126</v>
      </c>
      <c r="C24" s="40"/>
      <c r="D24" s="40"/>
      <c r="E24" s="576"/>
    </row>
    <row r="25" spans="1:5" s="560" customFormat="1" ht="12" customHeight="1" thickBot="1" x14ac:dyDescent="0.25">
      <c r="A25" s="570" t="s">
        <v>10</v>
      </c>
      <c r="B25" s="377" t="s">
        <v>577</v>
      </c>
      <c r="C25" s="438">
        <f>SUM(C26:C27)</f>
        <v>0</v>
      </c>
      <c r="D25" s="438">
        <f>SUM(D26:D27)</f>
        <v>0</v>
      </c>
      <c r="E25" s="577">
        <f>SUM(E26:E27)</f>
        <v>0</v>
      </c>
    </row>
    <row r="26" spans="1:5" s="560" customFormat="1" ht="12" customHeight="1" x14ac:dyDescent="0.2">
      <c r="A26" s="584" t="s">
        <v>336</v>
      </c>
      <c r="B26" s="585" t="s">
        <v>575</v>
      </c>
      <c r="C26" s="102"/>
      <c r="D26" s="102"/>
      <c r="E26" s="564"/>
    </row>
    <row r="27" spans="1:5" s="560" customFormat="1" ht="12" customHeight="1" x14ac:dyDescent="0.2">
      <c r="A27" s="584" t="s">
        <v>342</v>
      </c>
      <c r="B27" s="586" t="s">
        <v>578</v>
      </c>
      <c r="C27" s="439"/>
      <c r="D27" s="439"/>
      <c r="E27" s="563"/>
    </row>
    <row r="28" spans="1:5" s="560" customFormat="1" ht="12" customHeight="1" thickBot="1" x14ac:dyDescent="0.25">
      <c r="A28" s="583" t="s">
        <v>344</v>
      </c>
      <c r="B28" s="587" t="s">
        <v>695</v>
      </c>
      <c r="C28" s="567"/>
      <c r="D28" s="567"/>
      <c r="E28" s="562"/>
    </row>
    <row r="29" spans="1:5" s="560" customFormat="1" ht="12" customHeight="1" thickBot="1" x14ac:dyDescent="0.25">
      <c r="A29" s="570" t="s">
        <v>11</v>
      </c>
      <c r="B29" s="377" t="s">
        <v>579</v>
      </c>
      <c r="C29" s="438">
        <f>SUM(C30:C32)</f>
        <v>0</v>
      </c>
      <c r="D29" s="438">
        <f>SUM(D30:D32)</f>
        <v>0</v>
      </c>
      <c r="E29" s="577">
        <f>SUM(E30:E32)</f>
        <v>0</v>
      </c>
    </row>
    <row r="30" spans="1:5" s="560" customFormat="1" ht="12" customHeight="1" x14ac:dyDescent="0.2">
      <c r="A30" s="584" t="s">
        <v>66</v>
      </c>
      <c r="B30" s="585" t="s">
        <v>362</v>
      </c>
      <c r="C30" s="102"/>
      <c r="D30" s="102"/>
      <c r="E30" s="564"/>
    </row>
    <row r="31" spans="1:5" s="560" customFormat="1" ht="12" customHeight="1" x14ac:dyDescent="0.2">
      <c r="A31" s="584" t="s">
        <v>67</v>
      </c>
      <c r="B31" s="586" t="s">
        <v>363</v>
      </c>
      <c r="C31" s="439"/>
      <c r="D31" s="439"/>
      <c r="E31" s="563"/>
    </row>
    <row r="32" spans="1:5" s="560" customFormat="1" ht="12" customHeight="1" thickBot="1" x14ac:dyDescent="0.25">
      <c r="A32" s="583" t="s">
        <v>68</v>
      </c>
      <c r="B32" s="569" t="s">
        <v>365</v>
      </c>
      <c r="C32" s="567"/>
      <c r="D32" s="567"/>
      <c r="E32" s="562"/>
    </row>
    <row r="33" spans="1:5" s="560" customFormat="1" ht="12" customHeight="1" thickBot="1" x14ac:dyDescent="0.25">
      <c r="A33" s="570" t="s">
        <v>12</v>
      </c>
      <c r="B33" s="377" t="s">
        <v>490</v>
      </c>
      <c r="C33" s="40"/>
      <c r="D33" s="40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40"/>
      <c r="E34" s="576"/>
    </row>
    <row r="35" spans="1:5" s="533" customFormat="1" ht="12" customHeight="1" thickBot="1" x14ac:dyDescent="0.25">
      <c r="A35" s="507" t="s">
        <v>14</v>
      </c>
      <c r="B35" s="377" t="s">
        <v>696</v>
      </c>
      <c r="C35" s="438">
        <f>+C8+C19+C24+C25+C29+C33+C34</f>
        <v>0</v>
      </c>
      <c r="D35" s="438">
        <f>+D8+D19+D24+D25+D29+D33+D34</f>
        <v>0</v>
      </c>
      <c r="E35" s="577">
        <f>+E8+E19+E24+E25+E29+E33+E34</f>
        <v>0</v>
      </c>
    </row>
    <row r="36" spans="1:5" s="533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438">
        <f>+D37+D38+D39</f>
        <v>0</v>
      </c>
      <c r="E36" s="577">
        <f>+E37+E38+E39</f>
        <v>0</v>
      </c>
    </row>
    <row r="37" spans="1:5" s="533" customFormat="1" ht="12" customHeight="1" x14ac:dyDescent="0.2">
      <c r="A37" s="584" t="s">
        <v>583</v>
      </c>
      <c r="B37" s="585" t="s">
        <v>171</v>
      </c>
      <c r="C37" s="102"/>
      <c r="D37" s="102"/>
      <c r="E37" s="564"/>
    </row>
    <row r="38" spans="1:5" s="560" customFormat="1" ht="12" customHeight="1" x14ac:dyDescent="0.2">
      <c r="A38" s="584" t="s">
        <v>584</v>
      </c>
      <c r="B38" s="586" t="s">
        <v>3</v>
      </c>
      <c r="C38" s="439"/>
      <c r="D38" s="439"/>
      <c r="E38" s="563"/>
    </row>
    <row r="39" spans="1:5" s="560" customFormat="1" ht="12" customHeight="1" thickBot="1" x14ac:dyDescent="0.25">
      <c r="A39" s="583" t="s">
        <v>585</v>
      </c>
      <c r="B39" s="569" t="s">
        <v>586</v>
      </c>
      <c r="C39" s="567"/>
      <c r="D39" s="567"/>
      <c r="E39" s="562"/>
    </row>
    <row r="40" spans="1:5" s="560" customFormat="1" ht="15" customHeight="1" thickBot="1" x14ac:dyDescent="0.25">
      <c r="A40" s="572" t="s">
        <v>16</v>
      </c>
      <c r="B40" s="573" t="s">
        <v>587</v>
      </c>
      <c r="C40" s="108">
        <f>+C35+C36</f>
        <v>0</v>
      </c>
      <c r="D40" s="108">
        <f>+D35+D36</f>
        <v>0</v>
      </c>
      <c r="E40" s="578">
        <f>+E35+E36</f>
        <v>0</v>
      </c>
    </row>
    <row r="41" spans="1:5" s="560" customFormat="1" ht="15" customHeight="1" x14ac:dyDescent="0.2">
      <c r="A41" s="515"/>
      <c r="B41" s="516"/>
      <c r="C41" s="531"/>
      <c r="D41" s="531"/>
      <c r="E41" s="531"/>
    </row>
    <row r="42" spans="1:5" ht="13.5" thickBot="1" x14ac:dyDescent="0.25">
      <c r="A42" s="517"/>
      <c r="B42" s="518"/>
      <c r="C42" s="532"/>
      <c r="D42" s="532"/>
      <c r="E42" s="532"/>
    </row>
    <row r="43" spans="1:5" s="559" customFormat="1" ht="16.5" customHeight="1" thickBot="1" x14ac:dyDescent="0.25">
      <c r="A43" s="762" t="s">
        <v>45</v>
      </c>
      <c r="B43" s="763"/>
      <c r="C43" s="763"/>
      <c r="D43" s="763"/>
      <c r="E43" s="764"/>
    </row>
    <row r="44" spans="1:5" s="332" customFormat="1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470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465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466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466"/>
    </row>
    <row r="48" spans="1:5" ht="12" customHeight="1" x14ac:dyDescent="0.2">
      <c r="A48" s="583" t="s">
        <v>76</v>
      </c>
      <c r="B48" s="357" t="s">
        <v>136</v>
      </c>
      <c r="C48" s="432"/>
      <c r="D48" s="432"/>
      <c r="E48" s="466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466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470">
        <f>SUM(E51:E53)</f>
        <v>0</v>
      </c>
    </row>
    <row r="51" spans="1:5" s="332" customFormat="1" ht="12" customHeight="1" x14ac:dyDescent="0.2">
      <c r="A51" s="583" t="s">
        <v>79</v>
      </c>
      <c r="B51" s="358" t="s">
        <v>161</v>
      </c>
      <c r="C51" s="102"/>
      <c r="D51" s="102"/>
      <c r="E51" s="465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466"/>
    </row>
    <row r="53" spans="1:5" ht="12" customHeight="1" x14ac:dyDescent="0.2">
      <c r="A53" s="583" t="s">
        <v>81</v>
      </c>
      <c r="B53" s="357" t="s">
        <v>46</v>
      </c>
      <c r="C53" s="432"/>
      <c r="D53" s="432"/>
      <c r="E53" s="466"/>
    </row>
    <row r="54" spans="1:5" ht="12" customHeight="1" thickBot="1" x14ac:dyDescent="0.25">
      <c r="A54" s="583" t="s">
        <v>82</v>
      </c>
      <c r="B54" s="357" t="s">
        <v>697</v>
      </c>
      <c r="C54" s="432"/>
      <c r="D54" s="432"/>
      <c r="E54" s="466"/>
    </row>
    <row r="55" spans="1:5" ht="12" customHeight="1" thickBot="1" x14ac:dyDescent="0.25">
      <c r="A55" s="570" t="s">
        <v>9</v>
      </c>
      <c r="B55" s="574" t="s">
        <v>590</v>
      </c>
      <c r="C55" s="438">
        <f>+C44+C50</f>
        <v>0</v>
      </c>
      <c r="D55" s="438">
        <f>+D44+D50</f>
        <v>0</v>
      </c>
      <c r="E55" s="470">
        <f>+E44+E50</f>
        <v>0</v>
      </c>
    </row>
    <row r="56" spans="1:5" ht="13.5" thickBot="1" x14ac:dyDescent="0.25">
      <c r="C56" s="579"/>
      <c r="D56" s="579"/>
      <c r="E56" s="579"/>
    </row>
    <row r="57" spans="1:5" ht="15" customHeight="1" thickBot="1" x14ac:dyDescent="0.25">
      <c r="A57" s="519" t="s">
        <v>689</v>
      </c>
      <c r="B57" s="520"/>
      <c r="C57" s="112"/>
      <c r="D57" s="112"/>
      <c r="E57" s="568"/>
    </row>
    <row r="58" spans="1:5" ht="14.25" customHeight="1" thickBot="1" x14ac:dyDescent="0.25">
      <c r="A58" s="519" t="s">
        <v>151</v>
      </c>
      <c r="B58" s="520"/>
      <c r="C58" s="112"/>
      <c r="D58" s="112"/>
      <c r="E58" s="568"/>
    </row>
  </sheetData>
  <sheetProtection sheet="1" formatCells="0"/>
  <mergeCells count="4">
    <mergeCell ref="A7:E7"/>
    <mergeCell ref="A43:E43"/>
    <mergeCell ref="B2:D2"/>
    <mergeCell ref="B3:D3"/>
  </mergeCells>
  <phoneticPr fontId="26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E58"/>
  <sheetViews>
    <sheetView view="pageBreakPreview" zoomScale="115" zoomScaleNormal="100" zoomScaleSheetLayoutView="115" workbookViewId="0">
      <selection activeCell="H20" sqref="H20"/>
    </sheetView>
  </sheetViews>
  <sheetFormatPr defaultRowHeight="12.75" x14ac:dyDescent="0.2"/>
  <cols>
    <col min="1" max="1" width="16" style="575" customWidth="1"/>
    <col min="2" max="2" width="59.33203125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+CONCATENATE("7.2. melléklet a ……/",LEFT(ÖSSZEFÜGGÉSEK!A4,4)+1,". (……) önkormányzati rendelethez")</f>
        <v>7.2.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569</v>
      </c>
      <c r="C2" s="766"/>
      <c r="D2" s="767"/>
      <c r="E2" s="580" t="s">
        <v>49</v>
      </c>
    </row>
    <row r="3" spans="1:5" s="557" customFormat="1" ht="24.75" thickBot="1" x14ac:dyDescent="0.25">
      <c r="A3" s="555" t="s">
        <v>570</v>
      </c>
      <c r="B3" s="768" t="s">
        <v>690</v>
      </c>
      <c r="C3" s="772"/>
      <c r="D3" s="773"/>
      <c r="E3" s="581" t="s">
        <v>49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438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105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435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435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435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435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435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435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106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435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437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438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435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435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435"/>
      <c r="E22" s="114"/>
    </row>
    <row r="23" spans="1:5" s="560" customFormat="1" ht="12" customHeight="1" thickBot="1" x14ac:dyDescent="0.25">
      <c r="A23" s="583" t="s">
        <v>82</v>
      </c>
      <c r="B23" s="357" t="s">
        <v>694</v>
      </c>
      <c r="C23" s="435"/>
      <c r="D23" s="435"/>
      <c r="E23" s="114"/>
    </row>
    <row r="24" spans="1:5" s="560" customFormat="1" ht="12" customHeight="1" thickBot="1" x14ac:dyDescent="0.25">
      <c r="A24" s="570" t="s">
        <v>9</v>
      </c>
      <c r="B24" s="377" t="s">
        <v>126</v>
      </c>
      <c r="C24" s="40"/>
      <c r="D24" s="40"/>
      <c r="E24" s="576"/>
    </row>
    <row r="25" spans="1:5" s="560" customFormat="1" ht="12" customHeight="1" thickBot="1" x14ac:dyDescent="0.25">
      <c r="A25" s="570" t="s">
        <v>10</v>
      </c>
      <c r="B25" s="377" t="s">
        <v>577</v>
      </c>
      <c r="C25" s="438">
        <f>SUM(C26:C27)</f>
        <v>0</v>
      </c>
      <c r="D25" s="438">
        <f>SUM(D26:D27)</f>
        <v>0</v>
      </c>
      <c r="E25" s="577">
        <f>SUM(E26:E27)</f>
        <v>0</v>
      </c>
    </row>
    <row r="26" spans="1:5" s="560" customFormat="1" ht="12" customHeight="1" x14ac:dyDescent="0.2">
      <c r="A26" s="584" t="s">
        <v>336</v>
      </c>
      <c r="B26" s="585" t="s">
        <v>575</v>
      </c>
      <c r="C26" s="102"/>
      <c r="D26" s="102"/>
      <c r="E26" s="564"/>
    </row>
    <row r="27" spans="1:5" s="560" customFormat="1" ht="12" customHeight="1" x14ac:dyDescent="0.2">
      <c r="A27" s="584" t="s">
        <v>342</v>
      </c>
      <c r="B27" s="586" t="s">
        <v>578</v>
      </c>
      <c r="C27" s="439"/>
      <c r="D27" s="439"/>
      <c r="E27" s="563"/>
    </row>
    <row r="28" spans="1:5" s="560" customFormat="1" ht="12" customHeight="1" thickBot="1" x14ac:dyDescent="0.25">
      <c r="A28" s="583" t="s">
        <v>344</v>
      </c>
      <c r="B28" s="587" t="s">
        <v>695</v>
      </c>
      <c r="C28" s="567"/>
      <c r="D28" s="567"/>
      <c r="E28" s="562"/>
    </row>
    <row r="29" spans="1:5" s="560" customFormat="1" ht="12" customHeight="1" thickBot="1" x14ac:dyDescent="0.25">
      <c r="A29" s="570" t="s">
        <v>11</v>
      </c>
      <c r="B29" s="377" t="s">
        <v>579</v>
      </c>
      <c r="C29" s="438">
        <f>SUM(C30:C32)</f>
        <v>0</v>
      </c>
      <c r="D29" s="438">
        <f>SUM(D30:D32)</f>
        <v>0</v>
      </c>
      <c r="E29" s="577">
        <f>SUM(E30:E32)</f>
        <v>0</v>
      </c>
    </row>
    <row r="30" spans="1:5" s="560" customFormat="1" ht="12" customHeight="1" x14ac:dyDescent="0.2">
      <c r="A30" s="584" t="s">
        <v>66</v>
      </c>
      <c r="B30" s="585" t="s">
        <v>362</v>
      </c>
      <c r="C30" s="102"/>
      <c r="D30" s="102"/>
      <c r="E30" s="564"/>
    </row>
    <row r="31" spans="1:5" s="560" customFormat="1" ht="12" customHeight="1" x14ac:dyDescent="0.2">
      <c r="A31" s="584" t="s">
        <v>67</v>
      </c>
      <c r="B31" s="586" t="s">
        <v>363</v>
      </c>
      <c r="C31" s="439"/>
      <c r="D31" s="439"/>
      <c r="E31" s="563"/>
    </row>
    <row r="32" spans="1:5" s="560" customFormat="1" ht="12" customHeight="1" thickBot="1" x14ac:dyDescent="0.25">
      <c r="A32" s="583" t="s">
        <v>68</v>
      </c>
      <c r="B32" s="569" t="s">
        <v>365</v>
      </c>
      <c r="C32" s="567"/>
      <c r="D32" s="567"/>
      <c r="E32" s="562"/>
    </row>
    <row r="33" spans="1:5" s="560" customFormat="1" ht="12" customHeight="1" thickBot="1" x14ac:dyDescent="0.25">
      <c r="A33" s="570" t="s">
        <v>12</v>
      </c>
      <c r="B33" s="377" t="s">
        <v>490</v>
      </c>
      <c r="C33" s="40"/>
      <c r="D33" s="40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40"/>
      <c r="E34" s="576"/>
    </row>
    <row r="35" spans="1:5" s="533" customFormat="1" ht="12" customHeight="1" thickBot="1" x14ac:dyDescent="0.25">
      <c r="A35" s="507" t="s">
        <v>14</v>
      </c>
      <c r="B35" s="377" t="s">
        <v>696</v>
      </c>
      <c r="C35" s="438">
        <f>+C8+C19+C24+C25+C29+C33+C34</f>
        <v>0</v>
      </c>
      <c r="D35" s="438">
        <f>+D8+D19+D24+D25+D29+D33+D34</f>
        <v>0</v>
      </c>
      <c r="E35" s="577">
        <f>+E8+E19+E24+E25+E29+E33+E34</f>
        <v>0</v>
      </c>
    </row>
    <row r="36" spans="1:5" s="533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438">
        <f>+D37+D38+D39</f>
        <v>0</v>
      </c>
      <c r="E36" s="577">
        <f>+E37+E38+E39</f>
        <v>0</v>
      </c>
    </row>
    <row r="37" spans="1:5" s="533" customFormat="1" ht="12" customHeight="1" x14ac:dyDescent="0.2">
      <c r="A37" s="584" t="s">
        <v>583</v>
      </c>
      <c r="B37" s="585" t="s">
        <v>171</v>
      </c>
      <c r="C37" s="102"/>
      <c r="D37" s="102"/>
      <c r="E37" s="564"/>
    </row>
    <row r="38" spans="1:5" s="560" customFormat="1" ht="12" customHeight="1" x14ac:dyDescent="0.2">
      <c r="A38" s="584" t="s">
        <v>584</v>
      </c>
      <c r="B38" s="586" t="s">
        <v>3</v>
      </c>
      <c r="C38" s="439"/>
      <c r="D38" s="439"/>
      <c r="E38" s="563"/>
    </row>
    <row r="39" spans="1:5" s="560" customFormat="1" ht="12" customHeight="1" thickBot="1" x14ac:dyDescent="0.25">
      <c r="A39" s="583" t="s">
        <v>585</v>
      </c>
      <c r="B39" s="569" t="s">
        <v>586</v>
      </c>
      <c r="C39" s="567"/>
      <c r="D39" s="567"/>
      <c r="E39" s="562"/>
    </row>
    <row r="40" spans="1:5" s="560" customFormat="1" ht="15" customHeight="1" thickBot="1" x14ac:dyDescent="0.25">
      <c r="A40" s="572" t="s">
        <v>16</v>
      </c>
      <c r="B40" s="573" t="s">
        <v>587</v>
      </c>
      <c r="C40" s="108">
        <f>+C35+C36</f>
        <v>0</v>
      </c>
      <c r="D40" s="108">
        <f>+D35+D36</f>
        <v>0</v>
      </c>
      <c r="E40" s="578">
        <f>+E35+E36</f>
        <v>0</v>
      </c>
    </row>
    <row r="41" spans="1:5" s="560" customFormat="1" ht="15" customHeight="1" x14ac:dyDescent="0.2">
      <c r="A41" s="515"/>
      <c r="B41" s="516"/>
      <c r="C41" s="531"/>
      <c r="D41" s="531"/>
      <c r="E41" s="531"/>
    </row>
    <row r="42" spans="1:5" ht="13.5" thickBot="1" x14ac:dyDescent="0.25">
      <c r="A42" s="517"/>
      <c r="B42" s="518"/>
      <c r="C42" s="532"/>
      <c r="D42" s="532"/>
      <c r="E42" s="532"/>
    </row>
    <row r="43" spans="1:5" s="559" customFormat="1" ht="16.5" customHeight="1" thickBot="1" x14ac:dyDescent="0.25">
      <c r="A43" s="762" t="s">
        <v>45</v>
      </c>
      <c r="B43" s="763"/>
      <c r="C43" s="763"/>
      <c r="D43" s="763"/>
      <c r="E43" s="764"/>
    </row>
    <row r="44" spans="1:5" s="332" customFormat="1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470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465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466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466"/>
    </row>
    <row r="48" spans="1:5" ht="12" customHeight="1" x14ac:dyDescent="0.2">
      <c r="A48" s="583" t="s">
        <v>76</v>
      </c>
      <c r="B48" s="357" t="s">
        <v>136</v>
      </c>
      <c r="C48" s="432"/>
      <c r="D48" s="432"/>
      <c r="E48" s="466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466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470">
        <f>SUM(E51:E53)</f>
        <v>0</v>
      </c>
    </row>
    <row r="51" spans="1:5" s="332" customFormat="1" ht="12" customHeight="1" x14ac:dyDescent="0.2">
      <c r="A51" s="583" t="s">
        <v>79</v>
      </c>
      <c r="B51" s="358" t="s">
        <v>161</v>
      </c>
      <c r="C51" s="102"/>
      <c r="D51" s="102"/>
      <c r="E51" s="465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466"/>
    </row>
    <row r="53" spans="1:5" ht="12" customHeight="1" x14ac:dyDescent="0.2">
      <c r="A53" s="583" t="s">
        <v>81</v>
      </c>
      <c r="B53" s="357" t="s">
        <v>46</v>
      </c>
      <c r="C53" s="432"/>
      <c r="D53" s="432"/>
      <c r="E53" s="466"/>
    </row>
    <row r="54" spans="1:5" ht="12" customHeight="1" thickBot="1" x14ac:dyDescent="0.25">
      <c r="A54" s="583" t="s">
        <v>82</v>
      </c>
      <c r="B54" s="357" t="s">
        <v>697</v>
      </c>
      <c r="C54" s="432"/>
      <c r="D54" s="432"/>
      <c r="E54" s="466"/>
    </row>
    <row r="55" spans="1:5" ht="12" customHeight="1" thickBot="1" x14ac:dyDescent="0.25">
      <c r="A55" s="570" t="s">
        <v>9</v>
      </c>
      <c r="B55" s="574" t="s">
        <v>590</v>
      </c>
      <c r="C55" s="438">
        <f>+C44+C50</f>
        <v>0</v>
      </c>
      <c r="D55" s="438">
        <f>+D44+D50</f>
        <v>0</v>
      </c>
      <c r="E55" s="470">
        <f>+E44+E50</f>
        <v>0</v>
      </c>
    </row>
    <row r="56" spans="1:5" ht="13.5" thickBot="1" x14ac:dyDescent="0.25">
      <c r="C56" s="579"/>
      <c r="D56" s="579"/>
      <c r="E56" s="579"/>
    </row>
    <row r="57" spans="1:5" ht="15" customHeight="1" thickBot="1" x14ac:dyDescent="0.25">
      <c r="A57" s="519" t="s">
        <v>689</v>
      </c>
      <c r="B57" s="520"/>
      <c r="C57" s="112"/>
      <c r="D57" s="112"/>
      <c r="E57" s="568"/>
    </row>
    <row r="58" spans="1:5" ht="14.25" customHeight="1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</sheetPr>
  <dimension ref="A1:E58"/>
  <sheetViews>
    <sheetView view="pageBreakPreview" zoomScale="115" zoomScaleNormal="100" zoomScaleSheetLayoutView="115" workbookViewId="0">
      <selection activeCell="B4" sqref="B4"/>
    </sheetView>
  </sheetViews>
  <sheetFormatPr defaultRowHeight="12.75" x14ac:dyDescent="0.2"/>
  <cols>
    <col min="1" max="1" width="16" style="575" customWidth="1"/>
    <col min="2" max="2" width="59.33203125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+CONCATENATE("7.3. melléklet a ……/",LEFT(ÖSSZEFÜGGÉSEK!A4,4)+1,". (……) önkormányzati rendelethez")</f>
        <v>7.3.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569</v>
      </c>
      <c r="C2" s="766"/>
      <c r="D2" s="767"/>
      <c r="E2" s="580" t="s">
        <v>49</v>
      </c>
    </row>
    <row r="3" spans="1:5" s="557" customFormat="1" ht="24.75" thickBot="1" x14ac:dyDescent="0.25">
      <c r="A3" s="555" t="s">
        <v>570</v>
      </c>
      <c r="B3" s="768" t="s">
        <v>698</v>
      </c>
      <c r="C3" s="772"/>
      <c r="D3" s="773"/>
      <c r="E3" s="581" t="s">
        <v>50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438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105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435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435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435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435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435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435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106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435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437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438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435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435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435"/>
      <c r="E22" s="114"/>
    </row>
    <row r="23" spans="1:5" s="560" customFormat="1" ht="12" customHeight="1" thickBot="1" x14ac:dyDescent="0.25">
      <c r="A23" s="583" t="s">
        <v>82</v>
      </c>
      <c r="B23" s="357" t="s">
        <v>694</v>
      </c>
      <c r="C23" s="435"/>
      <c r="D23" s="435"/>
      <c r="E23" s="114"/>
    </row>
    <row r="24" spans="1:5" s="560" customFormat="1" ht="12" customHeight="1" thickBot="1" x14ac:dyDescent="0.25">
      <c r="A24" s="570" t="s">
        <v>9</v>
      </c>
      <c r="B24" s="377" t="s">
        <v>126</v>
      </c>
      <c r="C24" s="40"/>
      <c r="D24" s="40"/>
      <c r="E24" s="576"/>
    </row>
    <row r="25" spans="1:5" s="560" customFormat="1" ht="12" customHeight="1" thickBot="1" x14ac:dyDescent="0.25">
      <c r="A25" s="570" t="s">
        <v>10</v>
      </c>
      <c r="B25" s="377" t="s">
        <v>577</v>
      </c>
      <c r="C25" s="438">
        <f>SUM(C26:C27)</f>
        <v>0</v>
      </c>
      <c r="D25" s="438">
        <f>SUM(D26:D27)</f>
        <v>0</v>
      </c>
      <c r="E25" s="577">
        <f>SUM(E26:E27)</f>
        <v>0</v>
      </c>
    </row>
    <row r="26" spans="1:5" s="560" customFormat="1" ht="12" customHeight="1" x14ac:dyDescent="0.2">
      <c r="A26" s="584" t="s">
        <v>336</v>
      </c>
      <c r="B26" s="585" t="s">
        <v>575</v>
      </c>
      <c r="C26" s="102"/>
      <c r="D26" s="102"/>
      <c r="E26" s="564"/>
    </row>
    <row r="27" spans="1:5" s="560" customFormat="1" ht="12" customHeight="1" x14ac:dyDescent="0.2">
      <c r="A27" s="584" t="s">
        <v>342</v>
      </c>
      <c r="B27" s="586" t="s">
        <v>578</v>
      </c>
      <c r="C27" s="439"/>
      <c r="D27" s="439"/>
      <c r="E27" s="563"/>
    </row>
    <row r="28" spans="1:5" s="560" customFormat="1" ht="12" customHeight="1" thickBot="1" x14ac:dyDescent="0.25">
      <c r="A28" s="583" t="s">
        <v>344</v>
      </c>
      <c r="B28" s="587" t="s">
        <v>695</v>
      </c>
      <c r="C28" s="567"/>
      <c r="D28" s="567"/>
      <c r="E28" s="562"/>
    </row>
    <row r="29" spans="1:5" s="560" customFormat="1" ht="12" customHeight="1" thickBot="1" x14ac:dyDescent="0.25">
      <c r="A29" s="570" t="s">
        <v>11</v>
      </c>
      <c r="B29" s="377" t="s">
        <v>579</v>
      </c>
      <c r="C29" s="438">
        <f>SUM(C30:C32)</f>
        <v>0</v>
      </c>
      <c r="D29" s="438">
        <f>SUM(D30:D32)</f>
        <v>0</v>
      </c>
      <c r="E29" s="577">
        <f>SUM(E30:E32)</f>
        <v>0</v>
      </c>
    </row>
    <row r="30" spans="1:5" s="560" customFormat="1" ht="12" customHeight="1" x14ac:dyDescent="0.2">
      <c r="A30" s="584" t="s">
        <v>66</v>
      </c>
      <c r="B30" s="585" t="s">
        <v>362</v>
      </c>
      <c r="C30" s="102"/>
      <c r="D30" s="102"/>
      <c r="E30" s="564"/>
    </row>
    <row r="31" spans="1:5" s="560" customFormat="1" ht="12" customHeight="1" x14ac:dyDescent="0.2">
      <c r="A31" s="584" t="s">
        <v>67</v>
      </c>
      <c r="B31" s="586" t="s">
        <v>363</v>
      </c>
      <c r="C31" s="439"/>
      <c r="D31" s="439"/>
      <c r="E31" s="563"/>
    </row>
    <row r="32" spans="1:5" s="560" customFormat="1" ht="12" customHeight="1" thickBot="1" x14ac:dyDescent="0.25">
      <c r="A32" s="583" t="s">
        <v>68</v>
      </c>
      <c r="B32" s="569" t="s">
        <v>365</v>
      </c>
      <c r="C32" s="567"/>
      <c r="D32" s="567"/>
      <c r="E32" s="562"/>
    </row>
    <row r="33" spans="1:5" s="560" customFormat="1" ht="12" customHeight="1" thickBot="1" x14ac:dyDescent="0.25">
      <c r="A33" s="570" t="s">
        <v>12</v>
      </c>
      <c r="B33" s="377" t="s">
        <v>490</v>
      </c>
      <c r="C33" s="40"/>
      <c r="D33" s="40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40"/>
      <c r="E34" s="576"/>
    </row>
    <row r="35" spans="1:5" s="533" customFormat="1" ht="12" customHeight="1" thickBot="1" x14ac:dyDescent="0.25">
      <c r="A35" s="507" t="s">
        <v>14</v>
      </c>
      <c r="B35" s="377" t="s">
        <v>696</v>
      </c>
      <c r="C35" s="438">
        <f>+C8+C19+C24+C25+C29+C33+C34</f>
        <v>0</v>
      </c>
      <c r="D35" s="438">
        <f>+D8+D19+D24+D25+D29+D33+D34</f>
        <v>0</v>
      </c>
      <c r="E35" s="577">
        <f>+E8+E19+E24+E25+E29+E33+E34</f>
        <v>0</v>
      </c>
    </row>
    <row r="36" spans="1:5" s="533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438">
        <f>+D37+D38+D39</f>
        <v>0</v>
      </c>
      <c r="E36" s="577">
        <f>+E37+E38+E39</f>
        <v>0</v>
      </c>
    </row>
    <row r="37" spans="1:5" s="533" customFormat="1" ht="12" customHeight="1" x14ac:dyDescent="0.2">
      <c r="A37" s="584" t="s">
        <v>583</v>
      </c>
      <c r="B37" s="585" t="s">
        <v>171</v>
      </c>
      <c r="C37" s="102"/>
      <c r="D37" s="102"/>
      <c r="E37" s="564"/>
    </row>
    <row r="38" spans="1:5" s="560" customFormat="1" ht="12" customHeight="1" x14ac:dyDescent="0.2">
      <c r="A38" s="584" t="s">
        <v>584</v>
      </c>
      <c r="B38" s="586" t="s">
        <v>3</v>
      </c>
      <c r="C38" s="439"/>
      <c r="D38" s="439"/>
      <c r="E38" s="563"/>
    </row>
    <row r="39" spans="1:5" s="560" customFormat="1" ht="12" customHeight="1" thickBot="1" x14ac:dyDescent="0.25">
      <c r="A39" s="583" t="s">
        <v>585</v>
      </c>
      <c r="B39" s="569" t="s">
        <v>586</v>
      </c>
      <c r="C39" s="567"/>
      <c r="D39" s="567"/>
      <c r="E39" s="562"/>
    </row>
    <row r="40" spans="1:5" s="560" customFormat="1" ht="15" customHeight="1" thickBot="1" x14ac:dyDescent="0.25">
      <c r="A40" s="572" t="s">
        <v>16</v>
      </c>
      <c r="B40" s="573" t="s">
        <v>587</v>
      </c>
      <c r="C40" s="108">
        <f>+C35+C36</f>
        <v>0</v>
      </c>
      <c r="D40" s="108">
        <f>+D35+D36</f>
        <v>0</v>
      </c>
      <c r="E40" s="578">
        <f>+E35+E36</f>
        <v>0</v>
      </c>
    </row>
    <row r="41" spans="1:5" s="560" customFormat="1" ht="15" customHeight="1" x14ac:dyDescent="0.2">
      <c r="A41" s="515"/>
      <c r="B41" s="516"/>
      <c r="C41" s="531"/>
      <c r="D41" s="531"/>
      <c r="E41" s="531"/>
    </row>
    <row r="42" spans="1:5" ht="13.5" thickBot="1" x14ac:dyDescent="0.25">
      <c r="A42" s="517"/>
      <c r="B42" s="518"/>
      <c r="C42" s="532"/>
      <c r="D42" s="532"/>
      <c r="E42" s="532"/>
    </row>
    <row r="43" spans="1:5" s="559" customFormat="1" ht="16.5" customHeight="1" thickBot="1" x14ac:dyDescent="0.25">
      <c r="A43" s="762" t="s">
        <v>45</v>
      </c>
      <c r="B43" s="763"/>
      <c r="C43" s="763"/>
      <c r="D43" s="763"/>
      <c r="E43" s="764"/>
    </row>
    <row r="44" spans="1:5" s="332" customFormat="1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470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465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466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466"/>
    </row>
    <row r="48" spans="1:5" ht="12" customHeight="1" x14ac:dyDescent="0.2">
      <c r="A48" s="583" t="s">
        <v>76</v>
      </c>
      <c r="B48" s="357" t="s">
        <v>136</v>
      </c>
      <c r="C48" s="432"/>
      <c r="D48" s="432"/>
      <c r="E48" s="466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466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470">
        <f>SUM(E51:E53)</f>
        <v>0</v>
      </c>
    </row>
    <row r="51" spans="1:5" s="332" customFormat="1" ht="12" customHeight="1" x14ac:dyDescent="0.2">
      <c r="A51" s="583" t="s">
        <v>79</v>
      </c>
      <c r="B51" s="358" t="s">
        <v>161</v>
      </c>
      <c r="C51" s="102"/>
      <c r="D51" s="102"/>
      <c r="E51" s="465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466"/>
    </row>
    <row r="53" spans="1:5" ht="12" customHeight="1" x14ac:dyDescent="0.2">
      <c r="A53" s="583" t="s">
        <v>81</v>
      </c>
      <c r="B53" s="357" t="s">
        <v>46</v>
      </c>
      <c r="C53" s="432"/>
      <c r="D53" s="432"/>
      <c r="E53" s="466"/>
    </row>
    <row r="54" spans="1:5" ht="12" customHeight="1" thickBot="1" x14ac:dyDescent="0.25">
      <c r="A54" s="583" t="s">
        <v>82</v>
      </c>
      <c r="B54" s="357" t="s">
        <v>697</v>
      </c>
      <c r="C54" s="432"/>
      <c r="D54" s="432"/>
      <c r="E54" s="466"/>
    </row>
    <row r="55" spans="1:5" ht="12" customHeight="1" thickBot="1" x14ac:dyDescent="0.25">
      <c r="A55" s="570" t="s">
        <v>9</v>
      </c>
      <c r="B55" s="574" t="s">
        <v>590</v>
      </c>
      <c r="C55" s="438">
        <f>+C44+C50</f>
        <v>0</v>
      </c>
      <c r="D55" s="438">
        <f>+D44+D50</f>
        <v>0</v>
      </c>
      <c r="E55" s="470">
        <f>+E44+E50</f>
        <v>0</v>
      </c>
    </row>
    <row r="56" spans="1:5" ht="13.5" thickBot="1" x14ac:dyDescent="0.25">
      <c r="C56" s="579"/>
      <c r="D56" s="579"/>
      <c r="E56" s="579"/>
    </row>
    <row r="57" spans="1:5" ht="15" customHeight="1" thickBot="1" x14ac:dyDescent="0.25">
      <c r="A57" s="519" t="s">
        <v>689</v>
      </c>
      <c r="B57" s="520"/>
      <c r="C57" s="112"/>
      <c r="D57" s="112"/>
      <c r="E57" s="568"/>
    </row>
    <row r="58" spans="1:5" ht="14.25" customHeight="1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>
    <tabColor rgb="FF92D050"/>
  </sheetPr>
  <dimension ref="A1:I164"/>
  <sheetViews>
    <sheetView view="pageLayout" zoomScaleNormal="130" zoomScaleSheetLayoutView="100" workbookViewId="0">
      <selection activeCell="A2" sqref="A2:C2"/>
    </sheetView>
  </sheetViews>
  <sheetFormatPr defaultRowHeight="15.75" x14ac:dyDescent="0.25"/>
  <cols>
    <col min="1" max="1" width="9.5" style="398" customWidth="1"/>
    <col min="2" max="2" width="60.83203125" style="398" customWidth="1"/>
    <col min="3" max="5" width="15.83203125" style="399" customWidth="1"/>
    <col min="6" max="7" width="9.33203125" style="409"/>
    <col min="8" max="8" width="8.6640625" style="409" customWidth="1"/>
    <col min="9" max="16384" width="9.33203125" style="409"/>
  </cols>
  <sheetData>
    <row r="1" spans="1:5" ht="15.95" customHeight="1" x14ac:dyDescent="0.25">
      <c r="A1" s="722" t="s">
        <v>4</v>
      </c>
      <c r="B1" s="722"/>
      <c r="C1" s="722"/>
      <c r="D1" s="722"/>
      <c r="E1" s="722"/>
    </row>
    <row r="2" spans="1:5" ht="15.95" customHeight="1" thickBot="1" x14ac:dyDescent="0.3">
      <c r="A2" s="44" t="s">
        <v>113</v>
      </c>
      <c r="B2" s="44"/>
      <c r="C2" s="396"/>
      <c r="D2" s="396"/>
      <c r="E2" s="396" t="s">
        <v>763</v>
      </c>
    </row>
    <row r="3" spans="1:5" ht="15.95" customHeight="1" x14ac:dyDescent="0.25">
      <c r="A3" s="723" t="s">
        <v>61</v>
      </c>
      <c r="B3" s="725" t="s">
        <v>6</v>
      </c>
      <c r="C3" s="727" t="s">
        <v>799</v>
      </c>
      <c r="D3" s="727"/>
      <c r="E3" s="728"/>
    </row>
    <row r="4" spans="1:5" ht="38.1" customHeight="1" thickBot="1" x14ac:dyDescent="0.3">
      <c r="A4" s="724"/>
      <c r="B4" s="726"/>
      <c r="C4" s="46" t="s">
        <v>184</v>
      </c>
      <c r="D4" s="46" t="s">
        <v>189</v>
      </c>
      <c r="E4" s="47" t="s">
        <v>190</v>
      </c>
    </row>
    <row r="5" spans="1:5" s="410" customFormat="1" ht="12" customHeight="1" thickBot="1" x14ac:dyDescent="0.25">
      <c r="A5" s="374" t="s">
        <v>430</v>
      </c>
      <c r="B5" s="375" t="s">
        <v>431</v>
      </c>
      <c r="C5" s="375" t="s">
        <v>432</v>
      </c>
      <c r="D5" s="375" t="s">
        <v>433</v>
      </c>
      <c r="E5" s="423" t="s">
        <v>434</v>
      </c>
    </row>
    <row r="6" spans="1:5" s="411" customFormat="1" ht="12" customHeight="1" thickBot="1" x14ac:dyDescent="0.25">
      <c r="A6" s="369" t="s">
        <v>7</v>
      </c>
      <c r="B6" s="370" t="s">
        <v>314</v>
      </c>
      <c r="C6" s="401">
        <f>SUM(C7:C13)</f>
        <v>18465054</v>
      </c>
      <c r="D6" s="401">
        <f>SUM(D7:D13)</f>
        <v>18908966</v>
      </c>
      <c r="E6" s="384">
        <f>SUM(E7:E13)</f>
        <v>18872486</v>
      </c>
    </row>
    <row r="7" spans="1:5" s="411" customFormat="1" ht="12" customHeight="1" x14ac:dyDescent="0.2">
      <c r="A7" s="364" t="s">
        <v>73</v>
      </c>
      <c r="B7" s="412" t="s">
        <v>315</v>
      </c>
      <c r="C7" s="403">
        <v>9976614</v>
      </c>
      <c r="D7" s="403">
        <v>9976614</v>
      </c>
      <c r="E7" s="386">
        <v>9976614</v>
      </c>
    </row>
    <row r="8" spans="1:5" s="411" customFormat="1" ht="12" customHeight="1" x14ac:dyDescent="0.2">
      <c r="A8" s="363" t="s">
        <v>74</v>
      </c>
      <c r="B8" s="413" t="s">
        <v>316</v>
      </c>
      <c r="C8" s="402"/>
      <c r="D8" s="402"/>
      <c r="E8" s="385"/>
    </row>
    <row r="9" spans="1:5" s="411" customFormat="1" ht="12" customHeight="1" x14ac:dyDescent="0.2">
      <c r="A9" s="363" t="s">
        <v>75</v>
      </c>
      <c r="B9" s="413" t="s">
        <v>800</v>
      </c>
      <c r="C9" s="402">
        <v>36480</v>
      </c>
      <c r="D9" s="402">
        <v>36480</v>
      </c>
      <c r="E9" s="385">
        <v>0</v>
      </c>
    </row>
    <row r="10" spans="1:5" s="411" customFormat="1" ht="12" customHeight="1" x14ac:dyDescent="0.2">
      <c r="A10" s="363" t="s">
        <v>76</v>
      </c>
      <c r="B10" s="413" t="s">
        <v>317</v>
      </c>
      <c r="C10" s="402">
        <v>6651960</v>
      </c>
      <c r="D10" s="402">
        <v>6895872</v>
      </c>
      <c r="E10" s="385">
        <v>6895872</v>
      </c>
    </row>
    <row r="11" spans="1:5" s="411" customFormat="1" ht="12" customHeight="1" x14ac:dyDescent="0.2">
      <c r="A11" s="363" t="s">
        <v>109</v>
      </c>
      <c r="B11" s="413" t="s">
        <v>318</v>
      </c>
      <c r="C11" s="402">
        <v>1800000</v>
      </c>
      <c r="D11" s="402">
        <v>2000000</v>
      </c>
      <c r="E11" s="385">
        <v>2000000</v>
      </c>
    </row>
    <row r="12" spans="1:5" s="411" customFormat="1" ht="12" customHeight="1" x14ac:dyDescent="0.2">
      <c r="A12" s="363" t="s">
        <v>77</v>
      </c>
      <c r="B12" s="413" t="s">
        <v>777</v>
      </c>
      <c r="C12" s="402"/>
      <c r="D12" s="402"/>
      <c r="E12" s="385"/>
    </row>
    <row r="13" spans="1:5" s="411" customFormat="1" ht="17.25" customHeight="1" thickBot="1" x14ac:dyDescent="0.25">
      <c r="A13" s="363" t="s">
        <v>78</v>
      </c>
      <c r="B13" s="414" t="s">
        <v>751</v>
      </c>
      <c r="C13" s="404"/>
      <c r="D13" s="404"/>
      <c r="E13" s="387"/>
    </row>
    <row r="14" spans="1:5" s="411" customFormat="1" ht="23.25" customHeight="1" thickBot="1" x14ac:dyDescent="0.25">
      <c r="A14" s="369" t="s">
        <v>8</v>
      </c>
      <c r="B14" s="391" t="s">
        <v>321</v>
      </c>
      <c r="C14" s="401">
        <f>SUM(C15:C19)</f>
        <v>8125872</v>
      </c>
      <c r="D14" s="401">
        <f>SUM(D15:D19)</f>
        <v>8125872</v>
      </c>
      <c r="E14" s="384">
        <f>SUM(E15:E19)</f>
        <v>6917890</v>
      </c>
    </row>
    <row r="15" spans="1:5" s="411" customFormat="1" ht="12" customHeight="1" x14ac:dyDescent="0.2">
      <c r="A15" s="364" t="s">
        <v>79</v>
      </c>
      <c r="B15" s="412" t="s">
        <v>322</v>
      </c>
      <c r="C15" s="403"/>
      <c r="D15" s="403"/>
      <c r="E15" s="386"/>
    </row>
    <row r="16" spans="1:5" s="411" customFormat="1" ht="12" customHeight="1" x14ac:dyDescent="0.2">
      <c r="A16" s="363" t="s">
        <v>80</v>
      </c>
      <c r="B16" s="413" t="s">
        <v>323</v>
      </c>
      <c r="C16" s="402"/>
      <c r="D16" s="402"/>
      <c r="E16" s="385"/>
    </row>
    <row r="17" spans="1:5" s="411" customFormat="1" ht="12" customHeight="1" x14ac:dyDescent="0.2">
      <c r="A17" s="363" t="s">
        <v>81</v>
      </c>
      <c r="B17" s="413" t="s">
        <v>324</v>
      </c>
      <c r="C17" s="402"/>
      <c r="D17" s="402"/>
      <c r="E17" s="385"/>
    </row>
    <row r="18" spans="1:5" s="411" customFormat="1" ht="12" customHeight="1" x14ac:dyDescent="0.2">
      <c r="A18" s="363" t="s">
        <v>82</v>
      </c>
      <c r="B18" s="413" t="s">
        <v>325</v>
      </c>
      <c r="C18" s="402"/>
      <c r="D18" s="402"/>
      <c r="E18" s="385"/>
    </row>
    <row r="19" spans="1:5" s="411" customFormat="1" ht="12" customHeight="1" x14ac:dyDescent="0.2">
      <c r="A19" s="363" t="s">
        <v>83</v>
      </c>
      <c r="B19" s="413" t="s">
        <v>326</v>
      </c>
      <c r="C19" s="402">
        <v>8125872</v>
      </c>
      <c r="D19" s="402">
        <v>8125872</v>
      </c>
      <c r="E19" s="385">
        <v>6917890</v>
      </c>
    </row>
    <row r="20" spans="1:5" s="411" customFormat="1" ht="12" customHeight="1" thickBot="1" x14ac:dyDescent="0.25">
      <c r="A20" s="365" t="s">
        <v>90</v>
      </c>
      <c r="B20" s="414" t="s">
        <v>327</v>
      </c>
      <c r="C20" s="404"/>
      <c r="D20" s="404"/>
      <c r="E20" s="387"/>
    </row>
    <row r="21" spans="1:5" s="411" customFormat="1" ht="18.75" customHeight="1" thickBot="1" x14ac:dyDescent="0.25">
      <c r="A21" s="369" t="s">
        <v>9</v>
      </c>
      <c r="B21" s="370" t="s">
        <v>328</v>
      </c>
      <c r="C21" s="401">
        <f>SUM(C22:C26)</f>
        <v>0</v>
      </c>
      <c r="D21" s="401">
        <f>SUM(D22:D26)</f>
        <v>5545144</v>
      </c>
      <c r="E21" s="384">
        <f>SUM(E22:E26)</f>
        <v>5545144</v>
      </c>
    </row>
    <row r="22" spans="1:5" s="411" customFormat="1" ht="12" customHeight="1" x14ac:dyDescent="0.2">
      <c r="A22" s="364" t="s">
        <v>62</v>
      </c>
      <c r="B22" s="412" t="s">
        <v>329</v>
      </c>
      <c r="C22" s="403"/>
      <c r="D22" s="403">
        <v>156000</v>
      </c>
      <c r="E22" s="386"/>
    </row>
    <row r="23" spans="1:5" s="411" customFormat="1" ht="12" customHeight="1" x14ac:dyDescent="0.2">
      <c r="A23" s="363" t="s">
        <v>63</v>
      </c>
      <c r="B23" s="413" t="s">
        <v>330</v>
      </c>
      <c r="C23" s="402"/>
      <c r="D23" s="402"/>
      <c r="E23" s="385"/>
    </row>
    <row r="24" spans="1:5" s="411" customFormat="1" ht="12" customHeight="1" x14ac:dyDescent="0.2">
      <c r="A24" s="363" t="s">
        <v>64</v>
      </c>
      <c r="B24" s="413" t="s">
        <v>331</v>
      </c>
      <c r="C24" s="402"/>
      <c r="D24" s="402"/>
      <c r="E24" s="385"/>
    </row>
    <row r="25" spans="1:5" s="411" customFormat="1" ht="12" customHeight="1" x14ac:dyDescent="0.2">
      <c r="A25" s="363" t="s">
        <v>65</v>
      </c>
      <c r="B25" s="413" t="s">
        <v>332</v>
      </c>
      <c r="C25" s="402"/>
      <c r="D25" s="402"/>
      <c r="E25" s="385"/>
    </row>
    <row r="26" spans="1:5" s="411" customFormat="1" ht="12" customHeight="1" x14ac:dyDescent="0.2">
      <c r="A26" s="363" t="s">
        <v>123</v>
      </c>
      <c r="B26" s="413" t="s">
        <v>333</v>
      </c>
      <c r="C26" s="402"/>
      <c r="D26" s="402">
        <v>5389144</v>
      </c>
      <c r="E26" s="385">
        <v>5545144</v>
      </c>
    </row>
    <row r="27" spans="1:5" s="411" customFormat="1" ht="21" customHeight="1" thickBot="1" x14ac:dyDescent="0.25">
      <c r="A27" s="365" t="s">
        <v>124</v>
      </c>
      <c r="B27" s="393" t="s">
        <v>334</v>
      </c>
      <c r="C27" s="404"/>
      <c r="D27" s="404"/>
      <c r="E27" s="387"/>
    </row>
    <row r="28" spans="1:5" s="411" customFormat="1" ht="21.75" customHeight="1" thickBot="1" x14ac:dyDescent="0.25">
      <c r="A28" s="369" t="s">
        <v>125</v>
      </c>
      <c r="B28" s="370" t="s">
        <v>335</v>
      </c>
      <c r="C28" s="407">
        <f>SUM(C29:C35)</f>
        <v>2280000</v>
      </c>
      <c r="D28" s="407">
        <f>SUM(D29:D35)</f>
        <v>1741443</v>
      </c>
      <c r="E28" s="420">
        <f>SUM(E29:E35)</f>
        <v>1737113</v>
      </c>
    </row>
    <row r="29" spans="1:5" s="411" customFormat="1" ht="12" customHeight="1" x14ac:dyDescent="0.2">
      <c r="A29" s="364" t="s">
        <v>336</v>
      </c>
      <c r="B29" s="412" t="s">
        <v>769</v>
      </c>
      <c r="C29" s="422"/>
      <c r="D29" s="422"/>
      <c r="E29" s="421"/>
    </row>
    <row r="30" spans="1:5" s="411" customFormat="1" ht="12" customHeight="1" x14ac:dyDescent="0.2">
      <c r="A30" s="363" t="s">
        <v>342</v>
      </c>
      <c r="B30" s="413" t="s">
        <v>770</v>
      </c>
      <c r="C30" s="402"/>
      <c r="D30" s="402"/>
      <c r="E30" s="385"/>
    </row>
    <row r="31" spans="1:5" s="411" customFormat="1" ht="12" customHeight="1" x14ac:dyDescent="0.2">
      <c r="A31" s="363" t="s">
        <v>344</v>
      </c>
      <c r="B31" s="413" t="s">
        <v>771</v>
      </c>
      <c r="C31" s="402">
        <v>1600000</v>
      </c>
      <c r="D31" s="402">
        <v>1726589</v>
      </c>
      <c r="E31" s="385">
        <v>1726589</v>
      </c>
    </row>
    <row r="32" spans="1:5" s="411" customFormat="1" ht="12" customHeight="1" x14ac:dyDescent="0.2">
      <c r="A32" s="363" t="s">
        <v>346</v>
      </c>
      <c r="B32" s="413" t="s">
        <v>772</v>
      </c>
      <c r="C32" s="402"/>
      <c r="D32" s="402"/>
      <c r="E32" s="385"/>
    </row>
    <row r="33" spans="1:5" s="411" customFormat="1" ht="12" customHeight="1" x14ac:dyDescent="0.2">
      <c r="A33" s="363" t="s">
        <v>773</v>
      </c>
      <c r="B33" s="413" t="s">
        <v>343</v>
      </c>
      <c r="C33" s="402">
        <v>680000</v>
      </c>
      <c r="D33" s="402">
        <v>0</v>
      </c>
      <c r="E33" s="385">
        <v>0</v>
      </c>
    </row>
    <row r="34" spans="1:5" s="411" customFormat="1" ht="12" customHeight="1" x14ac:dyDescent="0.2">
      <c r="A34" s="363" t="s">
        <v>774</v>
      </c>
      <c r="B34" s="413" t="s">
        <v>345</v>
      </c>
      <c r="C34" s="402"/>
      <c r="D34" s="402">
        <v>4068</v>
      </c>
      <c r="E34" s="385">
        <v>4068</v>
      </c>
    </row>
    <row r="35" spans="1:5" s="411" customFormat="1" ht="12" customHeight="1" thickBot="1" x14ac:dyDescent="0.25">
      <c r="A35" s="363" t="s">
        <v>775</v>
      </c>
      <c r="B35" s="413" t="s">
        <v>347</v>
      </c>
      <c r="C35" s="402"/>
      <c r="D35" s="402">
        <v>10786</v>
      </c>
      <c r="E35" s="385">
        <v>6456</v>
      </c>
    </row>
    <row r="36" spans="1:5" s="411" customFormat="1" ht="12" customHeight="1" thickBot="1" x14ac:dyDescent="0.25">
      <c r="A36" s="369" t="s">
        <v>11</v>
      </c>
      <c r="B36" s="370" t="s">
        <v>348</v>
      </c>
      <c r="C36" s="401">
        <f>SUM(C37:C47)</f>
        <v>2222160</v>
      </c>
      <c r="D36" s="401">
        <f>SUM(D37:D47)</f>
        <v>2551494</v>
      </c>
      <c r="E36" s="384">
        <f>SUM(E37:E47)</f>
        <v>1890887</v>
      </c>
    </row>
    <row r="37" spans="1:5" s="411" customFormat="1" ht="12" customHeight="1" x14ac:dyDescent="0.2">
      <c r="A37" s="364" t="s">
        <v>66</v>
      </c>
      <c r="B37" s="412" t="s">
        <v>349</v>
      </c>
      <c r="C37" s="403">
        <v>0</v>
      </c>
      <c r="D37" s="403">
        <v>150000</v>
      </c>
      <c r="E37" s="386">
        <v>150000</v>
      </c>
    </row>
    <row r="38" spans="1:5" s="411" customFormat="1" ht="12" customHeight="1" x14ac:dyDescent="0.2">
      <c r="A38" s="363" t="s">
        <v>67</v>
      </c>
      <c r="B38" s="413" t="s">
        <v>350</v>
      </c>
      <c r="C38" s="402">
        <v>456000</v>
      </c>
      <c r="D38" s="402">
        <v>456000</v>
      </c>
      <c r="E38" s="385">
        <v>456000</v>
      </c>
    </row>
    <row r="39" spans="1:5" s="411" customFormat="1" ht="12" customHeight="1" x14ac:dyDescent="0.2">
      <c r="A39" s="363" t="s">
        <v>68</v>
      </c>
      <c r="B39" s="413" t="s">
        <v>351</v>
      </c>
      <c r="C39" s="402">
        <v>0</v>
      </c>
      <c r="D39" s="402">
        <v>115890</v>
      </c>
      <c r="E39" s="385">
        <v>115890</v>
      </c>
    </row>
    <row r="40" spans="1:5" s="411" customFormat="1" ht="12" customHeight="1" x14ac:dyDescent="0.2">
      <c r="A40" s="363" t="s">
        <v>127</v>
      </c>
      <c r="B40" s="413" t="s">
        <v>352</v>
      </c>
      <c r="C40" s="402">
        <v>220000</v>
      </c>
      <c r="D40" s="402">
        <v>220000</v>
      </c>
      <c r="E40" s="385">
        <v>207423</v>
      </c>
    </row>
    <row r="41" spans="1:5" s="411" customFormat="1" ht="12" customHeight="1" x14ac:dyDescent="0.2">
      <c r="A41" s="363" t="s">
        <v>128</v>
      </c>
      <c r="B41" s="413" t="s">
        <v>353</v>
      </c>
      <c r="C41" s="402">
        <v>1546160</v>
      </c>
      <c r="D41" s="402">
        <v>1546160</v>
      </c>
      <c r="E41" s="385">
        <v>898130</v>
      </c>
    </row>
    <row r="42" spans="1:5" s="411" customFormat="1" ht="12" customHeight="1" x14ac:dyDescent="0.2">
      <c r="A42" s="363" t="s">
        <v>129</v>
      </c>
      <c r="B42" s="413" t="s">
        <v>354</v>
      </c>
      <c r="C42" s="402">
        <v>0</v>
      </c>
      <c r="D42" s="402"/>
      <c r="E42" s="385"/>
    </row>
    <row r="43" spans="1:5" s="411" customFormat="1" ht="12" customHeight="1" x14ac:dyDescent="0.2">
      <c r="A43" s="363" t="s">
        <v>130</v>
      </c>
      <c r="B43" s="413" t="s">
        <v>355</v>
      </c>
      <c r="C43" s="402"/>
      <c r="D43" s="402"/>
      <c r="E43" s="385"/>
    </row>
    <row r="44" spans="1:5" s="411" customFormat="1" ht="12" customHeight="1" x14ac:dyDescent="0.2">
      <c r="A44" s="363" t="s">
        <v>131</v>
      </c>
      <c r="B44" s="413" t="s">
        <v>356</v>
      </c>
      <c r="C44" s="402">
        <v>0</v>
      </c>
      <c r="D44" s="402"/>
      <c r="E44" s="385"/>
    </row>
    <row r="45" spans="1:5" s="411" customFormat="1" ht="12" customHeight="1" x14ac:dyDescent="0.2">
      <c r="A45" s="363" t="s">
        <v>357</v>
      </c>
      <c r="B45" s="413" t="s">
        <v>358</v>
      </c>
      <c r="C45" s="405"/>
      <c r="D45" s="405"/>
      <c r="E45" s="388"/>
    </row>
    <row r="46" spans="1:5" s="411" customFormat="1" ht="12" customHeight="1" x14ac:dyDescent="0.2">
      <c r="A46" s="365" t="s">
        <v>359</v>
      </c>
      <c r="B46" s="414" t="s">
        <v>778</v>
      </c>
      <c r="C46" s="406"/>
      <c r="D46" s="406"/>
      <c r="E46" s="389"/>
    </row>
    <row r="47" spans="1:5" s="411" customFormat="1" ht="12" customHeight="1" thickBot="1" x14ac:dyDescent="0.25">
      <c r="A47" s="365" t="s">
        <v>782</v>
      </c>
      <c r="B47" s="414" t="s">
        <v>360</v>
      </c>
      <c r="C47" s="406"/>
      <c r="D47" s="406">
        <v>63444</v>
      </c>
      <c r="E47" s="389">
        <v>63444</v>
      </c>
    </row>
    <row r="48" spans="1:5" s="411" customFormat="1" ht="12" customHeight="1" thickBot="1" x14ac:dyDescent="0.25">
      <c r="A48" s="369" t="s">
        <v>12</v>
      </c>
      <c r="B48" s="370" t="s">
        <v>361</v>
      </c>
      <c r="C48" s="401">
        <f>SUM(C49:C53)</f>
        <v>0</v>
      </c>
      <c r="D48" s="401">
        <f>SUM(D49:D53)</f>
        <v>0</v>
      </c>
      <c r="E48" s="384">
        <f>SUM(E49:E53)</f>
        <v>0</v>
      </c>
    </row>
    <row r="49" spans="1:5" s="411" customFormat="1" ht="12" customHeight="1" x14ac:dyDescent="0.2">
      <c r="A49" s="364" t="s">
        <v>69</v>
      </c>
      <c r="B49" s="412" t="s">
        <v>362</v>
      </c>
      <c r="C49" s="424"/>
      <c r="D49" s="424"/>
      <c r="E49" s="390"/>
    </row>
    <row r="50" spans="1:5" s="411" customFormat="1" ht="12" customHeight="1" x14ac:dyDescent="0.2">
      <c r="A50" s="363" t="s">
        <v>70</v>
      </c>
      <c r="B50" s="413" t="s">
        <v>363</v>
      </c>
      <c r="C50" s="405">
        <v>0</v>
      </c>
      <c r="D50" s="405"/>
      <c r="E50" s="388"/>
    </row>
    <row r="51" spans="1:5" s="411" customFormat="1" ht="12" customHeight="1" x14ac:dyDescent="0.2">
      <c r="A51" s="363" t="s">
        <v>364</v>
      </c>
      <c r="B51" s="413" t="s">
        <v>365</v>
      </c>
      <c r="C51" s="405"/>
      <c r="D51" s="405"/>
      <c r="E51" s="388"/>
    </row>
    <row r="52" spans="1:5" s="411" customFormat="1" ht="12" customHeight="1" x14ac:dyDescent="0.2">
      <c r="A52" s="363" t="s">
        <v>366</v>
      </c>
      <c r="B52" s="413" t="s">
        <v>367</v>
      </c>
      <c r="C52" s="405"/>
      <c r="D52" s="405"/>
      <c r="E52" s="388"/>
    </row>
    <row r="53" spans="1:5" s="411" customFormat="1" ht="12" customHeight="1" thickBot="1" x14ac:dyDescent="0.25">
      <c r="A53" s="365" t="s">
        <v>368</v>
      </c>
      <c r="B53" s="414" t="s">
        <v>369</v>
      </c>
      <c r="C53" s="406"/>
      <c r="D53" s="406"/>
      <c r="E53" s="389"/>
    </row>
    <row r="54" spans="1:5" s="411" customFormat="1" ht="17.25" customHeight="1" thickBot="1" x14ac:dyDescent="0.25">
      <c r="A54" s="369" t="s">
        <v>132</v>
      </c>
      <c r="B54" s="370" t="s">
        <v>370</v>
      </c>
      <c r="C54" s="401">
        <f>SUM(C55:C57)</f>
        <v>0</v>
      </c>
      <c r="D54" s="401">
        <f>SUM(D55:D57)</f>
        <v>0</v>
      </c>
      <c r="E54" s="384">
        <f>SUM(E55:E57)</f>
        <v>0</v>
      </c>
    </row>
    <row r="55" spans="1:5" s="411" customFormat="1" ht="12" customHeight="1" x14ac:dyDescent="0.2">
      <c r="A55" s="364" t="s">
        <v>71</v>
      </c>
      <c r="B55" s="412" t="s">
        <v>371</v>
      </c>
      <c r="C55" s="403"/>
      <c r="D55" s="403"/>
      <c r="E55" s="386"/>
    </row>
    <row r="56" spans="1:5" s="411" customFormat="1" ht="12" customHeight="1" x14ac:dyDescent="0.2">
      <c r="A56" s="363" t="s">
        <v>72</v>
      </c>
      <c r="B56" s="413" t="s">
        <v>372</v>
      </c>
      <c r="C56" s="402"/>
      <c r="D56" s="402"/>
      <c r="E56" s="385"/>
    </row>
    <row r="57" spans="1:5" s="411" customFormat="1" ht="12" customHeight="1" x14ac:dyDescent="0.2">
      <c r="A57" s="363" t="s">
        <v>373</v>
      </c>
      <c r="B57" s="413" t="s">
        <v>374</v>
      </c>
      <c r="C57" s="402"/>
      <c r="D57" s="402"/>
      <c r="E57" s="385"/>
    </row>
    <row r="58" spans="1:5" s="411" customFormat="1" ht="12" customHeight="1" thickBot="1" x14ac:dyDescent="0.25">
      <c r="A58" s="365" t="s">
        <v>375</v>
      </c>
      <c r="B58" s="414" t="s">
        <v>376</v>
      </c>
      <c r="C58" s="404"/>
      <c r="D58" s="404"/>
      <c r="E58" s="387"/>
    </row>
    <row r="59" spans="1:5" s="411" customFormat="1" ht="12" customHeight="1" thickBot="1" x14ac:dyDescent="0.25">
      <c r="A59" s="369" t="s">
        <v>14</v>
      </c>
      <c r="B59" s="391" t="s">
        <v>377</v>
      </c>
      <c r="C59" s="401">
        <f>SUM(C60:C62)</f>
        <v>0</v>
      </c>
      <c r="D59" s="401">
        <f>SUM(D60:D62)</f>
        <v>0</v>
      </c>
      <c r="E59" s="384">
        <f>SUM(E60:E62)</f>
        <v>0</v>
      </c>
    </row>
    <row r="60" spans="1:5" s="411" customFormat="1" ht="12" customHeight="1" x14ac:dyDescent="0.2">
      <c r="A60" s="364" t="s">
        <v>133</v>
      </c>
      <c r="B60" s="412" t="s">
        <v>378</v>
      </c>
      <c r="C60" s="405"/>
      <c r="D60" s="405"/>
      <c r="E60" s="388"/>
    </row>
    <row r="61" spans="1:5" s="411" customFormat="1" ht="12" customHeight="1" x14ac:dyDescent="0.2">
      <c r="A61" s="363" t="s">
        <v>134</v>
      </c>
      <c r="B61" s="413" t="s">
        <v>379</v>
      </c>
      <c r="C61" s="405"/>
      <c r="D61" s="405"/>
      <c r="E61" s="388"/>
    </row>
    <row r="62" spans="1:5" s="411" customFormat="1" ht="12" customHeight="1" x14ac:dyDescent="0.2">
      <c r="A62" s="363" t="s">
        <v>163</v>
      </c>
      <c r="B62" s="413" t="s">
        <v>380</v>
      </c>
      <c r="C62" s="405"/>
      <c r="D62" s="405"/>
      <c r="E62" s="388"/>
    </row>
    <row r="63" spans="1:5" s="411" customFormat="1" ht="12" customHeight="1" thickBot="1" x14ac:dyDescent="0.25">
      <c r="A63" s="365" t="s">
        <v>381</v>
      </c>
      <c r="B63" s="414" t="s">
        <v>382</v>
      </c>
      <c r="C63" s="405"/>
      <c r="D63" s="405"/>
      <c r="E63" s="388"/>
    </row>
    <row r="64" spans="1:5" s="411" customFormat="1" ht="12" customHeight="1" thickBot="1" x14ac:dyDescent="0.25">
      <c r="A64" s="369" t="s">
        <v>15</v>
      </c>
      <c r="B64" s="370" t="s">
        <v>383</v>
      </c>
      <c r="C64" s="407">
        <f>+C6+C14+C21+C28+C36+C48+C54+C59</f>
        <v>31093086</v>
      </c>
      <c r="D64" s="407">
        <f>+D6+D14+D21+D28+D36+D48+D54+D59</f>
        <v>36872919</v>
      </c>
      <c r="E64" s="407">
        <f>+E6+E14+E21+E28+E36+E48+E54+E59</f>
        <v>34963520</v>
      </c>
    </row>
    <row r="65" spans="1:5" s="411" customFormat="1" ht="12" customHeight="1" thickBot="1" x14ac:dyDescent="0.25">
      <c r="A65" s="425" t="s">
        <v>384</v>
      </c>
      <c r="B65" s="391" t="s">
        <v>385</v>
      </c>
      <c r="C65" s="401">
        <f>+C66+C67+C68</f>
        <v>0</v>
      </c>
      <c r="D65" s="401">
        <f>+D66+D67+D68</f>
        <v>0</v>
      </c>
      <c r="E65" s="384"/>
    </row>
    <row r="66" spans="1:5" s="411" customFormat="1" ht="12" customHeight="1" x14ac:dyDescent="0.2">
      <c r="A66" s="364" t="s">
        <v>386</v>
      </c>
      <c r="B66" s="412" t="s">
        <v>387</v>
      </c>
      <c r="C66" s="405"/>
      <c r="D66" s="405"/>
      <c r="E66" s="388"/>
    </row>
    <row r="67" spans="1:5" s="411" customFormat="1" ht="12" customHeight="1" x14ac:dyDescent="0.2">
      <c r="A67" s="363" t="s">
        <v>388</v>
      </c>
      <c r="B67" s="413" t="s">
        <v>389</v>
      </c>
      <c r="C67" s="405"/>
      <c r="D67" s="405"/>
      <c r="E67" s="388"/>
    </row>
    <row r="68" spans="1:5" s="411" customFormat="1" ht="12" customHeight="1" thickBot="1" x14ac:dyDescent="0.25">
      <c r="A68" s="365" t="s">
        <v>390</v>
      </c>
      <c r="B68" s="349" t="s">
        <v>435</v>
      </c>
      <c r="C68" s="405"/>
      <c r="D68" s="405"/>
      <c r="E68" s="388"/>
    </row>
    <row r="69" spans="1:5" s="411" customFormat="1" ht="12" customHeight="1" thickBot="1" x14ac:dyDescent="0.25">
      <c r="A69" s="425" t="s">
        <v>392</v>
      </c>
      <c r="B69" s="391" t="s">
        <v>393</v>
      </c>
      <c r="C69" s="401">
        <f>+C70+C71+C72+C73</f>
        <v>0</v>
      </c>
      <c r="D69" s="401">
        <f>+D70+D71+D72+D73</f>
        <v>0</v>
      </c>
      <c r="E69" s="384">
        <f>+E70+E71+E72+E73</f>
        <v>0</v>
      </c>
    </row>
    <row r="70" spans="1:5" s="411" customFormat="1" ht="13.5" customHeight="1" x14ac:dyDescent="0.2">
      <c r="A70" s="364" t="s">
        <v>110</v>
      </c>
      <c r="B70" s="412" t="s">
        <v>394</v>
      </c>
      <c r="C70" s="405"/>
      <c r="D70" s="405"/>
      <c r="E70" s="388"/>
    </row>
    <row r="71" spans="1:5" s="411" customFormat="1" ht="12" customHeight="1" x14ac:dyDescent="0.2">
      <c r="A71" s="363" t="s">
        <v>111</v>
      </c>
      <c r="B71" s="413" t="s">
        <v>395</v>
      </c>
      <c r="C71" s="405"/>
      <c r="D71" s="405"/>
      <c r="E71" s="388"/>
    </row>
    <row r="72" spans="1:5" s="411" customFormat="1" ht="12" customHeight="1" x14ac:dyDescent="0.2">
      <c r="A72" s="363" t="s">
        <v>396</v>
      </c>
      <c r="B72" s="413" t="s">
        <v>397</v>
      </c>
      <c r="C72" s="405"/>
      <c r="D72" s="405"/>
      <c r="E72" s="388"/>
    </row>
    <row r="73" spans="1:5" s="411" customFormat="1" ht="12" customHeight="1" thickBot="1" x14ac:dyDescent="0.25">
      <c r="A73" s="365" t="s">
        <v>398</v>
      </c>
      <c r="B73" s="414" t="s">
        <v>399</v>
      </c>
      <c r="C73" s="405"/>
      <c r="D73" s="405"/>
      <c r="E73" s="388"/>
    </row>
    <row r="74" spans="1:5" s="411" customFormat="1" ht="12" customHeight="1" thickBot="1" x14ac:dyDescent="0.25">
      <c r="A74" s="425" t="s">
        <v>400</v>
      </c>
      <c r="B74" s="391" t="s">
        <v>401</v>
      </c>
      <c r="C74" s="401">
        <f>+C75+C76</f>
        <v>13608949</v>
      </c>
      <c r="D74" s="401">
        <f>+D75+D76</f>
        <v>13609905</v>
      </c>
      <c r="E74" s="384">
        <f>+E75+E76</f>
        <v>13297150</v>
      </c>
    </row>
    <row r="75" spans="1:5" s="411" customFormat="1" ht="12" customHeight="1" x14ac:dyDescent="0.2">
      <c r="A75" s="364" t="s">
        <v>402</v>
      </c>
      <c r="B75" s="412" t="s">
        <v>403</v>
      </c>
      <c r="C75" s="405">
        <v>13608949</v>
      </c>
      <c r="D75" s="405">
        <v>13609905</v>
      </c>
      <c r="E75" s="388">
        <v>13297150</v>
      </c>
    </row>
    <row r="76" spans="1:5" s="411" customFormat="1" ht="12" customHeight="1" thickBot="1" x14ac:dyDescent="0.25">
      <c r="A76" s="365" t="s">
        <v>404</v>
      </c>
      <c r="B76" s="414" t="s">
        <v>405</v>
      </c>
      <c r="C76" s="405"/>
      <c r="D76" s="405"/>
      <c r="E76" s="388"/>
    </row>
    <row r="77" spans="1:5" s="411" customFormat="1" ht="12" customHeight="1" thickBot="1" x14ac:dyDescent="0.25">
      <c r="A77" s="425" t="s">
        <v>406</v>
      </c>
      <c r="B77" s="391" t="s">
        <v>407</v>
      </c>
      <c r="C77" s="401">
        <v>0</v>
      </c>
      <c r="D77" s="401">
        <f>+D78+D79+D80</f>
        <v>1593677</v>
      </c>
      <c r="E77" s="384">
        <f>+E78+E79+E80</f>
        <v>2456800</v>
      </c>
    </row>
    <row r="78" spans="1:5" s="411" customFormat="1" ht="12" customHeight="1" x14ac:dyDescent="0.2">
      <c r="A78" s="364" t="s">
        <v>408</v>
      </c>
      <c r="B78" s="412" t="s">
        <v>409</v>
      </c>
      <c r="C78" s="405">
        <v>0</v>
      </c>
      <c r="D78" s="405">
        <v>1593677</v>
      </c>
      <c r="E78" s="388">
        <v>2456800</v>
      </c>
    </row>
    <row r="79" spans="1:5" s="411" customFormat="1" ht="12" customHeight="1" x14ac:dyDescent="0.2">
      <c r="A79" s="363" t="s">
        <v>410</v>
      </c>
      <c r="B79" s="413" t="s">
        <v>411</v>
      </c>
      <c r="C79" s="405"/>
      <c r="D79" s="405"/>
      <c r="E79" s="388"/>
    </row>
    <row r="80" spans="1:5" s="411" customFormat="1" ht="12" customHeight="1" thickBot="1" x14ac:dyDescent="0.25">
      <c r="A80" s="365" t="s">
        <v>412</v>
      </c>
      <c r="B80" s="393" t="s">
        <v>413</v>
      </c>
      <c r="C80" s="405"/>
      <c r="D80" s="405"/>
      <c r="E80" s="388"/>
    </row>
    <row r="81" spans="1:5" s="411" customFormat="1" ht="12" customHeight="1" thickBot="1" x14ac:dyDescent="0.25">
      <c r="A81" s="425" t="s">
        <v>414</v>
      </c>
      <c r="B81" s="391" t="s">
        <v>415</v>
      </c>
      <c r="C81" s="401">
        <f>+C82+C83+C84+C85</f>
        <v>0</v>
      </c>
      <c r="D81" s="401">
        <f>+D82+D83+D84+D85</f>
        <v>0</v>
      </c>
      <c r="E81" s="384">
        <f>+E82+E83+E84+E85</f>
        <v>0</v>
      </c>
    </row>
    <row r="82" spans="1:5" s="411" customFormat="1" ht="12" customHeight="1" x14ac:dyDescent="0.2">
      <c r="A82" s="415" t="s">
        <v>416</v>
      </c>
      <c r="B82" s="412" t="s">
        <v>417</v>
      </c>
      <c r="C82" s="405"/>
      <c r="D82" s="405"/>
      <c r="E82" s="388"/>
    </row>
    <row r="83" spans="1:5" s="411" customFormat="1" ht="12" customHeight="1" x14ac:dyDescent="0.2">
      <c r="A83" s="416" t="s">
        <v>418</v>
      </c>
      <c r="B83" s="413" t="s">
        <v>419</v>
      </c>
      <c r="C83" s="405"/>
      <c r="D83" s="405"/>
      <c r="E83" s="388"/>
    </row>
    <row r="84" spans="1:5" s="411" customFormat="1" ht="12" customHeight="1" x14ac:dyDescent="0.2">
      <c r="A84" s="416" t="s">
        <v>420</v>
      </c>
      <c r="B84" s="413" t="s">
        <v>421</v>
      </c>
      <c r="C84" s="405"/>
      <c r="D84" s="405"/>
      <c r="E84" s="388"/>
    </row>
    <row r="85" spans="1:5" s="411" customFormat="1" ht="12" customHeight="1" thickBot="1" x14ac:dyDescent="0.25">
      <c r="A85" s="426" t="s">
        <v>422</v>
      </c>
      <c r="B85" s="393" t="s">
        <v>423</v>
      </c>
      <c r="C85" s="405"/>
      <c r="D85" s="405"/>
      <c r="E85" s="388"/>
    </row>
    <row r="86" spans="1:5" s="411" customFormat="1" ht="12" customHeight="1" thickBot="1" x14ac:dyDescent="0.25">
      <c r="A86" s="425" t="s">
        <v>424</v>
      </c>
      <c r="B86" s="391" t="s">
        <v>425</v>
      </c>
      <c r="C86" s="428"/>
      <c r="D86" s="428"/>
      <c r="E86" s="429"/>
    </row>
    <row r="87" spans="1:5" s="411" customFormat="1" ht="12" customHeight="1" thickBot="1" x14ac:dyDescent="0.25">
      <c r="A87" s="425" t="s">
        <v>426</v>
      </c>
      <c r="B87" s="347" t="s">
        <v>427</v>
      </c>
      <c r="C87" s="407">
        <f>+C65+C69+C74+C77+C81+C86</f>
        <v>13608949</v>
      </c>
      <c r="D87" s="407">
        <f>+D65+D69+D74+D77+D81+D86</f>
        <v>15203582</v>
      </c>
      <c r="E87" s="420">
        <f>+E65+E69+E74+E77+E81+E86</f>
        <v>15753950</v>
      </c>
    </row>
    <row r="88" spans="1:5" s="411" customFormat="1" ht="12" customHeight="1" thickBot="1" x14ac:dyDescent="0.25">
      <c r="A88" s="427" t="s">
        <v>428</v>
      </c>
      <c r="B88" s="350" t="s">
        <v>429</v>
      </c>
      <c r="C88" s="407">
        <f>+C64+C87</f>
        <v>44702035</v>
      </c>
      <c r="D88" s="407">
        <f>+D64+D87</f>
        <v>52076501</v>
      </c>
      <c r="E88" s="420">
        <f>+E64+E87</f>
        <v>50717470</v>
      </c>
    </row>
    <row r="89" spans="1:5" s="411" customFormat="1" ht="12" customHeight="1" x14ac:dyDescent="0.2">
      <c r="A89" s="345"/>
      <c r="B89" s="345"/>
      <c r="C89" s="346"/>
      <c r="D89" s="346"/>
      <c r="E89" s="346"/>
    </row>
    <row r="90" spans="1:5" ht="16.5" customHeight="1" x14ac:dyDescent="0.25">
      <c r="A90" s="722" t="s">
        <v>36</v>
      </c>
      <c r="B90" s="722"/>
      <c r="C90" s="722"/>
      <c r="D90" s="722"/>
      <c r="E90" s="722"/>
    </row>
    <row r="91" spans="1:5" s="417" customFormat="1" ht="16.5" customHeight="1" thickBot="1" x14ac:dyDescent="0.3">
      <c r="A91" s="45" t="s">
        <v>114</v>
      </c>
      <c r="B91" s="45"/>
      <c r="C91" s="378"/>
      <c r="D91" s="378"/>
      <c r="E91" s="378" t="s">
        <v>162</v>
      </c>
    </row>
    <row r="92" spans="1:5" s="417" customFormat="1" ht="16.5" customHeight="1" x14ac:dyDescent="0.25">
      <c r="A92" s="723" t="s">
        <v>61</v>
      </c>
      <c r="B92" s="725" t="s">
        <v>183</v>
      </c>
      <c r="C92" s="727" t="str">
        <f>+C3</f>
        <v>2020. évi</v>
      </c>
      <c r="D92" s="727"/>
      <c r="E92" s="728"/>
    </row>
    <row r="93" spans="1:5" ht="38.1" customHeight="1" thickBot="1" x14ac:dyDescent="0.3">
      <c r="A93" s="724"/>
      <c r="B93" s="726"/>
      <c r="C93" s="46" t="s">
        <v>184</v>
      </c>
      <c r="D93" s="46" t="s">
        <v>189</v>
      </c>
      <c r="E93" s="47" t="s">
        <v>190</v>
      </c>
    </row>
    <row r="94" spans="1:5" s="410" customFormat="1" ht="12" customHeight="1" thickBot="1" x14ac:dyDescent="0.25">
      <c r="A94" s="374" t="s">
        <v>430</v>
      </c>
      <c r="B94" s="375" t="s">
        <v>431</v>
      </c>
      <c r="C94" s="375" t="s">
        <v>432</v>
      </c>
      <c r="D94" s="375" t="s">
        <v>433</v>
      </c>
      <c r="E94" s="376" t="s">
        <v>434</v>
      </c>
    </row>
    <row r="95" spans="1:5" ht="12" customHeight="1" thickBot="1" x14ac:dyDescent="0.3">
      <c r="A95" s="371" t="s">
        <v>7</v>
      </c>
      <c r="B95" s="373" t="s">
        <v>436</v>
      </c>
      <c r="C95" s="400">
        <f>SUM(C96:C100)</f>
        <v>33919215</v>
      </c>
      <c r="D95" s="400">
        <f>SUM(D96:D100)</f>
        <v>35250125</v>
      </c>
      <c r="E95" s="355">
        <f>SUM(E96:E100)</f>
        <v>27016404</v>
      </c>
    </row>
    <row r="96" spans="1:5" ht="12" customHeight="1" x14ac:dyDescent="0.25">
      <c r="A96" s="366" t="s">
        <v>73</v>
      </c>
      <c r="B96" s="359" t="s">
        <v>37</v>
      </c>
      <c r="C96" s="97">
        <v>10476240</v>
      </c>
      <c r="D96" s="97">
        <v>10655675</v>
      </c>
      <c r="E96" s="354">
        <v>10614513</v>
      </c>
    </row>
    <row r="97" spans="1:5" ht="12" customHeight="1" x14ac:dyDescent="0.25">
      <c r="A97" s="363" t="s">
        <v>74</v>
      </c>
      <c r="B97" s="357" t="s">
        <v>135</v>
      </c>
      <c r="C97" s="402">
        <v>1449851</v>
      </c>
      <c r="D97" s="402">
        <v>1449851</v>
      </c>
      <c r="E97" s="385">
        <v>1348859</v>
      </c>
    </row>
    <row r="98" spans="1:5" ht="12" customHeight="1" x14ac:dyDescent="0.25">
      <c r="A98" s="363" t="s">
        <v>75</v>
      </c>
      <c r="B98" s="357" t="s">
        <v>102</v>
      </c>
      <c r="C98" s="404">
        <v>16361593</v>
      </c>
      <c r="D98" s="404">
        <v>16484076</v>
      </c>
      <c r="E98" s="387">
        <v>9398331</v>
      </c>
    </row>
    <row r="99" spans="1:5" ht="12" customHeight="1" x14ac:dyDescent="0.25">
      <c r="A99" s="363" t="s">
        <v>76</v>
      </c>
      <c r="B99" s="360" t="s">
        <v>136</v>
      </c>
      <c r="C99" s="404">
        <v>1683000</v>
      </c>
      <c r="D99" s="404">
        <v>1683000</v>
      </c>
      <c r="E99" s="387">
        <v>1253000</v>
      </c>
    </row>
    <row r="100" spans="1:5" ht="12" customHeight="1" x14ac:dyDescent="0.25">
      <c r="A100" s="363" t="s">
        <v>85</v>
      </c>
      <c r="B100" s="368" t="s">
        <v>137</v>
      </c>
      <c r="C100" s="404">
        <v>3948531</v>
      </c>
      <c r="D100" s="404">
        <v>4977523</v>
      </c>
      <c r="E100" s="387">
        <v>4401701</v>
      </c>
    </row>
    <row r="101" spans="1:5" ht="12" customHeight="1" x14ac:dyDescent="0.25">
      <c r="A101" s="363" t="s">
        <v>77</v>
      </c>
      <c r="B101" s="357" t="s">
        <v>776</v>
      </c>
      <c r="C101" s="404">
        <v>0</v>
      </c>
      <c r="D101" s="404">
        <v>63036</v>
      </c>
      <c r="E101" s="387">
        <v>63036</v>
      </c>
    </row>
    <row r="102" spans="1:5" ht="12" customHeight="1" x14ac:dyDescent="0.25">
      <c r="A102" s="363" t="s">
        <v>78</v>
      </c>
      <c r="B102" s="380" t="s">
        <v>438</v>
      </c>
      <c r="C102" s="404"/>
      <c r="D102" s="404"/>
      <c r="E102" s="387"/>
    </row>
    <row r="103" spans="1:5" ht="12" customHeight="1" x14ac:dyDescent="0.25">
      <c r="A103" s="363" t="s">
        <v>86</v>
      </c>
      <c r="B103" s="381" t="s">
        <v>439</v>
      </c>
      <c r="C103" s="404"/>
      <c r="D103" s="404"/>
      <c r="E103" s="387"/>
    </row>
    <row r="104" spans="1:5" ht="18" customHeight="1" x14ac:dyDescent="0.25">
      <c r="A104" s="363" t="s">
        <v>87</v>
      </c>
      <c r="B104" s="381" t="s">
        <v>440</v>
      </c>
      <c r="C104" s="404"/>
      <c r="D104" s="404"/>
      <c r="E104" s="387"/>
    </row>
    <row r="105" spans="1:5" ht="15.75" customHeight="1" x14ac:dyDescent="0.25">
      <c r="A105" s="363" t="s">
        <v>88</v>
      </c>
      <c r="B105" s="380" t="s">
        <v>441</v>
      </c>
      <c r="C105" s="404">
        <v>3866556</v>
      </c>
      <c r="D105" s="404">
        <v>3481478</v>
      </c>
      <c r="E105" s="387">
        <v>3481173</v>
      </c>
    </row>
    <row r="106" spans="1:5" ht="12" customHeight="1" x14ac:dyDescent="0.25">
      <c r="A106" s="363" t="s">
        <v>89</v>
      </c>
      <c r="B106" s="380" t="s">
        <v>442</v>
      </c>
      <c r="C106" s="404"/>
      <c r="D106" s="404"/>
      <c r="E106" s="387"/>
    </row>
    <row r="107" spans="1:5" ht="25.5" customHeight="1" x14ac:dyDescent="0.25">
      <c r="A107" s="363" t="s">
        <v>91</v>
      </c>
      <c r="B107" s="381" t="s">
        <v>443</v>
      </c>
      <c r="C107" s="404"/>
      <c r="D107" s="404"/>
      <c r="E107" s="387"/>
    </row>
    <row r="108" spans="1:5" ht="12" customHeight="1" x14ac:dyDescent="0.25">
      <c r="A108" s="362" t="s">
        <v>138</v>
      </c>
      <c r="B108" s="382" t="s">
        <v>444</v>
      </c>
      <c r="C108" s="404"/>
      <c r="D108" s="404"/>
      <c r="E108" s="387"/>
    </row>
    <row r="109" spans="1:5" ht="12" customHeight="1" x14ac:dyDescent="0.25">
      <c r="A109" s="363" t="s">
        <v>445</v>
      </c>
      <c r="B109" s="382" t="s">
        <v>446</v>
      </c>
      <c r="C109" s="404"/>
      <c r="D109" s="404"/>
      <c r="E109" s="387"/>
    </row>
    <row r="110" spans="1:5" ht="12" customHeight="1" thickBot="1" x14ac:dyDescent="0.3">
      <c r="A110" s="367" t="s">
        <v>447</v>
      </c>
      <c r="B110" s="383" t="s">
        <v>448</v>
      </c>
      <c r="C110" s="98">
        <v>81975</v>
      </c>
      <c r="D110" s="98">
        <v>1433009</v>
      </c>
      <c r="E110" s="348">
        <v>857492</v>
      </c>
    </row>
    <row r="111" spans="1:5" ht="12" customHeight="1" thickBot="1" x14ac:dyDescent="0.3">
      <c r="A111" s="369" t="s">
        <v>8</v>
      </c>
      <c r="B111" s="372" t="s">
        <v>449</v>
      </c>
      <c r="C111" s="401">
        <f>+C112+C114+C116</f>
        <v>8158663</v>
      </c>
      <c r="D111" s="401">
        <f>+D112+D114+D116</f>
        <v>8752002</v>
      </c>
      <c r="E111" s="384">
        <f>+E112+E114+E116</f>
        <v>7052149</v>
      </c>
    </row>
    <row r="112" spans="1:5" ht="12" customHeight="1" x14ac:dyDescent="0.25">
      <c r="A112" s="364" t="s">
        <v>79</v>
      </c>
      <c r="B112" s="357" t="s">
        <v>161</v>
      </c>
      <c r="C112" s="403">
        <v>5558663</v>
      </c>
      <c r="D112" s="403">
        <v>6152002</v>
      </c>
      <c r="E112" s="386">
        <v>5908307</v>
      </c>
    </row>
    <row r="113" spans="1:5" ht="12" customHeight="1" x14ac:dyDescent="0.25">
      <c r="A113" s="364" t="s">
        <v>80</v>
      </c>
      <c r="B113" s="361" t="s">
        <v>450</v>
      </c>
      <c r="C113" s="403"/>
      <c r="D113" s="403"/>
      <c r="E113" s="386"/>
    </row>
    <row r="114" spans="1:5" x14ac:dyDescent="0.25">
      <c r="A114" s="364" t="s">
        <v>81</v>
      </c>
      <c r="B114" s="361" t="s">
        <v>139</v>
      </c>
      <c r="C114" s="402">
        <v>2500000</v>
      </c>
      <c r="D114" s="402">
        <v>2500000</v>
      </c>
      <c r="E114" s="385">
        <v>1093842</v>
      </c>
    </row>
    <row r="115" spans="1:5" ht="12" customHeight="1" x14ac:dyDescent="0.25">
      <c r="A115" s="364" t="s">
        <v>82</v>
      </c>
      <c r="B115" s="361" t="s">
        <v>451</v>
      </c>
      <c r="C115" s="402"/>
      <c r="D115" s="402"/>
      <c r="E115" s="385"/>
    </row>
    <row r="116" spans="1:5" ht="12" customHeight="1" x14ac:dyDescent="0.25">
      <c r="A116" s="364" t="s">
        <v>83</v>
      </c>
      <c r="B116" s="393" t="s">
        <v>164</v>
      </c>
      <c r="C116" s="402">
        <v>100000</v>
      </c>
      <c r="D116" s="402">
        <v>100000</v>
      </c>
      <c r="E116" s="385">
        <v>50000</v>
      </c>
    </row>
    <row r="117" spans="1:5" ht="21.75" customHeight="1" x14ac:dyDescent="0.25">
      <c r="A117" s="364" t="s">
        <v>90</v>
      </c>
      <c r="B117" s="392" t="s">
        <v>452</v>
      </c>
      <c r="C117" s="402"/>
      <c r="D117" s="402"/>
      <c r="E117" s="385"/>
    </row>
    <row r="118" spans="1:5" ht="24" customHeight="1" x14ac:dyDescent="0.25">
      <c r="A118" s="364" t="s">
        <v>92</v>
      </c>
      <c r="B118" s="408" t="s">
        <v>453</v>
      </c>
      <c r="C118" s="402"/>
      <c r="D118" s="402"/>
      <c r="E118" s="385"/>
    </row>
    <row r="119" spans="1:5" ht="22.5" customHeight="1" x14ac:dyDescent="0.25">
      <c r="A119" s="364" t="s">
        <v>140</v>
      </c>
      <c r="B119" s="381" t="s">
        <v>440</v>
      </c>
      <c r="C119" s="402"/>
      <c r="D119" s="402"/>
      <c r="E119" s="385"/>
    </row>
    <row r="120" spans="1:5" ht="17.25" customHeight="1" x14ac:dyDescent="0.25">
      <c r="A120" s="364" t="s">
        <v>141</v>
      </c>
      <c r="B120" s="381" t="s">
        <v>454</v>
      </c>
      <c r="C120" s="402"/>
      <c r="D120" s="402"/>
      <c r="E120" s="385"/>
    </row>
    <row r="121" spans="1:5" ht="12" customHeight="1" x14ac:dyDescent="0.25">
      <c r="A121" s="364" t="s">
        <v>142</v>
      </c>
      <c r="B121" s="381" t="s">
        <v>455</v>
      </c>
      <c r="C121" s="402"/>
      <c r="D121" s="402"/>
      <c r="E121" s="385"/>
    </row>
    <row r="122" spans="1:5" s="430" customFormat="1" ht="12" customHeight="1" x14ac:dyDescent="0.2">
      <c r="A122" s="364" t="s">
        <v>456</v>
      </c>
      <c r="B122" s="381" t="s">
        <v>443</v>
      </c>
      <c r="C122" s="402"/>
      <c r="D122" s="402"/>
      <c r="E122" s="385"/>
    </row>
    <row r="123" spans="1:5" ht="21" customHeight="1" x14ac:dyDescent="0.25">
      <c r="A123" s="364" t="s">
        <v>457</v>
      </c>
      <c r="B123" s="381" t="s">
        <v>458</v>
      </c>
      <c r="C123" s="402">
        <v>100000</v>
      </c>
      <c r="D123" s="402">
        <v>100000</v>
      </c>
      <c r="E123" s="385">
        <v>50000</v>
      </c>
    </row>
    <row r="124" spans="1:5" ht="12" customHeight="1" thickBot="1" x14ac:dyDescent="0.3">
      <c r="A124" s="362" t="s">
        <v>459</v>
      </c>
      <c r="B124" s="381" t="s">
        <v>460</v>
      </c>
      <c r="C124" s="404"/>
      <c r="D124" s="404"/>
      <c r="E124" s="387"/>
    </row>
    <row r="125" spans="1:5" ht="12" customHeight="1" thickBot="1" x14ac:dyDescent="0.3">
      <c r="A125" s="369" t="s">
        <v>9</v>
      </c>
      <c r="B125" s="377" t="s">
        <v>461</v>
      </c>
      <c r="C125" s="401">
        <f>+C126+C127</f>
        <v>1885555</v>
      </c>
      <c r="D125" s="401">
        <f>+D126+D127</f>
        <v>5742095</v>
      </c>
      <c r="E125" s="384">
        <f>+E126+E127</f>
        <v>0</v>
      </c>
    </row>
    <row r="126" spans="1:5" ht="12" customHeight="1" x14ac:dyDescent="0.25">
      <c r="A126" s="364" t="s">
        <v>62</v>
      </c>
      <c r="B126" s="358" t="s">
        <v>47</v>
      </c>
      <c r="C126" s="403">
        <v>1885555</v>
      </c>
      <c r="D126" s="403">
        <v>5742095</v>
      </c>
      <c r="E126" s="386">
        <v>0</v>
      </c>
    </row>
    <row r="127" spans="1:5" ht="12" customHeight="1" thickBot="1" x14ac:dyDescent="0.3">
      <c r="A127" s="365" t="s">
        <v>63</v>
      </c>
      <c r="B127" s="361" t="s">
        <v>48</v>
      </c>
      <c r="C127" s="404"/>
      <c r="D127" s="404"/>
      <c r="E127" s="387"/>
    </row>
    <row r="128" spans="1:5" ht="12" customHeight="1" thickBot="1" x14ac:dyDescent="0.3">
      <c r="A128" s="369" t="s">
        <v>10</v>
      </c>
      <c r="B128" s="377" t="s">
        <v>462</v>
      </c>
      <c r="C128" s="401">
        <f>+C95+C111+C125</f>
        <v>43963433</v>
      </c>
      <c r="D128" s="401">
        <f>+D95+D111+D125</f>
        <v>49744222</v>
      </c>
      <c r="E128" s="384">
        <f>+E95+E111+E125</f>
        <v>34068553</v>
      </c>
    </row>
    <row r="129" spans="1:9" ht="12" customHeight="1" thickBot="1" x14ac:dyDescent="0.3">
      <c r="A129" s="369" t="s">
        <v>11</v>
      </c>
      <c r="B129" s="377" t="s">
        <v>463</v>
      </c>
      <c r="C129" s="401">
        <f>+C130+C131+C132</f>
        <v>0</v>
      </c>
      <c r="D129" s="401">
        <f>+D130+D131+D132</f>
        <v>0</v>
      </c>
      <c r="E129" s="384">
        <f>+E130+E131+E132</f>
        <v>0</v>
      </c>
    </row>
    <row r="130" spans="1:9" ht="12" customHeight="1" x14ac:dyDescent="0.25">
      <c r="A130" s="364" t="s">
        <v>66</v>
      </c>
      <c r="B130" s="358" t="s">
        <v>464</v>
      </c>
      <c r="C130" s="402"/>
      <c r="D130" s="402"/>
      <c r="E130" s="385"/>
    </row>
    <row r="131" spans="1:9" ht="12" customHeight="1" x14ac:dyDescent="0.25">
      <c r="A131" s="364" t="s">
        <v>67</v>
      </c>
      <c r="B131" s="358" t="s">
        <v>465</v>
      </c>
      <c r="C131" s="402"/>
      <c r="D131" s="402"/>
      <c r="E131" s="385"/>
    </row>
    <row r="132" spans="1:9" ht="12" customHeight="1" thickBot="1" x14ac:dyDescent="0.3">
      <c r="A132" s="362" t="s">
        <v>68</v>
      </c>
      <c r="B132" s="356" t="s">
        <v>466</v>
      </c>
      <c r="C132" s="402"/>
      <c r="D132" s="402"/>
      <c r="E132" s="385"/>
    </row>
    <row r="133" spans="1:9" ht="12" customHeight="1" thickBot="1" x14ac:dyDescent="0.3">
      <c r="A133" s="369" t="s">
        <v>12</v>
      </c>
      <c r="B133" s="377" t="s">
        <v>467</v>
      </c>
      <c r="C133" s="401">
        <f>+C134+C135+C137+C136</f>
        <v>0</v>
      </c>
      <c r="D133" s="401">
        <f>+D134+D135+D137+D136</f>
        <v>0</v>
      </c>
      <c r="E133" s="384">
        <f>+E134+E135+E137+E136</f>
        <v>0</v>
      </c>
    </row>
    <row r="134" spans="1:9" ht="12" customHeight="1" x14ac:dyDescent="0.25">
      <c r="A134" s="364" t="s">
        <v>69</v>
      </c>
      <c r="B134" s="358" t="s">
        <v>468</v>
      </c>
      <c r="C134" s="402"/>
      <c r="D134" s="402"/>
      <c r="E134" s="385"/>
    </row>
    <row r="135" spans="1:9" ht="12" customHeight="1" x14ac:dyDescent="0.25">
      <c r="A135" s="364" t="s">
        <v>70</v>
      </c>
      <c r="B135" s="358" t="s">
        <v>469</v>
      </c>
      <c r="C135" s="402"/>
      <c r="D135" s="402"/>
      <c r="E135" s="385"/>
    </row>
    <row r="136" spans="1:9" ht="12" customHeight="1" x14ac:dyDescent="0.25">
      <c r="A136" s="364" t="s">
        <v>364</v>
      </c>
      <c r="B136" s="358" t="s">
        <v>470</v>
      </c>
      <c r="C136" s="402"/>
      <c r="D136" s="402"/>
      <c r="E136" s="385"/>
    </row>
    <row r="137" spans="1:9" ht="12" customHeight="1" thickBot="1" x14ac:dyDescent="0.3">
      <c r="A137" s="362" t="s">
        <v>366</v>
      </c>
      <c r="B137" s="356" t="s">
        <v>471</v>
      </c>
      <c r="C137" s="402"/>
      <c r="D137" s="402"/>
      <c r="E137" s="385"/>
    </row>
    <row r="138" spans="1:9" ht="12" customHeight="1" thickBot="1" x14ac:dyDescent="0.3">
      <c r="A138" s="369" t="s">
        <v>13</v>
      </c>
      <c r="B138" s="377" t="s">
        <v>472</v>
      </c>
      <c r="C138" s="407">
        <f>+C139+C140+C141+C142</f>
        <v>738602</v>
      </c>
      <c r="D138" s="407">
        <f>+D139+D140+D141+D142</f>
        <v>2332279</v>
      </c>
      <c r="E138" s="420">
        <f>+E139+E140+E141+E142</f>
        <v>2332279</v>
      </c>
    </row>
    <row r="139" spans="1:9" ht="12" customHeight="1" x14ac:dyDescent="0.25">
      <c r="A139" s="364" t="s">
        <v>71</v>
      </c>
      <c r="B139" s="358" t="s">
        <v>473</v>
      </c>
      <c r="C139" s="402"/>
      <c r="D139" s="402"/>
      <c r="E139" s="385"/>
    </row>
    <row r="140" spans="1:9" ht="12" customHeight="1" x14ac:dyDescent="0.25">
      <c r="A140" s="364" t="s">
        <v>72</v>
      </c>
      <c r="B140" s="358" t="s">
        <v>474</v>
      </c>
      <c r="C140" s="402">
        <v>738602</v>
      </c>
      <c r="D140" s="402">
        <v>2332279</v>
      </c>
      <c r="E140" s="385">
        <v>2332279</v>
      </c>
    </row>
    <row r="141" spans="1:9" ht="12" customHeight="1" x14ac:dyDescent="0.25">
      <c r="A141" s="364" t="s">
        <v>373</v>
      </c>
      <c r="B141" s="358" t="s">
        <v>475</v>
      </c>
      <c r="C141" s="402"/>
      <c r="D141" s="402"/>
      <c r="E141" s="385"/>
    </row>
    <row r="142" spans="1:9" ht="12" customHeight="1" thickBot="1" x14ac:dyDescent="0.3">
      <c r="A142" s="362" t="s">
        <v>375</v>
      </c>
      <c r="B142" s="356" t="s">
        <v>476</v>
      </c>
      <c r="C142" s="402"/>
      <c r="D142" s="402"/>
      <c r="E142" s="385"/>
    </row>
    <row r="143" spans="1:9" ht="15" customHeight="1" thickBot="1" x14ac:dyDescent="0.3">
      <c r="A143" s="369" t="s">
        <v>14</v>
      </c>
      <c r="B143" s="377" t="s">
        <v>477</v>
      </c>
      <c r="C143" s="99">
        <f>+C144+C145+C146+C147</f>
        <v>0</v>
      </c>
      <c r="D143" s="99">
        <f>+D144+D145+D146+D147</f>
        <v>0</v>
      </c>
      <c r="E143" s="353">
        <f>+E144+E145+E146+E147</f>
        <v>0</v>
      </c>
      <c r="F143" s="418"/>
      <c r="G143" s="419"/>
      <c r="H143" s="419"/>
      <c r="I143" s="419"/>
    </row>
    <row r="144" spans="1:9" s="411" customFormat="1" ht="12.95" customHeight="1" x14ac:dyDescent="0.2">
      <c r="A144" s="364" t="s">
        <v>133</v>
      </c>
      <c r="B144" s="358" t="s">
        <v>478</v>
      </c>
      <c r="C144" s="402"/>
      <c r="D144" s="402"/>
      <c r="E144" s="385"/>
    </row>
    <row r="145" spans="1:5" ht="12.75" customHeight="1" x14ac:dyDescent="0.25">
      <c r="A145" s="364" t="s">
        <v>134</v>
      </c>
      <c r="B145" s="358" t="s">
        <v>479</v>
      </c>
      <c r="C145" s="402"/>
      <c r="D145" s="402"/>
      <c r="E145" s="385"/>
    </row>
    <row r="146" spans="1:5" ht="12.75" customHeight="1" x14ac:dyDescent="0.25">
      <c r="A146" s="364" t="s">
        <v>163</v>
      </c>
      <c r="B146" s="358" t="s">
        <v>480</v>
      </c>
      <c r="C146" s="402"/>
      <c r="D146" s="402"/>
      <c r="E146" s="385"/>
    </row>
    <row r="147" spans="1:5" ht="12.75" customHeight="1" thickBot="1" x14ac:dyDescent="0.3">
      <c r="A147" s="364" t="s">
        <v>381</v>
      </c>
      <c r="B147" s="358" t="s">
        <v>481</v>
      </c>
      <c r="C147" s="402"/>
      <c r="D147" s="402"/>
      <c r="E147" s="385"/>
    </row>
    <row r="148" spans="1:5" ht="16.5" thickBot="1" x14ac:dyDescent="0.3">
      <c r="A148" s="369" t="s">
        <v>15</v>
      </c>
      <c r="B148" s="377" t="s">
        <v>482</v>
      </c>
      <c r="C148" s="351">
        <f>+C129+C133+C138+C143</f>
        <v>738602</v>
      </c>
      <c r="D148" s="351">
        <f>+D129+D133+D138+D143</f>
        <v>2332279</v>
      </c>
      <c r="E148" s="352">
        <f>+E129+E133+E138+E143</f>
        <v>2332279</v>
      </c>
    </row>
    <row r="149" spans="1:5" ht="16.5" thickBot="1" x14ac:dyDescent="0.3">
      <c r="A149" s="394" t="s">
        <v>16</v>
      </c>
      <c r="B149" s="397" t="s">
        <v>483</v>
      </c>
      <c r="C149" s="351">
        <f>+C128+C148</f>
        <v>44702035</v>
      </c>
      <c r="D149" s="351">
        <f>+D128+D148</f>
        <v>52076501</v>
      </c>
      <c r="E149" s="352">
        <f>+E128+E148</f>
        <v>36400832</v>
      </c>
    </row>
    <row r="151" spans="1:5" ht="18.75" customHeight="1" x14ac:dyDescent="0.25">
      <c r="A151" s="721" t="s">
        <v>484</v>
      </c>
      <c r="B151" s="721"/>
      <c r="C151" s="721"/>
      <c r="D151" s="721"/>
      <c r="E151" s="721"/>
    </row>
    <row r="152" spans="1:5" ht="13.5" customHeight="1" thickBot="1" x14ac:dyDescent="0.3">
      <c r="A152" s="379" t="s">
        <v>115</v>
      </c>
      <c r="B152" s="379"/>
      <c r="C152" s="409"/>
      <c r="E152" s="396" t="s">
        <v>162</v>
      </c>
    </row>
    <row r="153" spans="1:5" ht="21.75" thickBot="1" x14ac:dyDescent="0.3">
      <c r="A153" s="369">
        <v>1</v>
      </c>
      <c r="B153" s="372" t="s">
        <v>485</v>
      </c>
      <c r="C153" s="395">
        <f>+C64-C128</f>
        <v>-12870347</v>
      </c>
      <c r="D153" s="395">
        <f>+D64-D128</f>
        <v>-12871303</v>
      </c>
      <c r="E153" s="395">
        <f>+E64-E128</f>
        <v>894967</v>
      </c>
    </row>
    <row r="154" spans="1:5" ht="21.75" thickBot="1" x14ac:dyDescent="0.3">
      <c r="A154" s="369" t="s">
        <v>8</v>
      </c>
      <c r="B154" s="372" t="s">
        <v>486</v>
      </c>
      <c r="C154" s="395">
        <f>+C87-C148</f>
        <v>12870347</v>
      </c>
      <c r="D154" s="395">
        <f>+D87-D148</f>
        <v>12871303</v>
      </c>
      <c r="E154" s="395">
        <f>+E87-E148</f>
        <v>13421671</v>
      </c>
    </row>
    <row r="155" spans="1:5" ht="7.5" customHeight="1" x14ac:dyDescent="0.25"/>
    <row r="157" spans="1:5" ht="12.75" customHeight="1" x14ac:dyDescent="0.25"/>
    <row r="158" spans="1:5" ht="12.75" customHeight="1" x14ac:dyDescent="0.25"/>
    <row r="159" spans="1:5" ht="12.75" customHeight="1" x14ac:dyDescent="0.25"/>
    <row r="160" spans="1:5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</sheetData>
  <mergeCells count="9">
    <mergeCell ref="A151:E151"/>
    <mergeCell ref="A1:E1"/>
    <mergeCell ref="A90:E90"/>
    <mergeCell ref="A92:A93"/>
    <mergeCell ref="B92:B93"/>
    <mergeCell ref="C92:E92"/>
    <mergeCell ref="A3:A4"/>
    <mergeCell ref="B3:B4"/>
    <mergeCell ref="C3:E3"/>
  </mergeCells>
  <phoneticPr fontId="0" type="noConversion"/>
  <printOptions horizontalCentered="1"/>
  <pageMargins left="0.78740157480314965" right="0.78740157480314965" top="1.4566929133858268" bottom="0.86614173228346458" header="0.78740157480314965" footer="0.59055118110236227"/>
  <pageSetup paperSize="9" scale="69" fitToHeight="2" orientation="portrait" r:id="rId1"/>
  <headerFooter alignWithMargins="0">
    <oddHeader>&amp;C&amp;"Times New Roman CE,Félkövér"&amp;12
Vinár  Önkormányzat
2020. ÉVI ZÁRSZÁMADÁSÁNAK PÉNZÜGYI MÉRLEGE&amp;10
&amp;R&amp;"Times New Roman CE,Félkövér dőlt"&amp;11 1. melléklet a 7/2021.(V.18.) önkormányzati rendelethez</oddHeader>
  </headerFooter>
  <rowBreaks count="1" manualBreakCount="1">
    <brk id="89" max="4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</sheetPr>
  <dimension ref="A1:E58"/>
  <sheetViews>
    <sheetView view="pageBreakPreview" zoomScale="115" zoomScaleNormal="100" zoomScaleSheetLayoutView="115" workbookViewId="0">
      <selection activeCell="H8" sqref="H8"/>
    </sheetView>
  </sheetViews>
  <sheetFormatPr defaultRowHeight="12.75" x14ac:dyDescent="0.2"/>
  <cols>
    <col min="1" max="1" width="16" style="575" customWidth="1"/>
    <col min="2" max="2" width="59.33203125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+CONCATENATE("7.4. melléklet a ……/",LEFT(ÖSSZEFÜGGÉSEK!A4,4)+1,". (……) önkormányzati rendelethez")</f>
        <v>7.4.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569</v>
      </c>
      <c r="C2" s="766"/>
      <c r="D2" s="767"/>
      <c r="E2" s="580" t="s">
        <v>49</v>
      </c>
    </row>
    <row r="3" spans="1:5" s="557" customFormat="1" ht="24.75" thickBot="1" x14ac:dyDescent="0.25">
      <c r="A3" s="555" t="s">
        <v>570</v>
      </c>
      <c r="B3" s="768" t="s">
        <v>693</v>
      </c>
      <c r="C3" s="772"/>
      <c r="D3" s="773"/>
      <c r="E3" s="581" t="s">
        <v>51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438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105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435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435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435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435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435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435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106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435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437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438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435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435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435"/>
      <c r="E22" s="114"/>
    </row>
    <row r="23" spans="1:5" s="560" customFormat="1" ht="12" customHeight="1" thickBot="1" x14ac:dyDescent="0.25">
      <c r="A23" s="583" t="s">
        <v>82</v>
      </c>
      <c r="B23" s="357" t="s">
        <v>694</v>
      </c>
      <c r="C23" s="435"/>
      <c r="D23" s="435"/>
      <c r="E23" s="114"/>
    </row>
    <row r="24" spans="1:5" s="560" customFormat="1" ht="12" customHeight="1" thickBot="1" x14ac:dyDescent="0.25">
      <c r="A24" s="570" t="s">
        <v>9</v>
      </c>
      <c r="B24" s="377" t="s">
        <v>126</v>
      </c>
      <c r="C24" s="40"/>
      <c r="D24" s="40"/>
      <c r="E24" s="576"/>
    </row>
    <row r="25" spans="1:5" s="560" customFormat="1" ht="12" customHeight="1" thickBot="1" x14ac:dyDescent="0.25">
      <c r="A25" s="570" t="s">
        <v>10</v>
      </c>
      <c r="B25" s="377" t="s">
        <v>577</v>
      </c>
      <c r="C25" s="438">
        <f>SUM(C26:C27)</f>
        <v>0</v>
      </c>
      <c r="D25" s="438">
        <f>SUM(D26:D27)</f>
        <v>0</v>
      </c>
      <c r="E25" s="577">
        <f>SUM(E26:E27)</f>
        <v>0</v>
      </c>
    </row>
    <row r="26" spans="1:5" s="560" customFormat="1" ht="12" customHeight="1" x14ac:dyDescent="0.2">
      <c r="A26" s="584" t="s">
        <v>336</v>
      </c>
      <c r="B26" s="585" t="s">
        <v>575</v>
      </c>
      <c r="C26" s="102"/>
      <c r="D26" s="102"/>
      <c r="E26" s="564"/>
    </row>
    <row r="27" spans="1:5" s="560" customFormat="1" ht="12" customHeight="1" x14ac:dyDescent="0.2">
      <c r="A27" s="584" t="s">
        <v>342</v>
      </c>
      <c r="B27" s="586" t="s">
        <v>578</v>
      </c>
      <c r="C27" s="439"/>
      <c r="D27" s="439"/>
      <c r="E27" s="563"/>
    </row>
    <row r="28" spans="1:5" s="560" customFormat="1" ht="12" customHeight="1" thickBot="1" x14ac:dyDescent="0.25">
      <c r="A28" s="583" t="s">
        <v>344</v>
      </c>
      <c r="B28" s="587" t="s">
        <v>695</v>
      </c>
      <c r="C28" s="567"/>
      <c r="D28" s="567"/>
      <c r="E28" s="562"/>
    </row>
    <row r="29" spans="1:5" s="560" customFormat="1" ht="12" customHeight="1" thickBot="1" x14ac:dyDescent="0.25">
      <c r="A29" s="570" t="s">
        <v>11</v>
      </c>
      <c r="B29" s="377" t="s">
        <v>579</v>
      </c>
      <c r="C29" s="438">
        <f>SUM(C30:C32)</f>
        <v>0</v>
      </c>
      <c r="D29" s="438">
        <f>SUM(D30:D32)</f>
        <v>0</v>
      </c>
      <c r="E29" s="577">
        <f>SUM(E30:E32)</f>
        <v>0</v>
      </c>
    </row>
    <row r="30" spans="1:5" s="560" customFormat="1" ht="12" customHeight="1" x14ac:dyDescent="0.2">
      <c r="A30" s="584" t="s">
        <v>66</v>
      </c>
      <c r="B30" s="585" t="s">
        <v>362</v>
      </c>
      <c r="C30" s="102"/>
      <c r="D30" s="102"/>
      <c r="E30" s="564"/>
    </row>
    <row r="31" spans="1:5" s="560" customFormat="1" ht="12" customHeight="1" x14ac:dyDescent="0.2">
      <c r="A31" s="584" t="s">
        <v>67</v>
      </c>
      <c r="B31" s="586" t="s">
        <v>363</v>
      </c>
      <c r="C31" s="439"/>
      <c r="D31" s="439"/>
      <c r="E31" s="563"/>
    </row>
    <row r="32" spans="1:5" s="560" customFormat="1" ht="12" customHeight="1" thickBot="1" x14ac:dyDescent="0.25">
      <c r="A32" s="583" t="s">
        <v>68</v>
      </c>
      <c r="B32" s="569" t="s">
        <v>365</v>
      </c>
      <c r="C32" s="567"/>
      <c r="D32" s="567"/>
      <c r="E32" s="562"/>
    </row>
    <row r="33" spans="1:5" s="560" customFormat="1" ht="12" customHeight="1" thickBot="1" x14ac:dyDescent="0.25">
      <c r="A33" s="570" t="s">
        <v>12</v>
      </c>
      <c r="B33" s="377" t="s">
        <v>490</v>
      </c>
      <c r="C33" s="40"/>
      <c r="D33" s="40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40"/>
      <c r="E34" s="576"/>
    </row>
    <row r="35" spans="1:5" s="533" customFormat="1" ht="12" customHeight="1" thickBot="1" x14ac:dyDescent="0.25">
      <c r="A35" s="507" t="s">
        <v>14</v>
      </c>
      <c r="B35" s="377" t="s">
        <v>696</v>
      </c>
      <c r="C35" s="438">
        <f>+C8+C19+C24+C25+C29+C33+C34</f>
        <v>0</v>
      </c>
      <c r="D35" s="438">
        <f>+D8+D19+D24+D25+D29+D33+D34</f>
        <v>0</v>
      </c>
      <c r="E35" s="577">
        <f>+E8+E19+E24+E25+E29+E33+E34</f>
        <v>0</v>
      </c>
    </row>
    <row r="36" spans="1:5" s="533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438">
        <f>+D37+D38+D39</f>
        <v>0</v>
      </c>
      <c r="E36" s="577">
        <f>+E37+E38+E39</f>
        <v>0</v>
      </c>
    </row>
    <row r="37" spans="1:5" s="533" customFormat="1" ht="12" customHeight="1" x14ac:dyDescent="0.2">
      <c r="A37" s="584" t="s">
        <v>583</v>
      </c>
      <c r="B37" s="585" t="s">
        <v>171</v>
      </c>
      <c r="C37" s="102"/>
      <c r="D37" s="102"/>
      <c r="E37" s="564"/>
    </row>
    <row r="38" spans="1:5" s="560" customFormat="1" ht="12" customHeight="1" x14ac:dyDescent="0.2">
      <c r="A38" s="584" t="s">
        <v>584</v>
      </c>
      <c r="B38" s="586" t="s">
        <v>3</v>
      </c>
      <c r="C38" s="439"/>
      <c r="D38" s="439"/>
      <c r="E38" s="563"/>
    </row>
    <row r="39" spans="1:5" s="560" customFormat="1" ht="12" customHeight="1" thickBot="1" x14ac:dyDescent="0.25">
      <c r="A39" s="583" t="s">
        <v>585</v>
      </c>
      <c r="B39" s="569" t="s">
        <v>586</v>
      </c>
      <c r="C39" s="567"/>
      <c r="D39" s="567"/>
      <c r="E39" s="562"/>
    </row>
    <row r="40" spans="1:5" s="560" customFormat="1" ht="15" customHeight="1" thickBot="1" x14ac:dyDescent="0.25">
      <c r="A40" s="572" t="s">
        <v>16</v>
      </c>
      <c r="B40" s="573" t="s">
        <v>587</v>
      </c>
      <c r="C40" s="108">
        <f>+C35+C36</f>
        <v>0</v>
      </c>
      <c r="D40" s="108">
        <f>+D35+D36</f>
        <v>0</v>
      </c>
      <c r="E40" s="578">
        <f>+E35+E36</f>
        <v>0</v>
      </c>
    </row>
    <row r="41" spans="1:5" s="560" customFormat="1" ht="15" customHeight="1" x14ac:dyDescent="0.2">
      <c r="A41" s="515"/>
      <c r="B41" s="516"/>
      <c r="C41" s="531"/>
      <c r="D41" s="531"/>
      <c r="E41" s="531"/>
    </row>
    <row r="42" spans="1:5" ht="13.5" thickBot="1" x14ac:dyDescent="0.25">
      <c r="A42" s="517"/>
      <c r="B42" s="518"/>
      <c r="C42" s="532"/>
      <c r="D42" s="532"/>
      <c r="E42" s="532"/>
    </row>
    <row r="43" spans="1:5" s="559" customFormat="1" ht="16.5" customHeight="1" thickBot="1" x14ac:dyDescent="0.25">
      <c r="A43" s="762" t="s">
        <v>45</v>
      </c>
      <c r="B43" s="763"/>
      <c r="C43" s="763"/>
      <c r="D43" s="763"/>
      <c r="E43" s="764"/>
    </row>
    <row r="44" spans="1:5" s="332" customFormat="1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470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465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466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466"/>
    </row>
    <row r="48" spans="1:5" ht="12" customHeight="1" x14ac:dyDescent="0.2">
      <c r="A48" s="583" t="s">
        <v>76</v>
      </c>
      <c r="B48" s="357" t="s">
        <v>136</v>
      </c>
      <c r="C48" s="432"/>
      <c r="D48" s="432"/>
      <c r="E48" s="466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466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470">
        <f>SUM(E51:E53)</f>
        <v>0</v>
      </c>
    </row>
    <row r="51" spans="1:5" s="332" customFormat="1" ht="12" customHeight="1" x14ac:dyDescent="0.2">
      <c r="A51" s="583" t="s">
        <v>79</v>
      </c>
      <c r="B51" s="358" t="s">
        <v>161</v>
      </c>
      <c r="C51" s="102"/>
      <c r="D51" s="102"/>
      <c r="E51" s="465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466"/>
    </row>
    <row r="53" spans="1:5" ht="12" customHeight="1" x14ac:dyDescent="0.2">
      <c r="A53" s="583" t="s">
        <v>81</v>
      </c>
      <c r="B53" s="357" t="s">
        <v>46</v>
      </c>
      <c r="C53" s="432"/>
      <c r="D53" s="432"/>
      <c r="E53" s="466"/>
    </row>
    <row r="54" spans="1:5" ht="12" customHeight="1" thickBot="1" x14ac:dyDescent="0.25">
      <c r="A54" s="583" t="s">
        <v>82</v>
      </c>
      <c r="B54" s="357" t="s">
        <v>697</v>
      </c>
      <c r="C54" s="432"/>
      <c r="D54" s="432"/>
      <c r="E54" s="466"/>
    </row>
    <row r="55" spans="1:5" ht="12" customHeight="1" thickBot="1" x14ac:dyDescent="0.25">
      <c r="A55" s="570" t="s">
        <v>9</v>
      </c>
      <c r="B55" s="574" t="s">
        <v>590</v>
      </c>
      <c r="C55" s="438">
        <f>+C44+C50</f>
        <v>0</v>
      </c>
      <c r="D55" s="438">
        <f>+D44+D50</f>
        <v>0</v>
      </c>
      <c r="E55" s="470">
        <f>+E44+E50</f>
        <v>0</v>
      </c>
    </row>
    <row r="56" spans="1:5" ht="13.5" thickBot="1" x14ac:dyDescent="0.25">
      <c r="C56" s="579"/>
      <c r="D56" s="579"/>
      <c r="E56" s="579"/>
    </row>
    <row r="57" spans="1:5" ht="15" customHeight="1" thickBot="1" x14ac:dyDescent="0.25">
      <c r="A57" s="519" t="s">
        <v>689</v>
      </c>
      <c r="B57" s="520"/>
      <c r="C57" s="112"/>
      <c r="D57" s="112"/>
      <c r="E57" s="568"/>
    </row>
    <row r="58" spans="1:5" ht="14.25" customHeight="1" thickBot="1" x14ac:dyDescent="0.25">
      <c r="A58" s="519" t="s">
        <v>151</v>
      </c>
      <c r="B58" s="520"/>
      <c r="C58" s="112"/>
      <c r="D58" s="112"/>
      <c r="E58" s="568"/>
    </row>
  </sheetData>
  <sheetProtection sheet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</sheetPr>
  <dimension ref="A1:M58"/>
  <sheetViews>
    <sheetView zoomScaleNormal="100" zoomScaleSheetLayoutView="145" workbookViewId="0">
      <selection activeCell="A57" sqref="A57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+CONCATENATE("8.1. melléklet a ……/",LEFT(ÖSSZEFÜGGÉSEK!A4,4)+1,". (……) önkormányzati rendelethez")</f>
        <v>8.1.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152</v>
      </c>
      <c r="C2" s="766"/>
      <c r="D2" s="767"/>
      <c r="E2" s="580" t="s">
        <v>50</v>
      </c>
    </row>
    <row r="3" spans="1:5" s="557" customFormat="1" ht="24.75" thickBot="1" x14ac:dyDescent="0.25">
      <c r="A3" s="555" t="s">
        <v>148</v>
      </c>
      <c r="B3" s="768" t="s">
        <v>562</v>
      </c>
      <c r="C3" s="772"/>
      <c r="D3" s="773"/>
      <c r="E3" s="581" t="s">
        <v>41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13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13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13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13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13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13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13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13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13" s="332" customFormat="1" ht="12" customHeight="1" x14ac:dyDescent="0.2">
      <c r="A41" s="515"/>
      <c r="B41" s="516"/>
      <c r="C41" s="531"/>
      <c r="D41" s="531"/>
      <c r="E41" s="531"/>
    </row>
    <row r="42" spans="1:13" ht="12" customHeight="1" thickBot="1" x14ac:dyDescent="0.25">
      <c r="A42" s="517"/>
      <c r="B42" s="518"/>
      <c r="C42" s="532"/>
      <c r="D42" s="532"/>
      <c r="E42" s="532"/>
    </row>
    <row r="43" spans="1:13" ht="12" customHeight="1" thickBot="1" x14ac:dyDescent="0.25">
      <c r="A43" s="762" t="s">
        <v>45</v>
      </c>
      <c r="B43" s="763"/>
      <c r="C43" s="763"/>
      <c r="D43" s="763"/>
      <c r="E43" s="764"/>
    </row>
    <row r="44" spans="1:13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13" ht="12" customHeight="1" x14ac:dyDescent="0.2">
      <c r="A45" s="583" t="s">
        <v>73</v>
      </c>
      <c r="B45" s="358" t="s">
        <v>37</v>
      </c>
      <c r="C45" s="102"/>
      <c r="D45" s="102"/>
      <c r="E45" s="564"/>
      <c r="M45" s="31">
        <f>15000/60</f>
        <v>250</v>
      </c>
    </row>
    <row r="46" spans="1:13" ht="12" customHeight="1" x14ac:dyDescent="0.2">
      <c r="A46" s="583" t="s">
        <v>74</v>
      </c>
      <c r="B46" s="357" t="s">
        <v>135</v>
      </c>
      <c r="C46" s="432"/>
      <c r="D46" s="432"/>
      <c r="E46" s="588"/>
      <c r="M46" s="31">
        <f>+M45/8</f>
        <v>31.25</v>
      </c>
    </row>
    <row r="47" spans="1:13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13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formatCells="0"/>
  <mergeCells count="4">
    <mergeCell ref="A7:E7"/>
    <mergeCell ref="A43:E43"/>
    <mergeCell ref="B2:D2"/>
    <mergeCell ref="B3:D3"/>
  </mergeCells>
  <phoneticPr fontId="26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+CONCATENATE("8.1.1. melléklet a ……/",LEFT(ÖSSZEFÜGGÉSEK!A4,4)+1,". (……) önkormányzati rendelethez")</f>
        <v>8.1.1.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152</v>
      </c>
      <c r="C2" s="766"/>
      <c r="D2" s="767"/>
      <c r="E2" s="580" t="s">
        <v>50</v>
      </c>
    </row>
    <row r="3" spans="1:5" s="557" customFormat="1" ht="24.75" thickBot="1" x14ac:dyDescent="0.25">
      <c r="A3" s="555" t="s">
        <v>148</v>
      </c>
      <c r="B3" s="768" t="s">
        <v>708</v>
      </c>
      <c r="C3" s="772"/>
      <c r="D3" s="773"/>
      <c r="E3" s="581" t="s">
        <v>49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+CONCATENATE("8.1.2. melléklet a ……/",LEFT(ÖSSZEFÜGGÉSEK!A4,4)+1,". (……) önkormányzati rendelethez")</f>
        <v>8.1.2.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152</v>
      </c>
      <c r="C2" s="766"/>
      <c r="D2" s="767"/>
      <c r="E2" s="580" t="s">
        <v>50</v>
      </c>
    </row>
    <row r="3" spans="1:5" s="557" customFormat="1" ht="24.75" thickBot="1" x14ac:dyDescent="0.25">
      <c r="A3" s="555" t="s">
        <v>148</v>
      </c>
      <c r="B3" s="768" t="s">
        <v>698</v>
      </c>
      <c r="C3" s="772"/>
      <c r="D3" s="773"/>
      <c r="E3" s="581" t="s">
        <v>50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</sheetPr>
  <dimension ref="A1:E58"/>
  <sheetViews>
    <sheetView zoomScaleNormal="100" zoomScaleSheetLayoutView="145" workbookViewId="0">
      <selection activeCell="B8" sqref="B8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+CONCATENATE("8.1.3. melléklet a ……/",LEFT(ÖSSZEFÜGGÉSEK!A4,4)+1,". (……) önkormányzati rendelethez")</f>
        <v>8.1.3.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152</v>
      </c>
      <c r="C2" s="766"/>
      <c r="D2" s="767"/>
      <c r="E2" s="580" t="s">
        <v>50</v>
      </c>
    </row>
    <row r="3" spans="1:5" s="557" customFormat="1" ht="24.75" thickBot="1" x14ac:dyDescent="0.25">
      <c r="A3" s="555" t="s">
        <v>148</v>
      </c>
      <c r="B3" s="768" t="s">
        <v>709</v>
      </c>
      <c r="C3" s="772"/>
      <c r="D3" s="773"/>
      <c r="E3" s="581" t="s">
        <v>51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</sheetPr>
  <dimension ref="A1:E58"/>
  <sheetViews>
    <sheetView zoomScaleNormal="100" zoomScaleSheetLayoutView="145" workbookViewId="0">
      <selection activeCell="E1" sqref="E1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+CONCATENATE("8.2. melléklet a ……/",LEFT(ÖSSZEFÜGGÉSEK!A4,4)+1,". (……) önkormányzati rendelethez")</f>
        <v>8.2.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153</v>
      </c>
      <c r="C2" s="766"/>
      <c r="D2" s="767"/>
      <c r="E2" s="580" t="s">
        <v>51</v>
      </c>
    </row>
    <row r="3" spans="1:5" s="557" customFormat="1" ht="24.75" thickBot="1" x14ac:dyDescent="0.25">
      <c r="A3" s="555" t="s">
        <v>148</v>
      </c>
      <c r="B3" s="768" t="s">
        <v>562</v>
      </c>
      <c r="C3" s="772"/>
      <c r="D3" s="773"/>
      <c r="E3" s="581" t="s">
        <v>41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+CONCATENATE("8.2.1. melléklet a ……/",LEFT(ÖSSZEFÜGGÉSEK!A4,4)+1,". (……) önkormányzati rendelethez")</f>
        <v>8.2.1.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153</v>
      </c>
      <c r="C2" s="766"/>
      <c r="D2" s="767"/>
      <c r="E2" s="580" t="s">
        <v>51</v>
      </c>
    </row>
    <row r="3" spans="1:5" s="557" customFormat="1" ht="24.75" thickBot="1" x14ac:dyDescent="0.25">
      <c r="A3" s="555" t="s">
        <v>148</v>
      </c>
      <c r="B3" s="768" t="s">
        <v>708</v>
      </c>
      <c r="C3" s="772"/>
      <c r="D3" s="773"/>
      <c r="E3" s="581" t="s">
        <v>49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+CONCATENATE("8.2.2. melléklet a ……/",LEFT(ÖSSZEFÜGGÉSEK!A4,4)+1,". (……) önkormányzati rendelethez")</f>
        <v>8.2.2.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153</v>
      </c>
      <c r="C2" s="766"/>
      <c r="D2" s="767"/>
      <c r="E2" s="580" t="s">
        <v>51</v>
      </c>
    </row>
    <row r="3" spans="1:5" s="557" customFormat="1" ht="24.75" thickBot="1" x14ac:dyDescent="0.25">
      <c r="A3" s="555" t="s">
        <v>148</v>
      </c>
      <c r="B3" s="768" t="s">
        <v>698</v>
      </c>
      <c r="C3" s="772"/>
      <c r="D3" s="773"/>
      <c r="E3" s="581" t="s">
        <v>50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+CONCATENATE("8.2.3. melléklet a ……/",LEFT(ÖSSZEFÜGGÉSEK!A4,4)+1,". (……) önkormányzati rendelethez")</f>
        <v>8.2.3.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153</v>
      </c>
      <c r="C2" s="766"/>
      <c r="D2" s="767"/>
      <c r="E2" s="580" t="s">
        <v>51</v>
      </c>
    </row>
    <row r="3" spans="1:5" s="557" customFormat="1" ht="24.75" thickBot="1" x14ac:dyDescent="0.25">
      <c r="A3" s="555" t="s">
        <v>148</v>
      </c>
      <c r="B3" s="768" t="s">
        <v>693</v>
      </c>
      <c r="C3" s="772"/>
      <c r="D3" s="773"/>
      <c r="E3" s="581" t="s">
        <v>51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2D050"/>
  </sheetPr>
  <dimension ref="A1:E58"/>
  <sheetViews>
    <sheetView zoomScaleNormal="100" zoomScaleSheetLayoutView="145" workbookViewId="0">
      <selection activeCell="E1" sqref="E1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+CONCATENATE("8.3. melléklet a ……/",LEFT(ÖSSZEFÜGGÉSEK!A4,4)+1,". (……) önkormányzati rendelethez")</f>
        <v>8.3.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591</v>
      </c>
      <c r="C2" s="766"/>
      <c r="D2" s="767"/>
      <c r="E2" s="580" t="s">
        <v>52</v>
      </c>
    </row>
    <row r="3" spans="1:5" s="557" customFormat="1" ht="24.75" thickBot="1" x14ac:dyDescent="0.25">
      <c r="A3" s="555" t="s">
        <v>148</v>
      </c>
      <c r="B3" s="768" t="s">
        <v>562</v>
      </c>
      <c r="C3" s="772"/>
      <c r="D3" s="773"/>
      <c r="E3" s="581" t="s">
        <v>41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I161"/>
  <sheetViews>
    <sheetView topLeftCell="A121" zoomScale="130" zoomScaleNormal="130" zoomScaleSheetLayoutView="100" workbookViewId="0">
      <selection activeCell="H126" sqref="H126"/>
    </sheetView>
  </sheetViews>
  <sheetFormatPr defaultRowHeight="15.75" x14ac:dyDescent="0.25"/>
  <cols>
    <col min="1" max="1" width="9.5" style="398" customWidth="1"/>
    <col min="2" max="2" width="60.83203125" style="398" customWidth="1"/>
    <col min="3" max="5" width="15.83203125" style="399" customWidth="1"/>
    <col min="6" max="16384" width="9.33203125" style="409"/>
  </cols>
  <sheetData>
    <row r="1" spans="1:5" ht="15.95" customHeight="1" x14ac:dyDescent="0.25">
      <c r="A1" s="722" t="s">
        <v>4</v>
      </c>
      <c r="B1" s="722"/>
      <c r="C1" s="722"/>
      <c r="D1" s="722"/>
      <c r="E1" s="722"/>
    </row>
    <row r="2" spans="1:5" ht="15.95" customHeight="1" thickBot="1" x14ac:dyDescent="0.3">
      <c r="A2" s="44" t="s">
        <v>113</v>
      </c>
      <c r="B2" s="44"/>
      <c r="C2" s="396"/>
      <c r="D2" s="396"/>
      <c r="E2" s="396" t="s">
        <v>162</v>
      </c>
    </row>
    <row r="3" spans="1:5" ht="15.95" customHeight="1" x14ac:dyDescent="0.25">
      <c r="A3" s="723" t="s">
        <v>61</v>
      </c>
      <c r="B3" s="725" t="s">
        <v>6</v>
      </c>
      <c r="C3" s="727" t="str">
        <f>+'1.sz.mell.'!C3:E3</f>
        <v>2020. évi</v>
      </c>
      <c r="D3" s="727"/>
      <c r="E3" s="728"/>
    </row>
    <row r="4" spans="1:5" ht="38.1" customHeight="1" thickBot="1" x14ac:dyDescent="0.3">
      <c r="A4" s="724"/>
      <c r="B4" s="726"/>
      <c r="C4" s="46" t="s">
        <v>184</v>
      </c>
      <c r="D4" s="46" t="s">
        <v>189</v>
      </c>
      <c r="E4" s="47" t="s">
        <v>190</v>
      </c>
    </row>
    <row r="5" spans="1:5" s="410" customFormat="1" ht="12" customHeight="1" thickBot="1" x14ac:dyDescent="0.25">
      <c r="A5" s="374" t="s">
        <v>430</v>
      </c>
      <c r="B5" s="375" t="s">
        <v>431</v>
      </c>
      <c r="C5" s="375" t="s">
        <v>432</v>
      </c>
      <c r="D5" s="375" t="s">
        <v>433</v>
      </c>
      <c r="E5" s="423" t="s">
        <v>434</v>
      </c>
    </row>
    <row r="6" spans="1:5" s="411" customFormat="1" ht="12" customHeight="1" thickBot="1" x14ac:dyDescent="0.25">
      <c r="A6" s="369" t="s">
        <v>7</v>
      </c>
      <c r="B6" s="370" t="s">
        <v>314</v>
      </c>
      <c r="C6" s="401">
        <f>SUM(C7:C12)</f>
        <v>0</v>
      </c>
      <c r="D6" s="401">
        <f>SUM(D7:D12)</f>
        <v>0</v>
      </c>
      <c r="E6" s="384">
        <f>SUM(E7:E12)</f>
        <v>0</v>
      </c>
    </row>
    <row r="7" spans="1:5" s="411" customFormat="1" ht="12" customHeight="1" x14ac:dyDescent="0.2">
      <c r="A7" s="364" t="s">
        <v>73</v>
      </c>
      <c r="B7" s="412" t="s">
        <v>315</v>
      </c>
      <c r="C7" s="403"/>
      <c r="D7" s="403"/>
      <c r="E7" s="386"/>
    </row>
    <row r="8" spans="1:5" s="411" customFormat="1" ht="12" customHeight="1" x14ac:dyDescent="0.2">
      <c r="A8" s="363" t="s">
        <v>74</v>
      </c>
      <c r="B8" s="413" t="s">
        <v>316</v>
      </c>
      <c r="C8" s="402"/>
      <c r="D8" s="402"/>
      <c r="E8" s="385"/>
    </row>
    <row r="9" spans="1:5" s="411" customFormat="1" ht="12" customHeight="1" x14ac:dyDescent="0.2">
      <c r="A9" s="363" t="s">
        <v>75</v>
      </c>
      <c r="B9" s="413" t="s">
        <v>317</v>
      </c>
      <c r="C9" s="402"/>
      <c r="D9" s="402"/>
      <c r="E9" s="385"/>
    </row>
    <row r="10" spans="1:5" s="411" customFormat="1" ht="12" customHeight="1" x14ac:dyDescent="0.2">
      <c r="A10" s="363" t="s">
        <v>76</v>
      </c>
      <c r="B10" s="413" t="s">
        <v>318</v>
      </c>
      <c r="C10" s="402"/>
      <c r="D10" s="402"/>
      <c r="E10" s="385"/>
    </row>
    <row r="11" spans="1:5" s="411" customFormat="1" ht="12" customHeight="1" x14ac:dyDescent="0.2">
      <c r="A11" s="363" t="s">
        <v>109</v>
      </c>
      <c r="B11" s="413" t="s">
        <v>319</v>
      </c>
      <c r="C11" s="402"/>
      <c r="D11" s="402"/>
      <c r="E11" s="385"/>
    </row>
    <row r="12" spans="1:5" s="411" customFormat="1" ht="12" customHeight="1" thickBot="1" x14ac:dyDescent="0.25">
      <c r="A12" s="365" t="s">
        <v>77</v>
      </c>
      <c r="B12" s="414" t="s">
        <v>320</v>
      </c>
      <c r="C12" s="404"/>
      <c r="D12" s="404"/>
      <c r="E12" s="387"/>
    </row>
    <row r="13" spans="1:5" s="411" customFormat="1" ht="12" customHeight="1" thickBot="1" x14ac:dyDescent="0.25">
      <c r="A13" s="369" t="s">
        <v>8</v>
      </c>
      <c r="B13" s="391" t="s">
        <v>321</v>
      </c>
      <c r="C13" s="401">
        <f>SUM(C14:C18)</f>
        <v>0</v>
      </c>
      <c r="D13" s="401">
        <f>SUM(D14:D18)</f>
        <v>0</v>
      </c>
      <c r="E13" s="384">
        <f>SUM(E14:E18)</f>
        <v>0</v>
      </c>
    </row>
    <row r="14" spans="1:5" s="411" customFormat="1" ht="12" customHeight="1" x14ac:dyDescent="0.2">
      <c r="A14" s="364" t="s">
        <v>79</v>
      </c>
      <c r="B14" s="412" t="s">
        <v>322</v>
      </c>
      <c r="C14" s="403"/>
      <c r="D14" s="403"/>
      <c r="E14" s="386"/>
    </row>
    <row r="15" spans="1:5" s="411" customFormat="1" ht="12" customHeight="1" x14ac:dyDescent="0.2">
      <c r="A15" s="363" t="s">
        <v>80</v>
      </c>
      <c r="B15" s="413" t="s">
        <v>323</v>
      </c>
      <c r="C15" s="402"/>
      <c r="D15" s="402"/>
      <c r="E15" s="385"/>
    </row>
    <row r="16" spans="1:5" s="411" customFormat="1" ht="12" customHeight="1" x14ac:dyDescent="0.2">
      <c r="A16" s="363" t="s">
        <v>81</v>
      </c>
      <c r="B16" s="413" t="s">
        <v>324</v>
      </c>
      <c r="C16" s="402"/>
      <c r="D16" s="402"/>
      <c r="E16" s="385"/>
    </row>
    <row r="17" spans="1:5" s="411" customFormat="1" ht="12" customHeight="1" x14ac:dyDescent="0.2">
      <c r="A17" s="363" t="s">
        <v>82</v>
      </c>
      <c r="B17" s="413" t="s">
        <v>325</v>
      </c>
      <c r="C17" s="402"/>
      <c r="D17" s="402"/>
      <c r="E17" s="385"/>
    </row>
    <row r="18" spans="1:5" s="411" customFormat="1" ht="12" customHeight="1" x14ac:dyDescent="0.2">
      <c r="A18" s="363" t="s">
        <v>83</v>
      </c>
      <c r="B18" s="413" t="s">
        <v>326</v>
      </c>
      <c r="C18" s="402"/>
      <c r="D18" s="402"/>
      <c r="E18" s="385"/>
    </row>
    <row r="19" spans="1:5" s="411" customFormat="1" ht="12" customHeight="1" thickBot="1" x14ac:dyDescent="0.25">
      <c r="A19" s="365" t="s">
        <v>90</v>
      </c>
      <c r="B19" s="414" t="s">
        <v>327</v>
      </c>
      <c r="C19" s="404"/>
      <c r="D19" s="404"/>
      <c r="E19" s="387"/>
    </row>
    <row r="20" spans="1:5" s="411" customFormat="1" ht="12" customHeight="1" thickBot="1" x14ac:dyDescent="0.25">
      <c r="A20" s="369" t="s">
        <v>9</v>
      </c>
      <c r="B20" s="370" t="s">
        <v>328</v>
      </c>
      <c r="C20" s="401">
        <f>SUM(C21:C25)</f>
        <v>0</v>
      </c>
      <c r="D20" s="401">
        <f>SUM(D21:D25)</f>
        <v>0</v>
      </c>
      <c r="E20" s="384">
        <f>SUM(E21:E25)</f>
        <v>0</v>
      </c>
    </row>
    <row r="21" spans="1:5" s="411" customFormat="1" ht="12" customHeight="1" x14ac:dyDescent="0.2">
      <c r="A21" s="364" t="s">
        <v>62</v>
      </c>
      <c r="B21" s="412" t="s">
        <v>329</v>
      </c>
      <c r="C21" s="403"/>
      <c r="D21" s="403"/>
      <c r="E21" s="386"/>
    </row>
    <row r="22" spans="1:5" s="411" customFormat="1" ht="12" customHeight="1" x14ac:dyDescent="0.2">
      <c r="A22" s="363" t="s">
        <v>63</v>
      </c>
      <c r="B22" s="413" t="s">
        <v>330</v>
      </c>
      <c r="C22" s="402"/>
      <c r="D22" s="402"/>
      <c r="E22" s="385"/>
    </row>
    <row r="23" spans="1:5" s="411" customFormat="1" ht="12" customHeight="1" x14ac:dyDescent="0.2">
      <c r="A23" s="363" t="s">
        <v>64</v>
      </c>
      <c r="B23" s="413" t="s">
        <v>331</v>
      </c>
      <c r="C23" s="402"/>
      <c r="D23" s="402"/>
      <c r="E23" s="385"/>
    </row>
    <row r="24" spans="1:5" s="411" customFormat="1" ht="12" customHeight="1" x14ac:dyDescent="0.2">
      <c r="A24" s="363" t="s">
        <v>65</v>
      </c>
      <c r="B24" s="413" t="s">
        <v>332</v>
      </c>
      <c r="C24" s="402"/>
      <c r="D24" s="402"/>
      <c r="E24" s="385"/>
    </row>
    <row r="25" spans="1:5" s="411" customFormat="1" ht="12" customHeight="1" x14ac:dyDescent="0.2">
      <c r="A25" s="363" t="s">
        <v>123</v>
      </c>
      <c r="B25" s="413" t="s">
        <v>333</v>
      </c>
      <c r="C25" s="402"/>
      <c r="D25" s="402"/>
      <c r="E25" s="385"/>
    </row>
    <row r="26" spans="1:5" s="411" customFormat="1" ht="12" customHeight="1" thickBot="1" x14ac:dyDescent="0.25">
      <c r="A26" s="365" t="s">
        <v>124</v>
      </c>
      <c r="B26" s="414" t="s">
        <v>334</v>
      </c>
      <c r="C26" s="404"/>
      <c r="D26" s="404"/>
      <c r="E26" s="387"/>
    </row>
    <row r="27" spans="1:5" s="411" customFormat="1" ht="12" customHeight="1" thickBot="1" x14ac:dyDescent="0.25">
      <c r="A27" s="369" t="s">
        <v>125</v>
      </c>
      <c r="B27" s="370" t="s">
        <v>335</v>
      </c>
      <c r="C27" s="407">
        <f>+C28+C31+C32+C33</f>
        <v>0</v>
      </c>
      <c r="D27" s="407">
        <f>+D28+D31+D32+D33</f>
        <v>0</v>
      </c>
      <c r="E27" s="420">
        <f>+E28+E31+E32+E33</f>
        <v>0</v>
      </c>
    </row>
    <row r="28" spans="1:5" s="411" customFormat="1" ht="12" customHeight="1" x14ac:dyDescent="0.2">
      <c r="A28" s="364" t="s">
        <v>336</v>
      </c>
      <c r="B28" s="412" t="s">
        <v>337</v>
      </c>
      <c r="C28" s="422">
        <f>+C29+C30</f>
        <v>0</v>
      </c>
      <c r="D28" s="422">
        <f>+D29+D30</f>
        <v>0</v>
      </c>
      <c r="E28" s="421">
        <f>+E29+E30</f>
        <v>0</v>
      </c>
    </row>
    <row r="29" spans="1:5" s="411" customFormat="1" ht="12" customHeight="1" x14ac:dyDescent="0.2">
      <c r="A29" s="363" t="s">
        <v>338</v>
      </c>
      <c r="B29" s="413" t="s">
        <v>339</v>
      </c>
      <c r="C29" s="402"/>
      <c r="D29" s="402"/>
      <c r="E29" s="385"/>
    </row>
    <row r="30" spans="1:5" s="411" customFormat="1" ht="12" customHeight="1" x14ac:dyDescent="0.2">
      <c r="A30" s="363" t="s">
        <v>340</v>
      </c>
      <c r="B30" s="413" t="s">
        <v>341</v>
      </c>
      <c r="C30" s="402"/>
      <c r="D30" s="402"/>
      <c r="E30" s="385"/>
    </row>
    <row r="31" spans="1:5" s="411" customFormat="1" ht="12" customHeight="1" x14ac:dyDescent="0.2">
      <c r="A31" s="363" t="s">
        <v>342</v>
      </c>
      <c r="B31" s="413" t="s">
        <v>343</v>
      </c>
      <c r="C31" s="402"/>
      <c r="D31" s="402"/>
      <c r="E31" s="385"/>
    </row>
    <row r="32" spans="1:5" s="411" customFormat="1" ht="12" customHeight="1" x14ac:dyDescent="0.2">
      <c r="A32" s="363" t="s">
        <v>344</v>
      </c>
      <c r="B32" s="413" t="s">
        <v>345</v>
      </c>
      <c r="C32" s="402"/>
      <c r="D32" s="402"/>
      <c r="E32" s="385"/>
    </row>
    <row r="33" spans="1:5" s="411" customFormat="1" ht="12" customHeight="1" thickBot="1" x14ac:dyDescent="0.25">
      <c r="A33" s="365" t="s">
        <v>346</v>
      </c>
      <c r="B33" s="414" t="s">
        <v>347</v>
      </c>
      <c r="C33" s="404"/>
      <c r="D33" s="404"/>
      <c r="E33" s="387"/>
    </row>
    <row r="34" spans="1:5" s="411" customFormat="1" ht="12" customHeight="1" thickBot="1" x14ac:dyDescent="0.25">
      <c r="A34" s="369" t="s">
        <v>11</v>
      </c>
      <c r="B34" s="370" t="s">
        <v>348</v>
      </c>
      <c r="C34" s="401">
        <f>SUM(C35:C44)</f>
        <v>0</v>
      </c>
      <c r="D34" s="401">
        <f>SUM(D35:D44)</f>
        <v>0</v>
      </c>
      <c r="E34" s="384">
        <f>SUM(E35:E44)</f>
        <v>0</v>
      </c>
    </row>
    <row r="35" spans="1:5" s="411" customFormat="1" ht="12" customHeight="1" x14ac:dyDescent="0.2">
      <c r="A35" s="364" t="s">
        <v>66</v>
      </c>
      <c r="B35" s="412" t="s">
        <v>349</v>
      </c>
      <c r="C35" s="403"/>
      <c r="D35" s="403"/>
      <c r="E35" s="386"/>
    </row>
    <row r="36" spans="1:5" s="411" customFormat="1" ht="12" customHeight="1" x14ac:dyDescent="0.2">
      <c r="A36" s="363" t="s">
        <v>67</v>
      </c>
      <c r="B36" s="413" t="s">
        <v>350</v>
      </c>
      <c r="C36" s="402"/>
      <c r="D36" s="402"/>
      <c r="E36" s="385"/>
    </row>
    <row r="37" spans="1:5" s="411" customFormat="1" ht="12" customHeight="1" x14ac:dyDescent="0.2">
      <c r="A37" s="363" t="s">
        <v>68</v>
      </c>
      <c r="B37" s="413" t="s">
        <v>351</v>
      </c>
      <c r="C37" s="402"/>
      <c r="D37" s="402"/>
      <c r="E37" s="385"/>
    </row>
    <row r="38" spans="1:5" s="411" customFormat="1" ht="12" customHeight="1" x14ac:dyDescent="0.2">
      <c r="A38" s="363" t="s">
        <v>127</v>
      </c>
      <c r="B38" s="413" t="s">
        <v>352</v>
      </c>
      <c r="C38" s="402"/>
      <c r="D38" s="402"/>
      <c r="E38" s="385"/>
    </row>
    <row r="39" spans="1:5" s="411" customFormat="1" ht="12" customHeight="1" x14ac:dyDescent="0.2">
      <c r="A39" s="363" t="s">
        <v>128</v>
      </c>
      <c r="B39" s="413" t="s">
        <v>353</v>
      </c>
      <c r="C39" s="402"/>
      <c r="D39" s="402"/>
      <c r="E39" s="385"/>
    </row>
    <row r="40" spans="1:5" s="411" customFormat="1" ht="12" customHeight="1" x14ac:dyDescent="0.2">
      <c r="A40" s="363" t="s">
        <v>129</v>
      </c>
      <c r="B40" s="413" t="s">
        <v>354</v>
      </c>
      <c r="C40" s="402"/>
      <c r="D40" s="402"/>
      <c r="E40" s="385"/>
    </row>
    <row r="41" spans="1:5" s="411" customFormat="1" ht="12" customHeight="1" x14ac:dyDescent="0.2">
      <c r="A41" s="363" t="s">
        <v>130</v>
      </c>
      <c r="B41" s="413" t="s">
        <v>355</v>
      </c>
      <c r="C41" s="402"/>
      <c r="D41" s="402"/>
      <c r="E41" s="385"/>
    </row>
    <row r="42" spans="1:5" s="411" customFormat="1" ht="12" customHeight="1" x14ac:dyDescent="0.2">
      <c r="A42" s="363" t="s">
        <v>131</v>
      </c>
      <c r="B42" s="413" t="s">
        <v>356</v>
      </c>
      <c r="C42" s="402"/>
      <c r="D42" s="402"/>
      <c r="E42" s="385"/>
    </row>
    <row r="43" spans="1:5" s="411" customFormat="1" ht="12" customHeight="1" x14ac:dyDescent="0.2">
      <c r="A43" s="363" t="s">
        <v>357</v>
      </c>
      <c r="B43" s="413" t="s">
        <v>358</v>
      </c>
      <c r="C43" s="405"/>
      <c r="D43" s="405"/>
      <c r="E43" s="388"/>
    </row>
    <row r="44" spans="1:5" s="411" customFormat="1" ht="12" customHeight="1" thickBot="1" x14ac:dyDescent="0.25">
      <c r="A44" s="365" t="s">
        <v>359</v>
      </c>
      <c r="B44" s="414" t="s">
        <v>360</v>
      </c>
      <c r="C44" s="406"/>
      <c r="D44" s="406"/>
      <c r="E44" s="389"/>
    </row>
    <row r="45" spans="1:5" s="411" customFormat="1" ht="12" customHeight="1" thickBot="1" x14ac:dyDescent="0.25">
      <c r="A45" s="369" t="s">
        <v>12</v>
      </c>
      <c r="B45" s="370" t="s">
        <v>361</v>
      </c>
      <c r="C45" s="401">
        <f>SUM(C46:C50)</f>
        <v>0</v>
      </c>
      <c r="D45" s="401">
        <f>SUM(D46:D50)</f>
        <v>0</v>
      </c>
      <c r="E45" s="384">
        <f>SUM(E46:E50)</f>
        <v>0</v>
      </c>
    </row>
    <row r="46" spans="1:5" s="411" customFormat="1" ht="12" customHeight="1" x14ac:dyDescent="0.2">
      <c r="A46" s="364" t="s">
        <v>69</v>
      </c>
      <c r="B46" s="412" t="s">
        <v>362</v>
      </c>
      <c r="C46" s="424"/>
      <c r="D46" s="424"/>
      <c r="E46" s="390"/>
    </row>
    <row r="47" spans="1:5" s="411" customFormat="1" ht="12" customHeight="1" x14ac:dyDescent="0.2">
      <c r="A47" s="363" t="s">
        <v>70</v>
      </c>
      <c r="B47" s="413" t="s">
        <v>363</v>
      </c>
      <c r="C47" s="405"/>
      <c r="D47" s="405"/>
      <c r="E47" s="388"/>
    </row>
    <row r="48" spans="1:5" s="411" customFormat="1" ht="12" customHeight="1" x14ac:dyDescent="0.2">
      <c r="A48" s="363" t="s">
        <v>364</v>
      </c>
      <c r="B48" s="413" t="s">
        <v>365</v>
      </c>
      <c r="C48" s="405"/>
      <c r="D48" s="405"/>
      <c r="E48" s="388"/>
    </row>
    <row r="49" spans="1:5" s="411" customFormat="1" ht="12" customHeight="1" x14ac:dyDescent="0.2">
      <c r="A49" s="363" t="s">
        <v>366</v>
      </c>
      <c r="B49" s="413" t="s">
        <v>367</v>
      </c>
      <c r="C49" s="405"/>
      <c r="D49" s="405"/>
      <c r="E49" s="388"/>
    </row>
    <row r="50" spans="1:5" s="411" customFormat="1" ht="12" customHeight="1" thickBot="1" x14ac:dyDescent="0.25">
      <c r="A50" s="365" t="s">
        <v>368</v>
      </c>
      <c r="B50" s="414" t="s">
        <v>369</v>
      </c>
      <c r="C50" s="406"/>
      <c r="D50" s="406"/>
      <c r="E50" s="389"/>
    </row>
    <row r="51" spans="1:5" s="411" customFormat="1" ht="17.25" customHeight="1" thickBot="1" x14ac:dyDescent="0.25">
      <c r="A51" s="369" t="s">
        <v>132</v>
      </c>
      <c r="B51" s="370" t="s">
        <v>370</v>
      </c>
      <c r="C51" s="401">
        <f>SUM(C52:C54)</f>
        <v>0</v>
      </c>
      <c r="D51" s="401">
        <f>SUM(D52:D54)</f>
        <v>0</v>
      </c>
      <c r="E51" s="384">
        <f>SUM(E52:E54)</f>
        <v>0</v>
      </c>
    </row>
    <row r="52" spans="1:5" s="411" customFormat="1" ht="12" customHeight="1" x14ac:dyDescent="0.2">
      <c r="A52" s="364" t="s">
        <v>71</v>
      </c>
      <c r="B52" s="412" t="s">
        <v>371</v>
      </c>
      <c r="C52" s="403"/>
      <c r="D52" s="403"/>
      <c r="E52" s="386"/>
    </row>
    <row r="53" spans="1:5" s="411" customFormat="1" ht="12" customHeight="1" x14ac:dyDescent="0.2">
      <c r="A53" s="363" t="s">
        <v>72</v>
      </c>
      <c r="B53" s="413" t="s">
        <v>372</v>
      </c>
      <c r="C53" s="402"/>
      <c r="D53" s="402"/>
      <c r="E53" s="385"/>
    </row>
    <row r="54" spans="1:5" s="411" customFormat="1" ht="12" customHeight="1" x14ac:dyDescent="0.2">
      <c r="A54" s="363" t="s">
        <v>373</v>
      </c>
      <c r="B54" s="413" t="s">
        <v>374</v>
      </c>
      <c r="C54" s="402"/>
      <c r="D54" s="402"/>
      <c r="E54" s="385"/>
    </row>
    <row r="55" spans="1:5" s="411" customFormat="1" ht="12" customHeight="1" thickBot="1" x14ac:dyDescent="0.25">
      <c r="A55" s="365" t="s">
        <v>375</v>
      </c>
      <c r="B55" s="414" t="s">
        <v>376</v>
      </c>
      <c r="C55" s="404"/>
      <c r="D55" s="404"/>
      <c r="E55" s="387"/>
    </row>
    <row r="56" spans="1:5" s="411" customFormat="1" ht="12" customHeight="1" thickBot="1" x14ac:dyDescent="0.25">
      <c r="A56" s="369" t="s">
        <v>14</v>
      </c>
      <c r="B56" s="391" t="s">
        <v>377</v>
      </c>
      <c r="C56" s="401">
        <f>SUM(C57:C59)</f>
        <v>0</v>
      </c>
      <c r="D56" s="401">
        <f>SUM(D57:D59)</f>
        <v>0</v>
      </c>
      <c r="E56" s="384">
        <f>SUM(E57:E59)</f>
        <v>0</v>
      </c>
    </row>
    <row r="57" spans="1:5" s="411" customFormat="1" ht="12" customHeight="1" x14ac:dyDescent="0.2">
      <c r="A57" s="364" t="s">
        <v>133</v>
      </c>
      <c r="B57" s="412" t="s">
        <v>378</v>
      </c>
      <c r="C57" s="405"/>
      <c r="D57" s="405"/>
      <c r="E57" s="388"/>
    </row>
    <row r="58" spans="1:5" s="411" customFormat="1" ht="12" customHeight="1" x14ac:dyDescent="0.2">
      <c r="A58" s="363" t="s">
        <v>134</v>
      </c>
      <c r="B58" s="413" t="s">
        <v>379</v>
      </c>
      <c r="C58" s="405"/>
      <c r="D58" s="405"/>
      <c r="E58" s="388"/>
    </row>
    <row r="59" spans="1:5" s="411" customFormat="1" ht="12" customHeight="1" x14ac:dyDescent="0.2">
      <c r="A59" s="363" t="s">
        <v>163</v>
      </c>
      <c r="B59" s="413" t="s">
        <v>380</v>
      </c>
      <c r="C59" s="405"/>
      <c r="D59" s="405"/>
      <c r="E59" s="388"/>
    </row>
    <row r="60" spans="1:5" s="411" customFormat="1" ht="12" customHeight="1" thickBot="1" x14ac:dyDescent="0.25">
      <c r="A60" s="365" t="s">
        <v>381</v>
      </c>
      <c r="B60" s="414" t="s">
        <v>382</v>
      </c>
      <c r="C60" s="405"/>
      <c r="D60" s="405"/>
      <c r="E60" s="388"/>
    </row>
    <row r="61" spans="1:5" s="411" customFormat="1" ht="12" customHeight="1" thickBot="1" x14ac:dyDescent="0.25">
      <c r="A61" s="369" t="s">
        <v>15</v>
      </c>
      <c r="B61" s="370" t="s">
        <v>383</v>
      </c>
      <c r="C61" s="407">
        <f>+C6+C13+C20+C27+C34+C45+C51+C56</f>
        <v>0</v>
      </c>
      <c r="D61" s="407">
        <f>+D6+D13+D20+D27+D34+D45+D51+D56</f>
        <v>0</v>
      </c>
      <c r="E61" s="420">
        <f>+E6+E13+E20+E27+E34+E45+E51+E56</f>
        <v>0</v>
      </c>
    </row>
    <row r="62" spans="1:5" s="411" customFormat="1" ht="12" customHeight="1" thickBot="1" x14ac:dyDescent="0.25">
      <c r="A62" s="425" t="s">
        <v>384</v>
      </c>
      <c r="B62" s="391" t="s">
        <v>385</v>
      </c>
      <c r="C62" s="401">
        <f>+C63+C64+C65</f>
        <v>0</v>
      </c>
      <c r="D62" s="401">
        <f>+D63+D64+D65</f>
        <v>0</v>
      </c>
      <c r="E62" s="384">
        <f>+E63+E64+E65</f>
        <v>0</v>
      </c>
    </row>
    <row r="63" spans="1:5" s="411" customFormat="1" ht="12" customHeight="1" x14ac:dyDescent="0.2">
      <c r="A63" s="364" t="s">
        <v>386</v>
      </c>
      <c r="B63" s="412" t="s">
        <v>387</v>
      </c>
      <c r="C63" s="405"/>
      <c r="D63" s="405"/>
      <c r="E63" s="388"/>
    </row>
    <row r="64" spans="1:5" s="411" customFormat="1" ht="12" customHeight="1" x14ac:dyDescent="0.2">
      <c r="A64" s="363" t="s">
        <v>388</v>
      </c>
      <c r="B64" s="413" t="s">
        <v>389</v>
      </c>
      <c r="C64" s="405"/>
      <c r="D64" s="405"/>
      <c r="E64" s="388"/>
    </row>
    <row r="65" spans="1:5" s="411" customFormat="1" ht="12" customHeight="1" thickBot="1" x14ac:dyDescent="0.25">
      <c r="A65" s="365" t="s">
        <v>390</v>
      </c>
      <c r="B65" s="349" t="s">
        <v>435</v>
      </c>
      <c r="C65" s="405"/>
      <c r="D65" s="405"/>
      <c r="E65" s="388"/>
    </row>
    <row r="66" spans="1:5" s="411" customFormat="1" ht="12" customHeight="1" thickBot="1" x14ac:dyDescent="0.25">
      <c r="A66" s="425" t="s">
        <v>392</v>
      </c>
      <c r="B66" s="391" t="s">
        <v>393</v>
      </c>
      <c r="C66" s="401">
        <f>+C67+C68+C69+C70</f>
        <v>0</v>
      </c>
      <c r="D66" s="401">
        <f>+D67+D68+D69+D70</f>
        <v>0</v>
      </c>
      <c r="E66" s="384">
        <f>+E67+E68+E69+E70</f>
        <v>0</v>
      </c>
    </row>
    <row r="67" spans="1:5" s="411" customFormat="1" ht="13.5" customHeight="1" x14ac:dyDescent="0.2">
      <c r="A67" s="364" t="s">
        <v>110</v>
      </c>
      <c r="B67" s="412" t="s">
        <v>394</v>
      </c>
      <c r="C67" s="405"/>
      <c r="D67" s="405"/>
      <c r="E67" s="388"/>
    </row>
    <row r="68" spans="1:5" s="411" customFormat="1" ht="12" customHeight="1" x14ac:dyDescent="0.2">
      <c r="A68" s="363" t="s">
        <v>111</v>
      </c>
      <c r="B68" s="413" t="s">
        <v>395</v>
      </c>
      <c r="C68" s="405"/>
      <c r="D68" s="405"/>
      <c r="E68" s="388"/>
    </row>
    <row r="69" spans="1:5" s="411" customFormat="1" ht="12" customHeight="1" x14ac:dyDescent="0.2">
      <c r="A69" s="363" t="s">
        <v>396</v>
      </c>
      <c r="B69" s="413" t="s">
        <v>397</v>
      </c>
      <c r="C69" s="405"/>
      <c r="D69" s="405"/>
      <c r="E69" s="388"/>
    </row>
    <row r="70" spans="1:5" s="411" customFormat="1" ht="12" customHeight="1" thickBot="1" x14ac:dyDescent="0.25">
      <c r="A70" s="365" t="s">
        <v>398</v>
      </c>
      <c r="B70" s="414" t="s">
        <v>399</v>
      </c>
      <c r="C70" s="405"/>
      <c r="D70" s="405"/>
      <c r="E70" s="388"/>
    </row>
    <row r="71" spans="1:5" s="411" customFormat="1" ht="12" customHeight="1" thickBot="1" x14ac:dyDescent="0.25">
      <c r="A71" s="425" t="s">
        <v>400</v>
      </c>
      <c r="B71" s="391" t="s">
        <v>401</v>
      </c>
      <c r="C71" s="401">
        <f>+C72+C73</f>
        <v>0</v>
      </c>
      <c r="D71" s="401">
        <f>+D72+D73</f>
        <v>0</v>
      </c>
      <c r="E71" s="384">
        <f>+E72+E73</f>
        <v>0</v>
      </c>
    </row>
    <row r="72" spans="1:5" s="411" customFormat="1" ht="12" customHeight="1" x14ac:dyDescent="0.2">
      <c r="A72" s="364" t="s">
        <v>402</v>
      </c>
      <c r="B72" s="412" t="s">
        <v>403</v>
      </c>
      <c r="C72" s="405"/>
      <c r="D72" s="405"/>
      <c r="E72" s="388"/>
    </row>
    <row r="73" spans="1:5" s="411" customFormat="1" ht="12" customHeight="1" thickBot="1" x14ac:dyDescent="0.25">
      <c r="A73" s="365" t="s">
        <v>404</v>
      </c>
      <c r="B73" s="414" t="s">
        <v>405</v>
      </c>
      <c r="C73" s="405"/>
      <c r="D73" s="405"/>
      <c r="E73" s="388"/>
    </row>
    <row r="74" spans="1:5" s="411" customFormat="1" ht="12" customHeight="1" thickBot="1" x14ac:dyDescent="0.25">
      <c r="A74" s="425" t="s">
        <v>406</v>
      </c>
      <c r="B74" s="391" t="s">
        <v>407</v>
      </c>
      <c r="C74" s="401">
        <f>+C75+C76+C77</f>
        <v>0</v>
      </c>
      <c r="D74" s="401">
        <f>+D75+D76+D77</f>
        <v>0</v>
      </c>
      <c r="E74" s="384">
        <f>+E75+E76+E77</f>
        <v>0</v>
      </c>
    </row>
    <row r="75" spans="1:5" s="411" customFormat="1" ht="12" customHeight="1" x14ac:dyDescent="0.2">
      <c r="A75" s="364" t="s">
        <v>408</v>
      </c>
      <c r="B75" s="412" t="s">
        <v>409</v>
      </c>
      <c r="C75" s="405"/>
      <c r="D75" s="405"/>
      <c r="E75" s="388"/>
    </row>
    <row r="76" spans="1:5" s="411" customFormat="1" ht="12" customHeight="1" x14ac:dyDescent="0.2">
      <c r="A76" s="363" t="s">
        <v>410</v>
      </c>
      <c r="B76" s="413" t="s">
        <v>411</v>
      </c>
      <c r="C76" s="405"/>
      <c r="D76" s="405"/>
      <c r="E76" s="388"/>
    </row>
    <row r="77" spans="1:5" s="411" customFormat="1" ht="12" customHeight="1" thickBot="1" x14ac:dyDescent="0.25">
      <c r="A77" s="365" t="s">
        <v>412</v>
      </c>
      <c r="B77" s="393" t="s">
        <v>413</v>
      </c>
      <c r="C77" s="405"/>
      <c r="D77" s="405"/>
      <c r="E77" s="388"/>
    </row>
    <row r="78" spans="1:5" s="411" customFormat="1" ht="12" customHeight="1" thickBot="1" x14ac:dyDescent="0.25">
      <c r="A78" s="425" t="s">
        <v>414</v>
      </c>
      <c r="B78" s="391" t="s">
        <v>415</v>
      </c>
      <c r="C78" s="401">
        <f>+C79+C80+C81+C82</f>
        <v>0</v>
      </c>
      <c r="D78" s="401">
        <f>+D79+D80+D81+D82</f>
        <v>0</v>
      </c>
      <c r="E78" s="384">
        <f>+E79+E80+E81+E82</f>
        <v>0</v>
      </c>
    </row>
    <row r="79" spans="1:5" s="411" customFormat="1" ht="12" customHeight="1" x14ac:dyDescent="0.2">
      <c r="A79" s="415" t="s">
        <v>416</v>
      </c>
      <c r="B79" s="412" t="s">
        <v>417</v>
      </c>
      <c r="C79" s="405"/>
      <c r="D79" s="405"/>
      <c r="E79" s="388"/>
    </row>
    <row r="80" spans="1:5" s="411" customFormat="1" ht="12" customHeight="1" x14ac:dyDescent="0.2">
      <c r="A80" s="416" t="s">
        <v>418</v>
      </c>
      <c r="B80" s="413" t="s">
        <v>419</v>
      </c>
      <c r="C80" s="405"/>
      <c r="D80" s="405"/>
      <c r="E80" s="388"/>
    </row>
    <row r="81" spans="1:5" s="411" customFormat="1" ht="12" customHeight="1" x14ac:dyDescent="0.2">
      <c r="A81" s="416" t="s">
        <v>420</v>
      </c>
      <c r="B81" s="413" t="s">
        <v>421</v>
      </c>
      <c r="C81" s="405"/>
      <c r="D81" s="405"/>
      <c r="E81" s="388"/>
    </row>
    <row r="82" spans="1:5" s="411" customFormat="1" ht="12" customHeight="1" thickBot="1" x14ac:dyDescent="0.25">
      <c r="A82" s="426" t="s">
        <v>422</v>
      </c>
      <c r="B82" s="393" t="s">
        <v>423</v>
      </c>
      <c r="C82" s="405"/>
      <c r="D82" s="405"/>
      <c r="E82" s="388"/>
    </row>
    <row r="83" spans="1:5" s="411" customFormat="1" ht="12" customHeight="1" thickBot="1" x14ac:dyDescent="0.25">
      <c r="A83" s="425" t="s">
        <v>424</v>
      </c>
      <c r="B83" s="391" t="s">
        <v>425</v>
      </c>
      <c r="C83" s="428"/>
      <c r="D83" s="428"/>
      <c r="E83" s="429"/>
    </row>
    <row r="84" spans="1:5" s="411" customFormat="1" ht="12" customHeight="1" thickBot="1" x14ac:dyDescent="0.25">
      <c r="A84" s="425" t="s">
        <v>426</v>
      </c>
      <c r="B84" s="347" t="s">
        <v>427</v>
      </c>
      <c r="C84" s="407">
        <f>+C62+C66+C71+C74+C78+C83</f>
        <v>0</v>
      </c>
      <c r="D84" s="407">
        <f>+D62+D66+D71+D74+D78+D83</f>
        <v>0</v>
      </c>
      <c r="E84" s="420">
        <f>+E62+E66+E71+E74+E78+E83</f>
        <v>0</v>
      </c>
    </row>
    <row r="85" spans="1:5" s="411" customFormat="1" ht="12" customHeight="1" thickBot="1" x14ac:dyDescent="0.25">
      <c r="A85" s="427" t="s">
        <v>428</v>
      </c>
      <c r="B85" s="350" t="s">
        <v>429</v>
      </c>
      <c r="C85" s="407">
        <f>+C61+C84</f>
        <v>0</v>
      </c>
      <c r="D85" s="407">
        <f>+D61+D84</f>
        <v>0</v>
      </c>
      <c r="E85" s="420">
        <f>+E61+E84</f>
        <v>0</v>
      </c>
    </row>
    <row r="86" spans="1:5" s="411" customFormat="1" ht="12" customHeight="1" x14ac:dyDescent="0.2">
      <c r="A86" s="345"/>
      <c r="B86" s="345"/>
      <c r="C86" s="346"/>
      <c r="D86" s="346"/>
      <c r="E86" s="346"/>
    </row>
    <row r="87" spans="1:5" ht="16.5" customHeight="1" x14ac:dyDescent="0.25">
      <c r="A87" s="722" t="s">
        <v>36</v>
      </c>
      <c r="B87" s="722"/>
      <c r="C87" s="722"/>
      <c r="D87" s="722"/>
      <c r="E87" s="722"/>
    </row>
    <row r="88" spans="1:5" s="417" customFormat="1" ht="16.5" customHeight="1" thickBot="1" x14ac:dyDescent="0.3">
      <c r="A88" s="45" t="s">
        <v>114</v>
      </c>
      <c r="B88" s="45"/>
      <c r="C88" s="378"/>
      <c r="D88" s="378"/>
      <c r="E88" s="378" t="s">
        <v>162</v>
      </c>
    </row>
    <row r="89" spans="1:5" s="417" customFormat="1" ht="16.5" customHeight="1" x14ac:dyDescent="0.25">
      <c r="A89" s="723" t="s">
        <v>61</v>
      </c>
      <c r="B89" s="725" t="s">
        <v>183</v>
      </c>
      <c r="C89" s="727" t="str">
        <f>+C3</f>
        <v>2020. évi</v>
      </c>
      <c r="D89" s="727"/>
      <c r="E89" s="728"/>
    </row>
    <row r="90" spans="1:5" ht="38.1" customHeight="1" thickBot="1" x14ac:dyDescent="0.3">
      <c r="A90" s="724"/>
      <c r="B90" s="726"/>
      <c r="C90" s="46" t="s">
        <v>184</v>
      </c>
      <c r="D90" s="46" t="s">
        <v>189</v>
      </c>
      <c r="E90" s="47" t="s">
        <v>190</v>
      </c>
    </row>
    <row r="91" spans="1:5" s="410" customFormat="1" ht="12" customHeight="1" thickBot="1" x14ac:dyDescent="0.25">
      <c r="A91" s="374" t="s">
        <v>430</v>
      </c>
      <c r="B91" s="375" t="s">
        <v>431</v>
      </c>
      <c r="C91" s="375" t="s">
        <v>432</v>
      </c>
      <c r="D91" s="375" t="s">
        <v>433</v>
      </c>
      <c r="E91" s="376" t="s">
        <v>434</v>
      </c>
    </row>
    <row r="92" spans="1:5" ht="12" customHeight="1" thickBot="1" x14ac:dyDescent="0.3">
      <c r="A92" s="371" t="s">
        <v>7</v>
      </c>
      <c r="B92" s="373" t="s">
        <v>436</v>
      </c>
      <c r="C92" s="400">
        <f>SUM(C93:C97)</f>
        <v>0</v>
      </c>
      <c r="D92" s="400">
        <f>SUM(D93:D97)</f>
        <v>0</v>
      </c>
      <c r="E92" s="355">
        <f>SUM(E93:E97)</f>
        <v>0</v>
      </c>
    </row>
    <row r="93" spans="1:5" ht="12" customHeight="1" x14ac:dyDescent="0.25">
      <c r="A93" s="366" t="s">
        <v>73</v>
      </c>
      <c r="B93" s="359" t="s">
        <v>37</v>
      </c>
      <c r="C93" s="97"/>
      <c r="D93" s="97"/>
      <c r="E93" s="354"/>
    </row>
    <row r="94" spans="1:5" ht="12" customHeight="1" x14ac:dyDescent="0.25">
      <c r="A94" s="363" t="s">
        <v>74</v>
      </c>
      <c r="B94" s="357" t="s">
        <v>135</v>
      </c>
      <c r="C94" s="402"/>
      <c r="D94" s="402"/>
      <c r="E94" s="385"/>
    </row>
    <row r="95" spans="1:5" ht="12" customHeight="1" x14ac:dyDescent="0.25">
      <c r="A95" s="363" t="s">
        <v>75</v>
      </c>
      <c r="B95" s="357" t="s">
        <v>102</v>
      </c>
      <c r="C95" s="404"/>
      <c r="D95" s="404"/>
      <c r="E95" s="387"/>
    </row>
    <row r="96" spans="1:5" ht="12" customHeight="1" x14ac:dyDescent="0.25">
      <c r="A96" s="363" t="s">
        <v>76</v>
      </c>
      <c r="B96" s="360" t="s">
        <v>136</v>
      </c>
      <c r="C96" s="404"/>
      <c r="D96" s="404"/>
      <c r="E96" s="387"/>
    </row>
    <row r="97" spans="1:5" ht="12" customHeight="1" x14ac:dyDescent="0.25">
      <c r="A97" s="363" t="s">
        <v>85</v>
      </c>
      <c r="B97" s="368" t="s">
        <v>137</v>
      </c>
      <c r="C97" s="404"/>
      <c r="D97" s="404"/>
      <c r="E97" s="387"/>
    </row>
    <row r="98" spans="1:5" ht="12" customHeight="1" x14ac:dyDescent="0.25">
      <c r="A98" s="363" t="s">
        <v>77</v>
      </c>
      <c r="B98" s="357" t="s">
        <v>437</v>
      </c>
      <c r="C98" s="404"/>
      <c r="D98" s="404"/>
      <c r="E98" s="387"/>
    </row>
    <row r="99" spans="1:5" ht="12" customHeight="1" x14ac:dyDescent="0.25">
      <c r="A99" s="363" t="s">
        <v>78</v>
      </c>
      <c r="B99" s="380" t="s">
        <v>438</v>
      </c>
      <c r="C99" s="404"/>
      <c r="D99" s="404"/>
      <c r="E99" s="387"/>
    </row>
    <row r="100" spans="1:5" ht="12" customHeight="1" x14ac:dyDescent="0.25">
      <c r="A100" s="363" t="s">
        <v>86</v>
      </c>
      <c r="B100" s="381" t="s">
        <v>439</v>
      </c>
      <c r="C100" s="404"/>
      <c r="D100" s="404"/>
      <c r="E100" s="387"/>
    </row>
    <row r="101" spans="1:5" ht="12" customHeight="1" x14ac:dyDescent="0.25">
      <c r="A101" s="363" t="s">
        <v>87</v>
      </c>
      <c r="B101" s="381" t="s">
        <v>440</v>
      </c>
      <c r="C101" s="404"/>
      <c r="D101" s="404"/>
      <c r="E101" s="387"/>
    </row>
    <row r="102" spans="1:5" ht="12" customHeight="1" x14ac:dyDescent="0.25">
      <c r="A102" s="363" t="s">
        <v>88</v>
      </c>
      <c r="B102" s="380" t="s">
        <v>441</v>
      </c>
      <c r="C102" s="404"/>
      <c r="D102" s="404"/>
      <c r="E102" s="387"/>
    </row>
    <row r="103" spans="1:5" ht="12" customHeight="1" x14ac:dyDescent="0.25">
      <c r="A103" s="363" t="s">
        <v>89</v>
      </c>
      <c r="B103" s="380" t="s">
        <v>442</v>
      </c>
      <c r="C103" s="404"/>
      <c r="D103" s="404"/>
      <c r="E103" s="387"/>
    </row>
    <row r="104" spans="1:5" ht="12" customHeight="1" x14ac:dyDescent="0.25">
      <c r="A104" s="363" t="s">
        <v>91</v>
      </c>
      <c r="B104" s="381" t="s">
        <v>443</v>
      </c>
      <c r="C104" s="404"/>
      <c r="D104" s="404"/>
      <c r="E104" s="387"/>
    </row>
    <row r="105" spans="1:5" ht="12" customHeight="1" x14ac:dyDescent="0.25">
      <c r="A105" s="362" t="s">
        <v>138</v>
      </c>
      <c r="B105" s="382" t="s">
        <v>444</v>
      </c>
      <c r="C105" s="404"/>
      <c r="D105" s="404"/>
      <c r="E105" s="387"/>
    </row>
    <row r="106" spans="1:5" ht="12" customHeight="1" x14ac:dyDescent="0.25">
      <c r="A106" s="363" t="s">
        <v>445</v>
      </c>
      <c r="B106" s="382" t="s">
        <v>446</v>
      </c>
      <c r="C106" s="404"/>
      <c r="D106" s="404"/>
      <c r="E106" s="387"/>
    </row>
    <row r="107" spans="1:5" ht="12" customHeight="1" thickBot="1" x14ac:dyDescent="0.3">
      <c r="A107" s="367" t="s">
        <v>447</v>
      </c>
      <c r="B107" s="383" t="s">
        <v>448</v>
      </c>
      <c r="C107" s="98"/>
      <c r="D107" s="98"/>
      <c r="E107" s="348"/>
    </row>
    <row r="108" spans="1:5" ht="12" customHeight="1" thickBot="1" x14ac:dyDescent="0.3">
      <c r="A108" s="369" t="s">
        <v>8</v>
      </c>
      <c r="B108" s="372" t="s">
        <v>449</v>
      </c>
      <c r="C108" s="401">
        <f>+C109+C111+C113</f>
        <v>0</v>
      </c>
      <c r="D108" s="401">
        <f>+D109+D111+D113</f>
        <v>0</v>
      </c>
      <c r="E108" s="384">
        <f>+E109+E111+E113</f>
        <v>0</v>
      </c>
    </row>
    <row r="109" spans="1:5" ht="12" customHeight="1" x14ac:dyDescent="0.25">
      <c r="A109" s="364" t="s">
        <v>79</v>
      </c>
      <c r="B109" s="357" t="s">
        <v>161</v>
      </c>
      <c r="C109" s="403"/>
      <c r="D109" s="403"/>
      <c r="E109" s="386"/>
    </row>
    <row r="110" spans="1:5" ht="12" customHeight="1" x14ac:dyDescent="0.25">
      <c r="A110" s="364" t="s">
        <v>80</v>
      </c>
      <c r="B110" s="361" t="s">
        <v>450</v>
      </c>
      <c r="C110" s="403"/>
      <c r="D110" s="403"/>
      <c r="E110" s="386"/>
    </row>
    <row r="111" spans="1:5" x14ac:dyDescent="0.25">
      <c r="A111" s="364" t="s">
        <v>81</v>
      </c>
      <c r="B111" s="361" t="s">
        <v>139</v>
      </c>
      <c r="C111" s="402"/>
      <c r="D111" s="402"/>
      <c r="E111" s="385"/>
    </row>
    <row r="112" spans="1:5" ht="12" customHeight="1" x14ac:dyDescent="0.25">
      <c r="A112" s="364" t="s">
        <v>82</v>
      </c>
      <c r="B112" s="361" t="s">
        <v>451</v>
      </c>
      <c r="C112" s="402"/>
      <c r="D112" s="402"/>
      <c r="E112" s="385"/>
    </row>
    <row r="113" spans="1:5" ht="12" customHeight="1" x14ac:dyDescent="0.25">
      <c r="A113" s="364" t="s">
        <v>83</v>
      </c>
      <c r="B113" s="393" t="s">
        <v>164</v>
      </c>
      <c r="C113" s="402"/>
      <c r="D113" s="402"/>
      <c r="E113" s="385"/>
    </row>
    <row r="114" spans="1:5" ht="21.75" customHeight="1" x14ac:dyDescent="0.25">
      <c r="A114" s="364" t="s">
        <v>90</v>
      </c>
      <c r="B114" s="392" t="s">
        <v>452</v>
      </c>
      <c r="C114" s="402"/>
      <c r="D114" s="402"/>
      <c r="E114" s="385"/>
    </row>
    <row r="115" spans="1:5" ht="24" customHeight="1" x14ac:dyDescent="0.25">
      <c r="A115" s="364" t="s">
        <v>92</v>
      </c>
      <c r="B115" s="408" t="s">
        <v>453</v>
      </c>
      <c r="C115" s="402"/>
      <c r="D115" s="402"/>
      <c r="E115" s="385"/>
    </row>
    <row r="116" spans="1:5" ht="12" customHeight="1" x14ac:dyDescent="0.25">
      <c r="A116" s="364" t="s">
        <v>140</v>
      </c>
      <c r="B116" s="381" t="s">
        <v>440</v>
      </c>
      <c r="C116" s="402"/>
      <c r="D116" s="402"/>
      <c r="E116" s="385"/>
    </row>
    <row r="117" spans="1:5" ht="12" customHeight="1" x14ac:dyDescent="0.25">
      <c r="A117" s="364" t="s">
        <v>141</v>
      </c>
      <c r="B117" s="381" t="s">
        <v>454</v>
      </c>
      <c r="C117" s="402"/>
      <c r="D117" s="402"/>
      <c r="E117" s="385"/>
    </row>
    <row r="118" spans="1:5" ht="12" customHeight="1" x14ac:dyDescent="0.25">
      <c r="A118" s="364" t="s">
        <v>142</v>
      </c>
      <c r="B118" s="381" t="s">
        <v>455</v>
      </c>
      <c r="C118" s="402"/>
      <c r="D118" s="402"/>
      <c r="E118" s="385"/>
    </row>
    <row r="119" spans="1:5" s="430" customFormat="1" ht="12" customHeight="1" x14ac:dyDescent="0.2">
      <c r="A119" s="364" t="s">
        <v>456</v>
      </c>
      <c r="B119" s="381" t="s">
        <v>443</v>
      </c>
      <c r="C119" s="402"/>
      <c r="D119" s="402"/>
      <c r="E119" s="385"/>
    </row>
    <row r="120" spans="1:5" ht="12" customHeight="1" x14ac:dyDescent="0.25">
      <c r="A120" s="364" t="s">
        <v>457</v>
      </c>
      <c r="B120" s="381" t="s">
        <v>458</v>
      </c>
      <c r="C120" s="402"/>
      <c r="D120" s="402"/>
      <c r="E120" s="385"/>
    </row>
    <row r="121" spans="1:5" ht="12" customHeight="1" thickBot="1" x14ac:dyDescent="0.3">
      <c r="A121" s="362" t="s">
        <v>459</v>
      </c>
      <c r="B121" s="381" t="s">
        <v>460</v>
      </c>
      <c r="C121" s="404"/>
      <c r="D121" s="404"/>
      <c r="E121" s="387"/>
    </row>
    <row r="122" spans="1:5" ht="12" customHeight="1" thickBot="1" x14ac:dyDescent="0.3">
      <c r="A122" s="369" t="s">
        <v>9</v>
      </c>
      <c r="B122" s="377" t="s">
        <v>461</v>
      </c>
      <c r="C122" s="401">
        <f>+C123+C124</f>
        <v>0</v>
      </c>
      <c r="D122" s="401">
        <f>+D123+D124</f>
        <v>0</v>
      </c>
      <c r="E122" s="384">
        <f>+E123+E124</f>
        <v>0</v>
      </c>
    </row>
    <row r="123" spans="1:5" ht="12" customHeight="1" x14ac:dyDescent="0.25">
      <c r="A123" s="364" t="s">
        <v>62</v>
      </c>
      <c r="B123" s="358" t="s">
        <v>47</v>
      </c>
      <c r="C123" s="403"/>
      <c r="D123" s="403"/>
      <c r="E123" s="386"/>
    </row>
    <row r="124" spans="1:5" ht="12" customHeight="1" thickBot="1" x14ac:dyDescent="0.3">
      <c r="A124" s="365" t="s">
        <v>63</v>
      </c>
      <c r="B124" s="361" t="s">
        <v>48</v>
      </c>
      <c r="C124" s="404"/>
      <c r="D124" s="404"/>
      <c r="E124" s="387"/>
    </row>
    <row r="125" spans="1:5" ht="12" customHeight="1" thickBot="1" x14ac:dyDescent="0.3">
      <c r="A125" s="369" t="s">
        <v>10</v>
      </c>
      <c r="B125" s="377" t="s">
        <v>462</v>
      </c>
      <c r="C125" s="401">
        <f>+C92+C108+C122</f>
        <v>0</v>
      </c>
      <c r="D125" s="401">
        <f>+D92+D108+D122</f>
        <v>0</v>
      </c>
      <c r="E125" s="384">
        <f>+E92+E108+E122</f>
        <v>0</v>
      </c>
    </row>
    <row r="126" spans="1:5" ht="12" customHeight="1" thickBot="1" x14ac:dyDescent="0.3">
      <c r="A126" s="369" t="s">
        <v>11</v>
      </c>
      <c r="B126" s="377" t="s">
        <v>463</v>
      </c>
      <c r="C126" s="401">
        <f>+C127+C128+C129</f>
        <v>0</v>
      </c>
      <c r="D126" s="401">
        <f>+D127+D128+D129</f>
        <v>0</v>
      </c>
      <c r="E126" s="384">
        <f>+E127+E128+E129</f>
        <v>0</v>
      </c>
    </row>
    <row r="127" spans="1:5" ht="12" customHeight="1" x14ac:dyDescent="0.25">
      <c r="A127" s="364" t="s">
        <v>66</v>
      </c>
      <c r="B127" s="358" t="s">
        <v>464</v>
      </c>
      <c r="C127" s="402"/>
      <c r="D127" s="402"/>
      <c r="E127" s="385"/>
    </row>
    <row r="128" spans="1:5" ht="12" customHeight="1" x14ac:dyDescent="0.25">
      <c r="A128" s="364" t="s">
        <v>67</v>
      </c>
      <c r="B128" s="358" t="s">
        <v>465</v>
      </c>
      <c r="C128" s="402"/>
      <c r="D128" s="402"/>
      <c r="E128" s="385"/>
    </row>
    <row r="129" spans="1:9" ht="12" customHeight="1" thickBot="1" x14ac:dyDescent="0.3">
      <c r="A129" s="362" t="s">
        <v>68</v>
      </c>
      <c r="B129" s="356" t="s">
        <v>466</v>
      </c>
      <c r="C129" s="402"/>
      <c r="D129" s="402"/>
      <c r="E129" s="385"/>
    </row>
    <row r="130" spans="1:9" ht="12" customHeight="1" thickBot="1" x14ac:dyDescent="0.3">
      <c r="A130" s="369" t="s">
        <v>12</v>
      </c>
      <c r="B130" s="377" t="s">
        <v>467</v>
      </c>
      <c r="C130" s="401">
        <f>+C131+C132+C134+C133</f>
        <v>0</v>
      </c>
      <c r="D130" s="401">
        <f>+D131+D132+D134+D133</f>
        <v>0</v>
      </c>
      <c r="E130" s="384">
        <f>+E131+E132+E134+E133</f>
        <v>0</v>
      </c>
    </row>
    <row r="131" spans="1:9" ht="12" customHeight="1" x14ac:dyDescent="0.25">
      <c r="A131" s="364" t="s">
        <v>69</v>
      </c>
      <c r="B131" s="358" t="s">
        <v>468</v>
      </c>
      <c r="C131" s="402"/>
      <c r="D131" s="402"/>
      <c r="E131" s="385"/>
    </row>
    <row r="132" spans="1:9" ht="12" customHeight="1" x14ac:dyDescent="0.25">
      <c r="A132" s="364" t="s">
        <v>70</v>
      </c>
      <c r="B132" s="358" t="s">
        <v>469</v>
      </c>
      <c r="C132" s="402"/>
      <c r="D132" s="402"/>
      <c r="E132" s="385"/>
    </row>
    <row r="133" spans="1:9" ht="12" customHeight="1" x14ac:dyDescent="0.25">
      <c r="A133" s="364" t="s">
        <v>364</v>
      </c>
      <c r="B133" s="358" t="s">
        <v>470</v>
      </c>
      <c r="C133" s="402"/>
      <c r="D133" s="402"/>
      <c r="E133" s="385"/>
    </row>
    <row r="134" spans="1:9" ht="12" customHeight="1" thickBot="1" x14ac:dyDescent="0.3">
      <c r="A134" s="362" t="s">
        <v>366</v>
      </c>
      <c r="B134" s="356" t="s">
        <v>471</v>
      </c>
      <c r="C134" s="402"/>
      <c r="D134" s="402"/>
      <c r="E134" s="385"/>
    </row>
    <row r="135" spans="1:9" ht="12" customHeight="1" thickBot="1" x14ac:dyDescent="0.3">
      <c r="A135" s="369" t="s">
        <v>13</v>
      </c>
      <c r="B135" s="377" t="s">
        <v>472</v>
      </c>
      <c r="C135" s="407">
        <f>+C136+C137+C138+C139</f>
        <v>0</v>
      </c>
      <c r="D135" s="407">
        <f>+D136+D137+D138+D139</f>
        <v>0</v>
      </c>
      <c r="E135" s="420">
        <f>+E136+E137+E138+E139</f>
        <v>0</v>
      </c>
    </row>
    <row r="136" spans="1:9" ht="12" customHeight="1" x14ac:dyDescent="0.25">
      <c r="A136" s="364" t="s">
        <v>71</v>
      </c>
      <c r="B136" s="358" t="s">
        <v>473</v>
      </c>
      <c r="C136" s="402"/>
      <c r="D136" s="402"/>
      <c r="E136" s="385"/>
    </row>
    <row r="137" spans="1:9" ht="12" customHeight="1" x14ac:dyDescent="0.25">
      <c r="A137" s="364" t="s">
        <v>72</v>
      </c>
      <c r="B137" s="358" t="s">
        <v>474</v>
      </c>
      <c r="C137" s="402"/>
      <c r="D137" s="402"/>
      <c r="E137" s="385"/>
    </row>
    <row r="138" spans="1:9" ht="12" customHeight="1" x14ac:dyDescent="0.25">
      <c r="A138" s="364" t="s">
        <v>373</v>
      </c>
      <c r="B138" s="358" t="s">
        <v>475</v>
      </c>
      <c r="C138" s="402"/>
      <c r="D138" s="402"/>
      <c r="E138" s="385"/>
    </row>
    <row r="139" spans="1:9" ht="12" customHeight="1" thickBot="1" x14ac:dyDescent="0.3">
      <c r="A139" s="362" t="s">
        <v>375</v>
      </c>
      <c r="B139" s="356" t="s">
        <v>476</v>
      </c>
      <c r="C139" s="402"/>
      <c r="D139" s="402"/>
      <c r="E139" s="385"/>
    </row>
    <row r="140" spans="1:9" ht="15" customHeight="1" thickBot="1" x14ac:dyDescent="0.3">
      <c r="A140" s="369" t="s">
        <v>14</v>
      </c>
      <c r="B140" s="377" t="s">
        <v>477</v>
      </c>
      <c r="C140" s="99">
        <f>+C141+C142+C143+C144</f>
        <v>0</v>
      </c>
      <c r="D140" s="99">
        <f>+D141+D142+D143+D144</f>
        <v>0</v>
      </c>
      <c r="E140" s="353">
        <f>+E141+E142+E143+E144</f>
        <v>0</v>
      </c>
      <c r="F140" s="418"/>
      <c r="G140" s="419"/>
      <c r="H140" s="419"/>
      <c r="I140" s="419"/>
    </row>
    <row r="141" spans="1:9" s="411" customFormat="1" ht="12.95" customHeight="1" x14ac:dyDescent="0.2">
      <c r="A141" s="364" t="s">
        <v>133</v>
      </c>
      <c r="B141" s="358" t="s">
        <v>478</v>
      </c>
      <c r="C141" s="402"/>
      <c r="D141" s="402"/>
      <c r="E141" s="385"/>
    </row>
    <row r="142" spans="1:9" ht="12.75" customHeight="1" x14ac:dyDescent="0.25">
      <c r="A142" s="364" t="s">
        <v>134</v>
      </c>
      <c r="B142" s="358" t="s">
        <v>479</v>
      </c>
      <c r="C142" s="402"/>
      <c r="D142" s="402"/>
      <c r="E142" s="385"/>
    </row>
    <row r="143" spans="1:9" ht="12.75" customHeight="1" x14ac:dyDescent="0.25">
      <c r="A143" s="364" t="s">
        <v>163</v>
      </c>
      <c r="B143" s="358" t="s">
        <v>480</v>
      </c>
      <c r="C143" s="402"/>
      <c r="D143" s="402"/>
      <c r="E143" s="385"/>
    </row>
    <row r="144" spans="1:9" ht="12.75" customHeight="1" thickBot="1" x14ac:dyDescent="0.3">
      <c r="A144" s="364" t="s">
        <v>381</v>
      </c>
      <c r="B144" s="358" t="s">
        <v>481</v>
      </c>
      <c r="C144" s="402"/>
      <c r="D144" s="402"/>
      <c r="E144" s="385"/>
    </row>
    <row r="145" spans="1:5" ht="16.5" thickBot="1" x14ac:dyDescent="0.3">
      <c r="A145" s="369" t="s">
        <v>15</v>
      </c>
      <c r="B145" s="377" t="s">
        <v>482</v>
      </c>
      <c r="C145" s="351">
        <f>+C126+C130+C135+C140</f>
        <v>0</v>
      </c>
      <c r="D145" s="351">
        <f>+D126+D130+D135+D140</f>
        <v>0</v>
      </c>
      <c r="E145" s="352">
        <f>+E126+E130+E135+E140</f>
        <v>0</v>
      </c>
    </row>
    <row r="146" spans="1:5" ht="16.5" thickBot="1" x14ac:dyDescent="0.3">
      <c r="A146" s="394" t="s">
        <v>16</v>
      </c>
      <c r="B146" s="397" t="s">
        <v>483</v>
      </c>
      <c r="C146" s="351">
        <f>+C125+C145</f>
        <v>0</v>
      </c>
      <c r="D146" s="351">
        <f>+D125+D145</f>
        <v>0</v>
      </c>
      <c r="E146" s="352">
        <f>+E125+E145</f>
        <v>0</v>
      </c>
    </row>
    <row r="148" spans="1:5" ht="18.75" customHeight="1" x14ac:dyDescent="0.25">
      <c r="A148" s="721" t="s">
        <v>484</v>
      </c>
      <c r="B148" s="721"/>
      <c r="C148" s="721"/>
      <c r="D148" s="721"/>
      <c r="E148" s="721"/>
    </row>
    <row r="149" spans="1:5" ht="13.5" customHeight="1" thickBot="1" x14ac:dyDescent="0.3">
      <c r="A149" s="379" t="s">
        <v>115</v>
      </c>
      <c r="B149" s="379"/>
      <c r="C149" s="409"/>
      <c r="E149" s="396" t="s">
        <v>162</v>
      </c>
    </row>
    <row r="150" spans="1:5" ht="21.75" thickBot="1" x14ac:dyDescent="0.3">
      <c r="A150" s="369">
        <v>1</v>
      </c>
      <c r="B150" s="372" t="s">
        <v>485</v>
      </c>
      <c r="C150" s="395">
        <f>+C61-C125</f>
        <v>0</v>
      </c>
      <c r="D150" s="395">
        <f>+D61-D125</f>
        <v>0</v>
      </c>
      <c r="E150" s="395">
        <f>+E61-E125</f>
        <v>0</v>
      </c>
    </row>
    <row r="151" spans="1:5" ht="21.75" thickBot="1" x14ac:dyDescent="0.3">
      <c r="A151" s="369" t="s">
        <v>8</v>
      </c>
      <c r="B151" s="372" t="s">
        <v>486</v>
      </c>
      <c r="C151" s="395">
        <f>+C84-C145</f>
        <v>0</v>
      </c>
      <c r="D151" s="395">
        <f>+D84-D145</f>
        <v>0</v>
      </c>
      <c r="E151" s="395">
        <f>+E84-E145</f>
        <v>0</v>
      </c>
    </row>
    <row r="152" spans="1:5" ht="7.5" customHeight="1" x14ac:dyDescent="0.25"/>
    <row r="154" spans="1:5" ht="12.75" customHeight="1" x14ac:dyDescent="0.25"/>
    <row r="155" spans="1:5" ht="12.75" customHeight="1" x14ac:dyDescent="0.25"/>
    <row r="156" spans="1:5" ht="12.75" customHeight="1" x14ac:dyDescent="0.25"/>
    <row r="157" spans="1:5" ht="12.75" customHeight="1" x14ac:dyDescent="0.25"/>
    <row r="158" spans="1:5" ht="12.75" customHeight="1" x14ac:dyDescent="0.25"/>
    <row r="159" spans="1:5" ht="12.75" customHeight="1" x14ac:dyDescent="0.25"/>
    <row r="160" spans="1:5" ht="12.75" customHeight="1" x14ac:dyDescent="0.25"/>
    <row r="161" spans="3:5" s="398" customFormat="1" ht="12.75" customHeight="1" x14ac:dyDescent="0.25">
      <c r="C161" s="399"/>
      <c r="D161" s="399"/>
      <c r="E161" s="399"/>
    </row>
  </sheetData>
  <sheetProtection sheet="1" objects="1" scenarios="1"/>
  <mergeCells count="9">
    <mergeCell ref="A148:E148"/>
    <mergeCell ref="A1:E1"/>
    <mergeCell ref="A3:A4"/>
    <mergeCell ref="B3:B4"/>
    <mergeCell ref="C3:E3"/>
    <mergeCell ref="A87:E87"/>
    <mergeCell ref="A89:A90"/>
    <mergeCell ref="B89:B90"/>
    <mergeCell ref="C89:E89"/>
  </mergeCells>
  <printOptions horizontalCentered="1"/>
  <pageMargins left="0.78740157480314965" right="0.78740157480314965" top="1.4566929133858268" bottom="0.86614173228346458" header="0.78740157480314965" footer="0.59055118110236227"/>
  <pageSetup paperSize="9" scale="69" fitToHeight="2" orientation="portrait" r:id="rId1"/>
  <headerFooter alignWithMargins="0">
    <oddHeader>&amp;C&amp;"Times New Roman CE,Félkövér"&amp;12
..............................Önkormányzat
2014. ÉVI ZÁRSZÁMADÁS
KÖTELEZŐ FELADATAINAK MÉRLEGE 
&amp;R&amp;"Times New Roman CE,Félkövér dőlt"&amp;11 1.2. melléklet a ....../2015. (......) önkormányzati rendelethez</oddHeader>
  </headerFooter>
  <rowBreaks count="1" manualBreakCount="1">
    <brk id="86" max="4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+CONCATENATE("8.3.1. melléklet a ……/",LEFT(ÖSSZEFÜGGÉSEK!A4,4)+1,". (……) önkormányzati rendelethez")</f>
        <v>8.3.1.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591</v>
      </c>
      <c r="C2" s="766"/>
      <c r="D2" s="767"/>
      <c r="E2" s="580" t="s">
        <v>52</v>
      </c>
    </row>
    <row r="3" spans="1:5" s="557" customFormat="1" ht="24.75" thickBot="1" x14ac:dyDescent="0.25">
      <c r="A3" s="555" t="s">
        <v>148</v>
      </c>
      <c r="B3" s="768" t="s">
        <v>690</v>
      </c>
      <c r="C3" s="772"/>
      <c r="D3" s="773"/>
      <c r="E3" s="581" t="s">
        <v>49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+CONCATENATE("8.3.2. melléklet a ……/",LEFT(ÖSSZEFÜGGÉSEK!A4,4)+1,". (……) önkormányzati rendelethez")</f>
        <v>8.3.2.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591</v>
      </c>
      <c r="C2" s="766"/>
      <c r="D2" s="767"/>
      <c r="E2" s="580" t="s">
        <v>52</v>
      </c>
    </row>
    <row r="3" spans="1:5" s="557" customFormat="1" ht="24.75" thickBot="1" x14ac:dyDescent="0.25">
      <c r="A3" s="555" t="s">
        <v>148</v>
      </c>
      <c r="B3" s="768" t="s">
        <v>692</v>
      </c>
      <c r="C3" s="772"/>
      <c r="D3" s="773"/>
      <c r="E3" s="581" t="s">
        <v>50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92D050"/>
  </sheetPr>
  <dimension ref="A1:E58"/>
  <sheetViews>
    <sheetView zoomScaleNormal="100" zoomScaleSheetLayoutView="145" workbookViewId="0">
      <selection activeCell="B3" sqref="B3:D3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+CONCATENATE("8.3.3. melléklet a ……/",LEFT(ÖSSZEFÜGGÉSEK!A4,4)+1,". (……) önkormányzati rendelethez")</f>
        <v>8.3.3.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591</v>
      </c>
      <c r="C2" s="766"/>
      <c r="D2" s="767"/>
      <c r="E2" s="580" t="s">
        <v>52</v>
      </c>
    </row>
    <row r="3" spans="1:5" s="557" customFormat="1" ht="24.75" thickBot="1" x14ac:dyDescent="0.25">
      <c r="A3" s="555" t="s">
        <v>148</v>
      </c>
      <c r="B3" s="768" t="s">
        <v>707</v>
      </c>
      <c r="C3" s="772"/>
      <c r="D3" s="773"/>
      <c r="E3" s="581" t="s">
        <v>51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92D050"/>
  </sheetPr>
  <dimension ref="A1:G36"/>
  <sheetViews>
    <sheetView zoomScaleNormal="100" workbookViewId="0">
      <selection activeCell="P19" sqref="P19"/>
    </sheetView>
  </sheetViews>
  <sheetFormatPr defaultRowHeight="12.75" x14ac:dyDescent="0.2"/>
  <cols>
    <col min="1" max="1" width="7" style="330" customWidth="1"/>
    <col min="2" max="2" width="32" style="31" customWidth="1"/>
    <col min="3" max="3" width="12.5" style="31" customWidth="1"/>
    <col min="4" max="6" width="11.83203125" style="31" customWidth="1"/>
    <col min="7" max="7" width="12.83203125" style="31" customWidth="1"/>
    <col min="8" max="16384" width="9.33203125" style="31"/>
  </cols>
  <sheetData>
    <row r="1" spans="1:7" ht="14.25" thickBot="1" x14ac:dyDescent="0.25">
      <c r="G1" s="38" t="s">
        <v>53</v>
      </c>
    </row>
    <row r="2" spans="1:7" ht="17.25" customHeight="1" thickBot="1" x14ac:dyDescent="0.25">
      <c r="A2" s="776" t="s">
        <v>5</v>
      </c>
      <c r="B2" s="778" t="s">
        <v>313</v>
      </c>
      <c r="C2" s="778" t="s">
        <v>702</v>
      </c>
      <c r="D2" s="778" t="s">
        <v>746</v>
      </c>
      <c r="E2" s="780" t="s">
        <v>703</v>
      </c>
      <c r="F2" s="780"/>
      <c r="G2" s="781"/>
    </row>
    <row r="3" spans="1:7" s="331" customFormat="1" ht="57.75" customHeight="1" thickBot="1" x14ac:dyDescent="0.25">
      <c r="A3" s="777"/>
      <c r="B3" s="779"/>
      <c r="C3" s="779"/>
      <c r="D3" s="779"/>
      <c r="E3" s="29" t="s">
        <v>704</v>
      </c>
      <c r="F3" s="29" t="s">
        <v>705</v>
      </c>
      <c r="G3" s="669" t="s">
        <v>706</v>
      </c>
    </row>
    <row r="4" spans="1:7" s="332" customFormat="1" ht="15" customHeight="1" thickBot="1" x14ac:dyDescent="0.25">
      <c r="A4" s="507" t="s">
        <v>430</v>
      </c>
      <c r="B4" s="508" t="s">
        <v>431</v>
      </c>
      <c r="C4" s="508" t="s">
        <v>432</v>
      </c>
      <c r="D4" s="508" t="s">
        <v>433</v>
      </c>
      <c r="E4" s="508" t="s">
        <v>747</v>
      </c>
      <c r="F4" s="508" t="s">
        <v>511</v>
      </c>
      <c r="G4" s="592" t="s">
        <v>512</v>
      </c>
    </row>
    <row r="5" spans="1:7" ht="15" customHeight="1" x14ac:dyDescent="0.2">
      <c r="A5" s="333" t="s">
        <v>7</v>
      </c>
      <c r="B5" s="334"/>
      <c r="C5" s="335"/>
      <c r="D5" s="335"/>
      <c r="E5" s="336">
        <f>C5+D5</f>
        <v>0</v>
      </c>
      <c r="F5" s="335"/>
      <c r="G5" s="337"/>
    </row>
    <row r="6" spans="1:7" ht="15" customHeight="1" x14ac:dyDescent="0.2">
      <c r="A6" s="338" t="s">
        <v>8</v>
      </c>
      <c r="B6" s="339"/>
      <c r="C6" s="2"/>
      <c r="D6" s="2"/>
      <c r="E6" s="336">
        <f t="shared" ref="E6:E35" si="0">C6+D6</f>
        <v>0</v>
      </c>
      <c r="F6" s="2"/>
      <c r="G6" s="180"/>
    </row>
    <row r="7" spans="1:7" ht="15" customHeight="1" x14ac:dyDescent="0.2">
      <c r="A7" s="338" t="s">
        <v>9</v>
      </c>
      <c r="B7" s="339"/>
      <c r="C7" s="2"/>
      <c r="D7" s="2"/>
      <c r="E7" s="336">
        <f t="shared" si="0"/>
        <v>0</v>
      </c>
      <c r="F7" s="2"/>
      <c r="G7" s="180"/>
    </row>
    <row r="8" spans="1:7" ht="15" customHeight="1" x14ac:dyDescent="0.2">
      <c r="A8" s="338" t="s">
        <v>10</v>
      </c>
      <c r="B8" s="339"/>
      <c r="C8" s="2"/>
      <c r="D8" s="2"/>
      <c r="E8" s="336">
        <f t="shared" si="0"/>
        <v>0</v>
      </c>
      <c r="F8" s="2"/>
      <c r="G8" s="180"/>
    </row>
    <row r="9" spans="1:7" ht="15" customHeight="1" x14ac:dyDescent="0.2">
      <c r="A9" s="338" t="s">
        <v>11</v>
      </c>
      <c r="B9" s="339"/>
      <c r="C9" s="2"/>
      <c r="D9" s="2"/>
      <c r="E9" s="336">
        <f t="shared" si="0"/>
        <v>0</v>
      </c>
      <c r="F9" s="2"/>
      <c r="G9" s="180"/>
    </row>
    <row r="10" spans="1:7" ht="15" customHeight="1" x14ac:dyDescent="0.2">
      <c r="A10" s="338" t="s">
        <v>12</v>
      </c>
      <c r="B10" s="339"/>
      <c r="C10" s="2"/>
      <c r="D10" s="2"/>
      <c r="E10" s="336">
        <f t="shared" si="0"/>
        <v>0</v>
      </c>
      <c r="F10" s="2"/>
      <c r="G10" s="180"/>
    </row>
    <row r="11" spans="1:7" ht="15" customHeight="1" x14ac:dyDescent="0.2">
      <c r="A11" s="338" t="s">
        <v>13</v>
      </c>
      <c r="B11" s="339"/>
      <c r="C11" s="2"/>
      <c r="D11" s="2"/>
      <c r="E11" s="336">
        <f t="shared" si="0"/>
        <v>0</v>
      </c>
      <c r="F11" s="2"/>
      <c r="G11" s="180"/>
    </row>
    <row r="12" spans="1:7" ht="15" customHeight="1" x14ac:dyDescent="0.2">
      <c r="A12" s="338" t="s">
        <v>14</v>
      </c>
      <c r="B12" s="339"/>
      <c r="C12" s="2"/>
      <c r="D12" s="2"/>
      <c r="E12" s="336">
        <f t="shared" si="0"/>
        <v>0</v>
      </c>
      <c r="F12" s="2"/>
      <c r="G12" s="180"/>
    </row>
    <row r="13" spans="1:7" ht="15" customHeight="1" x14ac:dyDescent="0.2">
      <c r="A13" s="338" t="s">
        <v>15</v>
      </c>
      <c r="B13" s="339"/>
      <c r="C13" s="2"/>
      <c r="D13" s="2"/>
      <c r="E13" s="336">
        <f t="shared" si="0"/>
        <v>0</v>
      </c>
      <c r="F13" s="2"/>
      <c r="G13" s="180"/>
    </row>
    <row r="14" spans="1:7" ht="15" customHeight="1" x14ac:dyDescent="0.2">
      <c r="A14" s="338" t="s">
        <v>16</v>
      </c>
      <c r="B14" s="339"/>
      <c r="C14" s="2"/>
      <c r="D14" s="2"/>
      <c r="E14" s="336">
        <f t="shared" si="0"/>
        <v>0</v>
      </c>
      <c r="F14" s="2"/>
      <c r="G14" s="180"/>
    </row>
    <row r="15" spans="1:7" ht="15" customHeight="1" x14ac:dyDescent="0.2">
      <c r="A15" s="338" t="s">
        <v>17</v>
      </c>
      <c r="B15" s="339"/>
      <c r="C15" s="2"/>
      <c r="D15" s="2"/>
      <c r="E15" s="336">
        <f t="shared" si="0"/>
        <v>0</v>
      </c>
      <c r="F15" s="2"/>
      <c r="G15" s="180"/>
    </row>
    <row r="16" spans="1:7" ht="15" customHeight="1" x14ac:dyDescent="0.2">
      <c r="A16" s="338" t="s">
        <v>18</v>
      </c>
      <c r="B16" s="339"/>
      <c r="C16" s="2"/>
      <c r="D16" s="2"/>
      <c r="E16" s="336">
        <f t="shared" si="0"/>
        <v>0</v>
      </c>
      <c r="F16" s="2"/>
      <c r="G16" s="180"/>
    </row>
    <row r="17" spans="1:7" ht="15" customHeight="1" x14ac:dyDescent="0.2">
      <c r="A17" s="338" t="s">
        <v>19</v>
      </c>
      <c r="B17" s="339"/>
      <c r="C17" s="2"/>
      <c r="D17" s="2"/>
      <c r="E17" s="336">
        <f t="shared" si="0"/>
        <v>0</v>
      </c>
      <c r="F17" s="2"/>
      <c r="G17" s="180"/>
    </row>
    <row r="18" spans="1:7" ht="15" customHeight="1" x14ac:dyDescent="0.2">
      <c r="A18" s="338" t="s">
        <v>20</v>
      </c>
      <c r="B18" s="339"/>
      <c r="C18" s="2"/>
      <c r="D18" s="2"/>
      <c r="E18" s="336">
        <f t="shared" si="0"/>
        <v>0</v>
      </c>
      <c r="F18" s="2"/>
      <c r="G18" s="180"/>
    </row>
    <row r="19" spans="1:7" ht="15" customHeight="1" x14ac:dyDescent="0.2">
      <c r="A19" s="338" t="s">
        <v>21</v>
      </c>
      <c r="B19" s="339"/>
      <c r="C19" s="2"/>
      <c r="D19" s="2"/>
      <c r="E19" s="336">
        <f t="shared" si="0"/>
        <v>0</v>
      </c>
      <c r="F19" s="2"/>
      <c r="G19" s="180"/>
    </row>
    <row r="20" spans="1:7" ht="15" customHeight="1" x14ac:dyDescent="0.2">
      <c r="A20" s="338" t="s">
        <v>22</v>
      </c>
      <c r="B20" s="339"/>
      <c r="C20" s="2"/>
      <c r="D20" s="2"/>
      <c r="E20" s="336">
        <f t="shared" si="0"/>
        <v>0</v>
      </c>
      <c r="F20" s="2"/>
      <c r="G20" s="180"/>
    </row>
    <row r="21" spans="1:7" ht="15" customHeight="1" x14ac:dyDescent="0.2">
      <c r="A21" s="338" t="s">
        <v>23</v>
      </c>
      <c r="B21" s="339"/>
      <c r="C21" s="2"/>
      <c r="D21" s="2"/>
      <c r="E21" s="336">
        <f t="shared" si="0"/>
        <v>0</v>
      </c>
      <c r="F21" s="2"/>
      <c r="G21" s="180"/>
    </row>
    <row r="22" spans="1:7" ht="15" customHeight="1" x14ac:dyDescent="0.2">
      <c r="A22" s="338" t="s">
        <v>24</v>
      </c>
      <c r="B22" s="339"/>
      <c r="C22" s="2"/>
      <c r="D22" s="2"/>
      <c r="E22" s="336">
        <f t="shared" si="0"/>
        <v>0</v>
      </c>
      <c r="F22" s="2"/>
      <c r="G22" s="180"/>
    </row>
    <row r="23" spans="1:7" ht="15" customHeight="1" x14ac:dyDescent="0.2">
      <c r="A23" s="338" t="s">
        <v>25</v>
      </c>
      <c r="B23" s="339"/>
      <c r="C23" s="2"/>
      <c r="D23" s="2"/>
      <c r="E23" s="336">
        <f t="shared" si="0"/>
        <v>0</v>
      </c>
      <c r="F23" s="2"/>
      <c r="G23" s="180"/>
    </row>
    <row r="24" spans="1:7" ht="15" customHeight="1" x14ac:dyDescent="0.2">
      <c r="A24" s="338" t="s">
        <v>26</v>
      </c>
      <c r="B24" s="339"/>
      <c r="C24" s="2"/>
      <c r="D24" s="2"/>
      <c r="E24" s="336">
        <f t="shared" si="0"/>
        <v>0</v>
      </c>
      <c r="F24" s="2"/>
      <c r="G24" s="180"/>
    </row>
    <row r="25" spans="1:7" ht="15" customHeight="1" x14ac:dyDescent="0.2">
      <c r="A25" s="338" t="s">
        <v>27</v>
      </c>
      <c r="B25" s="339"/>
      <c r="C25" s="2"/>
      <c r="D25" s="2"/>
      <c r="E25" s="336">
        <f t="shared" si="0"/>
        <v>0</v>
      </c>
      <c r="F25" s="2"/>
      <c r="G25" s="180"/>
    </row>
    <row r="26" spans="1:7" ht="15" customHeight="1" x14ac:dyDescent="0.2">
      <c r="A26" s="338" t="s">
        <v>28</v>
      </c>
      <c r="B26" s="339"/>
      <c r="C26" s="2"/>
      <c r="D26" s="2"/>
      <c r="E26" s="336">
        <f t="shared" si="0"/>
        <v>0</v>
      </c>
      <c r="F26" s="2"/>
      <c r="G26" s="180"/>
    </row>
    <row r="27" spans="1:7" ht="15" customHeight="1" x14ac:dyDescent="0.2">
      <c r="A27" s="338" t="s">
        <v>29</v>
      </c>
      <c r="B27" s="339"/>
      <c r="C27" s="2"/>
      <c r="D27" s="2"/>
      <c r="E27" s="336">
        <f t="shared" si="0"/>
        <v>0</v>
      </c>
      <c r="F27" s="2"/>
      <c r="G27" s="180"/>
    </row>
    <row r="28" spans="1:7" ht="15" customHeight="1" x14ac:dyDescent="0.2">
      <c r="A28" s="338" t="s">
        <v>30</v>
      </c>
      <c r="B28" s="339"/>
      <c r="C28" s="2"/>
      <c r="D28" s="2"/>
      <c r="E28" s="336">
        <f t="shared" si="0"/>
        <v>0</v>
      </c>
      <c r="F28" s="2"/>
      <c r="G28" s="180"/>
    </row>
    <row r="29" spans="1:7" ht="15" customHeight="1" x14ac:dyDescent="0.2">
      <c r="A29" s="338" t="s">
        <v>31</v>
      </c>
      <c r="B29" s="339"/>
      <c r="C29" s="2"/>
      <c r="D29" s="2"/>
      <c r="E29" s="336">
        <f t="shared" si="0"/>
        <v>0</v>
      </c>
      <c r="F29" s="2"/>
      <c r="G29" s="180"/>
    </row>
    <row r="30" spans="1:7" ht="15" customHeight="1" x14ac:dyDescent="0.2">
      <c r="A30" s="338" t="s">
        <v>32</v>
      </c>
      <c r="B30" s="339"/>
      <c r="C30" s="2"/>
      <c r="D30" s="2"/>
      <c r="E30" s="336"/>
      <c r="F30" s="2"/>
      <c r="G30" s="180"/>
    </row>
    <row r="31" spans="1:7" ht="15" customHeight="1" x14ac:dyDescent="0.2">
      <c r="A31" s="338" t="s">
        <v>33</v>
      </c>
      <c r="B31" s="339"/>
      <c r="C31" s="2"/>
      <c r="D31" s="2"/>
      <c r="E31" s="336">
        <f t="shared" si="0"/>
        <v>0</v>
      </c>
      <c r="F31" s="2"/>
      <c r="G31" s="180"/>
    </row>
    <row r="32" spans="1:7" ht="15" customHeight="1" x14ac:dyDescent="0.2">
      <c r="A32" s="338" t="s">
        <v>34</v>
      </c>
      <c r="B32" s="339"/>
      <c r="C32" s="2"/>
      <c r="D32" s="2"/>
      <c r="E32" s="336">
        <f t="shared" si="0"/>
        <v>0</v>
      </c>
      <c r="F32" s="2"/>
      <c r="G32" s="180"/>
    </row>
    <row r="33" spans="1:7" ht="15" customHeight="1" x14ac:dyDescent="0.2">
      <c r="A33" s="338" t="s">
        <v>35</v>
      </c>
      <c r="B33" s="339"/>
      <c r="C33" s="2"/>
      <c r="D33" s="2"/>
      <c r="E33" s="336">
        <f t="shared" si="0"/>
        <v>0</v>
      </c>
      <c r="F33" s="2"/>
      <c r="G33" s="180"/>
    </row>
    <row r="34" spans="1:7" ht="15" customHeight="1" x14ac:dyDescent="0.2">
      <c r="A34" s="338" t="s">
        <v>93</v>
      </c>
      <c r="B34" s="339"/>
      <c r="C34" s="2"/>
      <c r="D34" s="2"/>
      <c r="E34" s="336">
        <f t="shared" si="0"/>
        <v>0</v>
      </c>
      <c r="F34" s="2"/>
      <c r="G34" s="180"/>
    </row>
    <row r="35" spans="1:7" ht="15" customHeight="1" thickBot="1" x14ac:dyDescent="0.25">
      <c r="A35" s="338" t="s">
        <v>193</v>
      </c>
      <c r="B35" s="340"/>
      <c r="C35" s="3"/>
      <c r="D35" s="3"/>
      <c r="E35" s="336">
        <f t="shared" si="0"/>
        <v>0</v>
      </c>
      <c r="F35" s="3"/>
      <c r="G35" s="341"/>
    </row>
    <row r="36" spans="1:7" ht="15" customHeight="1" thickBot="1" x14ac:dyDescent="0.25">
      <c r="A36" s="774" t="s">
        <v>40</v>
      </c>
      <c r="B36" s="775"/>
      <c r="C36" s="15">
        <f>SUM(C5:C35)</f>
        <v>0</v>
      </c>
      <c r="D36" s="15">
        <f>SUM(D5:D35)</f>
        <v>0</v>
      </c>
      <c r="E36" s="15">
        <f>SUM(E5:E35)</f>
        <v>0</v>
      </c>
      <c r="F36" s="15">
        <f>SUM(F5:F35)</f>
        <v>0</v>
      </c>
      <c r="G36" s="16">
        <f>SUM(G5:G35)</f>
        <v>0</v>
      </c>
    </row>
  </sheetData>
  <mergeCells count="6">
    <mergeCell ref="E2:G2"/>
    <mergeCell ref="A36:B36"/>
    <mergeCell ref="A2:A3"/>
    <mergeCell ref="B2:B3"/>
    <mergeCell ref="C2:C3"/>
    <mergeCell ref="D2:D3"/>
  </mergeCells>
  <printOptions horizontalCentered="1"/>
  <pageMargins left="0.78740157480314965" right="0.78740157480314965" top="1.5748031496062993" bottom="0.98425196850393704" header="0.78740157480314965" footer="0.78740157480314965"/>
  <pageSetup paperSize="9" scale="95" orientation="portrait" horizontalDpi="300" verticalDpi="300" r:id="rId1"/>
  <headerFooter alignWithMargins="0">
    <oddHeader xml:space="preserve">&amp;C&amp;"Times New Roman CE,Félkövér"&amp;12
KÖLTSÉGVETÉSI SZERVEK PÉNZMARADVÁNYÁNAK ALAKULÁSA&amp;R&amp;"Times New Roman CE,Félkövér dőlt"&amp;12 9. melléklet a ……/2015. (……) önkormányzati rendelethez&amp;"Times New Roman CE,Dőlt"
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92D050"/>
  </sheetPr>
  <dimension ref="A1:I157"/>
  <sheetViews>
    <sheetView view="pageLayout" topLeftCell="A120" zoomScaleNormal="120" zoomScaleSheetLayoutView="100" workbookViewId="0">
      <selection activeCell="B140" sqref="B140"/>
    </sheetView>
  </sheetViews>
  <sheetFormatPr defaultRowHeight="15.75" x14ac:dyDescent="0.25"/>
  <cols>
    <col min="1" max="1" width="9" style="398" customWidth="1"/>
    <col min="2" max="2" width="64.83203125" style="398" customWidth="1"/>
    <col min="3" max="3" width="17.33203125" style="398" customWidth="1"/>
    <col min="4" max="5" width="17.33203125" style="399" customWidth="1"/>
    <col min="6" max="16384" width="9.33203125" style="409"/>
  </cols>
  <sheetData>
    <row r="1" spans="1:5" ht="15.95" customHeight="1" x14ac:dyDescent="0.25">
      <c r="A1" s="722" t="s">
        <v>4</v>
      </c>
      <c r="B1" s="722"/>
      <c r="C1" s="722"/>
      <c r="D1" s="722"/>
      <c r="E1" s="722"/>
    </row>
    <row r="2" spans="1:5" ht="15.95" customHeight="1" thickBot="1" x14ac:dyDescent="0.3">
      <c r="A2" s="44" t="s">
        <v>113</v>
      </c>
      <c r="B2" s="44"/>
      <c r="C2" s="44"/>
      <c r="D2" s="396"/>
      <c r="E2" s="396" t="s">
        <v>162</v>
      </c>
    </row>
    <row r="3" spans="1:5" ht="15.95" customHeight="1" x14ac:dyDescent="0.25">
      <c r="A3" s="723" t="s">
        <v>61</v>
      </c>
      <c r="B3" s="725" t="s">
        <v>6</v>
      </c>
      <c r="C3" s="782" t="str">
        <f>+CONCATENATE(LEFT(ÖSSZEFÜGGÉSEK!A4,4)-1,". évi tény")</f>
        <v>2019. évi tény</v>
      </c>
      <c r="D3" s="727" t="str">
        <f>+CONCATENATE(LEFT(ÖSSZEFÜGGÉSEK!A4,4),". évi")</f>
        <v>2020. évi</v>
      </c>
      <c r="E3" s="728"/>
    </row>
    <row r="4" spans="1:5" ht="38.1" customHeight="1" thickBot="1" x14ac:dyDescent="0.3">
      <c r="A4" s="724"/>
      <c r="B4" s="726"/>
      <c r="C4" s="783"/>
      <c r="D4" s="46" t="s">
        <v>189</v>
      </c>
      <c r="E4" s="47" t="s">
        <v>190</v>
      </c>
    </row>
    <row r="5" spans="1:5" s="410" customFormat="1" ht="12" customHeight="1" thickBot="1" x14ac:dyDescent="0.25">
      <c r="A5" s="374" t="s">
        <v>430</v>
      </c>
      <c r="B5" s="375" t="s">
        <v>431</v>
      </c>
      <c r="C5" s="375" t="s">
        <v>432</v>
      </c>
      <c r="D5" s="375" t="s">
        <v>434</v>
      </c>
      <c r="E5" s="376" t="s">
        <v>511</v>
      </c>
    </row>
    <row r="6" spans="1:5" s="411" customFormat="1" ht="12" customHeight="1" thickBot="1" x14ac:dyDescent="0.25">
      <c r="A6" s="369" t="s">
        <v>7</v>
      </c>
      <c r="B6" s="608" t="s">
        <v>314</v>
      </c>
      <c r="C6" s="401">
        <f>+C7+C8+C9+C10+C11+C12</f>
        <v>0</v>
      </c>
      <c r="D6" s="401">
        <f>+D7+D8+D9+D10+D11+D12</f>
        <v>0</v>
      </c>
      <c r="E6" s="384">
        <f>+E7+E8+E9+E10+E11+E12</f>
        <v>0</v>
      </c>
    </row>
    <row r="7" spans="1:5" s="411" customFormat="1" ht="12" customHeight="1" x14ac:dyDescent="0.2">
      <c r="A7" s="364" t="s">
        <v>73</v>
      </c>
      <c r="B7" s="609" t="s">
        <v>315</v>
      </c>
      <c r="C7" s="403"/>
      <c r="D7" s="403"/>
      <c r="E7" s="386"/>
    </row>
    <row r="8" spans="1:5" s="411" customFormat="1" ht="12" customHeight="1" x14ac:dyDescent="0.2">
      <c r="A8" s="363" t="s">
        <v>74</v>
      </c>
      <c r="B8" s="610" t="s">
        <v>316</v>
      </c>
      <c r="C8" s="402"/>
      <c r="D8" s="402"/>
      <c r="E8" s="385"/>
    </row>
    <row r="9" spans="1:5" s="411" customFormat="1" ht="12" customHeight="1" x14ac:dyDescent="0.2">
      <c r="A9" s="363" t="s">
        <v>75</v>
      </c>
      <c r="B9" s="610" t="s">
        <v>317</v>
      </c>
      <c r="C9" s="402"/>
      <c r="D9" s="402"/>
      <c r="E9" s="385"/>
    </row>
    <row r="10" spans="1:5" s="411" customFormat="1" ht="12" customHeight="1" x14ac:dyDescent="0.2">
      <c r="A10" s="363" t="s">
        <v>76</v>
      </c>
      <c r="B10" s="610" t="s">
        <v>318</v>
      </c>
      <c r="C10" s="402"/>
      <c r="D10" s="402"/>
      <c r="E10" s="385"/>
    </row>
    <row r="11" spans="1:5" s="411" customFormat="1" ht="12" customHeight="1" x14ac:dyDescent="0.2">
      <c r="A11" s="363" t="s">
        <v>109</v>
      </c>
      <c r="B11" s="610" t="s">
        <v>319</v>
      </c>
      <c r="C11" s="598"/>
      <c r="D11" s="402"/>
      <c r="E11" s="385"/>
    </row>
    <row r="12" spans="1:5" s="411" customFormat="1" ht="12" customHeight="1" thickBot="1" x14ac:dyDescent="0.25">
      <c r="A12" s="365" t="s">
        <v>77</v>
      </c>
      <c r="B12" s="611" t="s">
        <v>320</v>
      </c>
      <c r="C12" s="599"/>
      <c r="D12" s="404"/>
      <c r="E12" s="387"/>
    </row>
    <row r="13" spans="1:5" s="411" customFormat="1" ht="12" customHeight="1" thickBot="1" x14ac:dyDescent="0.25">
      <c r="A13" s="369" t="s">
        <v>8</v>
      </c>
      <c r="B13" s="612" t="s">
        <v>321</v>
      </c>
      <c r="C13" s="401">
        <f>+C14+C15+C16+C17+C18</f>
        <v>0</v>
      </c>
      <c r="D13" s="401">
        <f>+D14+D15+D16+D17+D18</f>
        <v>0</v>
      </c>
      <c r="E13" s="384">
        <f>+E14+E15+E16+E17+E18</f>
        <v>0</v>
      </c>
    </row>
    <row r="14" spans="1:5" s="411" customFormat="1" ht="12" customHeight="1" x14ac:dyDescent="0.2">
      <c r="A14" s="364" t="s">
        <v>79</v>
      </c>
      <c r="B14" s="609" t="s">
        <v>322</v>
      </c>
      <c r="C14" s="403"/>
      <c r="D14" s="403"/>
      <c r="E14" s="386"/>
    </row>
    <row r="15" spans="1:5" s="411" customFormat="1" ht="12" customHeight="1" x14ac:dyDescent="0.2">
      <c r="A15" s="363" t="s">
        <v>80</v>
      </c>
      <c r="B15" s="610" t="s">
        <v>323</v>
      </c>
      <c r="C15" s="402"/>
      <c r="D15" s="402"/>
      <c r="E15" s="385"/>
    </row>
    <row r="16" spans="1:5" s="411" customFormat="1" ht="12" customHeight="1" x14ac:dyDescent="0.2">
      <c r="A16" s="363" t="s">
        <v>81</v>
      </c>
      <c r="B16" s="610" t="s">
        <v>324</v>
      </c>
      <c r="C16" s="402"/>
      <c r="D16" s="402"/>
      <c r="E16" s="385"/>
    </row>
    <row r="17" spans="1:5" s="411" customFormat="1" ht="12" customHeight="1" x14ac:dyDescent="0.2">
      <c r="A17" s="363" t="s">
        <v>82</v>
      </c>
      <c r="B17" s="610" t="s">
        <v>325</v>
      </c>
      <c r="C17" s="402"/>
      <c r="D17" s="402"/>
      <c r="E17" s="385"/>
    </row>
    <row r="18" spans="1:5" s="411" customFormat="1" ht="12" customHeight="1" x14ac:dyDescent="0.2">
      <c r="A18" s="363" t="s">
        <v>83</v>
      </c>
      <c r="B18" s="610" t="s">
        <v>326</v>
      </c>
      <c r="C18" s="402"/>
      <c r="D18" s="402"/>
      <c r="E18" s="385"/>
    </row>
    <row r="19" spans="1:5" s="411" customFormat="1" ht="12" customHeight="1" thickBot="1" x14ac:dyDescent="0.25">
      <c r="A19" s="365" t="s">
        <v>90</v>
      </c>
      <c r="B19" s="611" t="s">
        <v>327</v>
      </c>
      <c r="C19" s="404"/>
      <c r="D19" s="404"/>
      <c r="E19" s="387"/>
    </row>
    <row r="20" spans="1:5" s="411" customFormat="1" ht="12" customHeight="1" thickBot="1" x14ac:dyDescent="0.25">
      <c r="A20" s="369" t="s">
        <v>9</v>
      </c>
      <c r="B20" s="608" t="s">
        <v>328</v>
      </c>
      <c r="C20" s="401">
        <f>+C21+C22+C23+C24+C25</f>
        <v>0</v>
      </c>
      <c r="D20" s="401">
        <f>+D21+D22+D23+D24+D25</f>
        <v>0</v>
      </c>
      <c r="E20" s="384">
        <f>+E21+E22+E23+E24+E25</f>
        <v>0</v>
      </c>
    </row>
    <row r="21" spans="1:5" s="411" customFormat="1" ht="12" customHeight="1" x14ac:dyDescent="0.2">
      <c r="A21" s="364" t="s">
        <v>62</v>
      </c>
      <c r="B21" s="609" t="s">
        <v>329</v>
      </c>
      <c r="C21" s="403"/>
      <c r="D21" s="403"/>
      <c r="E21" s="386"/>
    </row>
    <row r="22" spans="1:5" s="411" customFormat="1" ht="12" customHeight="1" x14ac:dyDescent="0.2">
      <c r="A22" s="363" t="s">
        <v>63</v>
      </c>
      <c r="B22" s="610" t="s">
        <v>330</v>
      </c>
      <c r="C22" s="402"/>
      <c r="D22" s="402"/>
      <c r="E22" s="385"/>
    </row>
    <row r="23" spans="1:5" s="411" customFormat="1" ht="12" customHeight="1" x14ac:dyDescent="0.2">
      <c r="A23" s="363" t="s">
        <v>64</v>
      </c>
      <c r="B23" s="610" t="s">
        <v>331</v>
      </c>
      <c r="C23" s="402"/>
      <c r="D23" s="402"/>
      <c r="E23" s="385"/>
    </row>
    <row r="24" spans="1:5" s="411" customFormat="1" ht="12" customHeight="1" x14ac:dyDescent="0.2">
      <c r="A24" s="363" t="s">
        <v>65</v>
      </c>
      <c r="B24" s="610" t="s">
        <v>332</v>
      </c>
      <c r="C24" s="402"/>
      <c r="D24" s="402"/>
      <c r="E24" s="385"/>
    </row>
    <row r="25" spans="1:5" s="411" customFormat="1" ht="12" customHeight="1" x14ac:dyDescent="0.2">
      <c r="A25" s="363" t="s">
        <v>123</v>
      </c>
      <c r="B25" s="610" t="s">
        <v>333</v>
      </c>
      <c r="C25" s="402"/>
      <c r="D25" s="402"/>
      <c r="E25" s="385"/>
    </row>
    <row r="26" spans="1:5" s="411" customFormat="1" ht="12" customHeight="1" thickBot="1" x14ac:dyDescent="0.25">
      <c r="A26" s="365" t="s">
        <v>124</v>
      </c>
      <c r="B26" s="611" t="s">
        <v>334</v>
      </c>
      <c r="C26" s="404"/>
      <c r="D26" s="404"/>
      <c r="E26" s="387"/>
    </row>
    <row r="27" spans="1:5" s="411" customFormat="1" ht="12" customHeight="1" thickBot="1" x14ac:dyDescent="0.25">
      <c r="A27" s="369" t="s">
        <v>125</v>
      </c>
      <c r="B27" s="608" t="s">
        <v>335</v>
      </c>
      <c r="C27" s="407">
        <f>+C28+C31+C32+C33</f>
        <v>0</v>
      </c>
      <c r="D27" s="407">
        <f>+D28+D31+D32+D33</f>
        <v>0</v>
      </c>
      <c r="E27" s="420">
        <f>+E28+E31+E32+E33</f>
        <v>0</v>
      </c>
    </row>
    <row r="28" spans="1:5" s="411" customFormat="1" ht="12" customHeight="1" x14ac:dyDescent="0.2">
      <c r="A28" s="364" t="s">
        <v>336</v>
      </c>
      <c r="B28" s="609" t="s">
        <v>337</v>
      </c>
      <c r="C28" s="422">
        <f>+C29+C30</f>
        <v>0</v>
      </c>
      <c r="D28" s="422">
        <f>+D29+D30</f>
        <v>0</v>
      </c>
      <c r="E28" s="421">
        <f>+E29+E30</f>
        <v>0</v>
      </c>
    </row>
    <row r="29" spans="1:5" s="411" customFormat="1" ht="12" customHeight="1" x14ac:dyDescent="0.2">
      <c r="A29" s="363" t="s">
        <v>338</v>
      </c>
      <c r="B29" s="610" t="s">
        <v>339</v>
      </c>
      <c r="C29" s="402"/>
      <c r="D29" s="402"/>
      <c r="E29" s="385"/>
    </row>
    <row r="30" spans="1:5" s="411" customFormat="1" ht="12" customHeight="1" x14ac:dyDescent="0.2">
      <c r="A30" s="363" t="s">
        <v>340</v>
      </c>
      <c r="B30" s="610" t="s">
        <v>341</v>
      </c>
      <c r="C30" s="402"/>
      <c r="D30" s="402"/>
      <c r="E30" s="385"/>
    </row>
    <row r="31" spans="1:5" s="411" customFormat="1" ht="12" customHeight="1" x14ac:dyDescent="0.2">
      <c r="A31" s="363" t="s">
        <v>342</v>
      </c>
      <c r="B31" s="610" t="s">
        <v>343</v>
      </c>
      <c r="C31" s="402"/>
      <c r="D31" s="402"/>
      <c r="E31" s="385"/>
    </row>
    <row r="32" spans="1:5" s="411" customFormat="1" ht="12" customHeight="1" x14ac:dyDescent="0.2">
      <c r="A32" s="363" t="s">
        <v>344</v>
      </c>
      <c r="B32" s="610" t="s">
        <v>345</v>
      </c>
      <c r="C32" s="402"/>
      <c r="D32" s="402"/>
      <c r="E32" s="385"/>
    </row>
    <row r="33" spans="1:5" s="411" customFormat="1" ht="12" customHeight="1" thickBot="1" x14ac:dyDescent="0.25">
      <c r="A33" s="365" t="s">
        <v>346</v>
      </c>
      <c r="B33" s="611" t="s">
        <v>347</v>
      </c>
      <c r="C33" s="404"/>
      <c r="D33" s="404"/>
      <c r="E33" s="387"/>
    </row>
    <row r="34" spans="1:5" s="411" customFormat="1" ht="12" customHeight="1" thickBot="1" x14ac:dyDescent="0.25">
      <c r="A34" s="369" t="s">
        <v>11</v>
      </c>
      <c r="B34" s="608" t="s">
        <v>348</v>
      </c>
      <c r="C34" s="401">
        <f>SUM(C35:C44)</f>
        <v>0</v>
      </c>
      <c r="D34" s="401">
        <f>SUM(D35:D44)</f>
        <v>0</v>
      </c>
      <c r="E34" s="384">
        <f>SUM(E35:E44)</f>
        <v>0</v>
      </c>
    </row>
    <row r="35" spans="1:5" s="411" customFormat="1" ht="12" customHeight="1" x14ac:dyDescent="0.2">
      <c r="A35" s="364" t="s">
        <v>66</v>
      </c>
      <c r="B35" s="609" t="s">
        <v>349</v>
      </c>
      <c r="C35" s="403"/>
      <c r="D35" s="403"/>
      <c r="E35" s="386"/>
    </row>
    <row r="36" spans="1:5" s="411" customFormat="1" ht="12" customHeight="1" x14ac:dyDescent="0.2">
      <c r="A36" s="363" t="s">
        <v>67</v>
      </c>
      <c r="B36" s="610" t="s">
        <v>350</v>
      </c>
      <c r="C36" s="402"/>
      <c r="D36" s="402"/>
      <c r="E36" s="385"/>
    </row>
    <row r="37" spans="1:5" s="411" customFormat="1" ht="12" customHeight="1" x14ac:dyDescent="0.2">
      <c r="A37" s="363" t="s">
        <v>68</v>
      </c>
      <c r="B37" s="610" t="s">
        <v>351</v>
      </c>
      <c r="C37" s="402"/>
      <c r="D37" s="402"/>
      <c r="E37" s="385"/>
    </row>
    <row r="38" spans="1:5" s="411" customFormat="1" ht="12" customHeight="1" x14ac:dyDescent="0.2">
      <c r="A38" s="363" t="s">
        <v>127</v>
      </c>
      <c r="B38" s="610" t="s">
        <v>352</v>
      </c>
      <c r="C38" s="402"/>
      <c r="D38" s="402"/>
      <c r="E38" s="385"/>
    </row>
    <row r="39" spans="1:5" s="411" customFormat="1" ht="12" customHeight="1" x14ac:dyDescent="0.2">
      <c r="A39" s="363" t="s">
        <v>128</v>
      </c>
      <c r="B39" s="610" t="s">
        <v>353</v>
      </c>
      <c r="C39" s="402"/>
      <c r="D39" s="402"/>
      <c r="E39" s="385"/>
    </row>
    <row r="40" spans="1:5" s="411" customFormat="1" ht="12" customHeight="1" x14ac:dyDescent="0.2">
      <c r="A40" s="363" t="s">
        <v>129</v>
      </c>
      <c r="B40" s="610" t="s">
        <v>354</v>
      </c>
      <c r="C40" s="402"/>
      <c r="D40" s="402"/>
      <c r="E40" s="385"/>
    </row>
    <row r="41" spans="1:5" s="411" customFormat="1" ht="12" customHeight="1" x14ac:dyDescent="0.2">
      <c r="A41" s="363" t="s">
        <v>130</v>
      </c>
      <c r="B41" s="610" t="s">
        <v>355</v>
      </c>
      <c r="C41" s="402"/>
      <c r="D41" s="402"/>
      <c r="E41" s="385"/>
    </row>
    <row r="42" spans="1:5" s="411" customFormat="1" ht="12" customHeight="1" x14ac:dyDescent="0.2">
      <c r="A42" s="363" t="s">
        <v>131</v>
      </c>
      <c r="B42" s="610" t="s">
        <v>356</v>
      </c>
      <c r="C42" s="402"/>
      <c r="D42" s="402"/>
      <c r="E42" s="385"/>
    </row>
    <row r="43" spans="1:5" s="411" customFormat="1" ht="12" customHeight="1" x14ac:dyDescent="0.2">
      <c r="A43" s="363" t="s">
        <v>357</v>
      </c>
      <c r="B43" s="610" t="s">
        <v>358</v>
      </c>
      <c r="C43" s="405"/>
      <c r="D43" s="405"/>
      <c r="E43" s="388"/>
    </row>
    <row r="44" spans="1:5" s="411" customFormat="1" ht="12" customHeight="1" thickBot="1" x14ac:dyDescent="0.25">
      <c r="A44" s="365" t="s">
        <v>359</v>
      </c>
      <c r="B44" s="611" t="s">
        <v>360</v>
      </c>
      <c r="C44" s="406"/>
      <c r="D44" s="406"/>
      <c r="E44" s="389"/>
    </row>
    <row r="45" spans="1:5" s="411" customFormat="1" ht="12" customHeight="1" thickBot="1" x14ac:dyDescent="0.25">
      <c r="A45" s="369" t="s">
        <v>12</v>
      </c>
      <c r="B45" s="608" t="s">
        <v>361</v>
      </c>
      <c r="C45" s="401">
        <f>SUM(C46:C50)</f>
        <v>0</v>
      </c>
      <c r="D45" s="401">
        <f>SUM(D46:D50)</f>
        <v>0</v>
      </c>
      <c r="E45" s="384">
        <f>SUM(E46:E50)</f>
        <v>0</v>
      </c>
    </row>
    <row r="46" spans="1:5" s="411" customFormat="1" ht="12" customHeight="1" x14ac:dyDescent="0.2">
      <c r="A46" s="364" t="s">
        <v>69</v>
      </c>
      <c r="B46" s="609" t="s">
        <v>362</v>
      </c>
      <c r="C46" s="424"/>
      <c r="D46" s="424"/>
      <c r="E46" s="390"/>
    </row>
    <row r="47" spans="1:5" s="411" customFormat="1" ht="12" customHeight="1" x14ac:dyDescent="0.2">
      <c r="A47" s="363" t="s">
        <v>70</v>
      </c>
      <c r="B47" s="610" t="s">
        <v>363</v>
      </c>
      <c r="C47" s="405"/>
      <c r="D47" s="405"/>
      <c r="E47" s="388"/>
    </row>
    <row r="48" spans="1:5" s="411" customFormat="1" ht="12" customHeight="1" x14ac:dyDescent="0.2">
      <c r="A48" s="363" t="s">
        <v>364</v>
      </c>
      <c r="B48" s="610" t="s">
        <v>365</v>
      </c>
      <c r="C48" s="405"/>
      <c r="D48" s="405"/>
      <c r="E48" s="388"/>
    </row>
    <row r="49" spans="1:5" s="411" customFormat="1" ht="12" customHeight="1" x14ac:dyDescent="0.2">
      <c r="A49" s="363" t="s">
        <v>366</v>
      </c>
      <c r="B49" s="610" t="s">
        <v>367</v>
      </c>
      <c r="C49" s="405"/>
      <c r="D49" s="405"/>
      <c r="E49" s="388"/>
    </row>
    <row r="50" spans="1:5" s="411" customFormat="1" ht="12" customHeight="1" thickBot="1" x14ac:dyDescent="0.25">
      <c r="A50" s="365" t="s">
        <v>368</v>
      </c>
      <c r="B50" s="611" t="s">
        <v>369</v>
      </c>
      <c r="C50" s="406"/>
      <c r="D50" s="406"/>
      <c r="E50" s="389"/>
    </row>
    <row r="51" spans="1:5" s="411" customFormat="1" ht="13.5" thickBot="1" x14ac:dyDescent="0.25">
      <c r="A51" s="369" t="s">
        <v>132</v>
      </c>
      <c r="B51" s="608" t="s">
        <v>370</v>
      </c>
      <c r="C51" s="401">
        <f>SUM(C52:C54)</f>
        <v>0</v>
      </c>
      <c r="D51" s="401">
        <f>SUM(D52:D54)</f>
        <v>0</v>
      </c>
      <c r="E51" s="384">
        <f>SUM(E52:E54)</f>
        <v>0</v>
      </c>
    </row>
    <row r="52" spans="1:5" s="411" customFormat="1" ht="12.75" x14ac:dyDescent="0.2">
      <c r="A52" s="364" t="s">
        <v>71</v>
      </c>
      <c r="B52" s="609" t="s">
        <v>371</v>
      </c>
      <c r="C52" s="403"/>
      <c r="D52" s="403"/>
      <c r="E52" s="386"/>
    </row>
    <row r="53" spans="1:5" s="411" customFormat="1" ht="14.25" customHeight="1" x14ac:dyDescent="0.2">
      <c r="A53" s="363" t="s">
        <v>72</v>
      </c>
      <c r="B53" s="610" t="s">
        <v>592</v>
      </c>
      <c r="C53" s="402"/>
      <c r="D53" s="402"/>
      <c r="E53" s="385"/>
    </row>
    <row r="54" spans="1:5" s="411" customFormat="1" ht="12.75" x14ac:dyDescent="0.2">
      <c r="A54" s="363" t="s">
        <v>373</v>
      </c>
      <c r="B54" s="610" t="s">
        <v>374</v>
      </c>
      <c r="C54" s="402"/>
      <c r="D54" s="402"/>
      <c r="E54" s="385"/>
    </row>
    <row r="55" spans="1:5" s="411" customFormat="1" ht="13.5" thickBot="1" x14ac:dyDescent="0.25">
      <c r="A55" s="365" t="s">
        <v>375</v>
      </c>
      <c r="B55" s="611" t="s">
        <v>376</v>
      </c>
      <c r="C55" s="404"/>
      <c r="D55" s="404"/>
      <c r="E55" s="387"/>
    </row>
    <row r="56" spans="1:5" s="411" customFormat="1" ht="13.5" thickBot="1" x14ac:dyDescent="0.25">
      <c r="A56" s="369" t="s">
        <v>14</v>
      </c>
      <c r="B56" s="612" t="s">
        <v>377</v>
      </c>
      <c r="C56" s="401">
        <f>SUM(C57:C59)</f>
        <v>0</v>
      </c>
      <c r="D56" s="401">
        <f>SUM(D57:D59)</f>
        <v>0</v>
      </c>
      <c r="E56" s="384">
        <f>SUM(E57:E59)</f>
        <v>0</v>
      </c>
    </row>
    <row r="57" spans="1:5" s="411" customFormat="1" ht="12.75" x14ac:dyDescent="0.2">
      <c r="A57" s="363" t="s">
        <v>133</v>
      </c>
      <c r="B57" s="609" t="s">
        <v>378</v>
      </c>
      <c r="C57" s="405"/>
      <c r="D57" s="405"/>
      <c r="E57" s="388"/>
    </row>
    <row r="58" spans="1:5" s="411" customFormat="1" ht="12.75" customHeight="1" x14ac:dyDescent="0.2">
      <c r="A58" s="363" t="s">
        <v>134</v>
      </c>
      <c r="B58" s="610" t="s">
        <v>593</v>
      </c>
      <c r="C58" s="405"/>
      <c r="D58" s="405"/>
      <c r="E58" s="388"/>
    </row>
    <row r="59" spans="1:5" s="411" customFormat="1" ht="12.75" x14ac:dyDescent="0.2">
      <c r="A59" s="363" t="s">
        <v>163</v>
      </c>
      <c r="B59" s="610" t="s">
        <v>380</v>
      </c>
      <c r="C59" s="405"/>
      <c r="D59" s="405"/>
      <c r="E59" s="388"/>
    </row>
    <row r="60" spans="1:5" s="411" customFormat="1" ht="13.5" thickBot="1" x14ac:dyDescent="0.25">
      <c r="A60" s="363" t="s">
        <v>381</v>
      </c>
      <c r="B60" s="611" t="s">
        <v>382</v>
      </c>
      <c r="C60" s="405"/>
      <c r="D60" s="405"/>
      <c r="E60" s="388"/>
    </row>
    <row r="61" spans="1:5" s="411" customFormat="1" ht="13.5" thickBot="1" x14ac:dyDescent="0.25">
      <c r="A61" s="369" t="s">
        <v>15</v>
      </c>
      <c r="B61" s="608" t="s">
        <v>383</v>
      </c>
      <c r="C61" s="407">
        <f>+C6+C13+C20+C27+C34+C45+C51+C56</f>
        <v>0</v>
      </c>
      <c r="D61" s="407">
        <f>+D6+D13+D20+D27+D34+D45+D51+D56</f>
        <v>0</v>
      </c>
      <c r="E61" s="420">
        <f>+E6+E13+E20+E27+E34+E45+E51+E56</f>
        <v>0</v>
      </c>
    </row>
    <row r="62" spans="1:5" s="411" customFormat="1" ht="13.5" thickBot="1" x14ac:dyDescent="0.25">
      <c r="A62" s="425" t="s">
        <v>384</v>
      </c>
      <c r="B62" s="612" t="s">
        <v>710</v>
      </c>
      <c r="C62" s="401">
        <f>SUM(C63:C65)</f>
        <v>0</v>
      </c>
      <c r="D62" s="401">
        <f>SUM(D63:D65)</f>
        <v>0</v>
      </c>
      <c r="E62" s="384">
        <f>SUM(E63:E65)</f>
        <v>0</v>
      </c>
    </row>
    <row r="63" spans="1:5" s="411" customFormat="1" ht="12.75" x14ac:dyDescent="0.2">
      <c r="A63" s="363" t="s">
        <v>386</v>
      </c>
      <c r="B63" s="609" t="s">
        <v>387</v>
      </c>
      <c r="C63" s="405"/>
      <c r="D63" s="405"/>
      <c r="E63" s="388"/>
    </row>
    <row r="64" spans="1:5" s="411" customFormat="1" ht="12.75" x14ac:dyDescent="0.2">
      <c r="A64" s="363" t="s">
        <v>388</v>
      </c>
      <c r="B64" s="610" t="s">
        <v>389</v>
      </c>
      <c r="C64" s="405"/>
      <c r="D64" s="405"/>
      <c r="E64" s="388"/>
    </row>
    <row r="65" spans="1:5" s="411" customFormat="1" ht="13.5" thickBot="1" x14ac:dyDescent="0.25">
      <c r="A65" s="363" t="s">
        <v>390</v>
      </c>
      <c r="B65" s="349" t="s">
        <v>435</v>
      </c>
      <c r="C65" s="405"/>
      <c r="D65" s="405"/>
      <c r="E65" s="388"/>
    </row>
    <row r="66" spans="1:5" s="411" customFormat="1" ht="13.5" thickBot="1" x14ac:dyDescent="0.25">
      <c r="A66" s="425" t="s">
        <v>392</v>
      </c>
      <c r="B66" s="612" t="s">
        <v>393</v>
      </c>
      <c r="C66" s="401">
        <f>SUM(C67:C70)</f>
        <v>0</v>
      </c>
      <c r="D66" s="401">
        <f>SUM(D67:D70)</f>
        <v>0</v>
      </c>
      <c r="E66" s="384">
        <f>SUM(E67:E70)</f>
        <v>0</v>
      </c>
    </row>
    <row r="67" spans="1:5" s="411" customFormat="1" ht="12.75" x14ac:dyDescent="0.2">
      <c r="A67" s="363" t="s">
        <v>110</v>
      </c>
      <c r="B67" s="609" t="s">
        <v>394</v>
      </c>
      <c r="C67" s="405"/>
      <c r="D67" s="405"/>
      <c r="E67" s="388"/>
    </row>
    <row r="68" spans="1:5" s="411" customFormat="1" ht="12.75" x14ac:dyDescent="0.2">
      <c r="A68" s="363" t="s">
        <v>111</v>
      </c>
      <c r="B68" s="610" t="s">
        <v>395</v>
      </c>
      <c r="C68" s="405"/>
      <c r="D68" s="405"/>
      <c r="E68" s="388"/>
    </row>
    <row r="69" spans="1:5" s="411" customFormat="1" ht="12" customHeight="1" x14ac:dyDescent="0.2">
      <c r="A69" s="363" t="s">
        <v>396</v>
      </c>
      <c r="B69" s="610" t="s">
        <v>397</v>
      </c>
      <c r="C69" s="405"/>
      <c r="D69" s="405"/>
      <c r="E69" s="388"/>
    </row>
    <row r="70" spans="1:5" s="411" customFormat="1" ht="12" customHeight="1" thickBot="1" x14ac:dyDescent="0.25">
      <c r="A70" s="363" t="s">
        <v>398</v>
      </c>
      <c r="B70" s="611" t="s">
        <v>399</v>
      </c>
      <c r="C70" s="405"/>
      <c r="D70" s="405"/>
      <c r="E70" s="388"/>
    </row>
    <row r="71" spans="1:5" s="411" customFormat="1" ht="12" customHeight="1" thickBot="1" x14ac:dyDescent="0.25">
      <c r="A71" s="425" t="s">
        <v>400</v>
      </c>
      <c r="B71" s="612" t="s">
        <v>401</v>
      </c>
      <c r="C71" s="401">
        <f>SUM(C72:C73)</f>
        <v>0</v>
      </c>
      <c r="D71" s="401">
        <f>SUM(D72:D73)</f>
        <v>0</v>
      </c>
      <c r="E71" s="384">
        <f>SUM(E72:E73)</f>
        <v>0</v>
      </c>
    </row>
    <row r="72" spans="1:5" s="411" customFormat="1" ht="12" customHeight="1" x14ac:dyDescent="0.2">
      <c r="A72" s="363" t="s">
        <v>402</v>
      </c>
      <c r="B72" s="609" t="s">
        <v>403</v>
      </c>
      <c r="C72" s="405"/>
      <c r="D72" s="405"/>
      <c r="E72" s="388"/>
    </row>
    <row r="73" spans="1:5" s="411" customFormat="1" ht="12" customHeight="1" thickBot="1" x14ac:dyDescent="0.25">
      <c r="A73" s="363" t="s">
        <v>404</v>
      </c>
      <c r="B73" s="611" t="s">
        <v>405</v>
      </c>
      <c r="C73" s="405"/>
      <c r="D73" s="405"/>
      <c r="E73" s="388"/>
    </row>
    <row r="74" spans="1:5" s="411" customFormat="1" ht="12" customHeight="1" thickBot="1" x14ac:dyDescent="0.25">
      <c r="A74" s="425" t="s">
        <v>406</v>
      </c>
      <c r="B74" s="612" t="s">
        <v>407</v>
      </c>
      <c r="C74" s="401">
        <f>SUM(C75:C77)</f>
        <v>0</v>
      </c>
      <c r="D74" s="401">
        <f>SUM(D75:D77)</f>
        <v>0</v>
      </c>
      <c r="E74" s="384">
        <f>SUM(E75:E77)</f>
        <v>0</v>
      </c>
    </row>
    <row r="75" spans="1:5" s="411" customFormat="1" ht="12" customHeight="1" x14ac:dyDescent="0.2">
      <c r="A75" s="363" t="s">
        <v>408</v>
      </c>
      <c r="B75" s="609" t="s">
        <v>409</v>
      </c>
      <c r="C75" s="405"/>
      <c r="D75" s="405"/>
      <c r="E75" s="388"/>
    </row>
    <row r="76" spans="1:5" s="411" customFormat="1" ht="12" customHeight="1" x14ac:dyDescent="0.2">
      <c r="A76" s="363" t="s">
        <v>410</v>
      </c>
      <c r="B76" s="610" t="s">
        <v>411</v>
      </c>
      <c r="C76" s="405"/>
      <c r="D76" s="405"/>
      <c r="E76" s="388"/>
    </row>
    <row r="77" spans="1:5" s="411" customFormat="1" ht="12" customHeight="1" thickBot="1" x14ac:dyDescent="0.25">
      <c r="A77" s="363" t="s">
        <v>412</v>
      </c>
      <c r="B77" s="611" t="s">
        <v>413</v>
      </c>
      <c r="C77" s="405"/>
      <c r="D77" s="405"/>
      <c r="E77" s="388"/>
    </row>
    <row r="78" spans="1:5" s="411" customFormat="1" ht="12" customHeight="1" thickBot="1" x14ac:dyDescent="0.25">
      <c r="A78" s="425" t="s">
        <v>414</v>
      </c>
      <c r="B78" s="612" t="s">
        <v>415</v>
      </c>
      <c r="C78" s="401">
        <f>SUM(C79:C82)</f>
        <v>0</v>
      </c>
      <c r="D78" s="401">
        <f>SUM(D79:D82)</f>
        <v>0</v>
      </c>
      <c r="E78" s="384">
        <f>SUM(E79:E82)</f>
        <v>0</v>
      </c>
    </row>
    <row r="79" spans="1:5" s="411" customFormat="1" ht="12" customHeight="1" x14ac:dyDescent="0.2">
      <c r="A79" s="596" t="s">
        <v>416</v>
      </c>
      <c r="B79" s="609" t="s">
        <v>417</v>
      </c>
      <c r="C79" s="405"/>
      <c r="D79" s="405"/>
      <c r="E79" s="388"/>
    </row>
    <row r="80" spans="1:5" s="411" customFormat="1" ht="12" customHeight="1" x14ac:dyDescent="0.2">
      <c r="A80" s="597" t="s">
        <v>418</v>
      </c>
      <c r="B80" s="610" t="s">
        <v>419</v>
      </c>
      <c r="C80" s="405"/>
      <c r="D80" s="405"/>
      <c r="E80" s="388"/>
    </row>
    <row r="81" spans="1:5" s="411" customFormat="1" ht="12" customHeight="1" x14ac:dyDescent="0.2">
      <c r="A81" s="597" t="s">
        <v>420</v>
      </c>
      <c r="B81" s="610" t="s">
        <v>421</v>
      </c>
      <c r="C81" s="405"/>
      <c r="D81" s="405"/>
      <c r="E81" s="388"/>
    </row>
    <row r="82" spans="1:5" s="411" customFormat="1" ht="12" customHeight="1" thickBot="1" x14ac:dyDescent="0.25">
      <c r="A82" s="426" t="s">
        <v>422</v>
      </c>
      <c r="B82" s="611" t="s">
        <v>423</v>
      </c>
      <c r="C82" s="405"/>
      <c r="D82" s="405"/>
      <c r="E82" s="388"/>
    </row>
    <row r="83" spans="1:5" s="411" customFormat="1" ht="12" customHeight="1" thickBot="1" x14ac:dyDescent="0.25">
      <c r="A83" s="425" t="s">
        <v>424</v>
      </c>
      <c r="B83" s="612" t="s">
        <v>425</v>
      </c>
      <c r="C83" s="428"/>
      <c r="D83" s="428"/>
      <c r="E83" s="429"/>
    </row>
    <row r="84" spans="1:5" s="411" customFormat="1" ht="13.5" customHeight="1" thickBot="1" x14ac:dyDescent="0.25">
      <c r="A84" s="425" t="s">
        <v>426</v>
      </c>
      <c r="B84" s="347" t="s">
        <v>427</v>
      </c>
      <c r="C84" s="407">
        <f>+C62+C66+C71+C74+C78+C83</f>
        <v>0</v>
      </c>
      <c r="D84" s="407">
        <f>+D62+D66+D71+D74+D78+D83</f>
        <v>0</v>
      </c>
      <c r="E84" s="420">
        <f>+E62+E66+E71+E74+E78+E83</f>
        <v>0</v>
      </c>
    </row>
    <row r="85" spans="1:5" s="411" customFormat="1" ht="12" customHeight="1" thickBot="1" x14ac:dyDescent="0.25">
      <c r="A85" s="427" t="s">
        <v>428</v>
      </c>
      <c r="B85" s="350" t="s">
        <v>429</v>
      </c>
      <c r="C85" s="407">
        <f>+C61+C84</f>
        <v>0</v>
      </c>
      <c r="D85" s="407">
        <f>+D61+D84</f>
        <v>0</v>
      </c>
      <c r="E85" s="420">
        <f>+E61+E84</f>
        <v>0</v>
      </c>
    </row>
    <row r="86" spans="1:5" ht="16.5" customHeight="1" x14ac:dyDescent="0.25">
      <c r="A86" s="722" t="s">
        <v>36</v>
      </c>
      <c r="B86" s="722"/>
      <c r="C86" s="722"/>
      <c r="D86" s="722"/>
      <c r="E86" s="722"/>
    </row>
    <row r="87" spans="1:5" s="417" customFormat="1" ht="16.5" customHeight="1" thickBot="1" x14ac:dyDescent="0.3">
      <c r="A87" s="45" t="s">
        <v>114</v>
      </c>
      <c r="B87" s="45"/>
      <c r="C87" s="45"/>
      <c r="D87" s="378"/>
      <c r="E87" s="378" t="s">
        <v>162</v>
      </c>
    </row>
    <row r="88" spans="1:5" s="417" customFormat="1" ht="16.5" customHeight="1" x14ac:dyDescent="0.25">
      <c r="A88" s="723" t="s">
        <v>61</v>
      </c>
      <c r="B88" s="725" t="s">
        <v>183</v>
      </c>
      <c r="C88" s="782" t="str">
        <f>+C3</f>
        <v>2019. évi tény</v>
      </c>
      <c r="D88" s="727" t="str">
        <f>+D3</f>
        <v>2020. évi</v>
      </c>
      <c r="E88" s="728"/>
    </row>
    <row r="89" spans="1:5" ht="38.1" customHeight="1" thickBot="1" x14ac:dyDescent="0.3">
      <c r="A89" s="724"/>
      <c r="B89" s="726"/>
      <c r="C89" s="783"/>
      <c r="D89" s="46" t="s">
        <v>189</v>
      </c>
      <c r="E89" s="47" t="s">
        <v>190</v>
      </c>
    </row>
    <row r="90" spans="1:5" s="410" customFormat="1" ht="12" customHeight="1" thickBot="1" x14ac:dyDescent="0.25">
      <c r="A90" s="374" t="s">
        <v>430</v>
      </c>
      <c r="B90" s="375" t="s">
        <v>431</v>
      </c>
      <c r="C90" s="375" t="s">
        <v>432</v>
      </c>
      <c r="D90" s="375" t="s">
        <v>434</v>
      </c>
      <c r="E90" s="423" t="s">
        <v>511</v>
      </c>
    </row>
    <row r="91" spans="1:5" ht="12" customHeight="1" thickBot="1" x14ac:dyDescent="0.3">
      <c r="A91" s="371" t="s">
        <v>7</v>
      </c>
      <c r="B91" s="373" t="s">
        <v>594</v>
      </c>
      <c r="C91" s="400">
        <f>SUM(C92:C96)</f>
        <v>0</v>
      </c>
      <c r="D91" s="400">
        <f>+D92+D93+D94+D95+D96</f>
        <v>0</v>
      </c>
      <c r="E91" s="355">
        <f>+E92+E93+E94+E95+E96</f>
        <v>0</v>
      </c>
    </row>
    <row r="92" spans="1:5" ht="12" customHeight="1" x14ac:dyDescent="0.25">
      <c r="A92" s="366" t="s">
        <v>73</v>
      </c>
      <c r="B92" s="613" t="s">
        <v>37</v>
      </c>
      <c r="C92" s="97"/>
      <c r="D92" s="97"/>
      <c r="E92" s="354"/>
    </row>
    <row r="93" spans="1:5" ht="12" customHeight="1" x14ac:dyDescent="0.25">
      <c r="A93" s="363" t="s">
        <v>74</v>
      </c>
      <c r="B93" s="614" t="s">
        <v>135</v>
      </c>
      <c r="C93" s="402"/>
      <c r="D93" s="402"/>
      <c r="E93" s="385"/>
    </row>
    <row r="94" spans="1:5" ht="12" customHeight="1" x14ac:dyDescent="0.25">
      <c r="A94" s="363" t="s">
        <v>75</v>
      </c>
      <c r="B94" s="614" t="s">
        <v>102</v>
      </c>
      <c r="C94" s="404"/>
      <c r="D94" s="404"/>
      <c r="E94" s="387"/>
    </row>
    <row r="95" spans="1:5" ht="12" customHeight="1" x14ac:dyDescent="0.25">
      <c r="A95" s="363" t="s">
        <v>76</v>
      </c>
      <c r="B95" s="615" t="s">
        <v>136</v>
      </c>
      <c r="C95" s="404"/>
      <c r="D95" s="404"/>
      <c r="E95" s="387"/>
    </row>
    <row r="96" spans="1:5" ht="12" customHeight="1" x14ac:dyDescent="0.25">
      <c r="A96" s="363" t="s">
        <v>85</v>
      </c>
      <c r="B96" s="616" t="s">
        <v>137</v>
      </c>
      <c r="C96" s="404"/>
      <c r="D96" s="404"/>
      <c r="E96" s="387"/>
    </row>
    <row r="97" spans="1:5" ht="12" customHeight="1" x14ac:dyDescent="0.25">
      <c r="A97" s="363" t="s">
        <v>77</v>
      </c>
      <c r="B97" s="614" t="s">
        <v>437</v>
      </c>
      <c r="C97" s="404"/>
      <c r="D97" s="404"/>
      <c r="E97" s="387"/>
    </row>
    <row r="98" spans="1:5" ht="12" customHeight="1" x14ac:dyDescent="0.25">
      <c r="A98" s="363" t="s">
        <v>78</v>
      </c>
      <c r="B98" s="617" t="s">
        <v>438</v>
      </c>
      <c r="C98" s="404"/>
      <c r="D98" s="404"/>
      <c r="E98" s="387"/>
    </row>
    <row r="99" spans="1:5" ht="12" customHeight="1" x14ac:dyDescent="0.25">
      <c r="A99" s="363" t="s">
        <v>86</v>
      </c>
      <c r="B99" s="614" t="s">
        <v>439</v>
      </c>
      <c r="C99" s="404"/>
      <c r="D99" s="404"/>
      <c r="E99" s="387"/>
    </row>
    <row r="100" spans="1:5" ht="12" customHeight="1" x14ac:dyDescent="0.25">
      <c r="A100" s="363" t="s">
        <v>87</v>
      </c>
      <c r="B100" s="614" t="s">
        <v>440</v>
      </c>
      <c r="C100" s="404"/>
      <c r="D100" s="404"/>
      <c r="E100" s="387"/>
    </row>
    <row r="101" spans="1:5" ht="12" customHeight="1" x14ac:dyDescent="0.25">
      <c r="A101" s="363" t="s">
        <v>88</v>
      </c>
      <c r="B101" s="617" t="s">
        <v>441</v>
      </c>
      <c r="C101" s="404"/>
      <c r="D101" s="404"/>
      <c r="E101" s="387"/>
    </row>
    <row r="102" spans="1:5" ht="12" customHeight="1" x14ac:dyDescent="0.25">
      <c r="A102" s="363" t="s">
        <v>89</v>
      </c>
      <c r="B102" s="617" t="s">
        <v>442</v>
      </c>
      <c r="C102" s="404"/>
      <c r="D102" s="404"/>
      <c r="E102" s="387"/>
    </row>
    <row r="103" spans="1:5" ht="12" customHeight="1" x14ac:dyDescent="0.25">
      <c r="A103" s="363" t="s">
        <v>91</v>
      </c>
      <c r="B103" s="614" t="s">
        <v>443</v>
      </c>
      <c r="C103" s="404"/>
      <c r="D103" s="404"/>
      <c r="E103" s="387"/>
    </row>
    <row r="104" spans="1:5" ht="12" customHeight="1" x14ac:dyDescent="0.25">
      <c r="A104" s="362" t="s">
        <v>138</v>
      </c>
      <c r="B104" s="618" t="s">
        <v>444</v>
      </c>
      <c r="C104" s="404"/>
      <c r="D104" s="404"/>
      <c r="E104" s="387"/>
    </row>
    <row r="105" spans="1:5" ht="12" customHeight="1" x14ac:dyDescent="0.25">
      <c r="A105" s="363" t="s">
        <v>445</v>
      </c>
      <c r="B105" s="618" t="s">
        <v>446</v>
      </c>
      <c r="C105" s="404"/>
      <c r="D105" s="404"/>
      <c r="E105" s="387"/>
    </row>
    <row r="106" spans="1:5" ht="12" customHeight="1" thickBot="1" x14ac:dyDescent="0.3">
      <c r="A106" s="367" t="s">
        <v>447</v>
      </c>
      <c r="B106" s="619" t="s">
        <v>448</v>
      </c>
      <c r="C106" s="98"/>
      <c r="D106" s="98"/>
      <c r="E106" s="348"/>
    </row>
    <row r="107" spans="1:5" ht="12" customHeight="1" thickBot="1" x14ac:dyDescent="0.3">
      <c r="A107" s="369" t="s">
        <v>8</v>
      </c>
      <c r="B107" s="372" t="s">
        <v>595</v>
      </c>
      <c r="C107" s="401">
        <f>+C108+C110+C112</f>
        <v>0</v>
      </c>
      <c r="D107" s="401">
        <f>+D108+D110+D112</f>
        <v>0</v>
      </c>
      <c r="E107" s="384">
        <f>+E108+E110+E112</f>
        <v>0</v>
      </c>
    </row>
    <row r="108" spans="1:5" ht="12" customHeight="1" x14ac:dyDescent="0.25">
      <c r="A108" s="364" t="s">
        <v>79</v>
      </c>
      <c r="B108" s="614" t="s">
        <v>161</v>
      </c>
      <c r="C108" s="403"/>
      <c r="D108" s="403"/>
      <c r="E108" s="386"/>
    </row>
    <row r="109" spans="1:5" ht="12" customHeight="1" x14ac:dyDescent="0.25">
      <c r="A109" s="364" t="s">
        <v>80</v>
      </c>
      <c r="B109" s="618" t="s">
        <v>450</v>
      </c>
      <c r="C109" s="403"/>
      <c r="D109" s="403"/>
      <c r="E109" s="386"/>
    </row>
    <row r="110" spans="1:5" x14ac:dyDescent="0.25">
      <c r="A110" s="364" t="s">
        <v>81</v>
      </c>
      <c r="B110" s="618" t="s">
        <v>139</v>
      </c>
      <c r="C110" s="402"/>
      <c r="D110" s="402"/>
      <c r="E110" s="385"/>
    </row>
    <row r="111" spans="1:5" ht="12" customHeight="1" x14ac:dyDescent="0.25">
      <c r="A111" s="364" t="s">
        <v>82</v>
      </c>
      <c r="B111" s="618" t="s">
        <v>451</v>
      </c>
      <c r="C111" s="402"/>
      <c r="D111" s="402"/>
      <c r="E111" s="385"/>
    </row>
    <row r="112" spans="1:5" ht="12" customHeight="1" x14ac:dyDescent="0.25">
      <c r="A112" s="364" t="s">
        <v>83</v>
      </c>
      <c r="B112" s="611" t="s">
        <v>164</v>
      </c>
      <c r="C112" s="402"/>
      <c r="D112" s="402"/>
      <c r="E112" s="385"/>
    </row>
    <row r="113" spans="1:5" x14ac:dyDescent="0.25">
      <c r="A113" s="364" t="s">
        <v>90</v>
      </c>
      <c r="B113" s="610" t="s">
        <v>452</v>
      </c>
      <c r="C113" s="402"/>
      <c r="D113" s="402"/>
      <c r="E113" s="385"/>
    </row>
    <row r="114" spans="1:5" x14ac:dyDescent="0.25">
      <c r="A114" s="364" t="s">
        <v>92</v>
      </c>
      <c r="B114" s="620" t="s">
        <v>453</v>
      </c>
      <c r="C114" s="402"/>
      <c r="D114" s="402"/>
      <c r="E114" s="385"/>
    </row>
    <row r="115" spans="1:5" ht="12" customHeight="1" x14ac:dyDescent="0.25">
      <c r="A115" s="364" t="s">
        <v>140</v>
      </c>
      <c r="B115" s="614" t="s">
        <v>440</v>
      </c>
      <c r="C115" s="402"/>
      <c r="D115" s="402"/>
      <c r="E115" s="385"/>
    </row>
    <row r="116" spans="1:5" ht="12" customHeight="1" x14ac:dyDescent="0.25">
      <c r="A116" s="364" t="s">
        <v>141</v>
      </c>
      <c r="B116" s="614" t="s">
        <v>454</v>
      </c>
      <c r="C116" s="402"/>
      <c r="D116" s="402"/>
      <c r="E116" s="385"/>
    </row>
    <row r="117" spans="1:5" ht="12" customHeight="1" x14ac:dyDescent="0.25">
      <c r="A117" s="364" t="s">
        <v>142</v>
      </c>
      <c r="B117" s="614" t="s">
        <v>455</v>
      </c>
      <c r="C117" s="402"/>
      <c r="D117" s="402"/>
      <c r="E117" s="385"/>
    </row>
    <row r="118" spans="1:5" s="430" customFormat="1" ht="12" customHeight="1" x14ac:dyDescent="0.2">
      <c r="A118" s="364" t="s">
        <v>456</v>
      </c>
      <c r="B118" s="614" t="s">
        <v>443</v>
      </c>
      <c r="C118" s="402"/>
      <c r="D118" s="402"/>
      <c r="E118" s="385"/>
    </row>
    <row r="119" spans="1:5" ht="12" customHeight="1" x14ac:dyDescent="0.25">
      <c r="A119" s="364" t="s">
        <v>457</v>
      </c>
      <c r="B119" s="614" t="s">
        <v>458</v>
      </c>
      <c r="C119" s="402"/>
      <c r="D119" s="402"/>
      <c r="E119" s="385"/>
    </row>
    <row r="120" spans="1:5" ht="12" customHeight="1" thickBot="1" x14ac:dyDescent="0.3">
      <c r="A120" s="362" t="s">
        <v>459</v>
      </c>
      <c r="B120" s="614" t="s">
        <v>460</v>
      </c>
      <c r="C120" s="404"/>
      <c r="D120" s="404"/>
      <c r="E120" s="387"/>
    </row>
    <row r="121" spans="1:5" ht="12" customHeight="1" thickBot="1" x14ac:dyDescent="0.3">
      <c r="A121" s="369" t="s">
        <v>9</v>
      </c>
      <c r="B121" s="590" t="s">
        <v>461</v>
      </c>
      <c r="C121" s="401">
        <f>+C122+C123</f>
        <v>0</v>
      </c>
      <c r="D121" s="401">
        <f>+D122+D123</f>
        <v>0</v>
      </c>
      <c r="E121" s="384">
        <f>+E122+E123</f>
        <v>0</v>
      </c>
    </row>
    <row r="122" spans="1:5" ht="12" customHeight="1" x14ac:dyDescent="0.25">
      <c r="A122" s="364" t="s">
        <v>62</v>
      </c>
      <c r="B122" s="620" t="s">
        <v>47</v>
      </c>
      <c r="C122" s="403"/>
      <c r="D122" s="403"/>
      <c r="E122" s="386"/>
    </row>
    <row r="123" spans="1:5" ht="12" customHeight="1" thickBot="1" x14ac:dyDescent="0.3">
      <c r="A123" s="365" t="s">
        <v>63</v>
      </c>
      <c r="B123" s="618" t="s">
        <v>48</v>
      </c>
      <c r="C123" s="404"/>
      <c r="D123" s="404"/>
      <c r="E123" s="387"/>
    </row>
    <row r="124" spans="1:5" ht="12" customHeight="1" thickBot="1" x14ac:dyDescent="0.3">
      <c r="A124" s="369" t="s">
        <v>10</v>
      </c>
      <c r="B124" s="590" t="s">
        <v>462</v>
      </c>
      <c r="C124" s="401">
        <f>+C91+C107+C121</f>
        <v>0</v>
      </c>
      <c r="D124" s="401">
        <f>+D91+D107+D121</f>
        <v>0</v>
      </c>
      <c r="E124" s="384">
        <f>+E91+E107+E121</f>
        <v>0</v>
      </c>
    </row>
    <row r="125" spans="1:5" ht="12" customHeight="1" thickBot="1" x14ac:dyDescent="0.3">
      <c r="A125" s="369" t="s">
        <v>11</v>
      </c>
      <c r="B125" s="590" t="s">
        <v>463</v>
      </c>
      <c r="C125" s="401">
        <f>+C126+C127+C128</f>
        <v>0</v>
      </c>
      <c r="D125" s="401">
        <f>+D126+D127+D128</f>
        <v>0</v>
      </c>
      <c r="E125" s="384">
        <f>+E126+E127+E128</f>
        <v>0</v>
      </c>
    </row>
    <row r="126" spans="1:5" ht="12" customHeight="1" x14ac:dyDescent="0.25">
      <c r="A126" s="364" t="s">
        <v>66</v>
      </c>
      <c r="B126" s="620" t="s">
        <v>596</v>
      </c>
      <c r="C126" s="402"/>
      <c r="D126" s="402"/>
      <c r="E126" s="385"/>
    </row>
    <row r="127" spans="1:5" ht="12" customHeight="1" x14ac:dyDescent="0.25">
      <c r="A127" s="364" t="s">
        <v>67</v>
      </c>
      <c r="B127" s="620" t="s">
        <v>597</v>
      </c>
      <c r="C127" s="402"/>
      <c r="D127" s="402"/>
      <c r="E127" s="385"/>
    </row>
    <row r="128" spans="1:5" ht="12" customHeight="1" thickBot="1" x14ac:dyDescent="0.3">
      <c r="A128" s="362" t="s">
        <v>68</v>
      </c>
      <c r="B128" s="621" t="s">
        <v>598</v>
      </c>
      <c r="C128" s="402"/>
      <c r="D128" s="402"/>
      <c r="E128" s="385"/>
    </row>
    <row r="129" spans="1:9" ht="12" customHeight="1" thickBot="1" x14ac:dyDescent="0.3">
      <c r="A129" s="369" t="s">
        <v>12</v>
      </c>
      <c r="B129" s="590" t="s">
        <v>467</v>
      </c>
      <c r="C129" s="401">
        <f>+C130+C131+C132+C133</f>
        <v>0</v>
      </c>
      <c r="D129" s="401">
        <f>+D130+D131+D132+D133</f>
        <v>0</v>
      </c>
      <c r="E129" s="384">
        <f>+E130+E131+E132+E133</f>
        <v>0</v>
      </c>
    </row>
    <row r="130" spans="1:9" ht="12" customHeight="1" x14ac:dyDescent="0.25">
      <c r="A130" s="364" t="s">
        <v>69</v>
      </c>
      <c r="B130" s="620" t="s">
        <v>599</v>
      </c>
      <c r="C130" s="402"/>
      <c r="D130" s="402"/>
      <c r="E130" s="385"/>
    </row>
    <row r="131" spans="1:9" ht="12" customHeight="1" x14ac:dyDescent="0.25">
      <c r="A131" s="364" t="s">
        <v>70</v>
      </c>
      <c r="B131" s="620" t="s">
        <v>600</v>
      </c>
      <c r="C131" s="402"/>
      <c r="D131" s="402"/>
      <c r="E131" s="385"/>
    </row>
    <row r="132" spans="1:9" ht="12" customHeight="1" x14ac:dyDescent="0.25">
      <c r="A132" s="364" t="s">
        <v>364</v>
      </c>
      <c r="B132" s="620" t="s">
        <v>601</v>
      </c>
      <c r="C132" s="402"/>
      <c r="D132" s="402"/>
      <c r="E132" s="385"/>
    </row>
    <row r="133" spans="1:9" ht="12" customHeight="1" thickBot="1" x14ac:dyDescent="0.3">
      <c r="A133" s="362" t="s">
        <v>366</v>
      </c>
      <c r="B133" s="621" t="s">
        <v>602</v>
      </c>
      <c r="C133" s="402"/>
      <c r="D133" s="402"/>
      <c r="E133" s="385"/>
    </row>
    <row r="134" spans="1:9" ht="12" customHeight="1" thickBot="1" x14ac:dyDescent="0.3">
      <c r="A134" s="369" t="s">
        <v>13</v>
      </c>
      <c r="B134" s="590" t="s">
        <v>472</v>
      </c>
      <c r="C134" s="407">
        <f>+C135+C136+C137+C138</f>
        <v>0</v>
      </c>
      <c r="D134" s="407">
        <f>+D135+D136+D137+D138</f>
        <v>0</v>
      </c>
      <c r="E134" s="420">
        <f>+E135+E136+E137+E138</f>
        <v>0</v>
      </c>
    </row>
    <row r="135" spans="1:9" ht="12" customHeight="1" x14ac:dyDescent="0.25">
      <c r="A135" s="364" t="s">
        <v>71</v>
      </c>
      <c r="B135" s="620" t="s">
        <v>473</v>
      </c>
      <c r="C135" s="402"/>
      <c r="D135" s="402"/>
      <c r="E135" s="385"/>
    </row>
    <row r="136" spans="1:9" ht="12" customHeight="1" x14ac:dyDescent="0.25">
      <c r="A136" s="364" t="s">
        <v>72</v>
      </c>
      <c r="B136" s="620" t="s">
        <v>474</v>
      </c>
      <c r="C136" s="402"/>
      <c r="D136" s="402"/>
      <c r="E136" s="385"/>
    </row>
    <row r="137" spans="1:9" ht="12" customHeight="1" x14ac:dyDescent="0.25">
      <c r="A137" s="364" t="s">
        <v>373</v>
      </c>
      <c r="B137" s="620" t="s">
        <v>603</v>
      </c>
      <c r="C137" s="402"/>
      <c r="D137" s="402"/>
      <c r="E137" s="385"/>
    </row>
    <row r="138" spans="1:9" ht="12" customHeight="1" thickBot="1" x14ac:dyDescent="0.3">
      <c r="A138" s="362" t="s">
        <v>375</v>
      </c>
      <c r="B138" s="621" t="s">
        <v>518</v>
      </c>
      <c r="C138" s="402"/>
      <c r="D138" s="402"/>
      <c r="E138" s="385"/>
    </row>
    <row r="139" spans="1:9" ht="15" customHeight="1" thickBot="1" x14ac:dyDescent="0.3">
      <c r="A139" s="369" t="s">
        <v>14</v>
      </c>
      <c r="B139" s="590" t="s">
        <v>568</v>
      </c>
      <c r="C139" s="99">
        <f>+C140+C141+C142+C143</f>
        <v>0</v>
      </c>
      <c r="D139" s="99">
        <f>+D140+D141+D142+D143</f>
        <v>0</v>
      </c>
      <c r="E139" s="353">
        <f>+E140+E141+E142+E143</f>
        <v>0</v>
      </c>
      <c r="F139" s="418"/>
      <c r="G139" s="419"/>
      <c r="H139" s="419"/>
      <c r="I139" s="419"/>
    </row>
    <row r="140" spans="1:9" s="411" customFormat="1" ht="12.95" customHeight="1" x14ac:dyDescent="0.2">
      <c r="A140" s="364" t="s">
        <v>133</v>
      </c>
      <c r="B140" s="620" t="s">
        <v>478</v>
      </c>
      <c r="C140" s="402"/>
      <c r="D140" s="402"/>
      <c r="E140" s="385"/>
    </row>
    <row r="141" spans="1:9" ht="13.5" customHeight="1" x14ac:dyDescent="0.25">
      <c r="A141" s="364" t="s">
        <v>134</v>
      </c>
      <c r="B141" s="620" t="s">
        <v>479</v>
      </c>
      <c r="C141" s="402"/>
      <c r="D141" s="402"/>
      <c r="E141" s="385"/>
    </row>
    <row r="142" spans="1:9" ht="13.5" customHeight="1" x14ac:dyDescent="0.25">
      <c r="A142" s="364" t="s">
        <v>163</v>
      </c>
      <c r="B142" s="620" t="s">
        <v>480</v>
      </c>
      <c r="C142" s="402"/>
      <c r="D142" s="402"/>
      <c r="E142" s="385"/>
    </row>
    <row r="143" spans="1:9" ht="13.5" customHeight="1" thickBot="1" x14ac:dyDescent="0.3">
      <c r="A143" s="364" t="s">
        <v>381</v>
      </c>
      <c r="B143" s="620" t="s">
        <v>481</v>
      </c>
      <c r="C143" s="402"/>
      <c r="D143" s="402"/>
      <c r="E143" s="385"/>
    </row>
    <row r="144" spans="1:9" ht="12.75" customHeight="1" thickBot="1" x14ac:dyDescent="0.3">
      <c r="A144" s="369" t="s">
        <v>15</v>
      </c>
      <c r="B144" s="590" t="s">
        <v>482</v>
      </c>
      <c r="C144" s="351">
        <f>+C125+C129+C134+C139</f>
        <v>0</v>
      </c>
      <c r="D144" s="351">
        <f>+D125+D129+D134+D139</f>
        <v>0</v>
      </c>
      <c r="E144" s="352">
        <f>+E125+E129+E134+E139</f>
        <v>0</v>
      </c>
    </row>
    <row r="145" spans="1:5" ht="13.5" customHeight="1" thickBot="1" x14ac:dyDescent="0.3">
      <c r="A145" s="394" t="s">
        <v>16</v>
      </c>
      <c r="B145" s="622" t="s">
        <v>483</v>
      </c>
      <c r="C145" s="351">
        <f>+C124+C144</f>
        <v>0</v>
      </c>
      <c r="D145" s="351">
        <f>+D124+D144</f>
        <v>0</v>
      </c>
      <c r="E145" s="352">
        <f>+E124+E144</f>
        <v>0</v>
      </c>
    </row>
    <row r="146" spans="1:5" ht="13.5" customHeight="1" x14ac:dyDescent="0.25"/>
    <row r="147" spans="1:5" ht="13.5" customHeight="1" x14ac:dyDescent="0.25"/>
    <row r="148" spans="1:5" ht="7.5" customHeight="1" x14ac:dyDescent="0.25"/>
    <row r="150" spans="1:5" ht="12.75" customHeight="1" x14ac:dyDescent="0.25"/>
    <row r="151" spans="1:5" ht="12.75" customHeight="1" x14ac:dyDescent="0.25"/>
    <row r="152" spans="1:5" ht="12.75" customHeight="1" x14ac:dyDescent="0.25"/>
    <row r="153" spans="1:5" ht="12.75" customHeight="1" x14ac:dyDescent="0.25"/>
    <row r="154" spans="1:5" ht="12.75" customHeight="1" x14ac:dyDescent="0.25"/>
    <row r="155" spans="1:5" ht="12.75" customHeight="1" x14ac:dyDescent="0.25"/>
    <row r="156" spans="1:5" ht="12.75" customHeight="1" x14ac:dyDescent="0.25"/>
    <row r="157" spans="1:5" ht="12.75" customHeight="1" x14ac:dyDescent="0.25"/>
  </sheetData>
  <sheetProtection sheet="1"/>
  <mergeCells count="10">
    <mergeCell ref="A1:E1"/>
    <mergeCell ref="A3:A4"/>
    <mergeCell ref="B3:B4"/>
    <mergeCell ref="D3:E3"/>
    <mergeCell ref="A86:E86"/>
    <mergeCell ref="A88:A89"/>
    <mergeCell ref="B88:B89"/>
    <mergeCell ref="D88:E88"/>
    <mergeCell ref="C3:C4"/>
    <mergeCell ref="C88:C89"/>
  </mergeCells>
  <printOptions horizontalCentered="1"/>
  <pageMargins left="0.78740157480314965" right="0.78740157480314965" top="1.4566929133858268" bottom="0.86614173228346458" header="0.78740157480314965" footer="0.59055118110236227"/>
  <pageSetup paperSize="9" scale="61" fitToHeight="2" orientation="portrait" r:id="rId1"/>
  <headerFooter alignWithMargins="0">
    <oddHeader>&amp;C&amp;"Times New Roman CE,Félkövér"&amp;12
..............................Önkormányzat
2014. ÉVI ZÁRSZÁMADÁSÁNAK PÉNZÜGYI MÉRLEGE&amp;10
&amp;R&amp;"Times New Roman CE,Félkövér dőlt"&amp;11 1. tájékoztató tábla a ....../2015. (......) önkormányzati rendelethez</oddHeader>
  </headerFooter>
  <rowBreaks count="1" manualBreakCount="1">
    <brk id="85" max="5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92D050"/>
  </sheetPr>
  <dimension ref="A1:K18"/>
  <sheetViews>
    <sheetView zoomScaleNormal="100" workbookViewId="0">
      <selection activeCell="M6" sqref="M6"/>
    </sheetView>
  </sheetViews>
  <sheetFormatPr defaultRowHeight="12.75" x14ac:dyDescent="0.2"/>
  <cols>
    <col min="1" max="1" width="6.83203125" style="5" customWidth="1"/>
    <col min="2" max="2" width="32.33203125" style="4" customWidth="1"/>
    <col min="3" max="3" width="17" style="4" customWidth="1"/>
    <col min="4" max="9" width="12.83203125" style="4" customWidth="1"/>
    <col min="10" max="10" width="13.83203125" style="4" customWidth="1"/>
    <col min="11" max="11" width="4" style="4" customWidth="1"/>
    <col min="12" max="16384" width="9.33203125" style="4"/>
  </cols>
  <sheetData>
    <row r="1" spans="1:11" ht="14.25" thickBot="1" x14ac:dyDescent="0.25">
      <c r="A1" s="117"/>
      <c r="B1" s="118"/>
      <c r="C1" s="118"/>
      <c r="D1" s="118"/>
      <c r="E1" s="118"/>
      <c r="F1" s="118"/>
      <c r="G1" s="118"/>
      <c r="H1" s="118"/>
      <c r="I1" s="118"/>
      <c r="J1" s="119" t="s">
        <v>53</v>
      </c>
      <c r="K1" s="738" t="str">
        <f>+CONCATENATE("2. tájékoztató tábla a ......../",LEFT(ÖSSZEFÜGGÉSEK!A4,4)+1,". (........) önkormányzati rendelethez")</f>
        <v>2. tájékoztató tábla a ......../2021. (........) önkormányzati rendelethez</v>
      </c>
    </row>
    <row r="2" spans="1:11" s="123" customFormat="1" ht="26.25" customHeight="1" x14ac:dyDescent="0.2">
      <c r="A2" s="784" t="s">
        <v>61</v>
      </c>
      <c r="B2" s="786" t="s">
        <v>194</v>
      </c>
      <c r="C2" s="786" t="s">
        <v>195</v>
      </c>
      <c r="D2" s="786" t="s">
        <v>196</v>
      </c>
      <c r="E2" s="786" t="str">
        <f>+CONCATENATE(LEFT(ÖSSZEFÜGGÉSEK!A4,4),". évi teljesítés")</f>
        <v>2020. évi teljesítés</v>
      </c>
      <c r="F2" s="120" t="s">
        <v>197</v>
      </c>
      <c r="G2" s="121"/>
      <c r="H2" s="121"/>
      <c r="I2" s="122"/>
      <c r="J2" s="789" t="s">
        <v>198</v>
      </c>
      <c r="K2" s="738"/>
    </row>
    <row r="3" spans="1:11" s="127" customFormat="1" ht="32.25" customHeight="1" thickBot="1" x14ac:dyDescent="0.25">
      <c r="A3" s="785"/>
      <c r="B3" s="787"/>
      <c r="C3" s="787"/>
      <c r="D3" s="788"/>
      <c r="E3" s="788"/>
      <c r="F3" s="124" t="str">
        <f>+CONCATENATE(LEFT(ÖSSZEFÜGGÉSEK!A4,4)+1,".")</f>
        <v>2021.</v>
      </c>
      <c r="G3" s="125" t="str">
        <f>+CONCATENATE(LEFT(ÖSSZEFÜGGÉSEK!A4,4)+2,".")</f>
        <v>2022.</v>
      </c>
      <c r="H3" s="125" t="str">
        <f>+CONCATENATE(LEFT(ÖSSZEFÜGGÉSEK!A4,4)+3,".")</f>
        <v>2023.</v>
      </c>
      <c r="I3" s="126" t="str">
        <f>+CONCATENATE(LEFT(ÖSSZEFÜGGÉSEK!A4,4)+3,". után")</f>
        <v>2023. után</v>
      </c>
      <c r="J3" s="790"/>
      <c r="K3" s="738"/>
    </row>
    <row r="4" spans="1:11" s="129" customFormat="1" ht="14.1" customHeight="1" thickBot="1" x14ac:dyDescent="0.25">
      <c r="A4" s="593" t="s">
        <v>430</v>
      </c>
      <c r="B4" s="128" t="s">
        <v>604</v>
      </c>
      <c r="C4" s="594" t="s">
        <v>432</v>
      </c>
      <c r="D4" s="594" t="s">
        <v>433</v>
      </c>
      <c r="E4" s="594" t="s">
        <v>434</v>
      </c>
      <c r="F4" s="594" t="s">
        <v>511</v>
      </c>
      <c r="G4" s="594" t="s">
        <v>512</v>
      </c>
      <c r="H4" s="594" t="s">
        <v>513</v>
      </c>
      <c r="I4" s="594" t="s">
        <v>514</v>
      </c>
      <c r="J4" s="595" t="s">
        <v>711</v>
      </c>
      <c r="K4" s="738"/>
    </row>
    <row r="5" spans="1:11" ht="33.75" customHeight="1" x14ac:dyDescent="0.2">
      <c r="A5" s="130" t="s">
        <v>7</v>
      </c>
      <c r="B5" s="131" t="s">
        <v>199</v>
      </c>
      <c r="C5" s="132"/>
      <c r="D5" s="133">
        <f t="shared" ref="D5:I5" si="0">SUM(D6:D7)</f>
        <v>0</v>
      </c>
      <c r="E5" s="133">
        <f t="shared" si="0"/>
        <v>0</v>
      </c>
      <c r="F5" s="133">
        <f t="shared" si="0"/>
        <v>0</v>
      </c>
      <c r="G5" s="133">
        <f t="shared" si="0"/>
        <v>0</v>
      </c>
      <c r="H5" s="133">
        <f t="shared" si="0"/>
        <v>0</v>
      </c>
      <c r="I5" s="134">
        <f t="shared" si="0"/>
        <v>0</v>
      </c>
      <c r="J5" s="135">
        <f t="shared" ref="J5:J17" si="1">SUM(F5:I5)</f>
        <v>0</v>
      </c>
      <c r="K5" s="738"/>
    </row>
    <row r="6" spans="1:11" ht="21" customHeight="1" x14ac:dyDescent="0.2">
      <c r="A6" s="136" t="s">
        <v>8</v>
      </c>
      <c r="B6" s="137" t="s">
        <v>200</v>
      </c>
      <c r="C6" s="138"/>
      <c r="D6" s="2"/>
      <c r="E6" s="2"/>
      <c r="F6" s="2"/>
      <c r="G6" s="2"/>
      <c r="H6" s="2"/>
      <c r="I6" s="49"/>
      <c r="J6" s="139">
        <f t="shared" si="1"/>
        <v>0</v>
      </c>
      <c r="K6" s="738"/>
    </row>
    <row r="7" spans="1:11" ht="21" customHeight="1" x14ac:dyDescent="0.2">
      <c r="A7" s="136" t="s">
        <v>9</v>
      </c>
      <c r="B7" s="137" t="s">
        <v>200</v>
      </c>
      <c r="C7" s="138"/>
      <c r="D7" s="2"/>
      <c r="E7" s="2"/>
      <c r="F7" s="2"/>
      <c r="G7" s="2"/>
      <c r="H7" s="2"/>
      <c r="I7" s="49"/>
      <c r="J7" s="139">
        <f t="shared" si="1"/>
        <v>0</v>
      </c>
      <c r="K7" s="738"/>
    </row>
    <row r="8" spans="1:11" ht="36" customHeight="1" x14ac:dyDescent="0.2">
      <c r="A8" s="136" t="s">
        <v>10</v>
      </c>
      <c r="B8" s="140" t="s">
        <v>201</v>
      </c>
      <c r="C8" s="141"/>
      <c r="D8" s="142">
        <f t="shared" ref="D8:I8" si="2">SUM(D9:D10)</f>
        <v>0</v>
      </c>
      <c r="E8" s="142">
        <f t="shared" si="2"/>
        <v>0</v>
      </c>
      <c r="F8" s="142">
        <f t="shared" si="2"/>
        <v>0</v>
      </c>
      <c r="G8" s="142">
        <f t="shared" si="2"/>
        <v>0</v>
      </c>
      <c r="H8" s="142">
        <f t="shared" si="2"/>
        <v>0</v>
      </c>
      <c r="I8" s="143">
        <f t="shared" si="2"/>
        <v>0</v>
      </c>
      <c r="J8" s="144">
        <f t="shared" si="1"/>
        <v>0</v>
      </c>
      <c r="K8" s="738"/>
    </row>
    <row r="9" spans="1:11" ht="21" customHeight="1" x14ac:dyDescent="0.2">
      <c r="A9" s="136" t="s">
        <v>11</v>
      </c>
      <c r="B9" s="137" t="s">
        <v>200</v>
      </c>
      <c r="C9" s="138"/>
      <c r="D9" s="2"/>
      <c r="E9" s="2"/>
      <c r="F9" s="2"/>
      <c r="G9" s="2"/>
      <c r="H9" s="2"/>
      <c r="I9" s="49"/>
      <c r="J9" s="139">
        <f t="shared" si="1"/>
        <v>0</v>
      </c>
      <c r="K9" s="738"/>
    </row>
    <row r="10" spans="1:11" ht="18" customHeight="1" x14ac:dyDescent="0.2">
      <c r="A10" s="136" t="s">
        <v>12</v>
      </c>
      <c r="B10" s="137" t="s">
        <v>200</v>
      </c>
      <c r="C10" s="138"/>
      <c r="D10" s="2"/>
      <c r="E10" s="2"/>
      <c r="F10" s="2"/>
      <c r="G10" s="2"/>
      <c r="H10" s="2"/>
      <c r="I10" s="49"/>
      <c r="J10" s="139">
        <f t="shared" si="1"/>
        <v>0</v>
      </c>
      <c r="K10" s="738"/>
    </row>
    <row r="11" spans="1:11" ht="21" customHeight="1" x14ac:dyDescent="0.2">
      <c r="A11" s="136" t="s">
        <v>13</v>
      </c>
      <c r="B11" s="145" t="s">
        <v>202</v>
      </c>
      <c r="C11" s="141"/>
      <c r="D11" s="142">
        <f t="shared" ref="D11:I11" si="3">SUM(D12:D12)</f>
        <v>0</v>
      </c>
      <c r="E11" s="142">
        <f t="shared" si="3"/>
        <v>0</v>
      </c>
      <c r="F11" s="142">
        <f t="shared" si="3"/>
        <v>0</v>
      </c>
      <c r="G11" s="142">
        <f t="shared" si="3"/>
        <v>0</v>
      </c>
      <c r="H11" s="142">
        <f t="shared" si="3"/>
        <v>0</v>
      </c>
      <c r="I11" s="143">
        <f t="shared" si="3"/>
        <v>0</v>
      </c>
      <c r="J11" s="144">
        <f t="shared" si="1"/>
        <v>0</v>
      </c>
      <c r="K11" s="738"/>
    </row>
    <row r="12" spans="1:11" ht="21" customHeight="1" x14ac:dyDescent="0.2">
      <c r="A12" s="136" t="s">
        <v>14</v>
      </c>
      <c r="B12" s="137" t="s">
        <v>200</v>
      </c>
      <c r="C12" s="138"/>
      <c r="D12" s="2"/>
      <c r="E12" s="2"/>
      <c r="F12" s="2"/>
      <c r="G12" s="2"/>
      <c r="H12" s="2"/>
      <c r="I12" s="49"/>
      <c r="J12" s="139">
        <f t="shared" si="1"/>
        <v>0</v>
      </c>
      <c r="K12" s="738"/>
    </row>
    <row r="13" spans="1:11" ht="21" customHeight="1" x14ac:dyDescent="0.2">
      <c r="A13" s="136" t="s">
        <v>15</v>
      </c>
      <c r="B13" s="145" t="s">
        <v>203</v>
      </c>
      <c r="C13" s="141"/>
      <c r="D13" s="142">
        <f t="shared" ref="D13:I13" si="4">SUM(D14:D14)</f>
        <v>0</v>
      </c>
      <c r="E13" s="142">
        <f t="shared" si="4"/>
        <v>0</v>
      </c>
      <c r="F13" s="142">
        <f t="shared" si="4"/>
        <v>0</v>
      </c>
      <c r="G13" s="142">
        <f t="shared" si="4"/>
        <v>0</v>
      </c>
      <c r="H13" s="142">
        <f t="shared" si="4"/>
        <v>0</v>
      </c>
      <c r="I13" s="143">
        <f t="shared" si="4"/>
        <v>0</v>
      </c>
      <c r="J13" s="144">
        <f t="shared" si="1"/>
        <v>0</v>
      </c>
      <c r="K13" s="738"/>
    </row>
    <row r="14" spans="1:11" ht="21" customHeight="1" x14ac:dyDescent="0.2">
      <c r="A14" s="136" t="s">
        <v>16</v>
      </c>
      <c r="B14" s="137" t="s">
        <v>200</v>
      </c>
      <c r="C14" s="138"/>
      <c r="D14" s="2"/>
      <c r="E14" s="2"/>
      <c r="F14" s="2"/>
      <c r="G14" s="2"/>
      <c r="H14" s="2"/>
      <c r="I14" s="49"/>
      <c r="J14" s="139">
        <f t="shared" si="1"/>
        <v>0</v>
      </c>
      <c r="K14" s="738"/>
    </row>
    <row r="15" spans="1:11" ht="21" customHeight="1" x14ac:dyDescent="0.2">
      <c r="A15" s="146" t="s">
        <v>17</v>
      </c>
      <c r="B15" s="147" t="s">
        <v>204</v>
      </c>
      <c r="C15" s="148"/>
      <c r="D15" s="149">
        <f t="shared" ref="D15:I15" si="5">SUM(D16:D17)</f>
        <v>0</v>
      </c>
      <c r="E15" s="149">
        <f t="shared" si="5"/>
        <v>0</v>
      </c>
      <c r="F15" s="149">
        <f t="shared" si="5"/>
        <v>0</v>
      </c>
      <c r="G15" s="149">
        <f t="shared" si="5"/>
        <v>0</v>
      </c>
      <c r="H15" s="149">
        <f t="shared" si="5"/>
        <v>0</v>
      </c>
      <c r="I15" s="150">
        <f t="shared" si="5"/>
        <v>0</v>
      </c>
      <c r="J15" s="144">
        <f t="shared" si="1"/>
        <v>0</v>
      </c>
      <c r="K15" s="738"/>
    </row>
    <row r="16" spans="1:11" ht="21" customHeight="1" x14ac:dyDescent="0.2">
      <c r="A16" s="146" t="s">
        <v>18</v>
      </c>
      <c r="B16" s="137" t="s">
        <v>200</v>
      </c>
      <c r="C16" s="138"/>
      <c r="D16" s="2"/>
      <c r="E16" s="2"/>
      <c r="F16" s="2"/>
      <c r="G16" s="2"/>
      <c r="H16" s="2"/>
      <c r="I16" s="49"/>
      <c r="J16" s="139">
        <f t="shared" si="1"/>
        <v>0</v>
      </c>
      <c r="K16" s="738"/>
    </row>
    <row r="17" spans="1:11" ht="21" customHeight="1" thickBot="1" x14ac:dyDescent="0.25">
      <c r="A17" s="146" t="s">
        <v>19</v>
      </c>
      <c r="B17" s="137" t="s">
        <v>200</v>
      </c>
      <c r="C17" s="151"/>
      <c r="D17" s="152"/>
      <c r="E17" s="152"/>
      <c r="F17" s="152"/>
      <c r="G17" s="152"/>
      <c r="H17" s="152"/>
      <c r="I17" s="153"/>
      <c r="J17" s="139">
        <f t="shared" si="1"/>
        <v>0</v>
      </c>
      <c r="K17" s="738"/>
    </row>
    <row r="18" spans="1:11" ht="21" customHeight="1" thickBot="1" x14ac:dyDescent="0.25">
      <c r="A18" s="154" t="s">
        <v>20</v>
      </c>
      <c r="B18" s="155" t="s">
        <v>205</v>
      </c>
      <c r="C18" s="156"/>
      <c r="D18" s="157">
        <f t="shared" ref="D18:J18" si="6">D5+D8+D11+D13+D15</f>
        <v>0</v>
      </c>
      <c r="E18" s="157">
        <f t="shared" si="6"/>
        <v>0</v>
      </c>
      <c r="F18" s="157">
        <f t="shared" si="6"/>
        <v>0</v>
      </c>
      <c r="G18" s="157">
        <f t="shared" si="6"/>
        <v>0</v>
      </c>
      <c r="H18" s="157">
        <f t="shared" si="6"/>
        <v>0</v>
      </c>
      <c r="I18" s="158">
        <f t="shared" si="6"/>
        <v>0</v>
      </c>
      <c r="J18" s="159">
        <f t="shared" si="6"/>
        <v>0</v>
      </c>
      <c r="K18" s="738"/>
    </row>
  </sheetData>
  <sheetProtection sheet="1" objects="1" scenarios="1"/>
  <mergeCells count="7">
    <mergeCell ref="K1:K18"/>
    <mergeCell ref="A2:A3"/>
    <mergeCell ref="B2:B3"/>
    <mergeCell ref="C2:C3"/>
    <mergeCell ref="D2:D3"/>
    <mergeCell ref="E2:E3"/>
    <mergeCell ref="J2:J3"/>
  </mergeCells>
  <printOptions horizontalCentered="1"/>
  <pageMargins left="0.78740157480314965" right="0.78740157480314965" top="1.39" bottom="0.98425196850393704" header="0.78740157480314965" footer="0.78740157480314965"/>
  <pageSetup paperSize="9" scale="95" orientation="landscape" verticalDpi="300" r:id="rId1"/>
  <headerFooter alignWithMargins="0">
    <oddHeader>&amp;C&amp;"Times New Roman CE,Félkövér"&amp;12
Többéves kihatással járó döntésekből származó kötelezettségek
célok szerint, évenkénti bontásban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92D050"/>
  </sheetPr>
  <dimension ref="A1:I20"/>
  <sheetViews>
    <sheetView zoomScaleNormal="100" workbookViewId="0">
      <selection activeCell="I1" sqref="I1:I19"/>
    </sheetView>
  </sheetViews>
  <sheetFormatPr defaultRowHeight="12.75" x14ac:dyDescent="0.2"/>
  <cols>
    <col min="1" max="1" width="6.83203125" style="5" customWidth="1"/>
    <col min="2" max="2" width="50.33203125" style="4" customWidth="1"/>
    <col min="3" max="5" width="12.83203125" style="4" customWidth="1"/>
    <col min="6" max="6" width="13.83203125" style="4" customWidth="1"/>
    <col min="7" max="7" width="15.5" style="4" customWidth="1"/>
    <col min="8" max="8" width="16.83203125" style="4" customWidth="1"/>
    <col min="9" max="9" width="5.6640625" style="4" customWidth="1"/>
    <col min="10" max="16384" width="9.33203125" style="4"/>
  </cols>
  <sheetData>
    <row r="1" spans="1:9" s="18" customFormat="1" ht="15.75" thickBot="1" x14ac:dyDescent="0.25">
      <c r="A1" s="160"/>
      <c r="H1" s="161" t="s">
        <v>53</v>
      </c>
      <c r="I1" s="791" t="str">
        <f>+CONCATENATE("3. tájékoztató tábla a ......../",LEFT(ÖSSZEFÜGGÉSEK!A4,4)+1,". (........) önkormányzati rendelethez")</f>
        <v>3. tájékoztató tábla a ......../2021. (........) önkormányzati rendelethez</v>
      </c>
    </row>
    <row r="2" spans="1:9" s="123" customFormat="1" ht="26.25" customHeight="1" x14ac:dyDescent="0.2">
      <c r="A2" s="744" t="s">
        <v>61</v>
      </c>
      <c r="B2" s="795" t="s">
        <v>206</v>
      </c>
      <c r="C2" s="744" t="s">
        <v>207</v>
      </c>
      <c r="D2" s="744" t="s">
        <v>208</v>
      </c>
      <c r="E2" s="797" t="str">
        <f>+CONCATENATE("Hitel, kölcsön állomány ",LEFT(ÖSSZEFÜGGÉSEK!A4,4),". dec. 31-én")</f>
        <v>Hitel, kölcsön állomány 2020. dec. 31-én</v>
      </c>
      <c r="F2" s="799" t="s">
        <v>209</v>
      </c>
      <c r="G2" s="800"/>
      <c r="H2" s="792" t="str">
        <f>+CONCATENATE(LEFT(ÖSSZEFÜGGÉSEK!A4,4)+2,". után")</f>
        <v>2022. után</v>
      </c>
      <c r="I2" s="791"/>
    </row>
    <row r="3" spans="1:9" s="127" customFormat="1" ht="40.5" customHeight="1" thickBot="1" x14ac:dyDescent="0.25">
      <c r="A3" s="794"/>
      <c r="B3" s="796"/>
      <c r="C3" s="796"/>
      <c r="D3" s="794"/>
      <c r="E3" s="798"/>
      <c r="F3" s="162" t="str">
        <f>+CONCATENATE(LEFT(ÖSSZEFÜGGÉSEK!A4,4)+1,".")</f>
        <v>2021.</v>
      </c>
      <c r="G3" s="163" t="str">
        <f>+CONCATENATE(LEFT(ÖSSZEFÜGGÉSEK!A4,4)+2,".")</f>
        <v>2022.</v>
      </c>
      <c r="H3" s="793"/>
      <c r="I3" s="791"/>
    </row>
    <row r="4" spans="1:9" s="167" customFormat="1" ht="12.95" customHeight="1" thickBot="1" x14ac:dyDescent="0.25">
      <c r="A4" s="164" t="s">
        <v>430</v>
      </c>
      <c r="B4" s="116" t="s">
        <v>431</v>
      </c>
      <c r="C4" s="116" t="s">
        <v>432</v>
      </c>
      <c r="D4" s="165" t="s">
        <v>433</v>
      </c>
      <c r="E4" s="164" t="s">
        <v>434</v>
      </c>
      <c r="F4" s="165" t="s">
        <v>511</v>
      </c>
      <c r="G4" s="165" t="s">
        <v>512</v>
      </c>
      <c r="H4" s="166" t="s">
        <v>513</v>
      </c>
      <c r="I4" s="791"/>
    </row>
    <row r="5" spans="1:9" ht="22.5" customHeight="1" thickBot="1" x14ac:dyDescent="0.25">
      <c r="A5" s="168" t="s">
        <v>7</v>
      </c>
      <c r="B5" s="169" t="s">
        <v>210</v>
      </c>
      <c r="C5" s="170"/>
      <c r="D5" s="171"/>
      <c r="E5" s="172">
        <f>SUM(E6:E11)</f>
        <v>0</v>
      </c>
      <c r="F5" s="173">
        <f>SUM(F6:F11)</f>
        <v>0</v>
      </c>
      <c r="G5" s="173">
        <f>SUM(G6:G11)</f>
        <v>0</v>
      </c>
      <c r="H5" s="174">
        <f>SUM(H6:H11)</f>
        <v>0</v>
      </c>
      <c r="I5" s="791"/>
    </row>
    <row r="6" spans="1:9" ht="22.5" customHeight="1" x14ac:dyDescent="0.2">
      <c r="A6" s="175" t="s">
        <v>8</v>
      </c>
      <c r="B6" s="176" t="s">
        <v>200</v>
      </c>
      <c r="C6" s="177"/>
      <c r="D6" s="178"/>
      <c r="E6" s="179"/>
      <c r="F6" s="2"/>
      <c r="G6" s="2"/>
      <c r="H6" s="180"/>
      <c r="I6" s="791"/>
    </row>
    <row r="7" spans="1:9" ht="22.5" customHeight="1" x14ac:dyDescent="0.2">
      <c r="A7" s="175" t="s">
        <v>9</v>
      </c>
      <c r="B7" s="176" t="s">
        <v>200</v>
      </c>
      <c r="C7" s="177"/>
      <c r="D7" s="178"/>
      <c r="E7" s="179"/>
      <c r="F7" s="2"/>
      <c r="G7" s="2"/>
      <c r="H7" s="180"/>
      <c r="I7" s="791"/>
    </row>
    <row r="8" spans="1:9" ht="22.5" customHeight="1" x14ac:dyDescent="0.2">
      <c r="A8" s="175" t="s">
        <v>10</v>
      </c>
      <c r="B8" s="176" t="s">
        <v>200</v>
      </c>
      <c r="C8" s="177"/>
      <c r="D8" s="178"/>
      <c r="E8" s="179"/>
      <c r="F8" s="2"/>
      <c r="G8" s="2"/>
      <c r="H8" s="180"/>
      <c r="I8" s="791"/>
    </row>
    <row r="9" spans="1:9" ht="22.5" customHeight="1" x14ac:dyDescent="0.2">
      <c r="A9" s="175" t="s">
        <v>11</v>
      </c>
      <c r="B9" s="176" t="s">
        <v>200</v>
      </c>
      <c r="C9" s="177"/>
      <c r="D9" s="178"/>
      <c r="E9" s="179"/>
      <c r="F9" s="2"/>
      <c r="G9" s="2"/>
      <c r="H9" s="180"/>
      <c r="I9" s="791"/>
    </row>
    <row r="10" spans="1:9" ht="22.5" customHeight="1" x14ac:dyDescent="0.2">
      <c r="A10" s="175" t="s">
        <v>12</v>
      </c>
      <c r="B10" s="176" t="s">
        <v>200</v>
      </c>
      <c r="C10" s="177"/>
      <c r="D10" s="178"/>
      <c r="E10" s="179"/>
      <c r="F10" s="2"/>
      <c r="G10" s="2"/>
      <c r="H10" s="180"/>
      <c r="I10" s="791"/>
    </row>
    <row r="11" spans="1:9" ht="22.5" customHeight="1" thickBot="1" x14ac:dyDescent="0.25">
      <c r="A11" s="175" t="s">
        <v>13</v>
      </c>
      <c r="B11" s="176" t="s">
        <v>200</v>
      </c>
      <c r="C11" s="177"/>
      <c r="D11" s="178"/>
      <c r="E11" s="179"/>
      <c r="F11" s="2"/>
      <c r="G11" s="2"/>
      <c r="H11" s="180"/>
      <c r="I11" s="791"/>
    </row>
    <row r="12" spans="1:9" ht="22.5" customHeight="1" thickBot="1" x14ac:dyDescent="0.25">
      <c r="A12" s="168" t="s">
        <v>14</v>
      </c>
      <c r="B12" s="169" t="s">
        <v>211</v>
      </c>
      <c r="C12" s="181"/>
      <c r="D12" s="182"/>
      <c r="E12" s="172">
        <f>SUM(E13:E18)</f>
        <v>0</v>
      </c>
      <c r="F12" s="173">
        <f>SUM(F13:F18)</f>
        <v>0</v>
      </c>
      <c r="G12" s="173">
        <f>SUM(G13:G18)</f>
        <v>0</v>
      </c>
      <c r="H12" s="174">
        <f>SUM(H13:H18)</f>
        <v>0</v>
      </c>
      <c r="I12" s="791"/>
    </row>
    <row r="13" spans="1:9" ht="22.5" customHeight="1" x14ac:dyDescent="0.2">
      <c r="A13" s="175" t="s">
        <v>15</v>
      </c>
      <c r="B13" s="176" t="s">
        <v>200</v>
      </c>
      <c r="C13" s="177"/>
      <c r="D13" s="178"/>
      <c r="E13" s="179"/>
      <c r="F13" s="2"/>
      <c r="G13" s="2"/>
      <c r="H13" s="180"/>
      <c r="I13" s="791"/>
    </row>
    <row r="14" spans="1:9" ht="22.5" customHeight="1" x14ac:dyDescent="0.2">
      <c r="A14" s="175" t="s">
        <v>16</v>
      </c>
      <c r="B14" s="176" t="s">
        <v>200</v>
      </c>
      <c r="C14" s="177"/>
      <c r="D14" s="178"/>
      <c r="E14" s="179"/>
      <c r="F14" s="2"/>
      <c r="G14" s="2"/>
      <c r="H14" s="180"/>
      <c r="I14" s="791"/>
    </row>
    <row r="15" spans="1:9" ht="22.5" customHeight="1" x14ac:dyDescent="0.2">
      <c r="A15" s="175" t="s">
        <v>17</v>
      </c>
      <c r="B15" s="176" t="s">
        <v>200</v>
      </c>
      <c r="C15" s="177"/>
      <c r="D15" s="178"/>
      <c r="E15" s="179"/>
      <c r="F15" s="2"/>
      <c r="G15" s="2"/>
      <c r="H15" s="180"/>
      <c r="I15" s="791"/>
    </row>
    <row r="16" spans="1:9" ht="22.5" customHeight="1" x14ac:dyDescent="0.2">
      <c r="A16" s="175" t="s">
        <v>18</v>
      </c>
      <c r="B16" s="176" t="s">
        <v>200</v>
      </c>
      <c r="C16" s="177"/>
      <c r="D16" s="178"/>
      <c r="E16" s="179"/>
      <c r="F16" s="2"/>
      <c r="G16" s="2"/>
      <c r="H16" s="180"/>
      <c r="I16" s="791"/>
    </row>
    <row r="17" spans="1:9" ht="22.5" customHeight="1" x14ac:dyDescent="0.2">
      <c r="A17" s="175" t="s">
        <v>19</v>
      </c>
      <c r="B17" s="176" t="s">
        <v>200</v>
      </c>
      <c r="C17" s="177"/>
      <c r="D17" s="178"/>
      <c r="E17" s="179"/>
      <c r="F17" s="2"/>
      <c r="G17" s="2"/>
      <c r="H17" s="180"/>
      <c r="I17" s="791"/>
    </row>
    <row r="18" spans="1:9" ht="22.5" customHeight="1" thickBot="1" x14ac:dyDescent="0.25">
      <c r="A18" s="175" t="s">
        <v>20</v>
      </c>
      <c r="B18" s="176" t="s">
        <v>200</v>
      </c>
      <c r="C18" s="177"/>
      <c r="D18" s="178"/>
      <c r="E18" s="179"/>
      <c r="F18" s="2"/>
      <c r="G18" s="2"/>
      <c r="H18" s="180"/>
      <c r="I18" s="791"/>
    </row>
    <row r="19" spans="1:9" ht="22.5" customHeight="1" thickBot="1" x14ac:dyDescent="0.25">
      <c r="A19" s="168" t="s">
        <v>21</v>
      </c>
      <c r="B19" s="169" t="s">
        <v>712</v>
      </c>
      <c r="C19" s="170"/>
      <c r="D19" s="171"/>
      <c r="E19" s="172">
        <f>E5+E12</f>
        <v>0</v>
      </c>
      <c r="F19" s="173">
        <f>F5+F12</f>
        <v>0</v>
      </c>
      <c r="G19" s="173">
        <f>G5+G12</f>
        <v>0</v>
      </c>
      <c r="H19" s="174">
        <f>H5+H12</f>
        <v>0</v>
      </c>
      <c r="I19" s="791"/>
    </row>
    <row r="20" spans="1:9" ht="20.100000000000001" customHeight="1" x14ac:dyDescent="0.2"/>
  </sheetData>
  <sheetProtection sheet="1" objects="1" scenarios="1"/>
  <mergeCells count="8">
    <mergeCell ref="I1:I19"/>
    <mergeCell ref="H2:H3"/>
    <mergeCell ref="A2:A3"/>
    <mergeCell ref="B2:B3"/>
    <mergeCell ref="C2:C3"/>
    <mergeCell ref="D2:D3"/>
    <mergeCell ref="E2:E3"/>
    <mergeCell ref="F2:G2"/>
  </mergeCells>
  <printOptions horizontalCentered="1"/>
  <pageMargins left="0.78740157480314965" right="0.78740157480314965" top="1.5748031496062993" bottom="0.98425196850393704" header="0.78740157480314965" footer="0.78740157480314965"/>
  <pageSetup paperSize="9" scale="95" orientation="landscape" verticalDpi="300" r:id="rId1"/>
  <headerFooter alignWithMargins="0">
    <oddHeader>&amp;C&amp;"Times New Roman CE,Félkövér"&amp;12
Az önkormányzat által nyújtott hitel és kölcsön alakulása
 lejárat és eszközök szerinti bontásban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92D050"/>
  </sheetPr>
  <dimension ref="A1:J19"/>
  <sheetViews>
    <sheetView zoomScaleNormal="100" workbookViewId="0">
      <selection activeCell="D31" sqref="D31"/>
    </sheetView>
  </sheetViews>
  <sheetFormatPr defaultRowHeight="12.75" x14ac:dyDescent="0.2"/>
  <cols>
    <col min="1" max="1" width="5.5" style="8" customWidth="1"/>
    <col min="2" max="2" width="36.83203125" style="8" customWidth="1"/>
    <col min="3" max="8" width="13.83203125" style="8" customWidth="1"/>
    <col min="9" max="9" width="15.1640625" style="8" customWidth="1"/>
    <col min="10" max="10" width="5" style="8" customWidth="1"/>
    <col min="11" max="16384" width="9.33203125" style="8"/>
  </cols>
  <sheetData>
    <row r="1" spans="1:10" ht="34.5" customHeight="1" x14ac:dyDescent="0.2">
      <c r="A1" s="808" t="str">
        <f>+CONCATENATE("Adósság állomány alakulása lejárat, eszközök, bel- és külföldi hitelezők szerinti bontásban ",CHAR(10),LEFT(ÖSSZEFÜGGÉSEK!A4,4),". december 31-én")</f>
        <v>Adósság állomány alakulása lejárat, eszközök, bel- és külföldi hitelezők szerinti bontásban 
2020. december 31-én</v>
      </c>
      <c r="B1" s="809"/>
      <c r="C1" s="809"/>
      <c r="D1" s="809"/>
      <c r="E1" s="809"/>
      <c r="F1" s="809"/>
      <c r="G1" s="809"/>
      <c r="H1" s="809"/>
      <c r="I1" s="809"/>
      <c r="J1" s="791" t="str">
        <f>+CONCATENATE("4. tájékoztató tábla a ......../",LEFT(ÖSSZEFÜGGÉSEK!A4,4)+1,". (........) önkormányzati rendelethez")</f>
        <v>4. tájékoztató tábla a ......../2021. (........) önkormányzati rendelethez</v>
      </c>
    </row>
    <row r="2" spans="1:10" ht="14.25" thickBot="1" x14ac:dyDescent="0.3">
      <c r="H2" s="810" t="s">
        <v>212</v>
      </c>
      <c r="I2" s="810"/>
      <c r="J2" s="791"/>
    </row>
    <row r="3" spans="1:10" ht="13.5" thickBot="1" x14ac:dyDescent="0.25">
      <c r="A3" s="811" t="s">
        <v>5</v>
      </c>
      <c r="B3" s="813" t="s">
        <v>213</v>
      </c>
      <c r="C3" s="815" t="s">
        <v>214</v>
      </c>
      <c r="D3" s="817" t="s">
        <v>215</v>
      </c>
      <c r="E3" s="818"/>
      <c r="F3" s="818"/>
      <c r="G3" s="818"/>
      <c r="H3" s="818"/>
      <c r="I3" s="819" t="s">
        <v>216</v>
      </c>
      <c r="J3" s="791"/>
    </row>
    <row r="4" spans="1:10" s="19" customFormat="1" ht="42" customHeight="1" thickBot="1" x14ac:dyDescent="0.25">
      <c r="A4" s="812"/>
      <c r="B4" s="814"/>
      <c r="C4" s="816"/>
      <c r="D4" s="183" t="s">
        <v>217</v>
      </c>
      <c r="E4" s="183" t="s">
        <v>218</v>
      </c>
      <c r="F4" s="183" t="s">
        <v>219</v>
      </c>
      <c r="G4" s="184" t="s">
        <v>220</v>
      </c>
      <c r="H4" s="184" t="s">
        <v>221</v>
      </c>
      <c r="I4" s="820"/>
      <c r="J4" s="791"/>
    </row>
    <row r="5" spans="1:10" s="19" customFormat="1" ht="12" customHeight="1" thickBot="1" x14ac:dyDescent="0.25">
      <c r="A5" s="589" t="s">
        <v>430</v>
      </c>
      <c r="B5" s="185" t="s">
        <v>431</v>
      </c>
      <c r="C5" s="185" t="s">
        <v>432</v>
      </c>
      <c r="D5" s="185" t="s">
        <v>433</v>
      </c>
      <c r="E5" s="185" t="s">
        <v>434</v>
      </c>
      <c r="F5" s="185" t="s">
        <v>511</v>
      </c>
      <c r="G5" s="185" t="s">
        <v>512</v>
      </c>
      <c r="H5" s="185" t="s">
        <v>605</v>
      </c>
      <c r="I5" s="186" t="s">
        <v>606</v>
      </c>
      <c r="J5" s="791"/>
    </row>
    <row r="6" spans="1:10" s="19" customFormat="1" ht="18" customHeight="1" x14ac:dyDescent="0.2">
      <c r="A6" s="821" t="s">
        <v>222</v>
      </c>
      <c r="B6" s="822"/>
      <c r="C6" s="822"/>
      <c r="D6" s="822"/>
      <c r="E6" s="822"/>
      <c r="F6" s="822"/>
      <c r="G6" s="822"/>
      <c r="H6" s="822"/>
      <c r="I6" s="823"/>
      <c r="J6" s="791"/>
    </row>
    <row r="7" spans="1:10" ht="15.95" customHeight="1" x14ac:dyDescent="0.2">
      <c r="A7" s="32" t="s">
        <v>7</v>
      </c>
      <c r="B7" s="30" t="s">
        <v>223</v>
      </c>
      <c r="C7" s="22"/>
      <c r="D7" s="22"/>
      <c r="E7" s="22"/>
      <c r="F7" s="22"/>
      <c r="G7" s="188"/>
      <c r="H7" s="189">
        <f t="shared" ref="H7:H13" si="0">SUM(D7:G7)</f>
        <v>0</v>
      </c>
      <c r="I7" s="33">
        <f t="shared" ref="I7:I13" si="1">C7+H7</f>
        <v>0</v>
      </c>
      <c r="J7" s="791"/>
    </row>
    <row r="8" spans="1:10" ht="22.5" x14ac:dyDescent="0.2">
      <c r="A8" s="32" t="s">
        <v>8</v>
      </c>
      <c r="B8" s="30" t="s">
        <v>154</v>
      </c>
      <c r="C8" s="22"/>
      <c r="D8" s="22"/>
      <c r="E8" s="22"/>
      <c r="F8" s="22"/>
      <c r="G8" s="188"/>
      <c r="H8" s="189">
        <f t="shared" si="0"/>
        <v>0</v>
      </c>
      <c r="I8" s="33">
        <f t="shared" si="1"/>
        <v>0</v>
      </c>
      <c r="J8" s="791"/>
    </row>
    <row r="9" spans="1:10" ht="22.5" x14ac:dyDescent="0.2">
      <c r="A9" s="32" t="s">
        <v>9</v>
      </c>
      <c r="B9" s="30" t="s">
        <v>155</v>
      </c>
      <c r="C9" s="22"/>
      <c r="D9" s="22"/>
      <c r="E9" s="22"/>
      <c r="F9" s="22"/>
      <c r="G9" s="188"/>
      <c r="H9" s="189">
        <f t="shared" si="0"/>
        <v>0</v>
      </c>
      <c r="I9" s="33">
        <f t="shared" si="1"/>
        <v>0</v>
      </c>
      <c r="J9" s="791"/>
    </row>
    <row r="10" spans="1:10" ht="15.95" customHeight="1" x14ac:dyDescent="0.2">
      <c r="A10" s="32" t="s">
        <v>10</v>
      </c>
      <c r="B10" s="30" t="s">
        <v>156</v>
      </c>
      <c r="C10" s="22"/>
      <c r="D10" s="22"/>
      <c r="E10" s="22"/>
      <c r="F10" s="22"/>
      <c r="G10" s="188"/>
      <c r="H10" s="189">
        <f t="shared" si="0"/>
        <v>0</v>
      </c>
      <c r="I10" s="33">
        <f t="shared" si="1"/>
        <v>0</v>
      </c>
      <c r="J10" s="791"/>
    </row>
    <row r="11" spans="1:10" ht="22.5" x14ac:dyDescent="0.2">
      <c r="A11" s="32" t="s">
        <v>11</v>
      </c>
      <c r="B11" s="30" t="s">
        <v>157</v>
      </c>
      <c r="C11" s="22"/>
      <c r="D11" s="22"/>
      <c r="E11" s="22"/>
      <c r="F11" s="22"/>
      <c r="G11" s="188"/>
      <c r="H11" s="189">
        <f t="shared" si="0"/>
        <v>0</v>
      </c>
      <c r="I11" s="33">
        <f t="shared" si="1"/>
        <v>0</v>
      </c>
      <c r="J11" s="791"/>
    </row>
    <row r="12" spans="1:10" ht="15.95" customHeight="1" x14ac:dyDescent="0.2">
      <c r="A12" s="34" t="s">
        <v>12</v>
      </c>
      <c r="B12" s="35" t="s">
        <v>224</v>
      </c>
      <c r="C12" s="23"/>
      <c r="D12" s="23"/>
      <c r="E12" s="23"/>
      <c r="F12" s="23"/>
      <c r="G12" s="190"/>
      <c r="H12" s="189">
        <f t="shared" si="0"/>
        <v>0</v>
      </c>
      <c r="I12" s="33">
        <f t="shared" si="1"/>
        <v>0</v>
      </c>
      <c r="J12" s="791"/>
    </row>
    <row r="13" spans="1:10" ht="15.95" customHeight="1" thickBot="1" x14ac:dyDescent="0.25">
      <c r="A13" s="191" t="s">
        <v>13</v>
      </c>
      <c r="B13" s="192" t="s">
        <v>225</v>
      </c>
      <c r="C13" s="194"/>
      <c r="D13" s="194"/>
      <c r="E13" s="194"/>
      <c r="F13" s="194"/>
      <c r="G13" s="195"/>
      <c r="H13" s="189">
        <f t="shared" si="0"/>
        <v>0</v>
      </c>
      <c r="I13" s="33">
        <f t="shared" si="1"/>
        <v>0</v>
      </c>
      <c r="J13" s="791"/>
    </row>
    <row r="14" spans="1:10" s="24" customFormat="1" ht="18" customHeight="1" thickBot="1" x14ac:dyDescent="0.25">
      <c r="A14" s="804" t="s">
        <v>226</v>
      </c>
      <c r="B14" s="805"/>
      <c r="C14" s="36">
        <f t="shared" ref="C14:I14" si="2">SUM(C7:C13)</f>
        <v>0</v>
      </c>
      <c r="D14" s="36">
        <f>SUM(D7:D13)</f>
        <v>0</v>
      </c>
      <c r="E14" s="36">
        <f t="shared" si="2"/>
        <v>0</v>
      </c>
      <c r="F14" s="36">
        <f t="shared" si="2"/>
        <v>0</v>
      </c>
      <c r="G14" s="196">
        <f t="shared" si="2"/>
        <v>0</v>
      </c>
      <c r="H14" s="196">
        <f t="shared" si="2"/>
        <v>0</v>
      </c>
      <c r="I14" s="37">
        <f t="shared" si="2"/>
        <v>0</v>
      </c>
      <c r="J14" s="791"/>
    </row>
    <row r="15" spans="1:10" s="21" customFormat="1" ht="18" customHeight="1" x14ac:dyDescent="0.2">
      <c r="A15" s="801" t="s">
        <v>227</v>
      </c>
      <c r="B15" s="802"/>
      <c r="C15" s="802"/>
      <c r="D15" s="802"/>
      <c r="E15" s="802"/>
      <c r="F15" s="802"/>
      <c r="G15" s="802"/>
      <c r="H15" s="802"/>
      <c r="I15" s="803"/>
      <c r="J15" s="791"/>
    </row>
    <row r="16" spans="1:10" s="21" customFormat="1" x14ac:dyDescent="0.2">
      <c r="A16" s="32" t="s">
        <v>7</v>
      </c>
      <c r="B16" s="30" t="s">
        <v>228</v>
      </c>
      <c r="C16" s="22"/>
      <c r="D16" s="22"/>
      <c r="E16" s="22"/>
      <c r="F16" s="22"/>
      <c r="G16" s="188"/>
      <c r="H16" s="189">
        <f>SUM(D16:G16)</f>
        <v>0</v>
      </c>
      <c r="I16" s="33">
        <f>C16+H16</f>
        <v>0</v>
      </c>
      <c r="J16" s="791"/>
    </row>
    <row r="17" spans="1:10" ht="13.5" thickBot="1" x14ac:dyDescent="0.25">
      <c r="A17" s="191" t="s">
        <v>8</v>
      </c>
      <c r="B17" s="192" t="s">
        <v>225</v>
      </c>
      <c r="C17" s="194"/>
      <c r="D17" s="194"/>
      <c r="E17" s="194"/>
      <c r="F17" s="194"/>
      <c r="G17" s="195"/>
      <c r="H17" s="189">
        <f>SUM(D17:G17)</f>
        <v>0</v>
      </c>
      <c r="I17" s="197">
        <f>C17+H17</f>
        <v>0</v>
      </c>
      <c r="J17" s="791"/>
    </row>
    <row r="18" spans="1:10" ht="15.95" customHeight="1" thickBot="1" x14ac:dyDescent="0.25">
      <c r="A18" s="804" t="s">
        <v>229</v>
      </c>
      <c r="B18" s="805"/>
      <c r="C18" s="36">
        <f t="shared" ref="C18:I18" si="3">SUM(C16:C17)</f>
        <v>0</v>
      </c>
      <c r="D18" s="36">
        <f t="shared" si="3"/>
        <v>0</v>
      </c>
      <c r="E18" s="36">
        <f t="shared" si="3"/>
        <v>0</v>
      </c>
      <c r="F18" s="36">
        <f t="shared" si="3"/>
        <v>0</v>
      </c>
      <c r="G18" s="196">
        <f t="shared" si="3"/>
        <v>0</v>
      </c>
      <c r="H18" s="196">
        <f t="shared" si="3"/>
        <v>0</v>
      </c>
      <c r="I18" s="37">
        <f t="shared" si="3"/>
        <v>0</v>
      </c>
      <c r="J18" s="791"/>
    </row>
    <row r="19" spans="1:10" ht="18" customHeight="1" thickBot="1" x14ac:dyDescent="0.25">
      <c r="A19" s="806" t="s">
        <v>230</v>
      </c>
      <c r="B19" s="807"/>
      <c r="C19" s="198">
        <f t="shared" ref="C19:I19" si="4">C14+C18</f>
        <v>0</v>
      </c>
      <c r="D19" s="198">
        <f t="shared" si="4"/>
        <v>0</v>
      </c>
      <c r="E19" s="198">
        <f t="shared" si="4"/>
        <v>0</v>
      </c>
      <c r="F19" s="198">
        <f t="shared" si="4"/>
        <v>0</v>
      </c>
      <c r="G19" s="198">
        <f t="shared" si="4"/>
        <v>0</v>
      </c>
      <c r="H19" s="198">
        <f t="shared" si="4"/>
        <v>0</v>
      </c>
      <c r="I19" s="37">
        <f t="shared" si="4"/>
        <v>0</v>
      </c>
      <c r="J19" s="791"/>
    </row>
  </sheetData>
  <sheetProtection sheet="1" objects="1" scenarios="1"/>
  <mergeCells count="13">
    <mergeCell ref="A15:I15"/>
    <mergeCell ref="A18:B18"/>
    <mergeCell ref="J1:J19"/>
    <mergeCell ref="A19:B19"/>
    <mergeCell ref="A1:I1"/>
    <mergeCell ref="H2:I2"/>
    <mergeCell ref="A3:A4"/>
    <mergeCell ref="B3:B4"/>
    <mergeCell ref="C3:C4"/>
    <mergeCell ref="D3:H3"/>
    <mergeCell ref="I3:I4"/>
    <mergeCell ref="A6:I6"/>
    <mergeCell ref="A14:B14"/>
  </mergeCells>
  <printOptions horizontalCentered="1"/>
  <pageMargins left="0.78740157480314965" right="0.78740157480314965" top="1.18" bottom="0.98425196850393704" header="0.78740157480314965" footer="0.78740157480314965"/>
  <pageSetup paperSize="9" scale="95" orientation="landscape" horizontalDpi="300" verticalDpi="300" r:id="rId1"/>
  <headerFooter alignWithMargins="0">
    <oddHeader xml:space="preserve">&amp;C&amp;"Times New Roman CE,Félkövér dőlt"&amp;12
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92D050"/>
  </sheetPr>
  <dimension ref="A1:D30"/>
  <sheetViews>
    <sheetView zoomScaleNormal="100" workbookViewId="0">
      <selection activeCell="J23" sqref="J23"/>
    </sheetView>
  </sheetViews>
  <sheetFormatPr defaultRowHeight="12.75" x14ac:dyDescent="0.2"/>
  <cols>
    <col min="1" max="1" width="5.83203125" style="218" customWidth="1"/>
    <col min="2" max="2" width="55.83203125" style="1" customWidth="1"/>
    <col min="3" max="4" width="14.83203125" style="1" customWidth="1"/>
    <col min="5" max="16384" width="9.33203125" style="1"/>
  </cols>
  <sheetData>
    <row r="1" spans="1:4" s="18" customFormat="1" ht="15.75" thickBot="1" x14ac:dyDescent="0.25">
      <c r="A1" s="160"/>
      <c r="D1" s="161" t="s">
        <v>53</v>
      </c>
    </row>
    <row r="2" spans="1:4" s="19" customFormat="1" ht="48" customHeight="1" thickBot="1" x14ac:dyDescent="0.25">
      <c r="A2" s="199" t="s">
        <v>5</v>
      </c>
      <c r="B2" s="183" t="s">
        <v>6</v>
      </c>
      <c r="C2" s="183" t="s">
        <v>231</v>
      </c>
      <c r="D2" s="200" t="s">
        <v>232</v>
      </c>
    </row>
    <row r="3" spans="1:4" s="19" customFormat="1" ht="14.1" customHeight="1" thickBot="1" x14ac:dyDescent="0.25">
      <c r="A3" s="201" t="s">
        <v>430</v>
      </c>
      <c r="B3" s="202" t="s">
        <v>431</v>
      </c>
      <c r="C3" s="202" t="s">
        <v>432</v>
      </c>
      <c r="D3" s="203" t="s">
        <v>433</v>
      </c>
    </row>
    <row r="4" spans="1:4" ht="18" customHeight="1" x14ac:dyDescent="0.2">
      <c r="A4" s="204" t="s">
        <v>7</v>
      </c>
      <c r="B4" s="205" t="s">
        <v>233</v>
      </c>
      <c r="C4" s="206"/>
      <c r="D4" s="207"/>
    </row>
    <row r="5" spans="1:4" ht="18" customHeight="1" x14ac:dyDescent="0.2">
      <c r="A5" s="208" t="s">
        <v>8</v>
      </c>
      <c r="B5" s="209" t="s">
        <v>234</v>
      </c>
      <c r="C5" s="210"/>
      <c r="D5" s="211"/>
    </row>
    <row r="6" spans="1:4" ht="18" customHeight="1" x14ac:dyDescent="0.2">
      <c r="A6" s="208" t="s">
        <v>9</v>
      </c>
      <c r="B6" s="209" t="s">
        <v>235</v>
      </c>
      <c r="C6" s="210"/>
      <c r="D6" s="211"/>
    </row>
    <row r="7" spans="1:4" ht="18" customHeight="1" x14ac:dyDescent="0.2">
      <c r="A7" s="208" t="s">
        <v>10</v>
      </c>
      <c r="B7" s="209" t="s">
        <v>236</v>
      </c>
      <c r="C7" s="210"/>
      <c r="D7" s="211"/>
    </row>
    <row r="8" spans="1:4" ht="18" customHeight="1" x14ac:dyDescent="0.2">
      <c r="A8" s="212" t="s">
        <v>11</v>
      </c>
      <c r="B8" s="209" t="s">
        <v>237</v>
      </c>
      <c r="C8" s="210"/>
      <c r="D8" s="211"/>
    </row>
    <row r="9" spans="1:4" ht="18" customHeight="1" x14ac:dyDescent="0.2">
      <c r="A9" s="208" t="s">
        <v>12</v>
      </c>
      <c r="B9" s="209" t="s">
        <v>238</v>
      </c>
      <c r="C9" s="210"/>
      <c r="D9" s="211"/>
    </row>
    <row r="10" spans="1:4" ht="18" customHeight="1" x14ac:dyDescent="0.2">
      <c r="A10" s="212" t="s">
        <v>13</v>
      </c>
      <c r="B10" s="213" t="s">
        <v>239</v>
      </c>
      <c r="C10" s="210"/>
      <c r="D10" s="211"/>
    </row>
    <row r="11" spans="1:4" ht="18" customHeight="1" x14ac:dyDescent="0.2">
      <c r="A11" s="212" t="s">
        <v>14</v>
      </c>
      <c r="B11" s="213" t="s">
        <v>240</v>
      </c>
      <c r="C11" s="210"/>
      <c r="D11" s="211"/>
    </row>
    <row r="12" spans="1:4" ht="18" customHeight="1" x14ac:dyDescent="0.2">
      <c r="A12" s="208" t="s">
        <v>15</v>
      </c>
      <c r="B12" s="213" t="s">
        <v>241</v>
      </c>
      <c r="C12" s="210"/>
      <c r="D12" s="211"/>
    </row>
    <row r="13" spans="1:4" ht="18" customHeight="1" x14ac:dyDescent="0.2">
      <c r="A13" s="212" t="s">
        <v>16</v>
      </c>
      <c r="B13" s="213" t="s">
        <v>242</v>
      </c>
      <c r="C13" s="210"/>
      <c r="D13" s="211"/>
    </row>
    <row r="14" spans="1:4" ht="22.5" x14ac:dyDescent="0.2">
      <c r="A14" s="208" t="s">
        <v>17</v>
      </c>
      <c r="B14" s="213" t="s">
        <v>243</v>
      </c>
      <c r="C14" s="210"/>
      <c r="D14" s="211"/>
    </row>
    <row r="15" spans="1:4" ht="18" customHeight="1" x14ac:dyDescent="0.2">
      <c r="A15" s="212" t="s">
        <v>18</v>
      </c>
      <c r="B15" s="209" t="s">
        <v>244</v>
      </c>
      <c r="C15" s="210"/>
      <c r="D15" s="211"/>
    </row>
    <row r="16" spans="1:4" ht="18" customHeight="1" x14ac:dyDescent="0.2">
      <c r="A16" s="208" t="s">
        <v>19</v>
      </c>
      <c r="B16" s="209" t="s">
        <v>245</v>
      </c>
      <c r="C16" s="210"/>
      <c r="D16" s="211"/>
    </row>
    <row r="17" spans="1:4" ht="18" customHeight="1" x14ac:dyDescent="0.2">
      <c r="A17" s="212" t="s">
        <v>20</v>
      </c>
      <c r="B17" s="209" t="s">
        <v>246</v>
      </c>
      <c r="C17" s="210"/>
      <c r="D17" s="211"/>
    </row>
    <row r="18" spans="1:4" ht="18" customHeight="1" x14ac:dyDescent="0.2">
      <c r="A18" s="208" t="s">
        <v>21</v>
      </c>
      <c r="B18" s="209" t="s">
        <v>247</v>
      </c>
      <c r="C18" s="210"/>
      <c r="D18" s="211"/>
    </row>
    <row r="19" spans="1:4" ht="18" customHeight="1" x14ac:dyDescent="0.2">
      <c r="A19" s="212" t="s">
        <v>22</v>
      </c>
      <c r="B19" s="209" t="s">
        <v>248</v>
      </c>
      <c r="C19" s="210"/>
      <c r="D19" s="211"/>
    </row>
    <row r="20" spans="1:4" ht="18" customHeight="1" x14ac:dyDescent="0.2">
      <c r="A20" s="208" t="s">
        <v>23</v>
      </c>
      <c r="B20" s="187"/>
      <c r="C20" s="210"/>
      <c r="D20" s="211"/>
    </row>
    <row r="21" spans="1:4" ht="18" customHeight="1" x14ac:dyDescent="0.2">
      <c r="A21" s="212" t="s">
        <v>24</v>
      </c>
      <c r="B21" s="187"/>
      <c r="C21" s="210"/>
      <c r="D21" s="211"/>
    </row>
    <row r="22" spans="1:4" ht="18" customHeight="1" x14ac:dyDescent="0.2">
      <c r="A22" s="208" t="s">
        <v>25</v>
      </c>
      <c r="B22" s="187"/>
      <c r="C22" s="210"/>
      <c r="D22" s="211"/>
    </row>
    <row r="23" spans="1:4" ht="18" customHeight="1" x14ac:dyDescent="0.2">
      <c r="A23" s="212" t="s">
        <v>26</v>
      </c>
      <c r="B23" s="187"/>
      <c r="C23" s="210"/>
      <c r="D23" s="211"/>
    </row>
    <row r="24" spans="1:4" ht="18" customHeight="1" x14ac:dyDescent="0.2">
      <c r="A24" s="208" t="s">
        <v>27</v>
      </c>
      <c r="B24" s="187"/>
      <c r="C24" s="210"/>
      <c r="D24" s="211"/>
    </row>
    <row r="25" spans="1:4" ht="18" customHeight="1" x14ac:dyDescent="0.2">
      <c r="A25" s="212" t="s">
        <v>28</v>
      </c>
      <c r="B25" s="187"/>
      <c r="C25" s="210"/>
      <c r="D25" s="211"/>
    </row>
    <row r="26" spans="1:4" ht="18" customHeight="1" x14ac:dyDescent="0.2">
      <c r="A26" s="208" t="s">
        <v>29</v>
      </c>
      <c r="B26" s="187"/>
      <c r="C26" s="210"/>
      <c r="D26" s="211"/>
    </row>
    <row r="27" spans="1:4" ht="18" customHeight="1" x14ac:dyDescent="0.2">
      <c r="A27" s="212" t="s">
        <v>30</v>
      </c>
      <c r="B27" s="187"/>
      <c r="C27" s="210"/>
      <c r="D27" s="211"/>
    </row>
    <row r="28" spans="1:4" ht="18" customHeight="1" thickBot="1" x14ac:dyDescent="0.25">
      <c r="A28" s="214" t="s">
        <v>31</v>
      </c>
      <c r="B28" s="193"/>
      <c r="C28" s="215"/>
      <c r="D28" s="216"/>
    </row>
    <row r="29" spans="1:4" ht="18" customHeight="1" thickBot="1" x14ac:dyDescent="0.25">
      <c r="A29" s="302" t="s">
        <v>32</v>
      </c>
      <c r="B29" s="303" t="s">
        <v>40</v>
      </c>
      <c r="C29" s="304">
        <f>+C4+C5+C6+C7+C8+C15+C16+C17+C18+C19+C20+C21+C22+C23+C24+C25+C26+C27+C28</f>
        <v>0</v>
      </c>
      <c r="D29" s="305">
        <f>+D4+D5+D6+D7+D8+D15+D16+D17+D18+D19+D20+D21+D22+D23+D24+D25+D26+D27+D28</f>
        <v>0</v>
      </c>
    </row>
    <row r="30" spans="1:4" ht="25.5" customHeight="1" x14ac:dyDescent="0.2">
      <c r="A30" s="217"/>
      <c r="B30" s="824" t="s">
        <v>249</v>
      </c>
      <c r="C30" s="824"/>
      <c r="D30" s="824"/>
    </row>
  </sheetData>
  <sheetProtection sheet="1" objects="1" scenarios="1"/>
  <mergeCells count="1">
    <mergeCell ref="B30:D30"/>
  </mergeCells>
  <printOptions horizontalCentered="1"/>
  <pageMargins left="0.78740157480314965" right="0.78740157480314965" top="1.7716535433070868" bottom="0.98425196850393704" header="0.78740157480314965" footer="0.78740157480314965"/>
  <pageSetup paperSize="9" scale="95" orientation="portrait" horizontalDpi="300" verticalDpi="300" r:id="rId1"/>
  <headerFooter alignWithMargins="0">
    <oddHeader>&amp;C&amp;"Times New Roman CE,Félkövér"&amp;14
&amp;12
Az önkormányzat által adott közvetett támogatások
(kedvezmények)
&amp;R&amp;"Times New Roman CE,Félkövér dőlt"&amp;11 5. tájékoztató tábla a ......../2015. (........) önkormányzati rendelethez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92D050"/>
  </sheetPr>
  <dimension ref="A1:F36"/>
  <sheetViews>
    <sheetView view="pageLayout" zoomScaleNormal="100" workbookViewId="0">
      <selection activeCell="A2" sqref="A2:C2"/>
    </sheetView>
  </sheetViews>
  <sheetFormatPr defaultRowHeight="12.75" x14ac:dyDescent="0.2"/>
  <cols>
    <col min="1" max="1" width="6.6640625" style="8" customWidth="1"/>
    <col min="2" max="2" width="32.83203125" style="8" customWidth="1"/>
    <col min="3" max="3" width="20.83203125" style="8" customWidth="1"/>
    <col min="4" max="5" width="12.83203125" style="8" customWidth="1"/>
    <col min="6" max="16384" width="9.33203125" style="8"/>
  </cols>
  <sheetData>
    <row r="1" spans="1:6" ht="14.25" thickBot="1" x14ac:dyDescent="0.3">
      <c r="C1" s="219"/>
      <c r="D1" s="219"/>
      <c r="E1" s="219" t="s">
        <v>763</v>
      </c>
    </row>
    <row r="2" spans="1:6" ht="42.75" customHeight="1" thickBot="1" x14ac:dyDescent="0.25">
      <c r="A2" s="220" t="s">
        <v>61</v>
      </c>
      <c r="B2" s="221" t="s">
        <v>250</v>
      </c>
      <c r="C2" s="221" t="s">
        <v>251</v>
      </c>
      <c r="D2" s="222" t="s">
        <v>810</v>
      </c>
      <c r="E2" s="223" t="s">
        <v>811</v>
      </c>
    </row>
    <row r="3" spans="1:6" ht="15.95" customHeight="1" x14ac:dyDescent="0.2">
      <c r="A3" s="224" t="s">
        <v>7</v>
      </c>
      <c r="B3" s="677" t="s">
        <v>787</v>
      </c>
      <c r="C3" s="677" t="s">
        <v>788</v>
      </c>
      <c r="D3" s="678">
        <v>243636</v>
      </c>
      <c r="E3" s="679">
        <v>259752</v>
      </c>
    </row>
    <row r="4" spans="1:6" ht="15.95" customHeight="1" x14ac:dyDescent="0.2">
      <c r="A4" s="225" t="s">
        <v>8</v>
      </c>
      <c r="B4" s="226" t="s">
        <v>749</v>
      </c>
      <c r="C4" s="226" t="s">
        <v>789</v>
      </c>
      <c r="D4" s="227">
        <v>50000</v>
      </c>
      <c r="E4" s="228">
        <v>50000</v>
      </c>
    </row>
    <row r="5" spans="1:6" ht="15.95" customHeight="1" x14ac:dyDescent="0.2">
      <c r="A5" s="225" t="s">
        <v>9</v>
      </c>
      <c r="B5" s="226" t="s">
        <v>750</v>
      </c>
      <c r="C5" s="226" t="s">
        <v>789</v>
      </c>
      <c r="D5" s="227">
        <v>30000</v>
      </c>
      <c r="E5" s="228">
        <v>0</v>
      </c>
    </row>
    <row r="6" spans="1:6" ht="15.95" customHeight="1" x14ac:dyDescent="0.2">
      <c r="A6" s="225" t="s">
        <v>10</v>
      </c>
      <c r="B6" s="226" t="s">
        <v>790</v>
      </c>
      <c r="C6" s="226" t="s">
        <v>788</v>
      </c>
      <c r="D6" s="227">
        <v>51975</v>
      </c>
      <c r="E6" s="228">
        <v>51975</v>
      </c>
    </row>
    <row r="7" spans="1:6" ht="15.95" customHeight="1" x14ac:dyDescent="0.2">
      <c r="A7" s="225" t="s">
        <v>11</v>
      </c>
      <c r="B7" s="226" t="s">
        <v>791</v>
      </c>
      <c r="C7" s="226" t="s">
        <v>788</v>
      </c>
      <c r="D7" s="227">
        <v>3000000</v>
      </c>
      <c r="E7" s="228">
        <v>3000000</v>
      </c>
    </row>
    <row r="8" spans="1:6" ht="15.95" customHeight="1" x14ac:dyDescent="0.2">
      <c r="A8" s="225" t="s">
        <v>12</v>
      </c>
      <c r="B8" s="226" t="s">
        <v>786</v>
      </c>
      <c r="C8" s="226" t="s">
        <v>748</v>
      </c>
      <c r="D8" s="227">
        <v>471499</v>
      </c>
      <c r="E8" s="228">
        <v>0</v>
      </c>
    </row>
    <row r="9" spans="1:6" ht="15.95" customHeight="1" x14ac:dyDescent="0.2">
      <c r="A9" s="225" t="s">
        <v>13</v>
      </c>
      <c r="B9" s="226" t="s">
        <v>792</v>
      </c>
      <c r="C9" s="226" t="s">
        <v>748</v>
      </c>
      <c r="D9" s="227">
        <v>71421</v>
      </c>
      <c r="E9" s="228">
        <v>71421</v>
      </c>
    </row>
    <row r="10" spans="1:6" ht="15.95" customHeight="1" x14ac:dyDescent="0.2">
      <c r="A10" s="225" t="s">
        <v>14</v>
      </c>
      <c r="B10" s="708" t="s">
        <v>796</v>
      </c>
      <c r="C10" s="708" t="s">
        <v>793</v>
      </c>
      <c r="D10" s="709">
        <v>0</v>
      </c>
      <c r="E10" s="710">
        <v>100000</v>
      </c>
    </row>
    <row r="11" spans="1:6" ht="15.95" customHeight="1" x14ac:dyDescent="0.2">
      <c r="A11" s="225" t="s">
        <v>15</v>
      </c>
      <c r="B11" s="707" t="s">
        <v>797</v>
      </c>
      <c r="C11" s="708" t="s">
        <v>748</v>
      </c>
      <c r="D11" s="709">
        <v>10000</v>
      </c>
      <c r="E11" s="710">
        <v>0</v>
      </c>
      <c r="F11" s="711"/>
    </row>
    <row r="12" spans="1:6" ht="15.95" customHeight="1" x14ac:dyDescent="0.2">
      <c r="A12" s="225" t="s">
        <v>16</v>
      </c>
      <c r="B12" s="226" t="s">
        <v>812</v>
      </c>
      <c r="C12" s="226" t="s">
        <v>793</v>
      </c>
      <c r="D12" s="227">
        <v>0</v>
      </c>
      <c r="E12" s="228">
        <v>260000</v>
      </c>
      <c r="F12" s="711"/>
    </row>
    <row r="13" spans="1:6" ht="15.95" customHeight="1" x14ac:dyDescent="0.2">
      <c r="A13" s="225" t="s">
        <v>17</v>
      </c>
      <c r="B13" s="226" t="s">
        <v>813</v>
      </c>
      <c r="C13" s="226" t="s">
        <v>815</v>
      </c>
      <c r="D13" s="227">
        <v>0</v>
      </c>
      <c r="E13" s="228">
        <v>545517</v>
      </c>
    </row>
    <row r="14" spans="1:6" ht="15.95" customHeight="1" x14ac:dyDescent="0.2">
      <c r="A14" s="225" t="s">
        <v>18</v>
      </c>
      <c r="B14" s="226" t="s">
        <v>814</v>
      </c>
      <c r="C14" s="226" t="s">
        <v>793</v>
      </c>
      <c r="D14" s="227">
        <v>20000</v>
      </c>
      <c r="E14" s="228">
        <v>0</v>
      </c>
    </row>
    <row r="15" spans="1:6" ht="15.95" customHeight="1" x14ac:dyDescent="0.2">
      <c r="A15" s="225" t="s">
        <v>19</v>
      </c>
      <c r="B15" s="226"/>
      <c r="C15" s="226"/>
      <c r="D15" s="227"/>
      <c r="E15" s="228"/>
    </row>
    <row r="16" spans="1:6" ht="15.95" customHeight="1" x14ac:dyDescent="0.2">
      <c r="A16" s="225" t="s">
        <v>20</v>
      </c>
      <c r="B16" s="226"/>
      <c r="C16" s="226"/>
      <c r="D16" s="227"/>
      <c r="E16" s="228"/>
    </row>
    <row r="17" spans="1:5" ht="15.95" customHeight="1" x14ac:dyDescent="0.2">
      <c r="A17" s="225" t="s">
        <v>21</v>
      </c>
      <c r="B17" s="226"/>
      <c r="C17" s="226"/>
      <c r="D17" s="227"/>
      <c r="E17" s="228"/>
    </row>
    <row r="18" spans="1:5" ht="15.95" customHeight="1" x14ac:dyDescent="0.2">
      <c r="A18" s="225" t="s">
        <v>22</v>
      </c>
      <c r="B18" s="226"/>
      <c r="C18" s="226"/>
      <c r="D18" s="227"/>
      <c r="E18" s="228"/>
    </row>
    <row r="19" spans="1:5" ht="15.95" customHeight="1" x14ac:dyDescent="0.2">
      <c r="A19" s="225" t="s">
        <v>23</v>
      </c>
      <c r="B19" s="226"/>
      <c r="C19" s="226"/>
      <c r="D19" s="227"/>
      <c r="E19" s="228"/>
    </row>
    <row r="20" spans="1:5" ht="15.95" customHeight="1" x14ac:dyDescent="0.2">
      <c r="A20" s="225" t="s">
        <v>24</v>
      </c>
      <c r="B20" s="226"/>
      <c r="C20" s="226"/>
      <c r="D20" s="227"/>
      <c r="E20" s="228"/>
    </row>
    <row r="21" spans="1:5" ht="15.95" customHeight="1" x14ac:dyDescent="0.2">
      <c r="A21" s="225" t="s">
        <v>25</v>
      </c>
      <c r="B21" s="226"/>
      <c r="C21" s="226"/>
      <c r="D21" s="227"/>
      <c r="E21" s="228"/>
    </row>
    <row r="22" spans="1:5" ht="15.95" customHeight="1" x14ac:dyDescent="0.2">
      <c r="A22" s="225" t="s">
        <v>26</v>
      </c>
      <c r="B22" s="226"/>
      <c r="C22" s="226"/>
      <c r="D22" s="227"/>
      <c r="E22" s="228"/>
    </row>
    <row r="23" spans="1:5" ht="15.95" customHeight="1" x14ac:dyDescent="0.2">
      <c r="A23" s="225" t="s">
        <v>27</v>
      </c>
      <c r="B23" s="226"/>
      <c r="C23" s="226"/>
      <c r="D23" s="227"/>
      <c r="E23" s="228"/>
    </row>
    <row r="24" spans="1:5" ht="15.95" customHeight="1" x14ac:dyDescent="0.2">
      <c r="A24" s="225" t="s">
        <v>28</v>
      </c>
      <c r="B24" s="226"/>
      <c r="C24" s="226"/>
      <c r="D24" s="227"/>
      <c r="E24" s="228"/>
    </row>
    <row r="25" spans="1:5" ht="15.95" customHeight="1" x14ac:dyDescent="0.2">
      <c r="A25" s="225" t="s">
        <v>29</v>
      </c>
      <c r="B25" s="226"/>
      <c r="C25" s="226"/>
      <c r="D25" s="227"/>
      <c r="E25" s="228"/>
    </row>
    <row r="26" spans="1:5" ht="15.95" customHeight="1" x14ac:dyDescent="0.2">
      <c r="A26" s="225" t="s">
        <v>30</v>
      </c>
      <c r="B26" s="226"/>
      <c r="C26" s="226"/>
      <c r="D26" s="227"/>
      <c r="E26" s="228"/>
    </row>
    <row r="27" spans="1:5" ht="15.95" customHeight="1" x14ac:dyDescent="0.2">
      <c r="A27" s="225" t="s">
        <v>31</v>
      </c>
      <c r="B27" s="226"/>
      <c r="C27" s="226"/>
      <c r="D27" s="227"/>
      <c r="E27" s="228"/>
    </row>
    <row r="28" spans="1:5" ht="15.95" customHeight="1" x14ac:dyDescent="0.2">
      <c r="A28" s="225" t="s">
        <v>32</v>
      </c>
      <c r="B28" s="226"/>
      <c r="C28" s="226"/>
      <c r="D28" s="227"/>
      <c r="E28" s="228"/>
    </row>
    <row r="29" spans="1:5" ht="15.95" customHeight="1" x14ac:dyDescent="0.2">
      <c r="A29" s="225" t="s">
        <v>33</v>
      </c>
      <c r="B29" s="226"/>
      <c r="C29" s="226"/>
      <c r="D29" s="227"/>
      <c r="E29" s="228"/>
    </row>
    <row r="30" spans="1:5" ht="15.95" customHeight="1" x14ac:dyDescent="0.2">
      <c r="A30" s="225" t="s">
        <v>34</v>
      </c>
      <c r="B30" s="226"/>
      <c r="C30" s="226"/>
      <c r="D30" s="227"/>
      <c r="E30" s="228"/>
    </row>
    <row r="31" spans="1:5" ht="15.95" customHeight="1" x14ac:dyDescent="0.2">
      <c r="A31" s="225" t="s">
        <v>35</v>
      </c>
      <c r="B31" s="226"/>
      <c r="C31" s="226"/>
      <c r="D31" s="227"/>
      <c r="E31" s="228"/>
    </row>
    <row r="32" spans="1:5" ht="15.95" customHeight="1" x14ac:dyDescent="0.2">
      <c r="A32" s="225" t="s">
        <v>93</v>
      </c>
      <c r="B32" s="226"/>
      <c r="C32" s="226"/>
      <c r="D32" s="227"/>
      <c r="E32" s="228"/>
    </row>
    <row r="33" spans="1:5" ht="15.95" customHeight="1" x14ac:dyDescent="0.2">
      <c r="A33" s="225" t="s">
        <v>193</v>
      </c>
      <c r="B33" s="226"/>
      <c r="C33" s="226"/>
      <c r="D33" s="227"/>
      <c r="E33" s="228"/>
    </row>
    <row r="34" spans="1:5" ht="15.95" customHeight="1" x14ac:dyDescent="0.2">
      <c r="A34" s="225" t="s">
        <v>252</v>
      </c>
      <c r="B34" s="226"/>
      <c r="C34" s="226"/>
      <c r="D34" s="227"/>
      <c r="E34" s="228"/>
    </row>
    <row r="35" spans="1:5" ht="15.95" customHeight="1" thickBot="1" x14ac:dyDescent="0.25">
      <c r="A35" s="229" t="s">
        <v>253</v>
      </c>
      <c r="B35" s="230"/>
      <c r="C35" s="230"/>
      <c r="D35" s="231"/>
      <c r="E35" s="232"/>
    </row>
    <row r="36" spans="1:5" ht="15.95" customHeight="1" thickBot="1" x14ac:dyDescent="0.25">
      <c r="A36" s="825" t="s">
        <v>40</v>
      </c>
      <c r="B36" s="826"/>
      <c r="C36" s="233"/>
      <c r="D36" s="234">
        <f>SUM(D3:D35)</f>
        <v>3948531</v>
      </c>
      <c r="E36" s="235">
        <f>SUM(E3:E35)</f>
        <v>4338665</v>
      </c>
    </row>
  </sheetData>
  <mergeCells count="1">
    <mergeCell ref="A36:B36"/>
  </mergeCells>
  <printOptions horizontalCentered="1"/>
  <pageMargins left="0.78740157480314965" right="0.78740157480314965" top="1.5748031496062993" bottom="0.98425196850393704" header="0.78740157480314965" footer="0.78740157480314965"/>
  <pageSetup paperSize="9" scale="95" fitToWidth="2" orientation="portrait" r:id="rId1"/>
  <headerFooter alignWithMargins="0">
    <oddHeader>&amp;C&amp;"Times New Roman CE,Félkövér"&amp;12
K I M U T A T Á S
a 2020. évi céljelleggel juttatott támogatások felhasználásáról&amp;R&amp;"Times New Roman CE,Félkövér dőlt"&amp;11 7. melléklet a 7/2021.(V.18.) önkormányzati rendelethez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I161"/>
  <sheetViews>
    <sheetView topLeftCell="A2" zoomScale="130" zoomScaleNormal="130" zoomScaleSheetLayoutView="100" workbookViewId="0">
      <selection activeCell="B37" sqref="B37"/>
    </sheetView>
  </sheetViews>
  <sheetFormatPr defaultRowHeight="15.75" x14ac:dyDescent="0.25"/>
  <cols>
    <col min="1" max="1" width="9.5" style="398" customWidth="1"/>
    <col min="2" max="2" width="60.83203125" style="398" customWidth="1"/>
    <col min="3" max="5" width="15.83203125" style="399" customWidth="1"/>
    <col min="6" max="16384" width="9.33203125" style="409"/>
  </cols>
  <sheetData>
    <row r="1" spans="1:5" ht="15.95" customHeight="1" x14ac:dyDescent="0.25">
      <c r="A1" s="722" t="s">
        <v>4</v>
      </c>
      <c r="B1" s="722"/>
      <c r="C1" s="722"/>
      <c r="D1" s="722"/>
      <c r="E1" s="722"/>
    </row>
    <row r="2" spans="1:5" ht="15.95" customHeight="1" thickBot="1" x14ac:dyDescent="0.3">
      <c r="A2" s="44" t="s">
        <v>113</v>
      </c>
      <c r="B2" s="44"/>
      <c r="C2" s="396"/>
      <c r="D2" s="396"/>
      <c r="E2" s="396" t="s">
        <v>162</v>
      </c>
    </row>
    <row r="3" spans="1:5" ht="15.95" customHeight="1" x14ac:dyDescent="0.25">
      <c r="A3" s="723" t="s">
        <v>61</v>
      </c>
      <c r="B3" s="725" t="s">
        <v>6</v>
      </c>
      <c r="C3" s="727" t="str">
        <f>+'1.sz.mell.'!C3:E3</f>
        <v>2020. évi</v>
      </c>
      <c r="D3" s="727"/>
      <c r="E3" s="728"/>
    </row>
    <row r="4" spans="1:5" ht="38.1" customHeight="1" thickBot="1" x14ac:dyDescent="0.3">
      <c r="A4" s="724"/>
      <c r="B4" s="726"/>
      <c r="C4" s="46" t="s">
        <v>184</v>
      </c>
      <c r="D4" s="46" t="s">
        <v>189</v>
      </c>
      <c r="E4" s="47" t="s">
        <v>190</v>
      </c>
    </row>
    <row r="5" spans="1:5" s="410" customFormat="1" ht="12" customHeight="1" thickBot="1" x14ac:dyDescent="0.25">
      <c r="A5" s="374" t="s">
        <v>430</v>
      </c>
      <c r="B5" s="375" t="s">
        <v>431</v>
      </c>
      <c r="C5" s="375" t="s">
        <v>432</v>
      </c>
      <c r="D5" s="375" t="s">
        <v>433</v>
      </c>
      <c r="E5" s="423" t="s">
        <v>434</v>
      </c>
    </row>
    <row r="6" spans="1:5" s="411" customFormat="1" ht="12" customHeight="1" thickBot="1" x14ac:dyDescent="0.25">
      <c r="A6" s="369" t="s">
        <v>7</v>
      </c>
      <c r="B6" s="370" t="s">
        <v>314</v>
      </c>
      <c r="C6" s="401">
        <f>SUM(C7:C12)</f>
        <v>0</v>
      </c>
      <c r="D6" s="401">
        <f>SUM(D7:D12)</f>
        <v>0</v>
      </c>
      <c r="E6" s="384">
        <f>SUM(E7:E12)</f>
        <v>0</v>
      </c>
    </row>
    <row r="7" spans="1:5" s="411" customFormat="1" ht="12" customHeight="1" x14ac:dyDescent="0.2">
      <c r="A7" s="364" t="s">
        <v>73</v>
      </c>
      <c r="B7" s="412" t="s">
        <v>315</v>
      </c>
      <c r="C7" s="403"/>
      <c r="D7" s="403"/>
      <c r="E7" s="386"/>
    </row>
    <row r="8" spans="1:5" s="411" customFormat="1" ht="12" customHeight="1" x14ac:dyDescent="0.2">
      <c r="A8" s="363" t="s">
        <v>74</v>
      </c>
      <c r="B8" s="413" t="s">
        <v>316</v>
      </c>
      <c r="C8" s="402"/>
      <c r="D8" s="402"/>
      <c r="E8" s="385"/>
    </row>
    <row r="9" spans="1:5" s="411" customFormat="1" ht="12" customHeight="1" x14ac:dyDescent="0.2">
      <c r="A9" s="363" t="s">
        <v>75</v>
      </c>
      <c r="B9" s="413" t="s">
        <v>317</v>
      </c>
      <c r="C9" s="402"/>
      <c r="D9" s="402"/>
      <c r="E9" s="385"/>
    </row>
    <row r="10" spans="1:5" s="411" customFormat="1" ht="12" customHeight="1" x14ac:dyDescent="0.2">
      <c r="A10" s="363" t="s">
        <v>76</v>
      </c>
      <c r="B10" s="413" t="s">
        <v>318</v>
      </c>
      <c r="C10" s="402"/>
      <c r="D10" s="402"/>
      <c r="E10" s="385"/>
    </row>
    <row r="11" spans="1:5" s="411" customFormat="1" ht="12" customHeight="1" x14ac:dyDescent="0.2">
      <c r="A11" s="363" t="s">
        <v>109</v>
      </c>
      <c r="B11" s="413" t="s">
        <v>319</v>
      </c>
      <c r="C11" s="402"/>
      <c r="D11" s="402"/>
      <c r="E11" s="385"/>
    </row>
    <row r="12" spans="1:5" s="411" customFormat="1" ht="12" customHeight="1" thickBot="1" x14ac:dyDescent="0.25">
      <c r="A12" s="365" t="s">
        <v>77</v>
      </c>
      <c r="B12" s="414" t="s">
        <v>320</v>
      </c>
      <c r="C12" s="404"/>
      <c r="D12" s="404"/>
      <c r="E12" s="387"/>
    </row>
    <row r="13" spans="1:5" s="411" customFormat="1" ht="12" customHeight="1" thickBot="1" x14ac:dyDescent="0.25">
      <c r="A13" s="369" t="s">
        <v>8</v>
      </c>
      <c r="B13" s="391" t="s">
        <v>321</v>
      </c>
      <c r="C13" s="401">
        <f>SUM(C14:C18)</f>
        <v>0</v>
      </c>
      <c r="D13" s="401">
        <f>SUM(D14:D18)</f>
        <v>0</v>
      </c>
      <c r="E13" s="384">
        <f>SUM(E14:E18)</f>
        <v>0</v>
      </c>
    </row>
    <row r="14" spans="1:5" s="411" customFormat="1" ht="12" customHeight="1" x14ac:dyDescent="0.2">
      <c r="A14" s="364" t="s">
        <v>79</v>
      </c>
      <c r="B14" s="412" t="s">
        <v>322</v>
      </c>
      <c r="C14" s="403"/>
      <c r="D14" s="403"/>
      <c r="E14" s="386"/>
    </row>
    <row r="15" spans="1:5" s="411" customFormat="1" ht="12" customHeight="1" x14ac:dyDescent="0.2">
      <c r="A15" s="363" t="s">
        <v>80</v>
      </c>
      <c r="B15" s="413" t="s">
        <v>323</v>
      </c>
      <c r="C15" s="402"/>
      <c r="D15" s="402"/>
      <c r="E15" s="385"/>
    </row>
    <row r="16" spans="1:5" s="411" customFormat="1" ht="12" customHeight="1" x14ac:dyDescent="0.2">
      <c r="A16" s="363" t="s">
        <v>81</v>
      </c>
      <c r="B16" s="413" t="s">
        <v>324</v>
      </c>
      <c r="C16" s="402"/>
      <c r="D16" s="402"/>
      <c r="E16" s="385"/>
    </row>
    <row r="17" spans="1:5" s="411" customFormat="1" ht="12" customHeight="1" x14ac:dyDescent="0.2">
      <c r="A17" s="363" t="s">
        <v>82</v>
      </c>
      <c r="B17" s="413" t="s">
        <v>325</v>
      </c>
      <c r="C17" s="402"/>
      <c r="D17" s="402"/>
      <c r="E17" s="385"/>
    </row>
    <row r="18" spans="1:5" s="411" customFormat="1" ht="12" customHeight="1" x14ac:dyDescent="0.2">
      <c r="A18" s="363" t="s">
        <v>83</v>
      </c>
      <c r="B18" s="413" t="s">
        <v>326</v>
      </c>
      <c r="C18" s="402"/>
      <c r="D18" s="402"/>
      <c r="E18" s="385"/>
    </row>
    <row r="19" spans="1:5" s="411" customFormat="1" ht="12" customHeight="1" thickBot="1" x14ac:dyDescent="0.25">
      <c r="A19" s="365" t="s">
        <v>90</v>
      </c>
      <c r="B19" s="414" t="s">
        <v>327</v>
      </c>
      <c r="C19" s="404"/>
      <c r="D19" s="404"/>
      <c r="E19" s="387"/>
    </row>
    <row r="20" spans="1:5" s="411" customFormat="1" ht="12" customHeight="1" thickBot="1" x14ac:dyDescent="0.25">
      <c r="A20" s="369" t="s">
        <v>9</v>
      </c>
      <c r="B20" s="370" t="s">
        <v>328</v>
      </c>
      <c r="C20" s="401">
        <f>SUM(C21:C25)</f>
        <v>0</v>
      </c>
      <c r="D20" s="401">
        <f>SUM(D21:D25)</f>
        <v>0</v>
      </c>
      <c r="E20" s="384">
        <f>SUM(E21:E25)</f>
        <v>0</v>
      </c>
    </row>
    <row r="21" spans="1:5" s="411" customFormat="1" ht="12" customHeight="1" x14ac:dyDescent="0.2">
      <c r="A21" s="364" t="s">
        <v>62</v>
      </c>
      <c r="B21" s="412" t="s">
        <v>329</v>
      </c>
      <c r="C21" s="403"/>
      <c r="D21" s="403"/>
      <c r="E21" s="386"/>
    </row>
    <row r="22" spans="1:5" s="411" customFormat="1" ht="12" customHeight="1" x14ac:dyDescent="0.2">
      <c r="A22" s="363" t="s">
        <v>63</v>
      </c>
      <c r="B22" s="413" t="s">
        <v>330</v>
      </c>
      <c r="C22" s="402"/>
      <c r="D22" s="402"/>
      <c r="E22" s="385"/>
    </row>
    <row r="23" spans="1:5" s="411" customFormat="1" ht="12" customHeight="1" x14ac:dyDescent="0.2">
      <c r="A23" s="363" t="s">
        <v>64</v>
      </c>
      <c r="B23" s="413" t="s">
        <v>331</v>
      </c>
      <c r="C23" s="402"/>
      <c r="D23" s="402"/>
      <c r="E23" s="385"/>
    </row>
    <row r="24" spans="1:5" s="411" customFormat="1" ht="12" customHeight="1" x14ac:dyDescent="0.2">
      <c r="A24" s="363" t="s">
        <v>65</v>
      </c>
      <c r="B24" s="413" t="s">
        <v>332</v>
      </c>
      <c r="C24" s="402"/>
      <c r="D24" s="402"/>
      <c r="E24" s="385"/>
    </row>
    <row r="25" spans="1:5" s="411" customFormat="1" ht="12" customHeight="1" x14ac:dyDescent="0.2">
      <c r="A25" s="363" t="s">
        <v>123</v>
      </c>
      <c r="B25" s="413" t="s">
        <v>333</v>
      </c>
      <c r="C25" s="402"/>
      <c r="D25" s="402"/>
      <c r="E25" s="385"/>
    </row>
    <row r="26" spans="1:5" s="411" customFormat="1" ht="12" customHeight="1" thickBot="1" x14ac:dyDescent="0.25">
      <c r="A26" s="365" t="s">
        <v>124</v>
      </c>
      <c r="B26" s="414" t="s">
        <v>334</v>
      </c>
      <c r="C26" s="404"/>
      <c r="D26" s="404"/>
      <c r="E26" s="387"/>
    </row>
    <row r="27" spans="1:5" s="411" customFormat="1" ht="12" customHeight="1" thickBot="1" x14ac:dyDescent="0.25">
      <c r="A27" s="369" t="s">
        <v>125</v>
      </c>
      <c r="B27" s="370" t="s">
        <v>335</v>
      </c>
      <c r="C27" s="407">
        <f>+C28+C31+C32+C33</f>
        <v>0</v>
      </c>
      <c r="D27" s="407">
        <f>+D28+D31+D32+D33</f>
        <v>0</v>
      </c>
      <c r="E27" s="420">
        <f>+E28+E31+E32+E33</f>
        <v>0</v>
      </c>
    </row>
    <row r="28" spans="1:5" s="411" customFormat="1" ht="12" customHeight="1" x14ac:dyDescent="0.2">
      <c r="A28" s="364" t="s">
        <v>336</v>
      </c>
      <c r="B28" s="412" t="s">
        <v>337</v>
      </c>
      <c r="C28" s="422">
        <f>+C29+C30</f>
        <v>0</v>
      </c>
      <c r="D28" s="422">
        <f>+D29+D30</f>
        <v>0</v>
      </c>
      <c r="E28" s="421">
        <f>+E29+E30</f>
        <v>0</v>
      </c>
    </row>
    <row r="29" spans="1:5" s="411" customFormat="1" ht="12" customHeight="1" x14ac:dyDescent="0.2">
      <c r="A29" s="363" t="s">
        <v>338</v>
      </c>
      <c r="B29" s="413" t="s">
        <v>339</v>
      </c>
      <c r="C29" s="402"/>
      <c r="D29" s="402"/>
      <c r="E29" s="385"/>
    </row>
    <row r="30" spans="1:5" s="411" customFormat="1" ht="12" customHeight="1" x14ac:dyDescent="0.2">
      <c r="A30" s="363" t="s">
        <v>340</v>
      </c>
      <c r="B30" s="413" t="s">
        <v>341</v>
      </c>
      <c r="C30" s="402"/>
      <c r="D30" s="402"/>
      <c r="E30" s="385"/>
    </row>
    <row r="31" spans="1:5" s="411" customFormat="1" ht="12" customHeight="1" x14ac:dyDescent="0.2">
      <c r="A31" s="363" t="s">
        <v>342</v>
      </c>
      <c r="B31" s="413" t="s">
        <v>343</v>
      </c>
      <c r="C31" s="402"/>
      <c r="D31" s="402"/>
      <c r="E31" s="385"/>
    </row>
    <row r="32" spans="1:5" s="411" customFormat="1" ht="12" customHeight="1" x14ac:dyDescent="0.2">
      <c r="A32" s="363" t="s">
        <v>344</v>
      </c>
      <c r="B32" s="413" t="s">
        <v>345</v>
      </c>
      <c r="C32" s="402"/>
      <c r="D32" s="402"/>
      <c r="E32" s="385"/>
    </row>
    <row r="33" spans="1:5" s="411" customFormat="1" ht="12" customHeight="1" thickBot="1" x14ac:dyDescent="0.25">
      <c r="A33" s="365" t="s">
        <v>346</v>
      </c>
      <c r="B33" s="414" t="s">
        <v>347</v>
      </c>
      <c r="C33" s="404"/>
      <c r="D33" s="404"/>
      <c r="E33" s="387"/>
    </row>
    <row r="34" spans="1:5" s="411" customFormat="1" ht="12" customHeight="1" thickBot="1" x14ac:dyDescent="0.25">
      <c r="A34" s="369" t="s">
        <v>11</v>
      </c>
      <c r="B34" s="370" t="s">
        <v>348</v>
      </c>
      <c r="C34" s="401">
        <f>SUM(C35:C44)</f>
        <v>0</v>
      </c>
      <c r="D34" s="401">
        <f>SUM(D35:D44)</f>
        <v>0</v>
      </c>
      <c r="E34" s="384">
        <f>SUM(E35:E44)</f>
        <v>0</v>
      </c>
    </row>
    <row r="35" spans="1:5" s="411" customFormat="1" ht="12" customHeight="1" x14ac:dyDescent="0.2">
      <c r="A35" s="364" t="s">
        <v>66</v>
      </c>
      <c r="B35" s="412" t="s">
        <v>349</v>
      </c>
      <c r="C35" s="403"/>
      <c r="D35" s="403"/>
      <c r="E35" s="386"/>
    </row>
    <row r="36" spans="1:5" s="411" customFormat="1" ht="12" customHeight="1" x14ac:dyDescent="0.2">
      <c r="A36" s="363" t="s">
        <v>67</v>
      </c>
      <c r="B36" s="413" t="s">
        <v>350</v>
      </c>
      <c r="C36" s="402"/>
      <c r="D36" s="402"/>
      <c r="E36" s="385"/>
    </row>
    <row r="37" spans="1:5" s="411" customFormat="1" ht="12" customHeight="1" x14ac:dyDescent="0.2">
      <c r="A37" s="363" t="s">
        <v>68</v>
      </c>
      <c r="B37" s="413" t="s">
        <v>351</v>
      </c>
      <c r="C37" s="402"/>
      <c r="D37" s="402"/>
      <c r="E37" s="385"/>
    </row>
    <row r="38" spans="1:5" s="411" customFormat="1" ht="12" customHeight="1" x14ac:dyDescent="0.2">
      <c r="A38" s="363" t="s">
        <v>127</v>
      </c>
      <c r="B38" s="413" t="s">
        <v>352</v>
      </c>
      <c r="C38" s="402"/>
      <c r="D38" s="402"/>
      <c r="E38" s="385"/>
    </row>
    <row r="39" spans="1:5" s="411" customFormat="1" ht="12" customHeight="1" x14ac:dyDescent="0.2">
      <c r="A39" s="363" t="s">
        <v>128</v>
      </c>
      <c r="B39" s="413" t="s">
        <v>353</v>
      </c>
      <c r="C39" s="402"/>
      <c r="D39" s="402"/>
      <c r="E39" s="385"/>
    </row>
    <row r="40" spans="1:5" s="411" customFormat="1" ht="12" customHeight="1" x14ac:dyDescent="0.2">
      <c r="A40" s="363" t="s">
        <v>129</v>
      </c>
      <c r="B40" s="413" t="s">
        <v>354</v>
      </c>
      <c r="C40" s="402"/>
      <c r="D40" s="402"/>
      <c r="E40" s="385"/>
    </row>
    <row r="41" spans="1:5" s="411" customFormat="1" ht="12" customHeight="1" x14ac:dyDescent="0.2">
      <c r="A41" s="363" t="s">
        <v>130</v>
      </c>
      <c r="B41" s="413" t="s">
        <v>355</v>
      </c>
      <c r="C41" s="402"/>
      <c r="D41" s="402"/>
      <c r="E41" s="385"/>
    </row>
    <row r="42" spans="1:5" s="411" customFormat="1" ht="12" customHeight="1" x14ac:dyDescent="0.2">
      <c r="A42" s="363" t="s">
        <v>131</v>
      </c>
      <c r="B42" s="413" t="s">
        <v>356</v>
      </c>
      <c r="C42" s="402"/>
      <c r="D42" s="402"/>
      <c r="E42" s="385"/>
    </row>
    <row r="43" spans="1:5" s="411" customFormat="1" ht="12" customHeight="1" x14ac:dyDescent="0.2">
      <c r="A43" s="363" t="s">
        <v>357</v>
      </c>
      <c r="B43" s="413" t="s">
        <v>358</v>
      </c>
      <c r="C43" s="405"/>
      <c r="D43" s="405"/>
      <c r="E43" s="388"/>
    </row>
    <row r="44" spans="1:5" s="411" customFormat="1" ht="12" customHeight="1" thickBot="1" x14ac:dyDescent="0.25">
      <c r="A44" s="365" t="s">
        <v>359</v>
      </c>
      <c r="B44" s="414" t="s">
        <v>360</v>
      </c>
      <c r="C44" s="406"/>
      <c r="D44" s="406"/>
      <c r="E44" s="389"/>
    </row>
    <row r="45" spans="1:5" s="411" customFormat="1" ht="12" customHeight="1" thickBot="1" x14ac:dyDescent="0.25">
      <c r="A45" s="369" t="s">
        <v>12</v>
      </c>
      <c r="B45" s="370" t="s">
        <v>361</v>
      </c>
      <c r="C45" s="401">
        <f>SUM(C46:C50)</f>
        <v>0</v>
      </c>
      <c r="D45" s="401">
        <f>SUM(D46:D50)</f>
        <v>0</v>
      </c>
      <c r="E45" s="384">
        <f>SUM(E46:E50)</f>
        <v>0</v>
      </c>
    </row>
    <row r="46" spans="1:5" s="411" customFormat="1" ht="12" customHeight="1" x14ac:dyDescent="0.2">
      <c r="A46" s="364" t="s">
        <v>69</v>
      </c>
      <c r="B46" s="412" t="s">
        <v>362</v>
      </c>
      <c r="C46" s="424"/>
      <c r="D46" s="424"/>
      <c r="E46" s="390"/>
    </row>
    <row r="47" spans="1:5" s="411" customFormat="1" ht="12" customHeight="1" x14ac:dyDescent="0.2">
      <c r="A47" s="363" t="s">
        <v>70</v>
      </c>
      <c r="B47" s="413" t="s">
        <v>363</v>
      </c>
      <c r="C47" s="405"/>
      <c r="D47" s="405"/>
      <c r="E47" s="388"/>
    </row>
    <row r="48" spans="1:5" s="411" customFormat="1" ht="12" customHeight="1" x14ac:dyDescent="0.2">
      <c r="A48" s="363" t="s">
        <v>364</v>
      </c>
      <c r="B48" s="413" t="s">
        <v>365</v>
      </c>
      <c r="C48" s="405"/>
      <c r="D48" s="405"/>
      <c r="E48" s="388"/>
    </row>
    <row r="49" spans="1:5" s="411" customFormat="1" ht="12" customHeight="1" x14ac:dyDescent="0.2">
      <c r="A49" s="363" t="s">
        <v>366</v>
      </c>
      <c r="B49" s="413" t="s">
        <v>367</v>
      </c>
      <c r="C49" s="405"/>
      <c r="D49" s="405"/>
      <c r="E49" s="388"/>
    </row>
    <row r="50" spans="1:5" s="411" customFormat="1" ht="12" customHeight="1" thickBot="1" x14ac:dyDescent="0.25">
      <c r="A50" s="365" t="s">
        <v>368</v>
      </c>
      <c r="B50" s="414" t="s">
        <v>369</v>
      </c>
      <c r="C50" s="406"/>
      <c r="D50" s="406"/>
      <c r="E50" s="389"/>
    </row>
    <row r="51" spans="1:5" s="411" customFormat="1" ht="17.25" customHeight="1" thickBot="1" x14ac:dyDescent="0.25">
      <c r="A51" s="369" t="s">
        <v>132</v>
      </c>
      <c r="B51" s="370" t="s">
        <v>370</v>
      </c>
      <c r="C51" s="401">
        <f>SUM(C52:C54)</f>
        <v>0</v>
      </c>
      <c r="D51" s="401">
        <f>SUM(D52:D54)</f>
        <v>0</v>
      </c>
      <c r="E51" s="384">
        <f>SUM(E52:E54)</f>
        <v>0</v>
      </c>
    </row>
    <row r="52" spans="1:5" s="411" customFormat="1" ht="12" customHeight="1" x14ac:dyDescent="0.2">
      <c r="A52" s="364" t="s">
        <v>71</v>
      </c>
      <c r="B52" s="412" t="s">
        <v>371</v>
      </c>
      <c r="C52" s="403"/>
      <c r="D52" s="403"/>
      <c r="E52" s="386"/>
    </row>
    <row r="53" spans="1:5" s="411" customFormat="1" ht="12" customHeight="1" x14ac:dyDescent="0.2">
      <c r="A53" s="363" t="s">
        <v>72</v>
      </c>
      <c r="B53" s="413" t="s">
        <v>372</v>
      </c>
      <c r="C53" s="402"/>
      <c r="D53" s="402"/>
      <c r="E53" s="385"/>
    </row>
    <row r="54" spans="1:5" s="411" customFormat="1" ht="12" customHeight="1" x14ac:dyDescent="0.2">
      <c r="A54" s="363" t="s">
        <v>373</v>
      </c>
      <c r="B54" s="413" t="s">
        <v>374</v>
      </c>
      <c r="C54" s="402"/>
      <c r="D54" s="402"/>
      <c r="E54" s="385"/>
    </row>
    <row r="55" spans="1:5" s="411" customFormat="1" ht="12" customHeight="1" thickBot="1" x14ac:dyDescent="0.25">
      <c r="A55" s="365" t="s">
        <v>375</v>
      </c>
      <c r="B55" s="414" t="s">
        <v>376</v>
      </c>
      <c r="C55" s="404"/>
      <c r="D55" s="404"/>
      <c r="E55" s="387"/>
    </row>
    <row r="56" spans="1:5" s="411" customFormat="1" ht="12" customHeight="1" thickBot="1" x14ac:dyDescent="0.25">
      <c r="A56" s="369" t="s">
        <v>14</v>
      </c>
      <c r="B56" s="391" t="s">
        <v>377</v>
      </c>
      <c r="C56" s="401">
        <f>SUM(C57:C59)</f>
        <v>0</v>
      </c>
      <c r="D56" s="401">
        <f>SUM(D57:D59)</f>
        <v>0</v>
      </c>
      <c r="E56" s="384">
        <f>SUM(E57:E59)</f>
        <v>0</v>
      </c>
    </row>
    <row r="57" spans="1:5" s="411" customFormat="1" ht="12" customHeight="1" x14ac:dyDescent="0.2">
      <c r="A57" s="364" t="s">
        <v>133</v>
      </c>
      <c r="B57" s="412" t="s">
        <v>378</v>
      </c>
      <c r="C57" s="405"/>
      <c r="D57" s="405"/>
      <c r="E57" s="388"/>
    </row>
    <row r="58" spans="1:5" s="411" customFormat="1" ht="12" customHeight="1" x14ac:dyDescent="0.2">
      <c r="A58" s="363" t="s">
        <v>134</v>
      </c>
      <c r="B58" s="413" t="s">
        <v>379</v>
      </c>
      <c r="C58" s="405"/>
      <c r="D58" s="405"/>
      <c r="E58" s="388"/>
    </row>
    <row r="59" spans="1:5" s="411" customFormat="1" ht="12" customHeight="1" x14ac:dyDescent="0.2">
      <c r="A59" s="363" t="s">
        <v>163</v>
      </c>
      <c r="B59" s="413" t="s">
        <v>380</v>
      </c>
      <c r="C59" s="405"/>
      <c r="D59" s="405"/>
      <c r="E59" s="388"/>
    </row>
    <row r="60" spans="1:5" s="411" customFormat="1" ht="12" customHeight="1" thickBot="1" x14ac:dyDescent="0.25">
      <c r="A60" s="365" t="s">
        <v>381</v>
      </c>
      <c r="B60" s="414" t="s">
        <v>382</v>
      </c>
      <c r="C60" s="405"/>
      <c r="D60" s="405"/>
      <c r="E60" s="388"/>
    </row>
    <row r="61" spans="1:5" s="411" customFormat="1" ht="12" customHeight="1" thickBot="1" x14ac:dyDescent="0.25">
      <c r="A61" s="369" t="s">
        <v>15</v>
      </c>
      <c r="B61" s="370" t="s">
        <v>383</v>
      </c>
      <c r="C61" s="407">
        <f>+C6+C13+C20+C27+C34+C45+C51+C56</f>
        <v>0</v>
      </c>
      <c r="D61" s="407">
        <f>+D6+D13+D20+D27+D34+D45+D51+D56</f>
        <v>0</v>
      </c>
      <c r="E61" s="420">
        <f>+E6+E13+E20+E27+E34+E45+E51+E56</f>
        <v>0</v>
      </c>
    </row>
    <row r="62" spans="1:5" s="411" customFormat="1" ht="12" customHeight="1" thickBot="1" x14ac:dyDescent="0.25">
      <c r="A62" s="425" t="s">
        <v>384</v>
      </c>
      <c r="B62" s="391" t="s">
        <v>385</v>
      </c>
      <c r="C62" s="401">
        <f>+C63+C64+C65</f>
        <v>0</v>
      </c>
      <c r="D62" s="401">
        <f>+D63+D64+D65</f>
        <v>0</v>
      </c>
      <c r="E62" s="384">
        <f>+E63+E64+E65</f>
        <v>0</v>
      </c>
    </row>
    <row r="63" spans="1:5" s="411" customFormat="1" ht="12" customHeight="1" x14ac:dyDescent="0.2">
      <c r="A63" s="364" t="s">
        <v>386</v>
      </c>
      <c r="B63" s="412" t="s">
        <v>387</v>
      </c>
      <c r="C63" s="405"/>
      <c r="D63" s="405"/>
      <c r="E63" s="388"/>
    </row>
    <row r="64" spans="1:5" s="411" customFormat="1" ht="12" customHeight="1" x14ac:dyDescent="0.2">
      <c r="A64" s="363" t="s">
        <v>388</v>
      </c>
      <c r="B64" s="413" t="s">
        <v>389</v>
      </c>
      <c r="C64" s="405"/>
      <c r="D64" s="405"/>
      <c r="E64" s="388"/>
    </row>
    <row r="65" spans="1:5" s="411" customFormat="1" ht="12" customHeight="1" thickBot="1" x14ac:dyDescent="0.25">
      <c r="A65" s="365" t="s">
        <v>390</v>
      </c>
      <c r="B65" s="349" t="s">
        <v>435</v>
      </c>
      <c r="C65" s="405"/>
      <c r="D65" s="405"/>
      <c r="E65" s="388"/>
    </row>
    <row r="66" spans="1:5" s="411" customFormat="1" ht="12" customHeight="1" thickBot="1" x14ac:dyDescent="0.25">
      <c r="A66" s="425" t="s">
        <v>392</v>
      </c>
      <c r="B66" s="391" t="s">
        <v>393</v>
      </c>
      <c r="C66" s="401">
        <f>+C67+C68+C69+C70</f>
        <v>0</v>
      </c>
      <c r="D66" s="401">
        <f>+D67+D68+D69+D70</f>
        <v>0</v>
      </c>
      <c r="E66" s="384">
        <f>+E67+E68+E69+E70</f>
        <v>0</v>
      </c>
    </row>
    <row r="67" spans="1:5" s="411" customFormat="1" ht="13.5" customHeight="1" x14ac:dyDescent="0.2">
      <c r="A67" s="364" t="s">
        <v>110</v>
      </c>
      <c r="B67" s="412" t="s">
        <v>394</v>
      </c>
      <c r="C67" s="405"/>
      <c r="D67" s="405"/>
      <c r="E67" s="388"/>
    </row>
    <row r="68" spans="1:5" s="411" customFormat="1" ht="12" customHeight="1" x14ac:dyDescent="0.2">
      <c r="A68" s="363" t="s">
        <v>111</v>
      </c>
      <c r="B68" s="413" t="s">
        <v>395</v>
      </c>
      <c r="C68" s="405"/>
      <c r="D68" s="405"/>
      <c r="E68" s="388"/>
    </row>
    <row r="69" spans="1:5" s="411" customFormat="1" ht="12" customHeight="1" x14ac:dyDescent="0.2">
      <c r="A69" s="363" t="s">
        <v>396</v>
      </c>
      <c r="B69" s="413" t="s">
        <v>397</v>
      </c>
      <c r="C69" s="405"/>
      <c r="D69" s="405"/>
      <c r="E69" s="388"/>
    </row>
    <row r="70" spans="1:5" s="411" customFormat="1" ht="12" customHeight="1" thickBot="1" x14ac:dyDescent="0.25">
      <c r="A70" s="365" t="s">
        <v>398</v>
      </c>
      <c r="B70" s="414" t="s">
        <v>399</v>
      </c>
      <c r="C70" s="405"/>
      <c r="D70" s="405"/>
      <c r="E70" s="388"/>
    </row>
    <row r="71" spans="1:5" s="411" customFormat="1" ht="12" customHeight="1" thickBot="1" x14ac:dyDescent="0.25">
      <c r="A71" s="425" t="s">
        <v>400</v>
      </c>
      <c r="B71" s="391" t="s">
        <v>401</v>
      </c>
      <c r="C71" s="401">
        <f>+C72+C73</f>
        <v>0</v>
      </c>
      <c r="D71" s="401">
        <f>+D72+D73</f>
        <v>0</v>
      </c>
      <c r="E71" s="384">
        <f>+E72+E73</f>
        <v>0</v>
      </c>
    </row>
    <row r="72" spans="1:5" s="411" customFormat="1" ht="12" customHeight="1" x14ac:dyDescent="0.2">
      <c r="A72" s="364" t="s">
        <v>402</v>
      </c>
      <c r="B72" s="412" t="s">
        <v>403</v>
      </c>
      <c r="C72" s="405"/>
      <c r="D72" s="405"/>
      <c r="E72" s="388"/>
    </row>
    <row r="73" spans="1:5" s="411" customFormat="1" ht="12" customHeight="1" thickBot="1" x14ac:dyDescent="0.25">
      <c r="A73" s="365" t="s">
        <v>404</v>
      </c>
      <c r="B73" s="414" t="s">
        <v>405</v>
      </c>
      <c r="C73" s="405"/>
      <c r="D73" s="405"/>
      <c r="E73" s="388"/>
    </row>
    <row r="74" spans="1:5" s="411" customFormat="1" ht="12" customHeight="1" thickBot="1" x14ac:dyDescent="0.25">
      <c r="A74" s="425" t="s">
        <v>406</v>
      </c>
      <c r="B74" s="391" t="s">
        <v>407</v>
      </c>
      <c r="C74" s="401">
        <f>+C75+C76+C77</f>
        <v>0</v>
      </c>
      <c r="D74" s="401">
        <f>+D75+D76+D77</f>
        <v>0</v>
      </c>
      <c r="E74" s="384">
        <f>+E75+E76+E77</f>
        <v>0</v>
      </c>
    </row>
    <row r="75" spans="1:5" s="411" customFormat="1" ht="12" customHeight="1" x14ac:dyDescent="0.2">
      <c r="A75" s="364" t="s">
        <v>408</v>
      </c>
      <c r="B75" s="412" t="s">
        <v>409</v>
      </c>
      <c r="C75" s="405"/>
      <c r="D75" s="405"/>
      <c r="E75" s="388"/>
    </row>
    <row r="76" spans="1:5" s="411" customFormat="1" ht="12" customHeight="1" x14ac:dyDescent="0.2">
      <c r="A76" s="363" t="s">
        <v>410</v>
      </c>
      <c r="B76" s="413" t="s">
        <v>411</v>
      </c>
      <c r="C76" s="405"/>
      <c r="D76" s="405"/>
      <c r="E76" s="388"/>
    </row>
    <row r="77" spans="1:5" s="411" customFormat="1" ht="12" customHeight="1" thickBot="1" x14ac:dyDescent="0.25">
      <c r="A77" s="365" t="s">
        <v>412</v>
      </c>
      <c r="B77" s="393" t="s">
        <v>413</v>
      </c>
      <c r="C77" s="405"/>
      <c r="D77" s="405"/>
      <c r="E77" s="388"/>
    </row>
    <row r="78" spans="1:5" s="411" customFormat="1" ht="12" customHeight="1" thickBot="1" x14ac:dyDescent="0.25">
      <c r="A78" s="425" t="s">
        <v>414</v>
      </c>
      <c r="B78" s="391" t="s">
        <v>415</v>
      </c>
      <c r="C78" s="401">
        <f>+C79+C80+C81+C82</f>
        <v>0</v>
      </c>
      <c r="D78" s="401">
        <f>+D79+D80+D81+D82</f>
        <v>0</v>
      </c>
      <c r="E78" s="384">
        <f>+E79+E80+E81+E82</f>
        <v>0</v>
      </c>
    </row>
    <row r="79" spans="1:5" s="411" customFormat="1" ht="12" customHeight="1" x14ac:dyDescent="0.2">
      <c r="A79" s="415" t="s">
        <v>416</v>
      </c>
      <c r="B79" s="412" t="s">
        <v>417</v>
      </c>
      <c r="C79" s="405"/>
      <c r="D79" s="405"/>
      <c r="E79" s="388"/>
    </row>
    <row r="80" spans="1:5" s="411" customFormat="1" ht="12" customHeight="1" x14ac:dyDescent="0.2">
      <c r="A80" s="416" t="s">
        <v>418</v>
      </c>
      <c r="B80" s="413" t="s">
        <v>419</v>
      </c>
      <c r="C80" s="405"/>
      <c r="D80" s="405"/>
      <c r="E80" s="388"/>
    </row>
    <row r="81" spans="1:5" s="411" customFormat="1" ht="12" customHeight="1" x14ac:dyDescent="0.2">
      <c r="A81" s="416" t="s">
        <v>420</v>
      </c>
      <c r="B81" s="413" t="s">
        <v>421</v>
      </c>
      <c r="C81" s="405"/>
      <c r="D81" s="405"/>
      <c r="E81" s="388"/>
    </row>
    <row r="82" spans="1:5" s="411" customFormat="1" ht="12" customHeight="1" thickBot="1" x14ac:dyDescent="0.25">
      <c r="A82" s="426" t="s">
        <v>422</v>
      </c>
      <c r="B82" s="393" t="s">
        <v>423</v>
      </c>
      <c r="C82" s="405"/>
      <c r="D82" s="405"/>
      <c r="E82" s="388"/>
    </row>
    <row r="83" spans="1:5" s="411" customFormat="1" ht="12" customHeight="1" thickBot="1" x14ac:dyDescent="0.25">
      <c r="A83" s="425" t="s">
        <v>424</v>
      </c>
      <c r="B83" s="391" t="s">
        <v>425</v>
      </c>
      <c r="C83" s="428"/>
      <c r="D83" s="428"/>
      <c r="E83" s="429"/>
    </row>
    <row r="84" spans="1:5" s="411" customFormat="1" ht="12" customHeight="1" thickBot="1" x14ac:dyDescent="0.25">
      <c r="A84" s="425" t="s">
        <v>426</v>
      </c>
      <c r="B84" s="347" t="s">
        <v>427</v>
      </c>
      <c r="C84" s="407">
        <f>+C62+C66+C71+C74+C78+C83</f>
        <v>0</v>
      </c>
      <c r="D84" s="407">
        <f>+D62+D66+D71+D74+D78+D83</f>
        <v>0</v>
      </c>
      <c r="E84" s="420">
        <f>+E62+E66+E71+E74+E78+E83</f>
        <v>0</v>
      </c>
    </row>
    <row r="85" spans="1:5" s="411" customFormat="1" ht="12" customHeight="1" thickBot="1" x14ac:dyDescent="0.25">
      <c r="A85" s="427" t="s">
        <v>428</v>
      </c>
      <c r="B85" s="350" t="s">
        <v>429</v>
      </c>
      <c r="C85" s="407">
        <f>+C61+C84</f>
        <v>0</v>
      </c>
      <c r="D85" s="407">
        <f>+D61+D84</f>
        <v>0</v>
      </c>
      <c r="E85" s="420">
        <f>+E61+E84</f>
        <v>0</v>
      </c>
    </row>
    <row r="86" spans="1:5" s="411" customFormat="1" ht="12" customHeight="1" x14ac:dyDescent="0.2">
      <c r="A86" s="345"/>
      <c r="B86" s="345"/>
      <c r="C86" s="346"/>
      <c r="D86" s="346"/>
      <c r="E86" s="346"/>
    </row>
    <row r="87" spans="1:5" ht="16.5" customHeight="1" x14ac:dyDescent="0.25">
      <c r="A87" s="722" t="s">
        <v>36</v>
      </c>
      <c r="B87" s="722"/>
      <c r="C87" s="722"/>
      <c r="D87" s="722"/>
      <c r="E87" s="722"/>
    </row>
    <row r="88" spans="1:5" s="417" customFormat="1" ht="16.5" customHeight="1" thickBot="1" x14ac:dyDescent="0.3">
      <c r="A88" s="45" t="s">
        <v>114</v>
      </c>
      <c r="B88" s="45"/>
      <c r="C88" s="378"/>
      <c r="D88" s="378"/>
      <c r="E88" s="378" t="s">
        <v>162</v>
      </c>
    </row>
    <row r="89" spans="1:5" s="417" customFormat="1" ht="16.5" customHeight="1" x14ac:dyDescent="0.25">
      <c r="A89" s="723" t="s">
        <v>61</v>
      </c>
      <c r="B89" s="725" t="s">
        <v>183</v>
      </c>
      <c r="C89" s="727" t="str">
        <f>+C3</f>
        <v>2020. évi</v>
      </c>
      <c r="D89" s="727"/>
      <c r="E89" s="728"/>
    </row>
    <row r="90" spans="1:5" ht="38.1" customHeight="1" thickBot="1" x14ac:dyDescent="0.3">
      <c r="A90" s="724"/>
      <c r="B90" s="726"/>
      <c r="C90" s="46" t="s">
        <v>184</v>
      </c>
      <c r="D90" s="46" t="s">
        <v>189</v>
      </c>
      <c r="E90" s="47" t="s">
        <v>190</v>
      </c>
    </row>
    <row r="91" spans="1:5" s="410" customFormat="1" ht="12" customHeight="1" thickBot="1" x14ac:dyDescent="0.25">
      <c r="A91" s="374" t="s">
        <v>430</v>
      </c>
      <c r="B91" s="375" t="s">
        <v>431</v>
      </c>
      <c r="C91" s="375" t="s">
        <v>432</v>
      </c>
      <c r="D91" s="375" t="s">
        <v>433</v>
      </c>
      <c r="E91" s="376" t="s">
        <v>434</v>
      </c>
    </row>
    <row r="92" spans="1:5" ht="12" customHeight="1" thickBot="1" x14ac:dyDescent="0.3">
      <c r="A92" s="371" t="s">
        <v>7</v>
      </c>
      <c r="B92" s="373" t="s">
        <v>436</v>
      </c>
      <c r="C92" s="400">
        <f>SUM(C93:C97)</f>
        <v>0</v>
      </c>
      <c r="D92" s="400">
        <f>SUM(D93:D97)</f>
        <v>0</v>
      </c>
      <c r="E92" s="355">
        <f>SUM(E93:E97)</f>
        <v>0</v>
      </c>
    </row>
    <row r="93" spans="1:5" ht="12" customHeight="1" x14ac:dyDescent="0.25">
      <c r="A93" s="366" t="s">
        <v>73</v>
      </c>
      <c r="B93" s="359" t="s">
        <v>37</v>
      </c>
      <c r="C93" s="97"/>
      <c r="D93" s="97"/>
      <c r="E93" s="354"/>
    </row>
    <row r="94" spans="1:5" ht="12" customHeight="1" x14ac:dyDescent="0.25">
      <c r="A94" s="363" t="s">
        <v>74</v>
      </c>
      <c r="B94" s="357" t="s">
        <v>135</v>
      </c>
      <c r="C94" s="402"/>
      <c r="D94" s="402"/>
      <c r="E94" s="385"/>
    </row>
    <row r="95" spans="1:5" ht="12" customHeight="1" x14ac:dyDescent="0.25">
      <c r="A95" s="363" t="s">
        <v>75</v>
      </c>
      <c r="B95" s="357" t="s">
        <v>102</v>
      </c>
      <c r="C95" s="404"/>
      <c r="D95" s="404"/>
      <c r="E95" s="387"/>
    </row>
    <row r="96" spans="1:5" ht="12" customHeight="1" x14ac:dyDescent="0.25">
      <c r="A96" s="363" t="s">
        <v>76</v>
      </c>
      <c r="B96" s="360" t="s">
        <v>136</v>
      </c>
      <c r="C96" s="404"/>
      <c r="D96" s="404"/>
      <c r="E96" s="387"/>
    </row>
    <row r="97" spans="1:5" ht="12" customHeight="1" x14ac:dyDescent="0.25">
      <c r="A97" s="363" t="s">
        <v>85</v>
      </c>
      <c r="B97" s="368" t="s">
        <v>137</v>
      </c>
      <c r="C97" s="404"/>
      <c r="D97" s="404"/>
      <c r="E97" s="387"/>
    </row>
    <row r="98" spans="1:5" ht="12" customHeight="1" x14ac:dyDescent="0.25">
      <c r="A98" s="363" t="s">
        <v>77</v>
      </c>
      <c r="B98" s="357" t="s">
        <v>437</v>
      </c>
      <c r="C98" s="404"/>
      <c r="D98" s="404"/>
      <c r="E98" s="387"/>
    </row>
    <row r="99" spans="1:5" ht="12" customHeight="1" x14ac:dyDescent="0.25">
      <c r="A99" s="363" t="s">
        <v>78</v>
      </c>
      <c r="B99" s="380" t="s">
        <v>438</v>
      </c>
      <c r="C99" s="404"/>
      <c r="D99" s="404"/>
      <c r="E99" s="387"/>
    </row>
    <row r="100" spans="1:5" ht="12" customHeight="1" x14ac:dyDescent="0.25">
      <c r="A100" s="363" t="s">
        <v>86</v>
      </c>
      <c r="B100" s="381" t="s">
        <v>439</v>
      </c>
      <c r="C100" s="404"/>
      <c r="D100" s="404"/>
      <c r="E100" s="387"/>
    </row>
    <row r="101" spans="1:5" ht="12" customHeight="1" x14ac:dyDescent="0.25">
      <c r="A101" s="363" t="s">
        <v>87</v>
      </c>
      <c r="B101" s="381" t="s">
        <v>440</v>
      </c>
      <c r="C101" s="404"/>
      <c r="D101" s="404"/>
      <c r="E101" s="387"/>
    </row>
    <row r="102" spans="1:5" ht="12" customHeight="1" x14ac:dyDescent="0.25">
      <c r="A102" s="363" t="s">
        <v>88</v>
      </c>
      <c r="B102" s="380" t="s">
        <v>441</v>
      </c>
      <c r="C102" s="404"/>
      <c r="D102" s="404"/>
      <c r="E102" s="387"/>
    </row>
    <row r="103" spans="1:5" ht="12" customHeight="1" x14ac:dyDescent="0.25">
      <c r="A103" s="363" t="s">
        <v>89</v>
      </c>
      <c r="B103" s="380" t="s">
        <v>442</v>
      </c>
      <c r="C103" s="404"/>
      <c r="D103" s="404"/>
      <c r="E103" s="387"/>
    </row>
    <row r="104" spans="1:5" ht="12" customHeight="1" x14ac:dyDescent="0.25">
      <c r="A104" s="363" t="s">
        <v>91</v>
      </c>
      <c r="B104" s="381" t="s">
        <v>443</v>
      </c>
      <c r="C104" s="404"/>
      <c r="D104" s="404"/>
      <c r="E104" s="387"/>
    </row>
    <row r="105" spans="1:5" ht="12" customHeight="1" x14ac:dyDescent="0.25">
      <c r="A105" s="362" t="s">
        <v>138</v>
      </c>
      <c r="B105" s="382" t="s">
        <v>444</v>
      </c>
      <c r="C105" s="404"/>
      <c r="D105" s="404"/>
      <c r="E105" s="387"/>
    </row>
    <row r="106" spans="1:5" ht="12" customHeight="1" x14ac:dyDescent="0.25">
      <c r="A106" s="363" t="s">
        <v>445</v>
      </c>
      <c r="B106" s="382" t="s">
        <v>446</v>
      </c>
      <c r="C106" s="404"/>
      <c r="D106" s="404"/>
      <c r="E106" s="387"/>
    </row>
    <row r="107" spans="1:5" ht="12" customHeight="1" thickBot="1" x14ac:dyDescent="0.3">
      <c r="A107" s="367" t="s">
        <v>447</v>
      </c>
      <c r="B107" s="383" t="s">
        <v>448</v>
      </c>
      <c r="C107" s="98"/>
      <c r="D107" s="98"/>
      <c r="E107" s="348"/>
    </row>
    <row r="108" spans="1:5" ht="12" customHeight="1" thickBot="1" x14ac:dyDescent="0.3">
      <c r="A108" s="369" t="s">
        <v>8</v>
      </c>
      <c r="B108" s="372" t="s">
        <v>449</v>
      </c>
      <c r="C108" s="401">
        <f>+C109+C111+C113</f>
        <v>0</v>
      </c>
      <c r="D108" s="401">
        <f>+D109+D111+D113</f>
        <v>0</v>
      </c>
      <c r="E108" s="384">
        <f>+E109+E111+E113</f>
        <v>0</v>
      </c>
    </row>
    <row r="109" spans="1:5" ht="12" customHeight="1" x14ac:dyDescent="0.25">
      <c r="A109" s="364" t="s">
        <v>79</v>
      </c>
      <c r="B109" s="357" t="s">
        <v>161</v>
      </c>
      <c r="C109" s="403"/>
      <c r="D109" s="403"/>
      <c r="E109" s="386"/>
    </row>
    <row r="110" spans="1:5" ht="12" customHeight="1" x14ac:dyDescent="0.25">
      <c r="A110" s="364" t="s">
        <v>80</v>
      </c>
      <c r="B110" s="361" t="s">
        <v>450</v>
      </c>
      <c r="C110" s="403"/>
      <c r="D110" s="403"/>
      <c r="E110" s="386"/>
    </row>
    <row r="111" spans="1:5" x14ac:dyDescent="0.25">
      <c r="A111" s="364" t="s">
        <v>81</v>
      </c>
      <c r="B111" s="361" t="s">
        <v>139</v>
      </c>
      <c r="C111" s="402"/>
      <c r="D111" s="402"/>
      <c r="E111" s="385"/>
    </row>
    <row r="112" spans="1:5" ht="12" customHeight="1" x14ac:dyDescent="0.25">
      <c r="A112" s="364" t="s">
        <v>82</v>
      </c>
      <c r="B112" s="361" t="s">
        <v>451</v>
      </c>
      <c r="C112" s="402"/>
      <c r="D112" s="402"/>
      <c r="E112" s="385"/>
    </row>
    <row r="113" spans="1:5" ht="12" customHeight="1" x14ac:dyDescent="0.25">
      <c r="A113" s="364" t="s">
        <v>83</v>
      </c>
      <c r="B113" s="393" t="s">
        <v>164</v>
      </c>
      <c r="C113" s="402"/>
      <c r="D113" s="402"/>
      <c r="E113" s="385"/>
    </row>
    <row r="114" spans="1:5" ht="21.75" customHeight="1" x14ac:dyDescent="0.25">
      <c r="A114" s="364" t="s">
        <v>90</v>
      </c>
      <c r="B114" s="392" t="s">
        <v>452</v>
      </c>
      <c r="C114" s="402"/>
      <c r="D114" s="402"/>
      <c r="E114" s="385"/>
    </row>
    <row r="115" spans="1:5" ht="24" customHeight="1" x14ac:dyDescent="0.25">
      <c r="A115" s="364" t="s">
        <v>92</v>
      </c>
      <c r="B115" s="408" t="s">
        <v>453</v>
      </c>
      <c r="C115" s="402"/>
      <c r="D115" s="402"/>
      <c r="E115" s="385"/>
    </row>
    <row r="116" spans="1:5" ht="12" customHeight="1" x14ac:dyDescent="0.25">
      <c r="A116" s="364" t="s">
        <v>140</v>
      </c>
      <c r="B116" s="381" t="s">
        <v>440</v>
      </c>
      <c r="C116" s="402"/>
      <c r="D116" s="402"/>
      <c r="E116" s="385"/>
    </row>
    <row r="117" spans="1:5" ht="12" customHeight="1" x14ac:dyDescent="0.25">
      <c r="A117" s="364" t="s">
        <v>141</v>
      </c>
      <c r="B117" s="381" t="s">
        <v>454</v>
      </c>
      <c r="C117" s="402"/>
      <c r="D117" s="402"/>
      <c r="E117" s="385"/>
    </row>
    <row r="118" spans="1:5" ht="12" customHeight="1" x14ac:dyDescent="0.25">
      <c r="A118" s="364" t="s">
        <v>142</v>
      </c>
      <c r="B118" s="381" t="s">
        <v>455</v>
      </c>
      <c r="C118" s="402"/>
      <c r="D118" s="402"/>
      <c r="E118" s="385"/>
    </row>
    <row r="119" spans="1:5" s="430" customFormat="1" ht="12" customHeight="1" x14ac:dyDescent="0.2">
      <c r="A119" s="364" t="s">
        <v>456</v>
      </c>
      <c r="B119" s="381" t="s">
        <v>443</v>
      </c>
      <c r="C119" s="402"/>
      <c r="D119" s="402"/>
      <c r="E119" s="385"/>
    </row>
    <row r="120" spans="1:5" ht="12" customHeight="1" x14ac:dyDescent="0.25">
      <c r="A120" s="364" t="s">
        <v>457</v>
      </c>
      <c r="B120" s="381" t="s">
        <v>458</v>
      </c>
      <c r="C120" s="402"/>
      <c r="D120" s="402"/>
      <c r="E120" s="385"/>
    </row>
    <row r="121" spans="1:5" ht="12" customHeight="1" thickBot="1" x14ac:dyDescent="0.3">
      <c r="A121" s="362" t="s">
        <v>459</v>
      </c>
      <c r="B121" s="381" t="s">
        <v>460</v>
      </c>
      <c r="C121" s="404"/>
      <c r="D121" s="404"/>
      <c r="E121" s="387"/>
    </row>
    <row r="122" spans="1:5" ht="12" customHeight="1" thickBot="1" x14ac:dyDescent="0.3">
      <c r="A122" s="369" t="s">
        <v>9</v>
      </c>
      <c r="B122" s="377" t="s">
        <v>461</v>
      </c>
      <c r="C122" s="401">
        <f>+C123+C124</f>
        <v>0</v>
      </c>
      <c r="D122" s="401">
        <f>+D123+D124</f>
        <v>0</v>
      </c>
      <c r="E122" s="384">
        <f>+E123+E124</f>
        <v>0</v>
      </c>
    </row>
    <row r="123" spans="1:5" ht="12" customHeight="1" x14ac:dyDescent="0.25">
      <c r="A123" s="364" t="s">
        <v>62</v>
      </c>
      <c r="B123" s="358" t="s">
        <v>47</v>
      </c>
      <c r="C123" s="403"/>
      <c r="D123" s="403"/>
      <c r="E123" s="386"/>
    </row>
    <row r="124" spans="1:5" ht="12" customHeight="1" thickBot="1" x14ac:dyDescent="0.3">
      <c r="A124" s="365" t="s">
        <v>63</v>
      </c>
      <c r="B124" s="361" t="s">
        <v>48</v>
      </c>
      <c r="C124" s="404"/>
      <c r="D124" s="404"/>
      <c r="E124" s="387"/>
    </row>
    <row r="125" spans="1:5" ht="12" customHeight="1" thickBot="1" x14ac:dyDescent="0.3">
      <c r="A125" s="369" t="s">
        <v>10</v>
      </c>
      <c r="B125" s="377" t="s">
        <v>462</v>
      </c>
      <c r="C125" s="401">
        <f>+C92+C108+C122</f>
        <v>0</v>
      </c>
      <c r="D125" s="401">
        <f>+D92+D108+D122</f>
        <v>0</v>
      </c>
      <c r="E125" s="384">
        <f>+E92+E108+E122</f>
        <v>0</v>
      </c>
    </row>
    <row r="126" spans="1:5" ht="12" customHeight="1" thickBot="1" x14ac:dyDescent="0.3">
      <c r="A126" s="369" t="s">
        <v>11</v>
      </c>
      <c r="B126" s="377" t="s">
        <v>463</v>
      </c>
      <c r="C126" s="401">
        <f>+C127+C128+C129</f>
        <v>0</v>
      </c>
      <c r="D126" s="401">
        <f>+D127+D128+D129</f>
        <v>0</v>
      </c>
      <c r="E126" s="384">
        <f>+E127+E128+E129</f>
        <v>0</v>
      </c>
    </row>
    <row r="127" spans="1:5" ht="12" customHeight="1" x14ac:dyDescent="0.25">
      <c r="A127" s="364" t="s">
        <v>66</v>
      </c>
      <c r="B127" s="358" t="s">
        <v>464</v>
      </c>
      <c r="C127" s="402"/>
      <c r="D127" s="402"/>
      <c r="E127" s="385"/>
    </row>
    <row r="128" spans="1:5" ht="12" customHeight="1" x14ac:dyDescent="0.25">
      <c r="A128" s="364" t="s">
        <v>67</v>
      </c>
      <c r="B128" s="358" t="s">
        <v>465</v>
      </c>
      <c r="C128" s="402"/>
      <c r="D128" s="402"/>
      <c r="E128" s="385"/>
    </row>
    <row r="129" spans="1:9" ht="12" customHeight="1" thickBot="1" x14ac:dyDescent="0.3">
      <c r="A129" s="362" t="s">
        <v>68</v>
      </c>
      <c r="B129" s="356" t="s">
        <v>466</v>
      </c>
      <c r="C129" s="402"/>
      <c r="D129" s="402"/>
      <c r="E129" s="385"/>
    </row>
    <row r="130" spans="1:9" ht="12" customHeight="1" thickBot="1" x14ac:dyDescent="0.3">
      <c r="A130" s="369" t="s">
        <v>12</v>
      </c>
      <c r="B130" s="377" t="s">
        <v>467</v>
      </c>
      <c r="C130" s="401">
        <f>+C131+C132+C134+C133</f>
        <v>0</v>
      </c>
      <c r="D130" s="401">
        <f>+D131+D132+D134+D133</f>
        <v>0</v>
      </c>
      <c r="E130" s="384">
        <f>+E131+E132+E134+E133</f>
        <v>0</v>
      </c>
    </row>
    <row r="131" spans="1:9" ht="12" customHeight="1" x14ac:dyDescent="0.25">
      <c r="A131" s="364" t="s">
        <v>69</v>
      </c>
      <c r="B131" s="358" t="s">
        <v>468</v>
      </c>
      <c r="C131" s="402"/>
      <c r="D131" s="402"/>
      <c r="E131" s="385"/>
    </row>
    <row r="132" spans="1:9" ht="12" customHeight="1" x14ac:dyDescent="0.25">
      <c r="A132" s="364" t="s">
        <v>70</v>
      </c>
      <c r="B132" s="358" t="s">
        <v>469</v>
      </c>
      <c r="C132" s="402"/>
      <c r="D132" s="402"/>
      <c r="E132" s="385"/>
    </row>
    <row r="133" spans="1:9" ht="12" customHeight="1" x14ac:dyDescent="0.25">
      <c r="A133" s="364" t="s">
        <v>364</v>
      </c>
      <c r="B133" s="358" t="s">
        <v>470</v>
      </c>
      <c r="C133" s="402"/>
      <c r="D133" s="402"/>
      <c r="E133" s="385"/>
    </row>
    <row r="134" spans="1:9" ht="12" customHeight="1" thickBot="1" x14ac:dyDescent="0.3">
      <c r="A134" s="362" t="s">
        <v>366</v>
      </c>
      <c r="B134" s="356" t="s">
        <v>471</v>
      </c>
      <c r="C134" s="402"/>
      <c r="D134" s="402"/>
      <c r="E134" s="385"/>
    </row>
    <row r="135" spans="1:9" ht="12" customHeight="1" thickBot="1" x14ac:dyDescent="0.3">
      <c r="A135" s="369" t="s">
        <v>13</v>
      </c>
      <c r="B135" s="377" t="s">
        <v>472</v>
      </c>
      <c r="C135" s="407">
        <f>+C136+C137+C138+C139</f>
        <v>0</v>
      </c>
      <c r="D135" s="407">
        <f>+D136+D137+D138+D139</f>
        <v>0</v>
      </c>
      <c r="E135" s="420">
        <f>+E136+E137+E138+E139</f>
        <v>0</v>
      </c>
    </row>
    <row r="136" spans="1:9" ht="12" customHeight="1" x14ac:dyDescent="0.25">
      <c r="A136" s="364" t="s">
        <v>71</v>
      </c>
      <c r="B136" s="358" t="s">
        <v>473</v>
      </c>
      <c r="C136" s="402"/>
      <c r="D136" s="402"/>
      <c r="E136" s="385"/>
    </row>
    <row r="137" spans="1:9" ht="12" customHeight="1" x14ac:dyDescent="0.25">
      <c r="A137" s="364" t="s">
        <v>72</v>
      </c>
      <c r="B137" s="358" t="s">
        <v>474</v>
      </c>
      <c r="C137" s="402"/>
      <c r="D137" s="402"/>
      <c r="E137" s="385"/>
    </row>
    <row r="138" spans="1:9" ht="12" customHeight="1" x14ac:dyDescent="0.25">
      <c r="A138" s="364" t="s">
        <v>373</v>
      </c>
      <c r="B138" s="358" t="s">
        <v>475</v>
      </c>
      <c r="C138" s="402"/>
      <c r="D138" s="402"/>
      <c r="E138" s="385"/>
    </row>
    <row r="139" spans="1:9" ht="12" customHeight="1" thickBot="1" x14ac:dyDescent="0.3">
      <c r="A139" s="362" t="s">
        <v>375</v>
      </c>
      <c r="B139" s="356" t="s">
        <v>476</v>
      </c>
      <c r="C139" s="402"/>
      <c r="D139" s="402"/>
      <c r="E139" s="385"/>
    </row>
    <row r="140" spans="1:9" ht="15" customHeight="1" thickBot="1" x14ac:dyDescent="0.3">
      <c r="A140" s="369" t="s">
        <v>14</v>
      </c>
      <c r="B140" s="377" t="s">
        <v>477</v>
      </c>
      <c r="C140" s="99">
        <f>+C141+C142+C143+C144</f>
        <v>0</v>
      </c>
      <c r="D140" s="99">
        <f>+D141+D142+D143+D144</f>
        <v>0</v>
      </c>
      <c r="E140" s="353">
        <f>+E141+E142+E143+E144</f>
        <v>0</v>
      </c>
      <c r="F140" s="418"/>
      <c r="G140" s="419"/>
      <c r="H140" s="419"/>
      <c r="I140" s="419"/>
    </row>
    <row r="141" spans="1:9" s="411" customFormat="1" ht="12.95" customHeight="1" x14ac:dyDescent="0.2">
      <c r="A141" s="364" t="s">
        <v>133</v>
      </c>
      <c r="B141" s="358" t="s">
        <v>478</v>
      </c>
      <c r="C141" s="402"/>
      <c r="D141" s="402"/>
      <c r="E141" s="385"/>
    </row>
    <row r="142" spans="1:9" ht="12.75" customHeight="1" x14ac:dyDescent="0.25">
      <c r="A142" s="364" t="s">
        <v>134</v>
      </c>
      <c r="B142" s="358" t="s">
        <v>479</v>
      </c>
      <c r="C142" s="402"/>
      <c r="D142" s="402"/>
      <c r="E142" s="385"/>
    </row>
    <row r="143" spans="1:9" ht="12.75" customHeight="1" x14ac:dyDescent="0.25">
      <c r="A143" s="364" t="s">
        <v>163</v>
      </c>
      <c r="B143" s="358" t="s">
        <v>480</v>
      </c>
      <c r="C143" s="402"/>
      <c r="D143" s="402"/>
      <c r="E143" s="385"/>
    </row>
    <row r="144" spans="1:9" ht="12.75" customHeight="1" thickBot="1" x14ac:dyDescent="0.3">
      <c r="A144" s="364" t="s">
        <v>381</v>
      </c>
      <c r="B144" s="358" t="s">
        <v>481</v>
      </c>
      <c r="C144" s="402"/>
      <c r="D144" s="402"/>
      <c r="E144" s="385"/>
    </row>
    <row r="145" spans="1:5" ht="16.5" thickBot="1" x14ac:dyDescent="0.3">
      <c r="A145" s="369" t="s">
        <v>15</v>
      </c>
      <c r="B145" s="377" t="s">
        <v>482</v>
      </c>
      <c r="C145" s="351">
        <f>+C126+C130+C135+C140</f>
        <v>0</v>
      </c>
      <c r="D145" s="351">
        <f>+D126+D130+D135+D140</f>
        <v>0</v>
      </c>
      <c r="E145" s="352">
        <f>+E126+E130+E135+E140</f>
        <v>0</v>
      </c>
    </row>
    <row r="146" spans="1:5" ht="16.5" thickBot="1" x14ac:dyDescent="0.3">
      <c r="A146" s="394" t="s">
        <v>16</v>
      </c>
      <c r="B146" s="397" t="s">
        <v>483</v>
      </c>
      <c r="C146" s="351">
        <f>+C125+C145</f>
        <v>0</v>
      </c>
      <c r="D146" s="351">
        <f>+D125+D145</f>
        <v>0</v>
      </c>
      <c r="E146" s="352">
        <f>+E125+E145</f>
        <v>0</v>
      </c>
    </row>
    <row r="148" spans="1:5" ht="18.75" customHeight="1" x14ac:dyDescent="0.25">
      <c r="A148" s="721" t="s">
        <v>484</v>
      </c>
      <c r="B148" s="721"/>
      <c r="C148" s="721"/>
      <c r="D148" s="721"/>
      <c r="E148" s="721"/>
    </row>
    <row r="149" spans="1:5" ht="13.5" customHeight="1" thickBot="1" x14ac:dyDescent="0.3">
      <c r="A149" s="379" t="s">
        <v>115</v>
      </c>
      <c r="B149" s="379"/>
      <c r="C149" s="409"/>
      <c r="E149" s="396" t="s">
        <v>162</v>
      </c>
    </row>
    <row r="150" spans="1:5" ht="21.75" thickBot="1" x14ac:dyDescent="0.3">
      <c r="A150" s="369">
        <v>1</v>
      </c>
      <c r="B150" s="372" t="s">
        <v>485</v>
      </c>
      <c r="C150" s="395">
        <f>+C61-C125</f>
        <v>0</v>
      </c>
      <c r="D150" s="395">
        <f>+D61-D125</f>
        <v>0</v>
      </c>
      <c r="E150" s="395">
        <f>+E61-E125</f>
        <v>0</v>
      </c>
    </row>
    <row r="151" spans="1:5" ht="21.75" thickBot="1" x14ac:dyDescent="0.3">
      <c r="A151" s="369" t="s">
        <v>8</v>
      </c>
      <c r="B151" s="372" t="s">
        <v>486</v>
      </c>
      <c r="C151" s="395">
        <f>+C84-C145</f>
        <v>0</v>
      </c>
      <c r="D151" s="395">
        <f>+D84-D145</f>
        <v>0</v>
      </c>
      <c r="E151" s="395">
        <f>+E84-E145</f>
        <v>0</v>
      </c>
    </row>
    <row r="152" spans="1:5" ht="7.5" customHeight="1" x14ac:dyDescent="0.25"/>
    <row r="154" spans="1:5" ht="12.75" customHeight="1" x14ac:dyDescent="0.25"/>
    <row r="155" spans="1:5" ht="12.75" customHeight="1" x14ac:dyDescent="0.25"/>
    <row r="156" spans="1:5" ht="12.75" customHeight="1" x14ac:dyDescent="0.25"/>
    <row r="157" spans="1:5" ht="12.75" customHeight="1" x14ac:dyDescent="0.25"/>
    <row r="158" spans="1:5" ht="12.75" customHeight="1" x14ac:dyDescent="0.25"/>
    <row r="159" spans="1:5" ht="12.75" customHeight="1" x14ac:dyDescent="0.25"/>
    <row r="160" spans="1:5" ht="12.75" customHeight="1" x14ac:dyDescent="0.25"/>
    <row r="161" spans="3:5" s="398" customFormat="1" ht="12.75" customHeight="1" x14ac:dyDescent="0.25">
      <c r="C161" s="399"/>
      <c r="D161" s="399"/>
      <c r="E161" s="399"/>
    </row>
  </sheetData>
  <sheetProtection sheet="1" objects="1" scenarios="1"/>
  <mergeCells count="9">
    <mergeCell ref="A148:E148"/>
    <mergeCell ref="A1:E1"/>
    <mergeCell ref="A3:A4"/>
    <mergeCell ref="B3:B4"/>
    <mergeCell ref="C3:E3"/>
    <mergeCell ref="A87:E87"/>
    <mergeCell ref="A89:A90"/>
    <mergeCell ref="B89:B90"/>
    <mergeCell ref="C89:E89"/>
  </mergeCells>
  <printOptions horizontalCentered="1"/>
  <pageMargins left="0.78740157480314965" right="0.78740157480314965" top="1.4566929133858268" bottom="0.86614173228346458" header="0.78740157480314965" footer="0.59055118110236227"/>
  <pageSetup paperSize="9" scale="69" fitToHeight="2" orientation="portrait" r:id="rId1"/>
  <headerFooter alignWithMargins="0">
    <oddHeader>&amp;C&amp;"Times New Roman CE,Félkövér"&amp;12
..............................Önkormányzat
2014. ÉVI ZÁRSZÁMADÁS
ÖNKÉNT VÁLLALT FELADATAINAK MÉRLEGE
&amp;R&amp;"Times New Roman CE,Félkövér dőlt"&amp;11 1.3. melléklet a ....../2015. (......) önkormányzati rendelethez</oddHeader>
  </headerFooter>
  <rowBreaks count="1" manualBreakCount="1">
    <brk id="86" max="4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92D050"/>
  </sheetPr>
  <dimension ref="A1:E73"/>
  <sheetViews>
    <sheetView view="pageLayout" zoomScaleNormal="100" zoomScaleSheetLayoutView="120" workbookViewId="0">
      <selection activeCell="A2" sqref="A2:C2"/>
    </sheetView>
  </sheetViews>
  <sheetFormatPr defaultColWidth="12" defaultRowHeight="15.75" x14ac:dyDescent="0.25"/>
  <cols>
    <col min="1" max="1" width="67.1640625" style="623" customWidth="1"/>
    <col min="2" max="2" width="6.1640625" style="624" customWidth="1"/>
    <col min="3" max="4" width="12.1640625" style="623" customWidth="1"/>
    <col min="5" max="5" width="12.1640625" style="647" customWidth="1"/>
    <col min="6" max="16384" width="12" style="623"/>
  </cols>
  <sheetData>
    <row r="1" spans="1:5" ht="49.5" customHeight="1" x14ac:dyDescent="0.25">
      <c r="A1" s="828" t="s">
        <v>819</v>
      </c>
      <c r="B1" s="829"/>
      <c r="C1" s="829"/>
      <c r="D1" s="829"/>
      <c r="E1" s="829"/>
    </row>
    <row r="2" spans="1:5" ht="16.5" thickBot="1" x14ac:dyDescent="0.3">
      <c r="C2" s="830" t="s">
        <v>764</v>
      </c>
      <c r="D2" s="830"/>
      <c r="E2" s="830"/>
    </row>
    <row r="3" spans="1:5" ht="15.75" customHeight="1" x14ac:dyDescent="0.25">
      <c r="A3" s="831" t="s">
        <v>254</v>
      </c>
      <c r="B3" s="834" t="s">
        <v>255</v>
      </c>
      <c r="C3" s="837" t="s">
        <v>256</v>
      </c>
      <c r="D3" s="837" t="s">
        <v>257</v>
      </c>
      <c r="E3" s="839" t="s">
        <v>258</v>
      </c>
    </row>
    <row r="4" spans="1:5" ht="11.25" customHeight="1" x14ac:dyDescent="0.25">
      <c r="A4" s="832"/>
      <c r="B4" s="835"/>
      <c r="C4" s="838"/>
      <c r="D4" s="838"/>
      <c r="E4" s="840"/>
    </row>
    <row r="5" spans="1:5" x14ac:dyDescent="0.25">
      <c r="A5" s="833"/>
      <c r="B5" s="836"/>
      <c r="C5" s="841" t="s">
        <v>259</v>
      </c>
      <c r="D5" s="841"/>
      <c r="E5" s="842"/>
    </row>
    <row r="6" spans="1:5" s="628" customFormat="1" ht="16.5" thickBot="1" x14ac:dyDescent="0.25">
      <c r="A6" s="625" t="s">
        <v>669</v>
      </c>
      <c r="B6" s="626" t="s">
        <v>431</v>
      </c>
      <c r="C6" s="626" t="s">
        <v>432</v>
      </c>
      <c r="D6" s="626" t="s">
        <v>433</v>
      </c>
      <c r="E6" s="627" t="s">
        <v>434</v>
      </c>
    </row>
    <row r="7" spans="1:5" s="633" customFormat="1" x14ac:dyDescent="0.2">
      <c r="A7" s="629" t="s">
        <v>607</v>
      </c>
      <c r="B7" s="630" t="s">
        <v>260</v>
      </c>
      <c r="C7" s="631">
        <v>849968</v>
      </c>
      <c r="D7" s="631">
        <v>532862</v>
      </c>
      <c r="E7" s="632"/>
    </row>
    <row r="8" spans="1:5" s="633" customFormat="1" x14ac:dyDescent="0.2">
      <c r="A8" s="634" t="s">
        <v>608</v>
      </c>
      <c r="B8" s="250" t="s">
        <v>261</v>
      </c>
      <c r="C8" s="635">
        <v>147549455</v>
      </c>
      <c r="D8" s="635">
        <v>152240206</v>
      </c>
      <c r="E8" s="636">
        <f>+E9+E14+E19+E24+E29</f>
        <v>0</v>
      </c>
    </row>
    <row r="9" spans="1:5" s="633" customFormat="1" x14ac:dyDescent="0.2">
      <c r="A9" s="634" t="s">
        <v>609</v>
      </c>
      <c r="B9" s="250" t="s">
        <v>262</v>
      </c>
      <c r="C9" s="635">
        <v>137363586</v>
      </c>
      <c r="D9" s="635">
        <v>144572033</v>
      </c>
      <c r="E9" s="636">
        <f>+E10+E11+E12+E13</f>
        <v>0</v>
      </c>
    </row>
    <row r="10" spans="1:5" s="633" customFormat="1" x14ac:dyDescent="0.2">
      <c r="A10" s="637" t="s">
        <v>610</v>
      </c>
      <c r="B10" s="250" t="s">
        <v>263</v>
      </c>
      <c r="C10" s="676">
        <v>36123042</v>
      </c>
      <c r="D10" s="676">
        <v>39045178</v>
      </c>
      <c r="E10" s="717"/>
    </row>
    <row r="11" spans="1:5" s="633" customFormat="1" ht="26.25" customHeight="1" x14ac:dyDescent="0.2">
      <c r="A11" s="637" t="s">
        <v>611</v>
      </c>
      <c r="B11" s="250" t="s">
        <v>264</v>
      </c>
      <c r="C11" s="676">
        <v>1449881</v>
      </c>
      <c r="D11" s="676">
        <v>1404609</v>
      </c>
      <c r="E11" s="718"/>
    </row>
    <row r="12" spans="1:5" s="633" customFormat="1" ht="22.5" x14ac:dyDescent="0.2">
      <c r="A12" s="637" t="s">
        <v>612</v>
      </c>
      <c r="B12" s="250" t="s">
        <v>265</v>
      </c>
      <c r="C12" s="676">
        <v>97978835</v>
      </c>
      <c r="D12" s="676">
        <v>102196258</v>
      </c>
      <c r="E12" s="718"/>
    </row>
    <row r="13" spans="1:5" s="633" customFormat="1" x14ac:dyDescent="0.2">
      <c r="A13" s="637" t="s">
        <v>613</v>
      </c>
      <c r="B13" s="250" t="s">
        <v>266</v>
      </c>
      <c r="C13" s="676">
        <v>1811828</v>
      </c>
      <c r="D13" s="676">
        <v>1925988</v>
      </c>
      <c r="E13" s="718"/>
    </row>
    <row r="14" spans="1:5" s="633" customFormat="1" x14ac:dyDescent="0.2">
      <c r="A14" s="634" t="s">
        <v>614</v>
      </c>
      <c r="B14" s="250" t="s">
        <v>267</v>
      </c>
      <c r="C14" s="635">
        <v>8955738</v>
      </c>
      <c r="D14" s="635">
        <v>6438042</v>
      </c>
      <c r="E14" s="719">
        <f>+E15+E16+E17+E18</f>
        <v>0</v>
      </c>
    </row>
    <row r="15" spans="1:5" s="633" customFormat="1" x14ac:dyDescent="0.2">
      <c r="A15" s="637" t="s">
        <v>615</v>
      </c>
      <c r="B15" s="250" t="s">
        <v>268</v>
      </c>
      <c r="C15" s="676">
        <v>168472</v>
      </c>
      <c r="D15" s="676">
        <v>168472</v>
      </c>
      <c r="E15" s="718"/>
    </row>
    <row r="16" spans="1:5" s="633" customFormat="1" ht="22.5" x14ac:dyDescent="0.2">
      <c r="A16" s="637" t="s">
        <v>616</v>
      </c>
      <c r="B16" s="250" t="s">
        <v>16</v>
      </c>
      <c r="C16" s="676"/>
      <c r="D16" s="676"/>
      <c r="E16" s="718"/>
    </row>
    <row r="17" spans="1:5" s="633" customFormat="1" x14ac:dyDescent="0.2">
      <c r="A17" s="637" t="s">
        <v>617</v>
      </c>
      <c r="B17" s="250" t="s">
        <v>17</v>
      </c>
      <c r="C17" s="676">
        <v>8787266</v>
      </c>
      <c r="D17" s="676">
        <v>6269570</v>
      </c>
      <c r="E17" s="718"/>
    </row>
    <row r="18" spans="1:5" s="633" customFormat="1" x14ac:dyDescent="0.2">
      <c r="A18" s="637" t="s">
        <v>618</v>
      </c>
      <c r="B18" s="250" t="s">
        <v>18</v>
      </c>
      <c r="C18" s="674"/>
      <c r="D18" s="674"/>
      <c r="E18" s="238"/>
    </row>
    <row r="19" spans="1:5" s="633" customFormat="1" x14ac:dyDescent="0.2">
      <c r="A19" s="634" t="s">
        <v>619</v>
      </c>
      <c r="B19" s="250" t="s">
        <v>19</v>
      </c>
      <c r="C19" s="675">
        <f>+C20+C21+C22+C23</f>
        <v>0</v>
      </c>
      <c r="D19" s="675">
        <f>+D20+D21+D22+D23</f>
        <v>0</v>
      </c>
      <c r="E19" s="639">
        <f>+E20+E21+E22+E23</f>
        <v>0</v>
      </c>
    </row>
    <row r="20" spans="1:5" s="633" customFormat="1" x14ac:dyDescent="0.2">
      <c r="A20" s="637" t="s">
        <v>620</v>
      </c>
      <c r="B20" s="250" t="s">
        <v>20</v>
      </c>
      <c r="C20" s="674"/>
      <c r="D20" s="674"/>
      <c r="E20" s="238"/>
    </row>
    <row r="21" spans="1:5" s="633" customFormat="1" x14ac:dyDescent="0.2">
      <c r="A21" s="637" t="s">
        <v>621</v>
      </c>
      <c r="B21" s="250" t="s">
        <v>21</v>
      </c>
      <c r="C21" s="674"/>
      <c r="D21" s="674"/>
      <c r="E21" s="238"/>
    </row>
    <row r="22" spans="1:5" s="633" customFormat="1" x14ac:dyDescent="0.2">
      <c r="A22" s="637" t="s">
        <v>622</v>
      </c>
      <c r="B22" s="250" t="s">
        <v>22</v>
      </c>
      <c r="C22" s="674"/>
      <c r="D22" s="674"/>
      <c r="E22" s="238"/>
    </row>
    <row r="23" spans="1:5" s="633" customFormat="1" x14ac:dyDescent="0.2">
      <c r="A23" s="637" t="s">
        <v>623</v>
      </c>
      <c r="B23" s="250" t="s">
        <v>23</v>
      </c>
      <c r="C23" s="674"/>
      <c r="D23" s="674"/>
      <c r="E23" s="238"/>
    </row>
    <row r="24" spans="1:5" s="633" customFormat="1" x14ac:dyDescent="0.2">
      <c r="A24" s="634" t="s">
        <v>624</v>
      </c>
      <c r="B24" s="250" t="s">
        <v>24</v>
      </c>
      <c r="C24" s="720">
        <v>1230131</v>
      </c>
      <c r="D24" s="720">
        <v>1230131</v>
      </c>
      <c r="E24" s="639">
        <f>+E25+E26+E27+E28</f>
        <v>0</v>
      </c>
    </row>
    <row r="25" spans="1:5" s="633" customFormat="1" x14ac:dyDescent="0.2">
      <c r="A25" s="637" t="s">
        <v>625</v>
      </c>
      <c r="B25" s="250" t="s">
        <v>25</v>
      </c>
      <c r="C25" s="674"/>
      <c r="D25" s="674"/>
      <c r="E25" s="238"/>
    </row>
    <row r="26" spans="1:5" s="633" customFormat="1" x14ac:dyDescent="0.2">
      <c r="A26" s="637" t="s">
        <v>626</v>
      </c>
      <c r="B26" s="250" t="s">
        <v>26</v>
      </c>
      <c r="C26" s="674"/>
      <c r="D26" s="674"/>
      <c r="E26" s="238"/>
    </row>
    <row r="27" spans="1:5" s="633" customFormat="1" x14ac:dyDescent="0.2">
      <c r="A27" s="637" t="s">
        <v>627</v>
      </c>
      <c r="B27" s="250" t="s">
        <v>27</v>
      </c>
      <c r="C27" s="676">
        <v>1230131</v>
      </c>
      <c r="D27" s="676">
        <v>1230131</v>
      </c>
      <c r="E27" s="238"/>
    </row>
    <row r="28" spans="1:5" s="633" customFormat="1" x14ac:dyDescent="0.2">
      <c r="A28" s="637" t="s">
        <v>628</v>
      </c>
      <c r="B28" s="250" t="s">
        <v>28</v>
      </c>
      <c r="C28" s="674"/>
      <c r="D28" s="674"/>
      <c r="E28" s="238"/>
    </row>
    <row r="29" spans="1:5" s="633" customFormat="1" x14ac:dyDescent="0.2">
      <c r="A29" s="634" t="s">
        <v>629</v>
      </c>
      <c r="B29" s="250" t="s">
        <v>29</v>
      </c>
      <c r="C29" s="675">
        <f>+C30+C31+C32+C33</f>
        <v>0</v>
      </c>
      <c r="D29" s="675">
        <f>+D30+D31+D32+D33</f>
        <v>0</v>
      </c>
      <c r="E29" s="639">
        <f>+E30+E31+E32+E33</f>
        <v>0</v>
      </c>
    </row>
    <row r="30" spans="1:5" s="633" customFormat="1" x14ac:dyDescent="0.2">
      <c r="A30" s="637" t="s">
        <v>630</v>
      </c>
      <c r="B30" s="250" t="s">
        <v>30</v>
      </c>
      <c r="C30" s="674"/>
      <c r="D30" s="674"/>
      <c r="E30" s="238"/>
    </row>
    <row r="31" spans="1:5" s="633" customFormat="1" ht="22.5" x14ac:dyDescent="0.2">
      <c r="A31" s="637" t="s">
        <v>631</v>
      </c>
      <c r="B31" s="250" t="s">
        <v>31</v>
      </c>
      <c r="C31" s="674"/>
      <c r="D31" s="674"/>
      <c r="E31" s="238"/>
    </row>
    <row r="32" spans="1:5" s="633" customFormat="1" x14ac:dyDescent="0.2">
      <c r="A32" s="637" t="s">
        <v>632</v>
      </c>
      <c r="B32" s="250" t="s">
        <v>32</v>
      </c>
      <c r="C32" s="237"/>
      <c r="D32" s="237"/>
      <c r="E32" s="238"/>
    </row>
    <row r="33" spans="1:5" s="633" customFormat="1" x14ac:dyDescent="0.2">
      <c r="A33" s="637" t="s">
        <v>633</v>
      </c>
      <c r="B33" s="250" t="s">
        <v>33</v>
      </c>
      <c r="C33" s="237"/>
      <c r="D33" s="237"/>
      <c r="E33" s="238"/>
    </row>
    <row r="34" spans="1:5" s="633" customFormat="1" x14ac:dyDescent="0.2">
      <c r="A34" s="634" t="s">
        <v>634</v>
      </c>
      <c r="B34" s="250" t="s">
        <v>34</v>
      </c>
      <c r="C34" s="720">
        <v>300000</v>
      </c>
      <c r="D34" s="720">
        <v>300000</v>
      </c>
      <c r="E34" s="639">
        <f>+E35+E40+E45</f>
        <v>0</v>
      </c>
    </row>
    <row r="35" spans="1:5" s="633" customFormat="1" x14ac:dyDescent="0.2">
      <c r="A35" s="634" t="s">
        <v>635</v>
      </c>
      <c r="B35" s="250" t="s">
        <v>35</v>
      </c>
      <c r="C35" s="638">
        <v>300000</v>
      </c>
      <c r="D35" s="638">
        <v>300000</v>
      </c>
      <c r="E35" s="639">
        <f>+E36+E37+E38+E39</f>
        <v>0</v>
      </c>
    </row>
    <row r="36" spans="1:5" s="633" customFormat="1" x14ac:dyDescent="0.2">
      <c r="A36" s="637" t="s">
        <v>636</v>
      </c>
      <c r="B36" s="250" t="s">
        <v>93</v>
      </c>
      <c r="C36" s="237"/>
      <c r="D36" s="237"/>
      <c r="E36" s="238"/>
    </row>
    <row r="37" spans="1:5" s="633" customFormat="1" x14ac:dyDescent="0.2">
      <c r="A37" s="637" t="s">
        <v>637</v>
      </c>
      <c r="B37" s="250" t="s">
        <v>193</v>
      </c>
      <c r="C37" s="237"/>
      <c r="D37" s="237"/>
      <c r="E37" s="238"/>
    </row>
    <row r="38" spans="1:5" s="633" customFormat="1" x14ac:dyDescent="0.2">
      <c r="A38" s="637" t="s">
        <v>638</v>
      </c>
      <c r="B38" s="250" t="s">
        <v>252</v>
      </c>
      <c r="C38" s="237"/>
      <c r="D38" s="237"/>
      <c r="E38" s="238"/>
    </row>
    <row r="39" spans="1:5" s="633" customFormat="1" x14ac:dyDescent="0.2">
      <c r="A39" s="637" t="s">
        <v>639</v>
      </c>
      <c r="B39" s="250" t="s">
        <v>253</v>
      </c>
      <c r="C39" s="237">
        <v>300000</v>
      </c>
      <c r="D39" s="237">
        <v>300000</v>
      </c>
      <c r="E39" s="238"/>
    </row>
    <row r="40" spans="1:5" s="633" customFormat="1" x14ac:dyDescent="0.2">
      <c r="A40" s="634" t="s">
        <v>640</v>
      </c>
      <c r="B40" s="250" t="s">
        <v>269</v>
      </c>
      <c r="C40" s="638">
        <f>+C41+C42+C43+C44</f>
        <v>0</v>
      </c>
      <c r="D40" s="638">
        <f>+D41+D42+D43+D44</f>
        <v>0</v>
      </c>
      <c r="E40" s="639">
        <f>+E41+E42+E43+E44</f>
        <v>0</v>
      </c>
    </row>
    <row r="41" spans="1:5" s="633" customFormat="1" x14ac:dyDescent="0.2">
      <c r="A41" s="637" t="s">
        <v>641</v>
      </c>
      <c r="B41" s="250" t="s">
        <v>270</v>
      </c>
      <c r="C41" s="237"/>
      <c r="D41" s="237"/>
      <c r="E41" s="238"/>
    </row>
    <row r="42" spans="1:5" s="633" customFormat="1" ht="22.5" x14ac:dyDescent="0.2">
      <c r="A42" s="637" t="s">
        <v>642</v>
      </c>
      <c r="B42" s="250" t="s">
        <v>271</v>
      </c>
      <c r="C42" s="237"/>
      <c r="D42" s="237"/>
      <c r="E42" s="238"/>
    </row>
    <row r="43" spans="1:5" s="633" customFormat="1" x14ac:dyDescent="0.2">
      <c r="A43" s="637" t="s">
        <v>643</v>
      </c>
      <c r="B43" s="250" t="s">
        <v>272</v>
      </c>
      <c r="C43" s="237"/>
      <c r="D43" s="237"/>
      <c r="E43" s="238"/>
    </row>
    <row r="44" spans="1:5" s="633" customFormat="1" x14ac:dyDescent="0.2">
      <c r="A44" s="637" t="s">
        <v>644</v>
      </c>
      <c r="B44" s="250" t="s">
        <v>273</v>
      </c>
      <c r="C44" s="237"/>
      <c r="D44" s="237"/>
      <c r="E44" s="238"/>
    </row>
    <row r="45" spans="1:5" s="633" customFormat="1" x14ac:dyDescent="0.2">
      <c r="A45" s="634" t="s">
        <v>645</v>
      </c>
      <c r="B45" s="250" t="s">
        <v>274</v>
      </c>
      <c r="C45" s="638">
        <f>+C46+C47+C48+C49</f>
        <v>0</v>
      </c>
      <c r="D45" s="638">
        <f>+D46+D47+D48+D49</f>
        <v>0</v>
      </c>
      <c r="E45" s="639">
        <f>+E46+E47+E48+E49</f>
        <v>0</v>
      </c>
    </row>
    <row r="46" spans="1:5" s="633" customFormat="1" x14ac:dyDescent="0.2">
      <c r="A46" s="637" t="s">
        <v>646</v>
      </c>
      <c r="B46" s="250" t="s">
        <v>275</v>
      </c>
      <c r="C46" s="237"/>
      <c r="D46" s="237"/>
      <c r="E46" s="238"/>
    </row>
    <row r="47" spans="1:5" s="633" customFormat="1" ht="22.5" x14ac:dyDescent="0.2">
      <c r="A47" s="637" t="s">
        <v>647</v>
      </c>
      <c r="B47" s="250" t="s">
        <v>276</v>
      </c>
      <c r="C47" s="237"/>
      <c r="D47" s="237"/>
      <c r="E47" s="238"/>
    </row>
    <row r="48" spans="1:5" s="633" customFormat="1" x14ac:dyDescent="0.2">
      <c r="A48" s="637" t="s">
        <v>648</v>
      </c>
      <c r="B48" s="250" t="s">
        <v>277</v>
      </c>
      <c r="C48" s="237"/>
      <c r="D48" s="237"/>
      <c r="E48" s="238"/>
    </row>
    <row r="49" spans="1:5" s="633" customFormat="1" x14ac:dyDescent="0.2">
      <c r="A49" s="637" t="s">
        <v>649</v>
      </c>
      <c r="B49" s="250" t="s">
        <v>278</v>
      </c>
      <c r="C49" s="237"/>
      <c r="D49" s="237"/>
      <c r="E49" s="238"/>
    </row>
    <row r="50" spans="1:5" s="633" customFormat="1" x14ac:dyDescent="0.2">
      <c r="A50" s="634" t="s">
        <v>650</v>
      </c>
      <c r="B50" s="250" t="s">
        <v>279</v>
      </c>
      <c r="C50" s="237"/>
      <c r="D50" s="237"/>
      <c r="E50" s="238"/>
    </row>
    <row r="51" spans="1:5" s="633" customFormat="1" ht="21" x14ac:dyDescent="0.2">
      <c r="A51" s="634" t="s">
        <v>651</v>
      </c>
      <c r="B51" s="250" t="s">
        <v>280</v>
      </c>
      <c r="C51" s="638">
        <f>+C7+C8+C34+C50</f>
        <v>148699423</v>
      </c>
      <c r="D51" s="638">
        <v>153073068</v>
      </c>
      <c r="E51" s="639">
        <f>+E7+E8+E34+E50</f>
        <v>0</v>
      </c>
    </row>
    <row r="52" spans="1:5" s="633" customFormat="1" x14ac:dyDescent="0.2">
      <c r="A52" s="634" t="s">
        <v>652</v>
      </c>
      <c r="B52" s="250" t="s">
        <v>281</v>
      </c>
      <c r="C52" s="237"/>
      <c r="D52" s="237"/>
      <c r="E52" s="238"/>
    </row>
    <row r="53" spans="1:5" s="633" customFormat="1" x14ac:dyDescent="0.2">
      <c r="A53" s="634" t="s">
        <v>653</v>
      </c>
      <c r="B53" s="250" t="s">
        <v>282</v>
      </c>
      <c r="C53" s="237"/>
      <c r="D53" s="237"/>
      <c r="E53" s="238"/>
    </row>
    <row r="54" spans="1:5" s="633" customFormat="1" x14ac:dyDescent="0.2">
      <c r="A54" s="634" t="s">
        <v>654</v>
      </c>
      <c r="B54" s="250" t="s">
        <v>283</v>
      </c>
      <c r="C54" s="638">
        <f>+C52+C53</f>
        <v>0</v>
      </c>
      <c r="D54" s="638">
        <f>+D52+D53</f>
        <v>0</v>
      </c>
      <c r="E54" s="639">
        <f>+E52+E53</f>
        <v>0</v>
      </c>
    </row>
    <row r="55" spans="1:5" s="633" customFormat="1" x14ac:dyDescent="0.2">
      <c r="A55" s="634" t="s">
        <v>655</v>
      </c>
      <c r="B55" s="250" t="s">
        <v>284</v>
      </c>
      <c r="C55" s="237"/>
      <c r="D55" s="237"/>
      <c r="E55" s="238"/>
    </row>
    <row r="56" spans="1:5" s="633" customFormat="1" x14ac:dyDescent="0.2">
      <c r="A56" s="634" t="s">
        <v>656</v>
      </c>
      <c r="B56" s="250" t="s">
        <v>285</v>
      </c>
      <c r="C56" s="237">
        <v>71020</v>
      </c>
      <c r="D56" s="237">
        <v>32370</v>
      </c>
      <c r="E56" s="238"/>
    </row>
    <row r="57" spans="1:5" s="633" customFormat="1" x14ac:dyDescent="0.2">
      <c r="A57" s="634" t="s">
        <v>657</v>
      </c>
      <c r="B57" s="250" t="s">
        <v>286</v>
      </c>
      <c r="C57" s="237">
        <v>13537929</v>
      </c>
      <c r="D57" s="237">
        <v>14350350</v>
      </c>
      <c r="E57" s="238"/>
    </row>
    <row r="58" spans="1:5" s="633" customFormat="1" x14ac:dyDescent="0.2">
      <c r="A58" s="634" t="s">
        <v>658</v>
      </c>
      <c r="B58" s="250" t="s">
        <v>287</v>
      </c>
      <c r="C58" s="237"/>
      <c r="D58" s="237"/>
      <c r="E58" s="238"/>
    </row>
    <row r="59" spans="1:5" s="633" customFormat="1" x14ac:dyDescent="0.2">
      <c r="A59" s="634" t="s">
        <v>659</v>
      </c>
      <c r="B59" s="250" t="s">
        <v>288</v>
      </c>
      <c r="C59" s="638">
        <v>13608949</v>
      </c>
      <c r="D59" s="638">
        <v>14382720</v>
      </c>
      <c r="E59" s="639">
        <f>+E55+E56+E57+E58</f>
        <v>0</v>
      </c>
    </row>
    <row r="60" spans="1:5" s="633" customFormat="1" x14ac:dyDescent="0.2">
      <c r="A60" s="634" t="s">
        <v>660</v>
      </c>
      <c r="B60" s="250" t="s">
        <v>289</v>
      </c>
      <c r="C60" s="237">
        <v>247201</v>
      </c>
      <c r="D60" s="237">
        <v>223724</v>
      </c>
      <c r="E60" s="238"/>
    </row>
    <row r="61" spans="1:5" s="633" customFormat="1" x14ac:dyDescent="0.2">
      <c r="A61" s="634" t="s">
        <v>661</v>
      </c>
      <c r="B61" s="250" t="s">
        <v>290</v>
      </c>
      <c r="C61" s="237">
        <v>876383</v>
      </c>
      <c r="D61" s="237">
        <v>759355</v>
      </c>
      <c r="E61" s="238"/>
    </row>
    <row r="62" spans="1:5" s="633" customFormat="1" x14ac:dyDescent="0.2">
      <c r="A62" s="634" t="s">
        <v>662</v>
      </c>
      <c r="B62" s="250" t="s">
        <v>291</v>
      </c>
      <c r="C62" s="237">
        <v>6000</v>
      </c>
      <c r="D62" s="237">
        <v>162000</v>
      </c>
      <c r="E62" s="238"/>
    </row>
    <row r="63" spans="1:5" s="633" customFormat="1" x14ac:dyDescent="0.2">
      <c r="A63" s="634" t="s">
        <v>663</v>
      </c>
      <c r="B63" s="250" t="s">
        <v>292</v>
      </c>
      <c r="C63" s="638">
        <v>1129584</v>
      </c>
      <c r="D63" s="638">
        <v>1145079</v>
      </c>
      <c r="E63" s="639">
        <f>+E60+E61+E62</f>
        <v>0</v>
      </c>
    </row>
    <row r="64" spans="1:5" s="633" customFormat="1" x14ac:dyDescent="0.2">
      <c r="A64" s="634" t="s">
        <v>664</v>
      </c>
      <c r="B64" s="250" t="s">
        <v>293</v>
      </c>
      <c r="C64" s="237"/>
      <c r="D64" s="237"/>
      <c r="E64" s="238"/>
    </row>
    <row r="65" spans="1:5" s="633" customFormat="1" ht="21" x14ac:dyDescent="0.2">
      <c r="A65" s="634" t="s">
        <v>665</v>
      </c>
      <c r="B65" s="250" t="s">
        <v>294</v>
      </c>
      <c r="C65" s="237"/>
      <c r="D65" s="237"/>
      <c r="E65" s="238"/>
    </row>
    <row r="66" spans="1:5" s="633" customFormat="1" x14ac:dyDescent="0.2">
      <c r="A66" s="634" t="s">
        <v>666</v>
      </c>
      <c r="B66" s="250" t="s">
        <v>295</v>
      </c>
      <c r="C66" s="638">
        <v>-6981</v>
      </c>
      <c r="D66" s="638">
        <v>0</v>
      </c>
      <c r="E66" s="639">
        <f>+E64+E65</f>
        <v>0</v>
      </c>
    </row>
    <row r="67" spans="1:5" s="633" customFormat="1" x14ac:dyDescent="0.2">
      <c r="A67" s="634" t="s">
        <v>667</v>
      </c>
      <c r="B67" s="250" t="s">
        <v>296</v>
      </c>
      <c r="C67" s="237"/>
      <c r="D67" s="237"/>
      <c r="E67" s="238"/>
    </row>
    <row r="68" spans="1:5" s="633" customFormat="1" ht="16.5" thickBot="1" x14ac:dyDescent="0.25">
      <c r="A68" s="640" t="s">
        <v>668</v>
      </c>
      <c r="B68" s="254" t="s">
        <v>297</v>
      </c>
      <c r="C68" s="641">
        <f>+C51+C54+C59+C63+C66+C67</f>
        <v>163430975</v>
      </c>
      <c r="D68" s="641">
        <f>+D51+D54+D59+D63+D66+D67</f>
        <v>168600867</v>
      </c>
      <c r="E68" s="642">
        <f>+E51+E54+E59+E63+E66+E67</f>
        <v>0</v>
      </c>
    </row>
    <row r="69" spans="1:5" x14ac:dyDescent="0.25">
      <c r="A69" s="643"/>
      <c r="C69" s="644"/>
      <c r="D69" s="644"/>
      <c r="E69" s="645"/>
    </row>
    <row r="70" spans="1:5" x14ac:dyDescent="0.25">
      <c r="A70" s="643"/>
      <c r="C70" s="644"/>
      <c r="D70" s="644"/>
      <c r="E70" s="645"/>
    </row>
    <row r="71" spans="1:5" x14ac:dyDescent="0.25">
      <c r="A71" s="646"/>
      <c r="C71" s="644"/>
      <c r="D71" s="644"/>
      <c r="E71" s="645"/>
    </row>
    <row r="72" spans="1:5" x14ac:dyDescent="0.25">
      <c r="A72" s="827"/>
      <c r="B72" s="827"/>
      <c r="C72" s="827"/>
      <c r="D72" s="827"/>
      <c r="E72" s="827"/>
    </row>
    <row r="73" spans="1:5" x14ac:dyDescent="0.25">
      <c r="A73" s="827"/>
      <c r="B73" s="827"/>
      <c r="C73" s="827"/>
      <c r="D73" s="827"/>
      <c r="E73" s="827"/>
    </row>
  </sheetData>
  <mergeCells count="10">
    <mergeCell ref="A72:E72"/>
    <mergeCell ref="A73:E73"/>
    <mergeCell ref="A1:E1"/>
    <mergeCell ref="C2:E2"/>
    <mergeCell ref="A3:A5"/>
    <mergeCell ref="B3:B5"/>
    <mergeCell ref="C3:C4"/>
    <mergeCell ref="D3:D4"/>
    <mergeCell ref="E3:E4"/>
    <mergeCell ref="C5:E5"/>
  </mergeCells>
  <printOptions horizontalCentered="1"/>
  <pageMargins left="0.78740157480314965" right="0.82343750000000004" top="1.0890625" bottom="0.98425196850393704" header="0.78740157480314965" footer="0.78740157480314965"/>
  <pageSetup paperSize="9" scale="85" orientation="portrait" r:id="rId1"/>
  <headerFooter alignWithMargins="0">
    <oddHeader>&amp;L&amp;"Times New Roman,Félkövér dőlt" Vinár  Önkormányzat&amp;R&amp;"Times New Roman,Félkövér dőlt"8. melléklet a 7/2021.(V.18.) önkormányzati rendelethez</oddHeader>
    <oddFooter>&amp;C&amp;P</oddFooter>
  </headerFooter>
  <rowBreaks count="1" manualBreakCount="1">
    <brk id="44" max="16383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92D050"/>
  </sheetPr>
  <dimension ref="A1:E26"/>
  <sheetViews>
    <sheetView tabSelected="1" view="pageLayout" zoomScaleNormal="100" workbookViewId="0">
      <selection activeCell="A2" sqref="A2:C2"/>
    </sheetView>
  </sheetViews>
  <sheetFormatPr defaultRowHeight="12.75" x14ac:dyDescent="0.2"/>
  <cols>
    <col min="1" max="1" width="71.1640625" style="242" customWidth="1"/>
    <col min="2" max="2" width="6.1640625" style="257" customWidth="1"/>
    <col min="3" max="3" width="18" style="648" customWidth="1"/>
    <col min="4" max="16384" width="9.33203125" style="648"/>
  </cols>
  <sheetData>
    <row r="1" spans="1:3" ht="32.25" customHeight="1" x14ac:dyDescent="0.2">
      <c r="A1" s="844" t="s">
        <v>298</v>
      </c>
      <c r="B1" s="844"/>
      <c r="C1" s="844"/>
    </row>
    <row r="2" spans="1:3" ht="15.75" x14ac:dyDescent="0.2">
      <c r="A2" s="845" t="s">
        <v>818</v>
      </c>
      <c r="B2" s="845"/>
      <c r="C2" s="845"/>
    </row>
    <row r="4" spans="1:3" ht="13.5" thickBot="1" x14ac:dyDescent="0.25">
      <c r="B4" s="846" t="s">
        <v>768</v>
      </c>
      <c r="C4" s="846"/>
    </row>
    <row r="5" spans="1:3" s="243" customFormat="1" ht="31.5" customHeight="1" x14ac:dyDescent="0.2">
      <c r="A5" s="847" t="s">
        <v>299</v>
      </c>
      <c r="B5" s="849" t="s">
        <v>255</v>
      </c>
      <c r="C5" s="851" t="s">
        <v>300</v>
      </c>
    </row>
    <row r="6" spans="1:3" s="243" customFormat="1" x14ac:dyDescent="0.2">
      <c r="A6" s="848"/>
      <c r="B6" s="850"/>
      <c r="C6" s="852"/>
    </row>
    <row r="7" spans="1:3" s="247" customFormat="1" ht="13.5" thickBot="1" x14ac:dyDescent="0.25">
      <c r="A7" s="244" t="s">
        <v>430</v>
      </c>
      <c r="B7" s="245" t="s">
        <v>431</v>
      </c>
      <c r="C7" s="246" t="s">
        <v>432</v>
      </c>
    </row>
    <row r="8" spans="1:3" ht="15.75" customHeight="1" x14ac:dyDescent="0.2">
      <c r="A8" s="634" t="s">
        <v>670</v>
      </c>
      <c r="B8" s="248" t="s">
        <v>260</v>
      </c>
      <c r="C8" s="249">
        <v>88365540</v>
      </c>
    </row>
    <row r="9" spans="1:3" ht="15.75" customHeight="1" x14ac:dyDescent="0.2">
      <c r="A9" s="634" t="s">
        <v>671</v>
      </c>
      <c r="B9" s="250" t="s">
        <v>261</v>
      </c>
      <c r="C9" s="249">
        <v>5242310</v>
      </c>
    </row>
    <row r="10" spans="1:3" ht="15.75" customHeight="1" x14ac:dyDescent="0.2">
      <c r="A10" s="634" t="s">
        <v>672</v>
      </c>
      <c r="B10" s="250" t="s">
        <v>262</v>
      </c>
      <c r="C10" s="249">
        <v>1651927</v>
      </c>
    </row>
    <row r="11" spans="1:3" ht="15.75" customHeight="1" x14ac:dyDescent="0.2">
      <c r="A11" s="634" t="s">
        <v>673</v>
      </c>
      <c r="B11" s="250" t="s">
        <v>263</v>
      </c>
      <c r="C11" s="251">
        <v>66651981</v>
      </c>
    </row>
    <row r="12" spans="1:3" ht="15.75" customHeight="1" x14ac:dyDescent="0.2">
      <c r="A12" s="634" t="s">
        <v>674</v>
      </c>
      <c r="B12" s="250" t="s">
        <v>264</v>
      </c>
      <c r="C12" s="251"/>
    </row>
    <row r="13" spans="1:3" ht="15.75" customHeight="1" x14ac:dyDescent="0.2">
      <c r="A13" s="634" t="s">
        <v>675</v>
      </c>
      <c r="B13" s="250" t="s">
        <v>265</v>
      </c>
      <c r="C13" s="251">
        <v>-1849982</v>
      </c>
    </row>
    <row r="14" spans="1:3" ht="15.75" customHeight="1" x14ac:dyDescent="0.2">
      <c r="A14" s="634" t="s">
        <v>676</v>
      </c>
      <c r="B14" s="250" t="s">
        <v>266</v>
      </c>
      <c r="C14" s="252">
        <f>+C8+C9+C10+C11+C12+C13</f>
        <v>160061776</v>
      </c>
    </row>
    <row r="15" spans="1:3" ht="15.75" customHeight="1" x14ac:dyDescent="0.2">
      <c r="A15" s="634" t="s">
        <v>745</v>
      </c>
      <c r="B15" s="250" t="s">
        <v>267</v>
      </c>
      <c r="C15" s="649"/>
    </row>
    <row r="16" spans="1:3" ht="15.75" customHeight="1" x14ac:dyDescent="0.2">
      <c r="A16" s="634" t="s">
        <v>677</v>
      </c>
      <c r="B16" s="250" t="s">
        <v>268</v>
      </c>
      <c r="C16" s="251">
        <v>545517</v>
      </c>
    </row>
    <row r="17" spans="1:5" ht="15.75" customHeight="1" x14ac:dyDescent="0.2">
      <c r="A17" s="634" t="s">
        <v>678</v>
      </c>
      <c r="B17" s="250" t="s">
        <v>16</v>
      </c>
      <c r="C17" s="251">
        <v>228082</v>
      </c>
    </row>
    <row r="18" spans="1:5" ht="15.75" customHeight="1" x14ac:dyDescent="0.2">
      <c r="A18" s="634" t="s">
        <v>679</v>
      </c>
      <c r="B18" s="250" t="s">
        <v>17</v>
      </c>
      <c r="C18" s="252">
        <f>+C15+C16+C17</f>
        <v>773599</v>
      </c>
    </row>
    <row r="19" spans="1:5" s="650" customFormat="1" ht="15.75" customHeight="1" x14ac:dyDescent="0.2">
      <c r="A19" s="634" t="s">
        <v>680</v>
      </c>
      <c r="B19" s="250" t="s">
        <v>18</v>
      </c>
      <c r="C19" s="251">
        <v>863123</v>
      </c>
    </row>
    <row r="20" spans="1:5" ht="15.75" customHeight="1" x14ac:dyDescent="0.2">
      <c r="A20" s="634" t="s">
        <v>681</v>
      </c>
      <c r="B20" s="250" t="s">
        <v>19</v>
      </c>
      <c r="C20" s="251">
        <v>6902369</v>
      </c>
    </row>
    <row r="21" spans="1:5" ht="15.75" customHeight="1" thickBot="1" x14ac:dyDescent="0.25">
      <c r="A21" s="253" t="s">
        <v>682</v>
      </c>
      <c r="B21" s="254" t="s">
        <v>20</v>
      </c>
      <c r="C21" s="255">
        <f>+C14+C18+C19+C20</f>
        <v>168600867</v>
      </c>
    </row>
    <row r="22" spans="1:5" ht="15.75" x14ac:dyDescent="0.25">
      <c r="A22" s="643"/>
      <c r="B22" s="646"/>
      <c r="C22" s="644"/>
      <c r="D22" s="644"/>
      <c r="E22" s="644"/>
    </row>
    <row r="23" spans="1:5" ht="15.75" x14ac:dyDescent="0.25">
      <c r="A23" s="643"/>
      <c r="B23" s="646"/>
      <c r="C23" s="644"/>
      <c r="D23" s="644"/>
      <c r="E23" s="644"/>
    </row>
    <row r="24" spans="1:5" ht="15.75" x14ac:dyDescent="0.25">
      <c r="A24" s="646"/>
      <c r="B24" s="646"/>
      <c r="C24" s="644"/>
      <c r="D24" s="644"/>
      <c r="E24" s="644"/>
    </row>
    <row r="25" spans="1:5" ht="15.75" x14ac:dyDescent="0.25">
      <c r="A25" s="843"/>
      <c r="B25" s="843"/>
      <c r="C25" s="843"/>
      <c r="D25" s="651"/>
      <c r="E25" s="651"/>
    </row>
    <row r="26" spans="1:5" ht="15.75" x14ac:dyDescent="0.25">
      <c r="A26" s="843"/>
      <c r="B26" s="843"/>
      <c r="C26" s="843"/>
      <c r="D26" s="651"/>
      <c r="E26" s="651"/>
    </row>
  </sheetData>
  <mergeCells count="8">
    <mergeCell ref="A25:C25"/>
    <mergeCell ref="A26:C26"/>
    <mergeCell ref="A1:C1"/>
    <mergeCell ref="A2:C2"/>
    <mergeCell ref="B4:C4"/>
    <mergeCell ref="A5:A6"/>
    <mergeCell ref="B5:B6"/>
    <mergeCell ref="C5:C6"/>
  </mergeCells>
  <printOptions horizontalCentered="1"/>
  <pageMargins left="0.78740157480314965" right="0.78740157480314965" top="1.246875" bottom="0.98425196850393704" header="0.78740157480314965" footer="0.78740157480314965"/>
  <pageSetup paperSize="9" scale="95" orientation="portrait" r:id="rId1"/>
  <headerFooter alignWithMargins="0">
    <oddHeader>&amp;L&amp;"Times New Roman,Félkövér dőlt" Vinár  Önkormányzat&amp;R&amp;"Times New Roman CE,Félkövér dőlt"9. melléklet a 7/2021.(V.18.) önkormányzati rendelethez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92D050"/>
  </sheetPr>
  <dimension ref="A1:F44"/>
  <sheetViews>
    <sheetView zoomScaleNormal="100" workbookViewId="0">
      <selection activeCell="D38" sqref="D38"/>
    </sheetView>
  </sheetViews>
  <sheetFormatPr defaultColWidth="12" defaultRowHeight="15.75" x14ac:dyDescent="0.25"/>
  <cols>
    <col min="1" max="1" width="58.83203125" style="236" customWidth="1"/>
    <col min="2" max="2" width="6.83203125" style="236" customWidth="1"/>
    <col min="3" max="3" width="17.1640625" style="236" customWidth="1"/>
    <col min="4" max="4" width="19.1640625" style="236" customWidth="1"/>
    <col min="5" max="16384" width="12" style="236"/>
  </cols>
  <sheetData>
    <row r="1" spans="1:4" ht="48" customHeight="1" x14ac:dyDescent="0.25">
      <c r="A1" s="853" t="str">
        <f>+CONCATENATE("VAGYONKIMUTATÁS",CHAR(10),"az érték nélkül nyilvántartott eszközökről",CHAR(10),LEFT(ÖSSZEFÜGGÉSEK!A4,4),".")</f>
        <v>VAGYONKIMUTATÁS
az érték nélkül nyilvántartott eszközökről
2020.</v>
      </c>
      <c r="B1" s="854"/>
      <c r="C1" s="854"/>
      <c r="D1" s="854"/>
    </row>
    <row r="2" spans="1:4" ht="16.5" thickBot="1" x14ac:dyDescent="0.3"/>
    <row r="3" spans="1:4" ht="43.5" customHeight="1" thickBot="1" x14ac:dyDescent="0.3">
      <c r="A3" s="655" t="s">
        <v>54</v>
      </c>
      <c r="B3" s="344" t="s">
        <v>255</v>
      </c>
      <c r="C3" s="656" t="s">
        <v>301</v>
      </c>
      <c r="D3" s="657" t="s">
        <v>302</v>
      </c>
    </row>
    <row r="4" spans="1:4" ht="16.5" thickBot="1" x14ac:dyDescent="0.3">
      <c r="A4" s="258" t="s">
        <v>430</v>
      </c>
      <c r="B4" s="259" t="s">
        <v>431</v>
      </c>
      <c r="C4" s="259" t="s">
        <v>432</v>
      </c>
      <c r="D4" s="260" t="s">
        <v>433</v>
      </c>
    </row>
    <row r="5" spans="1:4" ht="15.75" customHeight="1" x14ac:dyDescent="0.25">
      <c r="A5" s="269" t="s">
        <v>713</v>
      </c>
      <c r="B5" s="262" t="s">
        <v>7</v>
      </c>
      <c r="C5" s="263"/>
      <c r="D5" s="264"/>
    </row>
    <row r="6" spans="1:4" ht="15.75" customHeight="1" x14ac:dyDescent="0.25">
      <c r="A6" s="269" t="s">
        <v>714</v>
      </c>
      <c r="B6" s="266" t="s">
        <v>8</v>
      </c>
      <c r="C6" s="267"/>
      <c r="D6" s="268"/>
    </row>
    <row r="7" spans="1:4" ht="15.75" customHeight="1" x14ac:dyDescent="0.25">
      <c r="A7" s="269" t="s">
        <v>715</v>
      </c>
      <c r="B7" s="266" t="s">
        <v>9</v>
      </c>
      <c r="C7" s="267"/>
      <c r="D7" s="268"/>
    </row>
    <row r="8" spans="1:4" ht="15.75" customHeight="1" thickBot="1" x14ac:dyDescent="0.3">
      <c r="A8" s="270" t="s">
        <v>716</v>
      </c>
      <c r="B8" s="271" t="s">
        <v>10</v>
      </c>
      <c r="C8" s="272"/>
      <c r="D8" s="273"/>
    </row>
    <row r="9" spans="1:4" ht="15.75" customHeight="1" thickBot="1" x14ac:dyDescent="0.3">
      <c r="A9" s="659" t="s">
        <v>717</v>
      </c>
      <c r="B9" s="660" t="s">
        <v>11</v>
      </c>
      <c r="C9" s="661"/>
      <c r="D9" s="662">
        <f>+D10+D11+D12+D13</f>
        <v>0</v>
      </c>
    </row>
    <row r="10" spans="1:4" ht="15.75" customHeight="1" x14ac:dyDescent="0.25">
      <c r="A10" s="658" t="s">
        <v>718</v>
      </c>
      <c r="B10" s="262" t="s">
        <v>12</v>
      </c>
      <c r="C10" s="263"/>
      <c r="D10" s="264"/>
    </row>
    <row r="11" spans="1:4" ht="15.75" customHeight="1" x14ac:dyDescent="0.25">
      <c r="A11" s="269" t="s">
        <v>719</v>
      </c>
      <c r="B11" s="266" t="s">
        <v>13</v>
      </c>
      <c r="C11" s="267"/>
      <c r="D11" s="268"/>
    </row>
    <row r="12" spans="1:4" ht="15.75" customHeight="1" x14ac:dyDescent="0.25">
      <c r="A12" s="269" t="s">
        <v>720</v>
      </c>
      <c r="B12" s="266" t="s">
        <v>14</v>
      </c>
      <c r="C12" s="267"/>
      <c r="D12" s="268"/>
    </row>
    <row r="13" spans="1:4" ht="15.75" customHeight="1" thickBot="1" x14ac:dyDescent="0.3">
      <c r="A13" s="270" t="s">
        <v>721</v>
      </c>
      <c r="B13" s="271" t="s">
        <v>15</v>
      </c>
      <c r="C13" s="272"/>
      <c r="D13" s="273"/>
    </row>
    <row r="14" spans="1:4" ht="15.75" customHeight="1" thickBot="1" x14ac:dyDescent="0.3">
      <c r="A14" s="659" t="s">
        <v>722</v>
      </c>
      <c r="B14" s="660" t="s">
        <v>16</v>
      </c>
      <c r="C14" s="661"/>
      <c r="D14" s="662">
        <f>+D15+D16+D17</f>
        <v>0</v>
      </c>
    </row>
    <row r="15" spans="1:4" ht="15.75" customHeight="1" x14ac:dyDescent="0.25">
      <c r="A15" s="658" t="s">
        <v>723</v>
      </c>
      <c r="B15" s="262" t="s">
        <v>17</v>
      </c>
      <c r="C15" s="263"/>
      <c r="D15" s="264"/>
    </row>
    <row r="16" spans="1:4" ht="15.75" customHeight="1" x14ac:dyDescent="0.25">
      <c r="A16" s="269" t="s">
        <v>724</v>
      </c>
      <c r="B16" s="266" t="s">
        <v>18</v>
      </c>
      <c r="C16" s="267"/>
      <c r="D16" s="268"/>
    </row>
    <row r="17" spans="1:4" ht="15.75" customHeight="1" thickBot="1" x14ac:dyDescent="0.3">
      <c r="A17" s="270" t="s">
        <v>725</v>
      </c>
      <c r="B17" s="271" t="s">
        <v>19</v>
      </c>
      <c r="C17" s="272"/>
      <c r="D17" s="273"/>
    </row>
    <row r="18" spans="1:4" ht="15.75" customHeight="1" thickBot="1" x14ac:dyDescent="0.3">
      <c r="A18" s="659" t="s">
        <v>731</v>
      </c>
      <c r="B18" s="660" t="s">
        <v>20</v>
      </c>
      <c r="C18" s="661"/>
      <c r="D18" s="662">
        <f>+D19+D20+D21</f>
        <v>0</v>
      </c>
    </row>
    <row r="19" spans="1:4" ht="15.75" customHeight="1" x14ac:dyDescent="0.25">
      <c r="A19" s="658" t="s">
        <v>726</v>
      </c>
      <c r="B19" s="262" t="s">
        <v>21</v>
      </c>
      <c r="C19" s="263"/>
      <c r="D19" s="264"/>
    </row>
    <row r="20" spans="1:4" ht="15.75" customHeight="1" x14ac:dyDescent="0.25">
      <c r="A20" s="269" t="s">
        <v>727</v>
      </c>
      <c r="B20" s="266" t="s">
        <v>22</v>
      </c>
      <c r="C20" s="267"/>
      <c r="D20" s="268"/>
    </row>
    <row r="21" spans="1:4" ht="15.75" customHeight="1" x14ac:dyDescent="0.25">
      <c r="A21" s="269" t="s">
        <v>728</v>
      </c>
      <c r="B21" s="266" t="s">
        <v>23</v>
      </c>
      <c r="C21" s="267"/>
      <c r="D21" s="268"/>
    </row>
    <row r="22" spans="1:4" ht="15.75" customHeight="1" x14ac:dyDescent="0.25">
      <c r="A22" s="269" t="s">
        <v>729</v>
      </c>
      <c r="B22" s="266" t="s">
        <v>24</v>
      </c>
      <c r="C22" s="267"/>
      <c r="D22" s="268"/>
    </row>
    <row r="23" spans="1:4" ht="15.75" customHeight="1" x14ac:dyDescent="0.25">
      <c r="A23" s="269"/>
      <c r="B23" s="266" t="s">
        <v>25</v>
      </c>
      <c r="C23" s="267"/>
      <c r="D23" s="268"/>
    </row>
    <row r="24" spans="1:4" ht="15.75" customHeight="1" x14ac:dyDescent="0.25">
      <c r="A24" s="269"/>
      <c r="B24" s="266" t="s">
        <v>26</v>
      </c>
      <c r="C24" s="267"/>
      <c r="D24" s="268"/>
    </row>
    <row r="25" spans="1:4" ht="15.75" customHeight="1" x14ac:dyDescent="0.25">
      <c r="A25" s="269"/>
      <c r="B25" s="266" t="s">
        <v>27</v>
      </c>
      <c r="C25" s="267"/>
      <c r="D25" s="268"/>
    </row>
    <row r="26" spans="1:4" ht="15.75" customHeight="1" x14ac:dyDescent="0.25">
      <c r="A26" s="269"/>
      <c r="B26" s="266" t="s">
        <v>28</v>
      </c>
      <c r="C26" s="267"/>
      <c r="D26" s="268"/>
    </row>
    <row r="27" spans="1:4" ht="15.75" customHeight="1" x14ac:dyDescent="0.25">
      <c r="A27" s="269"/>
      <c r="B27" s="266" t="s">
        <v>29</v>
      </c>
      <c r="C27" s="267"/>
      <c r="D27" s="268"/>
    </row>
    <row r="28" spans="1:4" ht="15.75" customHeight="1" x14ac:dyDescent="0.25">
      <c r="A28" s="269"/>
      <c r="B28" s="266" t="s">
        <v>30</v>
      </c>
      <c r="C28" s="267"/>
      <c r="D28" s="268"/>
    </row>
    <row r="29" spans="1:4" ht="15.75" customHeight="1" x14ac:dyDescent="0.25">
      <c r="A29" s="269"/>
      <c r="B29" s="266" t="s">
        <v>31</v>
      </c>
      <c r="C29" s="267"/>
      <c r="D29" s="268"/>
    </row>
    <row r="30" spans="1:4" ht="15.75" customHeight="1" x14ac:dyDescent="0.25">
      <c r="A30" s="269"/>
      <c r="B30" s="266" t="s">
        <v>32</v>
      </c>
      <c r="C30" s="267"/>
      <c r="D30" s="268"/>
    </row>
    <row r="31" spans="1:4" ht="15.75" customHeight="1" x14ac:dyDescent="0.25">
      <c r="A31" s="269"/>
      <c r="B31" s="266" t="s">
        <v>33</v>
      </c>
      <c r="C31" s="267"/>
      <c r="D31" s="268"/>
    </row>
    <row r="32" spans="1:4" ht="15.75" customHeight="1" x14ac:dyDescent="0.25">
      <c r="A32" s="269"/>
      <c r="B32" s="266" t="s">
        <v>34</v>
      </c>
      <c r="C32" s="267"/>
      <c r="D32" s="268"/>
    </row>
    <row r="33" spans="1:6" ht="15.75" customHeight="1" x14ac:dyDescent="0.25">
      <c r="A33" s="269"/>
      <c r="B33" s="266" t="s">
        <v>35</v>
      </c>
      <c r="C33" s="267"/>
      <c r="D33" s="268"/>
    </row>
    <row r="34" spans="1:6" ht="15.75" customHeight="1" x14ac:dyDescent="0.25">
      <c r="A34" s="269"/>
      <c r="B34" s="266" t="s">
        <v>93</v>
      </c>
      <c r="C34" s="267"/>
      <c r="D34" s="268"/>
    </row>
    <row r="35" spans="1:6" ht="15.75" customHeight="1" x14ac:dyDescent="0.25">
      <c r="A35" s="269"/>
      <c r="B35" s="266" t="s">
        <v>193</v>
      </c>
      <c r="C35" s="267"/>
      <c r="D35" s="268"/>
    </row>
    <row r="36" spans="1:6" ht="15.75" customHeight="1" x14ac:dyDescent="0.25">
      <c r="A36" s="269"/>
      <c r="B36" s="266" t="s">
        <v>252</v>
      </c>
      <c r="C36" s="267"/>
      <c r="D36" s="268"/>
    </row>
    <row r="37" spans="1:6" ht="15.75" customHeight="1" thickBot="1" x14ac:dyDescent="0.3">
      <c r="A37" s="270"/>
      <c r="B37" s="271" t="s">
        <v>253</v>
      </c>
      <c r="C37" s="272"/>
      <c r="D37" s="273"/>
    </row>
    <row r="38" spans="1:6" ht="15.75" customHeight="1" thickBot="1" x14ac:dyDescent="0.3">
      <c r="A38" s="855" t="s">
        <v>730</v>
      </c>
      <c r="B38" s="856"/>
      <c r="C38" s="274"/>
      <c r="D38" s="662">
        <f>+D5+D6+D7+D8+D9+D14+D18+D22+D23+D24+D25+D26+D27+D28+D29+D30+D31+D32+D33+D34+D35+D36+D37</f>
        <v>0</v>
      </c>
      <c r="F38" s="275"/>
    </row>
    <row r="39" spans="1:6" x14ac:dyDescent="0.25">
      <c r="A39" s="663" t="s">
        <v>732</v>
      </c>
    </row>
    <row r="40" spans="1:6" x14ac:dyDescent="0.25">
      <c r="A40" s="239"/>
      <c r="B40" s="240"/>
      <c r="C40" s="857"/>
      <c r="D40" s="857"/>
    </row>
    <row r="41" spans="1:6" x14ac:dyDescent="0.25">
      <c r="A41" s="239"/>
      <c r="B41" s="240"/>
      <c r="C41" s="241"/>
      <c r="D41" s="241"/>
    </row>
    <row r="42" spans="1:6" x14ac:dyDescent="0.25">
      <c r="A42" s="240"/>
      <c r="B42" s="240"/>
      <c r="C42" s="857"/>
      <c r="D42" s="857"/>
    </row>
    <row r="43" spans="1:6" x14ac:dyDescent="0.25">
      <c r="A43" s="256"/>
      <c r="B43" s="256"/>
    </row>
    <row r="44" spans="1:6" x14ac:dyDescent="0.25">
      <c r="A44" s="256"/>
      <c r="B44" s="256"/>
      <c r="C44" s="256"/>
    </row>
  </sheetData>
  <sheetProtection sheet="1" objects="1" scenarios="1"/>
  <mergeCells count="4">
    <mergeCell ref="A1:D1"/>
    <mergeCell ref="A38:B38"/>
    <mergeCell ref="C40:D40"/>
    <mergeCell ref="C42:D42"/>
  </mergeCells>
  <printOptions horizontalCentered="1"/>
  <pageMargins left="0.78740157480314965" right="0.78740157480314965" top="1.1479166666666667" bottom="0.98425196850393704" header="0.78740157480314965" footer="0.78740157480314965"/>
  <pageSetup paperSize="9" scale="93" orientation="portrait" r:id="rId1"/>
  <headerFooter alignWithMargins="0">
    <oddHeader>&amp;L&amp;"Times New Roman,Félkövér dőlt"......................Önkormányzat&amp;R&amp;"Times New Roman,Félkövér dőlt"7.3. tájékoztató tábla a ……/2015. (……) önkormányzati rendelethez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92D050"/>
  </sheetPr>
  <dimension ref="A1:F38"/>
  <sheetViews>
    <sheetView zoomScaleNormal="100" workbookViewId="0">
      <selection activeCell="I16" sqref="I16"/>
    </sheetView>
  </sheetViews>
  <sheetFormatPr defaultColWidth="12" defaultRowHeight="15.75" x14ac:dyDescent="0.25"/>
  <cols>
    <col min="1" max="1" width="56.1640625" style="236" customWidth="1"/>
    <col min="2" max="2" width="6.83203125" style="236" customWidth="1"/>
    <col min="3" max="3" width="17.1640625" style="236" customWidth="1"/>
    <col min="4" max="4" width="19.1640625" style="236" customWidth="1"/>
    <col min="5" max="16384" width="12" style="236"/>
  </cols>
  <sheetData>
    <row r="1" spans="1:4" ht="48.75" customHeight="1" x14ac:dyDescent="0.25">
      <c r="A1" s="858" t="str">
        <f>+CONCATENATE("VAGYONKIMUTATÁS",CHAR(10),"a függő követelésekről éa kötelezettségekről, a biztos (jövőbeni) követelésekről",CHAR(10),LEFT(ÖSSZEFÜGGÉSEK!A4,4),".")</f>
        <v>VAGYONKIMUTATÁS
a függő követelésekről éa kötelezettségekről, a biztos (jövőbeni) követelésekről
2020.</v>
      </c>
      <c r="B1" s="859"/>
      <c r="C1" s="859"/>
      <c r="D1" s="859"/>
    </row>
    <row r="2" spans="1:4" ht="16.5" thickBot="1" x14ac:dyDescent="0.3"/>
    <row r="3" spans="1:4" ht="64.5" thickBot="1" x14ac:dyDescent="0.3">
      <c r="A3" s="664" t="s">
        <v>54</v>
      </c>
      <c r="B3" s="344" t="s">
        <v>255</v>
      </c>
      <c r="C3" s="665" t="s">
        <v>733</v>
      </c>
      <c r="D3" s="666" t="s">
        <v>302</v>
      </c>
    </row>
    <row r="4" spans="1:4" ht="16.5" thickBot="1" x14ac:dyDescent="0.3">
      <c r="A4" s="276" t="s">
        <v>430</v>
      </c>
      <c r="B4" s="277" t="s">
        <v>431</v>
      </c>
      <c r="C4" s="277" t="s">
        <v>432</v>
      </c>
      <c r="D4" s="278" t="s">
        <v>433</v>
      </c>
    </row>
    <row r="5" spans="1:4" ht="15.75" customHeight="1" x14ac:dyDescent="0.25">
      <c r="A5" s="265" t="s">
        <v>734</v>
      </c>
      <c r="B5" s="262" t="s">
        <v>7</v>
      </c>
      <c r="C5" s="263"/>
      <c r="D5" s="264"/>
    </row>
    <row r="6" spans="1:4" ht="15.75" customHeight="1" x14ac:dyDescent="0.25">
      <c r="A6" s="265" t="s">
        <v>735</v>
      </c>
      <c r="B6" s="266" t="s">
        <v>8</v>
      </c>
      <c r="C6" s="267"/>
      <c r="D6" s="268"/>
    </row>
    <row r="7" spans="1:4" ht="15.75" customHeight="1" thickBot="1" x14ac:dyDescent="0.3">
      <c r="A7" s="667" t="s">
        <v>736</v>
      </c>
      <c r="B7" s="271" t="s">
        <v>9</v>
      </c>
      <c r="C7" s="272"/>
      <c r="D7" s="273"/>
    </row>
    <row r="8" spans="1:4" ht="15.75" customHeight="1" thickBot="1" x14ac:dyDescent="0.3">
      <c r="A8" s="659" t="s">
        <v>737</v>
      </c>
      <c r="B8" s="660" t="s">
        <v>10</v>
      </c>
      <c r="C8" s="661"/>
      <c r="D8" s="662">
        <f>+D5+D6+D7</f>
        <v>0</v>
      </c>
    </row>
    <row r="9" spans="1:4" ht="15.75" customHeight="1" x14ac:dyDescent="0.25">
      <c r="A9" s="261" t="s">
        <v>738</v>
      </c>
      <c r="B9" s="262" t="s">
        <v>11</v>
      </c>
      <c r="C9" s="263"/>
      <c r="D9" s="264"/>
    </row>
    <row r="10" spans="1:4" ht="15.75" customHeight="1" x14ac:dyDescent="0.25">
      <c r="A10" s="265" t="s">
        <v>739</v>
      </c>
      <c r="B10" s="266" t="s">
        <v>12</v>
      </c>
      <c r="C10" s="267"/>
      <c r="D10" s="268"/>
    </row>
    <row r="11" spans="1:4" ht="15.75" customHeight="1" x14ac:dyDescent="0.25">
      <c r="A11" s="265" t="s">
        <v>740</v>
      </c>
      <c r="B11" s="266" t="s">
        <v>13</v>
      </c>
      <c r="C11" s="267"/>
      <c r="D11" s="268"/>
    </row>
    <row r="12" spans="1:4" ht="15.75" customHeight="1" x14ac:dyDescent="0.25">
      <c r="A12" s="265" t="s">
        <v>741</v>
      </c>
      <c r="B12" s="266" t="s">
        <v>14</v>
      </c>
      <c r="C12" s="267"/>
      <c r="D12" s="268"/>
    </row>
    <row r="13" spans="1:4" ht="15.75" customHeight="1" thickBot="1" x14ac:dyDescent="0.3">
      <c r="A13" s="667" t="s">
        <v>742</v>
      </c>
      <c r="B13" s="271" t="s">
        <v>15</v>
      </c>
      <c r="C13" s="272"/>
      <c r="D13" s="273"/>
    </row>
    <row r="14" spans="1:4" ht="15.75" customHeight="1" thickBot="1" x14ac:dyDescent="0.3">
      <c r="A14" s="659" t="s">
        <v>743</v>
      </c>
      <c r="B14" s="660" t="s">
        <v>16</v>
      </c>
      <c r="C14" s="668"/>
      <c r="D14" s="662">
        <f>+D9+D10+D11+D12+D13</f>
        <v>0</v>
      </c>
    </row>
    <row r="15" spans="1:4" ht="15.75" customHeight="1" x14ac:dyDescent="0.25">
      <c r="A15" s="261"/>
      <c r="B15" s="262" t="s">
        <v>17</v>
      </c>
      <c r="C15" s="263"/>
      <c r="D15" s="264"/>
    </row>
    <row r="16" spans="1:4" ht="15.75" customHeight="1" x14ac:dyDescent="0.25">
      <c r="A16" s="265"/>
      <c r="B16" s="266" t="s">
        <v>18</v>
      </c>
      <c r="C16" s="267"/>
      <c r="D16" s="268"/>
    </row>
    <row r="17" spans="1:4" ht="15.75" customHeight="1" x14ac:dyDescent="0.25">
      <c r="A17" s="265"/>
      <c r="B17" s="266" t="s">
        <v>19</v>
      </c>
      <c r="C17" s="267"/>
      <c r="D17" s="268"/>
    </row>
    <row r="18" spans="1:4" ht="15.75" customHeight="1" x14ac:dyDescent="0.25">
      <c r="A18" s="265"/>
      <c r="B18" s="266" t="s">
        <v>20</v>
      </c>
      <c r="C18" s="267"/>
      <c r="D18" s="268"/>
    </row>
    <row r="19" spans="1:4" ht="15.75" customHeight="1" x14ac:dyDescent="0.25">
      <c r="A19" s="265"/>
      <c r="B19" s="266" t="s">
        <v>21</v>
      </c>
      <c r="C19" s="267"/>
      <c r="D19" s="268"/>
    </row>
    <row r="20" spans="1:4" ht="15.75" customHeight="1" x14ac:dyDescent="0.25">
      <c r="A20" s="265"/>
      <c r="B20" s="266" t="s">
        <v>22</v>
      </c>
      <c r="C20" s="267"/>
      <c r="D20" s="268"/>
    </row>
    <row r="21" spans="1:4" ht="15.75" customHeight="1" x14ac:dyDescent="0.25">
      <c r="A21" s="265"/>
      <c r="B21" s="266" t="s">
        <v>23</v>
      </c>
      <c r="C21" s="267"/>
      <c r="D21" s="268"/>
    </row>
    <row r="22" spans="1:4" ht="15.75" customHeight="1" x14ac:dyDescent="0.25">
      <c r="A22" s="265"/>
      <c r="B22" s="266" t="s">
        <v>24</v>
      </c>
      <c r="C22" s="267"/>
      <c r="D22" s="268"/>
    </row>
    <row r="23" spans="1:4" ht="15.75" customHeight="1" x14ac:dyDescent="0.25">
      <c r="A23" s="265"/>
      <c r="B23" s="266" t="s">
        <v>25</v>
      </c>
      <c r="C23" s="267"/>
      <c r="D23" s="268"/>
    </row>
    <row r="24" spans="1:4" ht="15.75" customHeight="1" x14ac:dyDescent="0.25">
      <c r="A24" s="265"/>
      <c r="B24" s="266" t="s">
        <v>26</v>
      </c>
      <c r="C24" s="267"/>
      <c r="D24" s="268"/>
    </row>
    <row r="25" spans="1:4" ht="15.75" customHeight="1" x14ac:dyDescent="0.25">
      <c r="A25" s="265"/>
      <c r="B25" s="266" t="s">
        <v>27</v>
      </c>
      <c r="C25" s="267"/>
      <c r="D25" s="268"/>
    </row>
    <row r="26" spans="1:4" ht="15.75" customHeight="1" x14ac:dyDescent="0.25">
      <c r="A26" s="265"/>
      <c r="B26" s="266" t="s">
        <v>28</v>
      </c>
      <c r="C26" s="267"/>
      <c r="D26" s="268"/>
    </row>
    <row r="27" spans="1:4" ht="15.75" customHeight="1" x14ac:dyDescent="0.25">
      <c r="A27" s="265"/>
      <c r="B27" s="266" t="s">
        <v>29</v>
      </c>
      <c r="C27" s="267"/>
      <c r="D27" s="268"/>
    </row>
    <row r="28" spans="1:4" ht="15.75" customHeight="1" x14ac:dyDescent="0.25">
      <c r="A28" s="265"/>
      <c r="B28" s="266" t="s">
        <v>30</v>
      </c>
      <c r="C28" s="267"/>
      <c r="D28" s="268"/>
    </row>
    <row r="29" spans="1:4" ht="15.75" customHeight="1" x14ac:dyDescent="0.25">
      <c r="A29" s="265"/>
      <c r="B29" s="266" t="s">
        <v>31</v>
      </c>
      <c r="C29" s="267"/>
      <c r="D29" s="268"/>
    </row>
    <row r="30" spans="1:4" ht="15.75" customHeight="1" x14ac:dyDescent="0.25">
      <c r="A30" s="265"/>
      <c r="B30" s="266" t="s">
        <v>32</v>
      </c>
      <c r="C30" s="267"/>
      <c r="D30" s="268"/>
    </row>
    <row r="31" spans="1:4" ht="15.75" customHeight="1" x14ac:dyDescent="0.25">
      <c r="A31" s="265"/>
      <c r="B31" s="266" t="s">
        <v>33</v>
      </c>
      <c r="C31" s="267"/>
      <c r="D31" s="268"/>
    </row>
    <row r="32" spans="1:4" ht="15.75" customHeight="1" x14ac:dyDescent="0.25">
      <c r="A32" s="265"/>
      <c r="B32" s="266" t="s">
        <v>34</v>
      </c>
      <c r="C32" s="267"/>
      <c r="D32" s="268"/>
    </row>
    <row r="33" spans="1:6" ht="15.75" customHeight="1" x14ac:dyDescent="0.25">
      <c r="A33" s="265"/>
      <c r="B33" s="266" t="s">
        <v>35</v>
      </c>
      <c r="C33" s="267"/>
      <c r="D33" s="268"/>
    </row>
    <row r="34" spans="1:6" ht="15.75" customHeight="1" x14ac:dyDescent="0.25">
      <c r="A34" s="265"/>
      <c r="B34" s="266" t="s">
        <v>93</v>
      </c>
      <c r="C34" s="267"/>
      <c r="D34" s="268"/>
    </row>
    <row r="35" spans="1:6" ht="15.75" customHeight="1" x14ac:dyDescent="0.25">
      <c r="A35" s="265"/>
      <c r="B35" s="266" t="s">
        <v>193</v>
      </c>
      <c r="C35" s="267"/>
      <c r="D35" s="268"/>
    </row>
    <row r="36" spans="1:6" ht="15.75" customHeight="1" x14ac:dyDescent="0.25">
      <c r="A36" s="265"/>
      <c r="B36" s="266" t="s">
        <v>252</v>
      </c>
      <c r="C36" s="267"/>
      <c r="D36" s="268"/>
    </row>
    <row r="37" spans="1:6" ht="15.75" customHeight="1" thickBot="1" x14ac:dyDescent="0.3">
      <c r="A37" s="279"/>
      <c r="B37" s="280" t="s">
        <v>253</v>
      </c>
      <c r="C37" s="281"/>
      <c r="D37" s="282"/>
    </row>
    <row r="38" spans="1:6" ht="15.75" customHeight="1" thickBot="1" x14ac:dyDescent="0.3">
      <c r="A38" s="860" t="s">
        <v>744</v>
      </c>
      <c r="B38" s="861"/>
      <c r="C38" s="274"/>
      <c r="D38" s="662">
        <f>+D8+D14+SUM(D15:D37)</f>
        <v>0</v>
      </c>
      <c r="F38" s="283"/>
    </row>
  </sheetData>
  <sheetProtection sheet="1" objects="1" scenarios="1"/>
  <mergeCells count="2">
    <mergeCell ref="A1:D1"/>
    <mergeCell ref="A38:B38"/>
  </mergeCells>
  <printOptions horizontalCentered="1"/>
  <pageMargins left="0.78740157480314965" right="0.78740157480314965" top="1.128125" bottom="0.98425196850393704" header="0.78740157480314965" footer="0.78740157480314965"/>
  <pageSetup paperSize="9" scale="95" orientation="portrait" r:id="rId1"/>
  <headerFooter alignWithMargins="0">
    <oddHeader>&amp;L&amp;"Times New Roman,Félkövér dőlt"......................Önkormányzat&amp;R&amp;"Times New Roman,Félkövér dőlt"7.4. tájékoztató tábla a ……/2015. (……) önkormányzati rendelethez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92D050"/>
  </sheetPr>
  <dimension ref="A1:F23"/>
  <sheetViews>
    <sheetView zoomScaleNormal="100" workbookViewId="0">
      <selection activeCell="I29" sqref="I29"/>
    </sheetView>
  </sheetViews>
  <sheetFormatPr defaultRowHeight="12.75" x14ac:dyDescent="0.2"/>
  <cols>
    <col min="1" max="1" width="9.33203125" style="306"/>
    <col min="2" max="2" width="58.33203125" style="306" customWidth="1"/>
    <col min="3" max="5" width="25" style="306" customWidth="1"/>
    <col min="6" max="6" width="5.5" style="306" customWidth="1"/>
    <col min="7" max="16384" width="9.33203125" style="306"/>
  </cols>
  <sheetData>
    <row r="1" spans="1:6" x14ac:dyDescent="0.2">
      <c r="A1" s="307"/>
      <c r="F1" s="865" t="str">
        <f>+CONCATENATE("8. tájékoztató tábla a ......../",LEFT(ÖSSZEFÜGGÉSEK!A4,4)+1,". (........) önkormányzati rendelethez")</f>
        <v>8. tájékoztató tábla a ......../2021. (........) önkormányzati rendelethez</v>
      </c>
    </row>
    <row r="2" spans="1:6" ht="33" customHeight="1" x14ac:dyDescent="0.2">
      <c r="A2" s="862" t="str">
        <f>+CONCATENATE("A ………Önkormányzat tulajdonában álló gazdálkodó szervezetek működéséből származó",CHAR(10),"kötelezettségek és részesedések alakulása a ",LEFT(ÖSSZEFÜGGÉSEK!A4,4),". évben")</f>
        <v>A ………Önkormányzat tulajdonában álló gazdálkodó szervezetek működéséből származó
kötelezettségek és részesedések alakulása a 2020. évben</v>
      </c>
      <c r="B2" s="862"/>
      <c r="C2" s="862"/>
      <c r="D2" s="862"/>
      <c r="E2" s="862"/>
      <c r="F2" s="865"/>
    </row>
    <row r="3" spans="1:6" ht="16.5" thickBot="1" x14ac:dyDescent="0.3">
      <c r="A3" s="308"/>
      <c r="F3" s="865"/>
    </row>
    <row r="4" spans="1:6" ht="79.5" thickBot="1" x14ac:dyDescent="0.25">
      <c r="A4" s="309" t="s">
        <v>255</v>
      </c>
      <c r="B4" s="310" t="s">
        <v>303</v>
      </c>
      <c r="C4" s="310" t="s">
        <v>304</v>
      </c>
      <c r="D4" s="310" t="s">
        <v>305</v>
      </c>
      <c r="E4" s="311" t="s">
        <v>306</v>
      </c>
      <c r="F4" s="865"/>
    </row>
    <row r="5" spans="1:6" ht="15.75" x14ac:dyDescent="0.2">
      <c r="A5" s="312" t="s">
        <v>7</v>
      </c>
      <c r="B5" s="316"/>
      <c r="C5" s="319"/>
      <c r="D5" s="322"/>
      <c r="E5" s="326"/>
      <c r="F5" s="865"/>
    </row>
    <row r="6" spans="1:6" ht="15.75" x14ac:dyDescent="0.2">
      <c r="A6" s="313" t="s">
        <v>8</v>
      </c>
      <c r="B6" s="317"/>
      <c r="C6" s="320"/>
      <c r="D6" s="323"/>
      <c r="E6" s="327"/>
      <c r="F6" s="865"/>
    </row>
    <row r="7" spans="1:6" ht="15.75" x14ac:dyDescent="0.2">
      <c r="A7" s="313" t="s">
        <v>9</v>
      </c>
      <c r="B7" s="317"/>
      <c r="C7" s="320"/>
      <c r="D7" s="323"/>
      <c r="E7" s="327"/>
      <c r="F7" s="865"/>
    </row>
    <row r="8" spans="1:6" ht="15.75" x14ac:dyDescent="0.2">
      <c r="A8" s="313" t="s">
        <v>10</v>
      </c>
      <c r="B8" s="317"/>
      <c r="C8" s="320"/>
      <c r="D8" s="323"/>
      <c r="E8" s="327"/>
      <c r="F8" s="865"/>
    </row>
    <row r="9" spans="1:6" ht="15.75" x14ac:dyDescent="0.2">
      <c r="A9" s="313" t="s">
        <v>11</v>
      </c>
      <c r="B9" s="317"/>
      <c r="C9" s="320"/>
      <c r="D9" s="323"/>
      <c r="E9" s="327"/>
      <c r="F9" s="865"/>
    </row>
    <row r="10" spans="1:6" ht="15.75" x14ac:dyDescent="0.2">
      <c r="A10" s="313" t="s">
        <v>12</v>
      </c>
      <c r="B10" s="317"/>
      <c r="C10" s="320"/>
      <c r="D10" s="323"/>
      <c r="E10" s="327"/>
      <c r="F10" s="865"/>
    </row>
    <row r="11" spans="1:6" ht="15.75" x14ac:dyDescent="0.2">
      <c r="A11" s="313" t="s">
        <v>13</v>
      </c>
      <c r="B11" s="317"/>
      <c r="C11" s="320"/>
      <c r="D11" s="323"/>
      <c r="E11" s="327"/>
      <c r="F11" s="865"/>
    </row>
    <row r="12" spans="1:6" ht="15.75" x14ac:dyDescent="0.2">
      <c r="A12" s="313" t="s">
        <v>14</v>
      </c>
      <c r="B12" s="317"/>
      <c r="C12" s="320"/>
      <c r="D12" s="323"/>
      <c r="E12" s="327"/>
      <c r="F12" s="865"/>
    </row>
    <row r="13" spans="1:6" ht="15.75" x14ac:dyDescent="0.2">
      <c r="A13" s="313" t="s">
        <v>15</v>
      </c>
      <c r="B13" s="317"/>
      <c r="C13" s="320"/>
      <c r="D13" s="323"/>
      <c r="E13" s="327"/>
      <c r="F13" s="865"/>
    </row>
    <row r="14" spans="1:6" ht="15.75" x14ac:dyDescent="0.2">
      <c r="A14" s="313" t="s">
        <v>16</v>
      </c>
      <c r="B14" s="317"/>
      <c r="C14" s="320"/>
      <c r="D14" s="323"/>
      <c r="E14" s="327"/>
      <c r="F14" s="865"/>
    </row>
    <row r="15" spans="1:6" ht="15.75" x14ac:dyDescent="0.2">
      <c r="A15" s="313" t="s">
        <v>17</v>
      </c>
      <c r="B15" s="317"/>
      <c r="C15" s="320"/>
      <c r="D15" s="323"/>
      <c r="E15" s="327"/>
      <c r="F15" s="865"/>
    </row>
    <row r="16" spans="1:6" ht="15.75" x14ac:dyDescent="0.2">
      <c r="A16" s="313" t="s">
        <v>18</v>
      </c>
      <c r="B16" s="317"/>
      <c r="C16" s="320"/>
      <c r="D16" s="323"/>
      <c r="E16" s="327"/>
      <c r="F16" s="865"/>
    </row>
    <row r="17" spans="1:6" ht="15.75" x14ac:dyDescent="0.2">
      <c r="A17" s="313" t="s">
        <v>19</v>
      </c>
      <c r="B17" s="317"/>
      <c r="C17" s="320"/>
      <c r="D17" s="323"/>
      <c r="E17" s="327"/>
      <c r="F17" s="865"/>
    </row>
    <row r="18" spans="1:6" ht="15.75" x14ac:dyDescent="0.2">
      <c r="A18" s="313" t="s">
        <v>20</v>
      </c>
      <c r="B18" s="317"/>
      <c r="C18" s="320"/>
      <c r="D18" s="323"/>
      <c r="E18" s="327"/>
      <c r="F18" s="865"/>
    </row>
    <row r="19" spans="1:6" ht="15.75" x14ac:dyDescent="0.2">
      <c r="A19" s="313" t="s">
        <v>21</v>
      </c>
      <c r="B19" s="317"/>
      <c r="C19" s="320"/>
      <c r="D19" s="323"/>
      <c r="E19" s="327"/>
      <c r="F19" s="865"/>
    </row>
    <row r="20" spans="1:6" ht="15.75" x14ac:dyDescent="0.2">
      <c r="A20" s="313" t="s">
        <v>22</v>
      </c>
      <c r="B20" s="317"/>
      <c r="C20" s="320"/>
      <c r="D20" s="323"/>
      <c r="E20" s="327"/>
      <c r="F20" s="865"/>
    </row>
    <row r="21" spans="1:6" ht="16.5" thickBot="1" x14ac:dyDescent="0.25">
      <c r="A21" s="314" t="s">
        <v>23</v>
      </c>
      <c r="B21" s="318"/>
      <c r="C21" s="321"/>
      <c r="D21" s="324"/>
      <c r="E21" s="328"/>
      <c r="F21" s="865"/>
    </row>
    <row r="22" spans="1:6" ht="16.5" thickBot="1" x14ac:dyDescent="0.3">
      <c r="A22" s="863" t="s">
        <v>307</v>
      </c>
      <c r="B22" s="864"/>
      <c r="C22" s="315"/>
      <c r="D22" s="325" t="str">
        <f>IF(SUM(D5:D21)=0,"",SUM(D5:D21))</f>
        <v/>
      </c>
      <c r="E22" s="329" t="str">
        <f>IF(SUM(E5:E21)=0,"",SUM(E5:E21))</f>
        <v/>
      </c>
      <c r="F22" s="865"/>
    </row>
    <row r="23" spans="1:6" ht="15.75" x14ac:dyDescent="0.25">
      <c r="A23" s="308"/>
    </row>
  </sheetData>
  <sheetProtection sheet="1" objects="1" scenarios="1"/>
  <mergeCells count="3">
    <mergeCell ref="A2:E2"/>
    <mergeCell ref="A22:B22"/>
    <mergeCell ref="F1:F22"/>
  </mergeCells>
  <pageMargins left="0.7" right="0.7" top="0.75" bottom="0.75" header="0.3" footer="0.3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92D050"/>
  </sheetPr>
  <dimension ref="A1:C15"/>
  <sheetViews>
    <sheetView zoomScaleNormal="100" workbookViewId="0">
      <selection activeCell="A2" sqref="A2:C2"/>
    </sheetView>
  </sheetViews>
  <sheetFormatPr defaultRowHeight="12.75" x14ac:dyDescent="0.2"/>
  <cols>
    <col min="1" max="1" width="7.6640625" style="8" customWidth="1"/>
    <col min="2" max="2" width="60.83203125" style="8" customWidth="1"/>
    <col min="3" max="3" width="25.6640625" style="8" customWidth="1"/>
    <col min="4" max="16384" width="9.33203125" style="8"/>
  </cols>
  <sheetData>
    <row r="1" spans="1:3" ht="15" x14ac:dyDescent="0.25">
      <c r="C1" s="284" t="s">
        <v>826</v>
      </c>
    </row>
    <row r="2" spans="1:3" ht="14.25" x14ac:dyDescent="0.2">
      <c r="A2" s="285"/>
      <c r="B2" s="285"/>
      <c r="C2" s="285"/>
    </row>
    <row r="3" spans="1:3" ht="33.75" customHeight="1" x14ac:dyDescent="0.2">
      <c r="A3" s="866" t="s">
        <v>308</v>
      </c>
      <c r="B3" s="866"/>
      <c r="C3" s="866"/>
    </row>
    <row r="4" spans="1:3" ht="13.5" thickBot="1" x14ac:dyDescent="0.25">
      <c r="C4" s="286"/>
    </row>
    <row r="5" spans="1:3" s="290" customFormat="1" ht="43.5" customHeight="1" thickBot="1" x14ac:dyDescent="0.25">
      <c r="A5" s="287" t="s">
        <v>5</v>
      </c>
      <c r="B5" s="288" t="s">
        <v>54</v>
      </c>
      <c r="C5" s="289" t="s">
        <v>767</v>
      </c>
    </row>
    <row r="6" spans="1:3" ht="28.5" customHeight="1" x14ac:dyDescent="0.2">
      <c r="A6" s="291" t="s">
        <v>7</v>
      </c>
      <c r="B6" s="292" t="s">
        <v>816</v>
      </c>
      <c r="C6" s="680">
        <f>C7+C8</f>
        <v>13608949</v>
      </c>
    </row>
    <row r="7" spans="1:3" ht="18" customHeight="1" x14ac:dyDescent="0.2">
      <c r="A7" s="293" t="s">
        <v>8</v>
      </c>
      <c r="B7" s="294" t="s">
        <v>309</v>
      </c>
      <c r="C7" s="681">
        <v>13537929</v>
      </c>
    </row>
    <row r="8" spans="1:3" ht="18" customHeight="1" x14ac:dyDescent="0.2">
      <c r="A8" s="293" t="s">
        <v>9</v>
      </c>
      <c r="B8" s="294" t="s">
        <v>310</v>
      </c>
      <c r="C8" s="681">
        <v>71020</v>
      </c>
    </row>
    <row r="9" spans="1:3" ht="18" customHeight="1" x14ac:dyDescent="0.2">
      <c r="A9" s="293" t="s">
        <v>10</v>
      </c>
      <c r="B9" s="295" t="s">
        <v>311</v>
      </c>
      <c r="C9" s="681">
        <v>50717470</v>
      </c>
    </row>
    <row r="10" spans="1:3" ht="18" customHeight="1" x14ac:dyDescent="0.2">
      <c r="A10" s="296" t="s">
        <v>11</v>
      </c>
      <c r="B10" s="297" t="s">
        <v>312</v>
      </c>
      <c r="C10" s="682">
        <v>36400832</v>
      </c>
    </row>
    <row r="11" spans="1:3" ht="18" customHeight="1" thickBot="1" x14ac:dyDescent="0.25">
      <c r="A11" s="671" t="s">
        <v>12</v>
      </c>
      <c r="B11" s="672" t="s">
        <v>759</v>
      </c>
      <c r="C11" s="683">
        <v>66082</v>
      </c>
    </row>
    <row r="12" spans="1:3" ht="25.5" customHeight="1" x14ac:dyDescent="0.2">
      <c r="A12" s="298" t="s">
        <v>12</v>
      </c>
      <c r="B12" s="299" t="s">
        <v>817</v>
      </c>
      <c r="C12" s="684">
        <f>C13+C14</f>
        <v>14382720</v>
      </c>
    </row>
    <row r="13" spans="1:3" ht="18" customHeight="1" x14ac:dyDescent="0.2">
      <c r="A13" s="293" t="s">
        <v>13</v>
      </c>
      <c r="B13" s="294" t="s">
        <v>309</v>
      </c>
      <c r="C13" s="681">
        <v>14350350</v>
      </c>
    </row>
    <row r="14" spans="1:3" ht="18" customHeight="1" thickBot="1" x14ac:dyDescent="0.25">
      <c r="A14" s="300" t="s">
        <v>14</v>
      </c>
      <c r="B14" s="301" t="s">
        <v>310</v>
      </c>
      <c r="C14" s="685">
        <v>32370</v>
      </c>
    </row>
    <row r="15" spans="1:3" x14ac:dyDescent="0.2">
      <c r="C15" s="673"/>
    </row>
  </sheetData>
  <mergeCells count="1">
    <mergeCell ref="A3:C3"/>
  </mergeCells>
  <conditionalFormatting sqref="C12">
    <cfRule type="cellIs" dxfId="0" priority="1" stopIfTrue="1" operator="notEqual">
      <formula>SUM(C13:C14)</formula>
    </cfRule>
  </conditionalFormatting>
  <printOptions horizontalCentered="1"/>
  <pageMargins left="0.78740157480314965" right="0.78740157480314965" top="0.98425196850393704" bottom="0.98425196850393704" header="0.78740157480314965" footer="0.78740157480314965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I161"/>
  <sheetViews>
    <sheetView zoomScale="130" zoomScaleNormal="130" zoomScaleSheetLayoutView="100" workbookViewId="0">
      <selection activeCell="B3" sqref="B3:B4"/>
    </sheetView>
  </sheetViews>
  <sheetFormatPr defaultRowHeight="15.75" x14ac:dyDescent="0.25"/>
  <cols>
    <col min="1" max="1" width="9.5" style="398" customWidth="1"/>
    <col min="2" max="2" width="60.83203125" style="398" customWidth="1"/>
    <col min="3" max="5" width="15.83203125" style="399" customWidth="1"/>
    <col min="6" max="16384" width="9.33203125" style="409"/>
  </cols>
  <sheetData>
    <row r="1" spans="1:5" ht="15.95" customHeight="1" x14ac:dyDescent="0.25">
      <c r="A1" s="722" t="s">
        <v>4</v>
      </c>
      <c r="B1" s="722"/>
      <c r="C1" s="722"/>
      <c r="D1" s="722"/>
      <c r="E1" s="722"/>
    </row>
    <row r="2" spans="1:5" ht="15.95" customHeight="1" thickBot="1" x14ac:dyDescent="0.3">
      <c r="A2" s="44" t="s">
        <v>113</v>
      </c>
      <c r="B2" s="44"/>
      <c r="C2" s="396"/>
      <c r="D2" s="396"/>
      <c r="E2" s="396" t="s">
        <v>162</v>
      </c>
    </row>
    <row r="3" spans="1:5" ht="15.95" customHeight="1" x14ac:dyDescent="0.25">
      <c r="A3" s="723" t="s">
        <v>61</v>
      </c>
      <c r="B3" s="725" t="s">
        <v>6</v>
      </c>
      <c r="C3" s="727" t="str">
        <f>+'1.sz.mell.'!C3:E3</f>
        <v>2020. évi</v>
      </c>
      <c r="D3" s="727"/>
      <c r="E3" s="728"/>
    </row>
    <row r="4" spans="1:5" ht="38.1" customHeight="1" thickBot="1" x14ac:dyDescent="0.3">
      <c r="A4" s="724"/>
      <c r="B4" s="726"/>
      <c r="C4" s="46" t="s">
        <v>184</v>
      </c>
      <c r="D4" s="46" t="s">
        <v>189</v>
      </c>
      <c r="E4" s="47" t="s">
        <v>190</v>
      </c>
    </row>
    <row r="5" spans="1:5" s="410" customFormat="1" ht="12" customHeight="1" thickBot="1" x14ac:dyDescent="0.25">
      <c r="A5" s="374" t="s">
        <v>430</v>
      </c>
      <c r="B5" s="375" t="s">
        <v>431</v>
      </c>
      <c r="C5" s="375" t="s">
        <v>432</v>
      </c>
      <c r="D5" s="375" t="s">
        <v>433</v>
      </c>
      <c r="E5" s="423" t="s">
        <v>434</v>
      </c>
    </row>
    <row r="6" spans="1:5" s="411" customFormat="1" ht="12" customHeight="1" thickBot="1" x14ac:dyDescent="0.25">
      <c r="A6" s="369" t="s">
        <v>7</v>
      </c>
      <c r="B6" s="370" t="s">
        <v>314</v>
      </c>
      <c r="C6" s="401">
        <f>SUM(C7:C12)</f>
        <v>0</v>
      </c>
      <c r="D6" s="401">
        <f>SUM(D7:D12)</f>
        <v>0</v>
      </c>
      <c r="E6" s="384">
        <f>SUM(E7:E12)</f>
        <v>0</v>
      </c>
    </row>
    <row r="7" spans="1:5" s="411" customFormat="1" ht="12" customHeight="1" x14ac:dyDescent="0.2">
      <c r="A7" s="364" t="s">
        <v>73</v>
      </c>
      <c r="B7" s="412" t="s">
        <v>315</v>
      </c>
      <c r="C7" s="403"/>
      <c r="D7" s="403"/>
      <c r="E7" s="386"/>
    </row>
    <row r="8" spans="1:5" s="411" customFormat="1" ht="12" customHeight="1" x14ac:dyDescent="0.2">
      <c r="A8" s="363" t="s">
        <v>74</v>
      </c>
      <c r="B8" s="413" t="s">
        <v>316</v>
      </c>
      <c r="C8" s="402"/>
      <c r="D8" s="402"/>
      <c r="E8" s="385"/>
    </row>
    <row r="9" spans="1:5" s="411" customFormat="1" ht="12" customHeight="1" x14ac:dyDescent="0.2">
      <c r="A9" s="363" t="s">
        <v>75</v>
      </c>
      <c r="B9" s="413" t="s">
        <v>317</v>
      </c>
      <c r="C9" s="402"/>
      <c r="D9" s="402"/>
      <c r="E9" s="385"/>
    </row>
    <row r="10" spans="1:5" s="411" customFormat="1" ht="12" customHeight="1" x14ac:dyDescent="0.2">
      <c r="A10" s="363" t="s">
        <v>76</v>
      </c>
      <c r="B10" s="413" t="s">
        <v>318</v>
      </c>
      <c r="C10" s="402"/>
      <c r="D10" s="402"/>
      <c r="E10" s="385"/>
    </row>
    <row r="11" spans="1:5" s="411" customFormat="1" ht="12" customHeight="1" x14ac:dyDescent="0.2">
      <c r="A11" s="363" t="s">
        <v>109</v>
      </c>
      <c r="B11" s="413" t="s">
        <v>319</v>
      </c>
      <c r="C11" s="402"/>
      <c r="D11" s="402"/>
      <c r="E11" s="385"/>
    </row>
    <row r="12" spans="1:5" s="411" customFormat="1" ht="12" customHeight="1" thickBot="1" x14ac:dyDescent="0.25">
      <c r="A12" s="365" t="s">
        <v>77</v>
      </c>
      <c r="B12" s="414" t="s">
        <v>320</v>
      </c>
      <c r="C12" s="404"/>
      <c r="D12" s="404"/>
      <c r="E12" s="387"/>
    </row>
    <row r="13" spans="1:5" s="411" customFormat="1" ht="12" customHeight="1" thickBot="1" x14ac:dyDescent="0.25">
      <c r="A13" s="369" t="s">
        <v>8</v>
      </c>
      <c r="B13" s="391" t="s">
        <v>321</v>
      </c>
      <c r="C13" s="401">
        <f>SUM(C14:C18)</f>
        <v>0</v>
      </c>
      <c r="D13" s="401">
        <f>SUM(D14:D18)</f>
        <v>0</v>
      </c>
      <c r="E13" s="384">
        <f>SUM(E14:E18)</f>
        <v>0</v>
      </c>
    </row>
    <row r="14" spans="1:5" s="411" customFormat="1" ht="12" customHeight="1" x14ac:dyDescent="0.2">
      <c r="A14" s="364" t="s">
        <v>79</v>
      </c>
      <c r="B14" s="412" t="s">
        <v>322</v>
      </c>
      <c r="C14" s="403"/>
      <c r="D14" s="403"/>
      <c r="E14" s="386"/>
    </row>
    <row r="15" spans="1:5" s="411" customFormat="1" ht="12" customHeight="1" x14ac:dyDescent="0.2">
      <c r="A15" s="363" t="s">
        <v>80</v>
      </c>
      <c r="B15" s="413" t="s">
        <v>323</v>
      </c>
      <c r="C15" s="402"/>
      <c r="D15" s="402"/>
      <c r="E15" s="385"/>
    </row>
    <row r="16" spans="1:5" s="411" customFormat="1" ht="12" customHeight="1" x14ac:dyDescent="0.2">
      <c r="A16" s="363" t="s">
        <v>81</v>
      </c>
      <c r="B16" s="413" t="s">
        <v>324</v>
      </c>
      <c r="C16" s="402"/>
      <c r="D16" s="402"/>
      <c r="E16" s="385"/>
    </row>
    <row r="17" spans="1:5" s="411" customFormat="1" ht="12" customHeight="1" x14ac:dyDescent="0.2">
      <c r="A17" s="363" t="s">
        <v>82</v>
      </c>
      <c r="B17" s="413" t="s">
        <v>325</v>
      </c>
      <c r="C17" s="402"/>
      <c r="D17" s="402"/>
      <c r="E17" s="385"/>
    </row>
    <row r="18" spans="1:5" s="411" customFormat="1" ht="12" customHeight="1" x14ac:dyDescent="0.2">
      <c r="A18" s="363" t="s">
        <v>83</v>
      </c>
      <c r="B18" s="413" t="s">
        <v>326</v>
      </c>
      <c r="C18" s="402"/>
      <c r="D18" s="402"/>
      <c r="E18" s="385"/>
    </row>
    <row r="19" spans="1:5" s="411" customFormat="1" ht="12" customHeight="1" thickBot="1" x14ac:dyDescent="0.25">
      <c r="A19" s="365" t="s">
        <v>90</v>
      </c>
      <c r="B19" s="414" t="s">
        <v>327</v>
      </c>
      <c r="C19" s="404"/>
      <c r="D19" s="404"/>
      <c r="E19" s="387"/>
    </row>
    <row r="20" spans="1:5" s="411" customFormat="1" ht="12" customHeight="1" thickBot="1" x14ac:dyDescent="0.25">
      <c r="A20" s="369" t="s">
        <v>9</v>
      </c>
      <c r="B20" s="370" t="s">
        <v>328</v>
      </c>
      <c r="C20" s="401">
        <f>SUM(C21:C25)</f>
        <v>0</v>
      </c>
      <c r="D20" s="401">
        <f>SUM(D21:D25)</f>
        <v>0</v>
      </c>
      <c r="E20" s="384">
        <f>SUM(E21:E25)</f>
        <v>0</v>
      </c>
    </row>
    <row r="21" spans="1:5" s="411" customFormat="1" ht="12" customHeight="1" x14ac:dyDescent="0.2">
      <c r="A21" s="364" t="s">
        <v>62</v>
      </c>
      <c r="B21" s="412" t="s">
        <v>329</v>
      </c>
      <c r="C21" s="403"/>
      <c r="D21" s="403"/>
      <c r="E21" s="386"/>
    </row>
    <row r="22" spans="1:5" s="411" customFormat="1" ht="12" customHeight="1" x14ac:dyDescent="0.2">
      <c r="A22" s="363" t="s">
        <v>63</v>
      </c>
      <c r="B22" s="413" t="s">
        <v>330</v>
      </c>
      <c r="C22" s="402"/>
      <c r="D22" s="402"/>
      <c r="E22" s="385"/>
    </row>
    <row r="23" spans="1:5" s="411" customFormat="1" ht="12" customHeight="1" x14ac:dyDescent="0.2">
      <c r="A23" s="363" t="s">
        <v>64</v>
      </c>
      <c r="B23" s="413" t="s">
        <v>331</v>
      </c>
      <c r="C23" s="402"/>
      <c r="D23" s="402"/>
      <c r="E23" s="385"/>
    </row>
    <row r="24" spans="1:5" s="411" customFormat="1" ht="12" customHeight="1" x14ac:dyDescent="0.2">
      <c r="A24" s="363" t="s">
        <v>65</v>
      </c>
      <c r="B24" s="413" t="s">
        <v>332</v>
      </c>
      <c r="C24" s="402"/>
      <c r="D24" s="402"/>
      <c r="E24" s="385"/>
    </row>
    <row r="25" spans="1:5" s="411" customFormat="1" ht="12" customHeight="1" x14ac:dyDescent="0.2">
      <c r="A25" s="363" t="s">
        <v>123</v>
      </c>
      <c r="B25" s="413" t="s">
        <v>333</v>
      </c>
      <c r="C25" s="402"/>
      <c r="D25" s="402"/>
      <c r="E25" s="385"/>
    </row>
    <row r="26" spans="1:5" s="411" customFormat="1" ht="12" customHeight="1" thickBot="1" x14ac:dyDescent="0.25">
      <c r="A26" s="365" t="s">
        <v>124</v>
      </c>
      <c r="B26" s="414" t="s">
        <v>334</v>
      </c>
      <c r="C26" s="404"/>
      <c r="D26" s="404"/>
      <c r="E26" s="387"/>
    </row>
    <row r="27" spans="1:5" s="411" customFormat="1" ht="12" customHeight="1" thickBot="1" x14ac:dyDescent="0.25">
      <c r="A27" s="369" t="s">
        <v>125</v>
      </c>
      <c r="B27" s="370" t="s">
        <v>335</v>
      </c>
      <c r="C27" s="407">
        <f>+C28+C31+C32+C33</f>
        <v>0</v>
      </c>
      <c r="D27" s="407">
        <f>+D28+D31+D32+D33</f>
        <v>0</v>
      </c>
      <c r="E27" s="420">
        <f>+E28+E31+E32+E33</f>
        <v>0</v>
      </c>
    </row>
    <row r="28" spans="1:5" s="411" customFormat="1" ht="12" customHeight="1" x14ac:dyDescent="0.2">
      <c r="A28" s="364" t="s">
        <v>336</v>
      </c>
      <c r="B28" s="412" t="s">
        <v>337</v>
      </c>
      <c r="C28" s="422">
        <f>+C29+C30</f>
        <v>0</v>
      </c>
      <c r="D28" s="422">
        <f>+D29+D30</f>
        <v>0</v>
      </c>
      <c r="E28" s="421">
        <f>+E29+E30</f>
        <v>0</v>
      </c>
    </row>
    <row r="29" spans="1:5" s="411" customFormat="1" ht="12" customHeight="1" x14ac:dyDescent="0.2">
      <c r="A29" s="363" t="s">
        <v>338</v>
      </c>
      <c r="B29" s="413" t="s">
        <v>339</v>
      </c>
      <c r="C29" s="402"/>
      <c r="D29" s="402"/>
      <c r="E29" s="385"/>
    </row>
    <row r="30" spans="1:5" s="411" customFormat="1" ht="12" customHeight="1" x14ac:dyDescent="0.2">
      <c r="A30" s="363" t="s">
        <v>340</v>
      </c>
      <c r="B30" s="413" t="s">
        <v>341</v>
      </c>
      <c r="C30" s="402"/>
      <c r="D30" s="402"/>
      <c r="E30" s="385"/>
    </row>
    <row r="31" spans="1:5" s="411" customFormat="1" ht="12" customHeight="1" x14ac:dyDescent="0.2">
      <c r="A31" s="363" t="s">
        <v>342</v>
      </c>
      <c r="B31" s="413" t="s">
        <v>343</v>
      </c>
      <c r="C31" s="402"/>
      <c r="D31" s="402"/>
      <c r="E31" s="385"/>
    </row>
    <row r="32" spans="1:5" s="411" customFormat="1" ht="12" customHeight="1" x14ac:dyDescent="0.2">
      <c r="A32" s="363" t="s">
        <v>344</v>
      </c>
      <c r="B32" s="413" t="s">
        <v>345</v>
      </c>
      <c r="C32" s="402"/>
      <c r="D32" s="402"/>
      <c r="E32" s="385"/>
    </row>
    <row r="33" spans="1:5" s="411" customFormat="1" ht="12" customHeight="1" thickBot="1" x14ac:dyDescent="0.25">
      <c r="A33" s="365" t="s">
        <v>346</v>
      </c>
      <c r="B33" s="414" t="s">
        <v>347</v>
      </c>
      <c r="C33" s="404"/>
      <c r="D33" s="404"/>
      <c r="E33" s="387"/>
    </row>
    <row r="34" spans="1:5" s="411" customFormat="1" ht="12" customHeight="1" thickBot="1" x14ac:dyDescent="0.25">
      <c r="A34" s="369" t="s">
        <v>11</v>
      </c>
      <c r="B34" s="370" t="s">
        <v>348</v>
      </c>
      <c r="C34" s="401">
        <f>SUM(C35:C44)</f>
        <v>0</v>
      </c>
      <c r="D34" s="401">
        <f>SUM(D35:D44)</f>
        <v>0</v>
      </c>
      <c r="E34" s="384">
        <f>SUM(E35:E44)</f>
        <v>0</v>
      </c>
    </row>
    <row r="35" spans="1:5" s="411" customFormat="1" ht="12" customHeight="1" x14ac:dyDescent="0.2">
      <c r="A35" s="364" t="s">
        <v>66</v>
      </c>
      <c r="B35" s="412" t="s">
        <v>349</v>
      </c>
      <c r="C35" s="403"/>
      <c r="D35" s="403"/>
      <c r="E35" s="386"/>
    </row>
    <row r="36" spans="1:5" s="411" customFormat="1" ht="12" customHeight="1" x14ac:dyDescent="0.2">
      <c r="A36" s="363" t="s">
        <v>67</v>
      </c>
      <c r="B36" s="413" t="s">
        <v>350</v>
      </c>
      <c r="C36" s="402"/>
      <c r="D36" s="402"/>
      <c r="E36" s="385"/>
    </row>
    <row r="37" spans="1:5" s="411" customFormat="1" ht="12" customHeight="1" x14ac:dyDescent="0.2">
      <c r="A37" s="363" t="s">
        <v>68</v>
      </c>
      <c r="B37" s="413" t="s">
        <v>351</v>
      </c>
      <c r="C37" s="402"/>
      <c r="D37" s="402"/>
      <c r="E37" s="385"/>
    </row>
    <row r="38" spans="1:5" s="411" customFormat="1" ht="12" customHeight="1" x14ac:dyDescent="0.2">
      <c r="A38" s="363" t="s">
        <v>127</v>
      </c>
      <c r="B38" s="413" t="s">
        <v>352</v>
      </c>
      <c r="C38" s="402"/>
      <c r="D38" s="402"/>
      <c r="E38" s="385"/>
    </row>
    <row r="39" spans="1:5" s="411" customFormat="1" ht="12" customHeight="1" x14ac:dyDescent="0.2">
      <c r="A39" s="363" t="s">
        <v>128</v>
      </c>
      <c r="B39" s="413" t="s">
        <v>353</v>
      </c>
      <c r="C39" s="402"/>
      <c r="D39" s="402"/>
      <c r="E39" s="385"/>
    </row>
    <row r="40" spans="1:5" s="411" customFormat="1" ht="12" customHeight="1" x14ac:dyDescent="0.2">
      <c r="A40" s="363" t="s">
        <v>129</v>
      </c>
      <c r="B40" s="413" t="s">
        <v>354</v>
      </c>
      <c r="C40" s="402"/>
      <c r="D40" s="402"/>
      <c r="E40" s="385"/>
    </row>
    <row r="41" spans="1:5" s="411" customFormat="1" ht="12" customHeight="1" x14ac:dyDescent="0.2">
      <c r="A41" s="363" t="s">
        <v>130</v>
      </c>
      <c r="B41" s="413" t="s">
        <v>355</v>
      </c>
      <c r="C41" s="402"/>
      <c r="D41" s="402"/>
      <c r="E41" s="385"/>
    </row>
    <row r="42" spans="1:5" s="411" customFormat="1" ht="12" customHeight="1" x14ac:dyDescent="0.2">
      <c r="A42" s="363" t="s">
        <v>131</v>
      </c>
      <c r="B42" s="413" t="s">
        <v>356</v>
      </c>
      <c r="C42" s="402"/>
      <c r="D42" s="402"/>
      <c r="E42" s="385"/>
    </row>
    <row r="43" spans="1:5" s="411" customFormat="1" ht="12" customHeight="1" x14ac:dyDescent="0.2">
      <c r="A43" s="363" t="s">
        <v>357</v>
      </c>
      <c r="B43" s="413" t="s">
        <v>358</v>
      </c>
      <c r="C43" s="405"/>
      <c r="D43" s="405"/>
      <c r="E43" s="388"/>
    </row>
    <row r="44" spans="1:5" s="411" customFormat="1" ht="12" customHeight="1" thickBot="1" x14ac:dyDescent="0.25">
      <c r="A44" s="365" t="s">
        <v>359</v>
      </c>
      <c r="B44" s="414" t="s">
        <v>360</v>
      </c>
      <c r="C44" s="406"/>
      <c r="D44" s="406"/>
      <c r="E44" s="389"/>
    </row>
    <row r="45" spans="1:5" s="411" customFormat="1" ht="12" customHeight="1" thickBot="1" x14ac:dyDescent="0.25">
      <c r="A45" s="369" t="s">
        <v>12</v>
      </c>
      <c r="B45" s="370" t="s">
        <v>361</v>
      </c>
      <c r="C45" s="401">
        <f>SUM(C46:C50)</f>
        <v>0</v>
      </c>
      <c r="D45" s="401">
        <f>SUM(D46:D50)</f>
        <v>0</v>
      </c>
      <c r="E45" s="384">
        <f>SUM(E46:E50)</f>
        <v>0</v>
      </c>
    </row>
    <row r="46" spans="1:5" s="411" customFormat="1" ht="12" customHeight="1" x14ac:dyDescent="0.2">
      <c r="A46" s="364" t="s">
        <v>69</v>
      </c>
      <c r="B46" s="412" t="s">
        <v>362</v>
      </c>
      <c r="C46" s="424"/>
      <c r="D46" s="424"/>
      <c r="E46" s="390"/>
    </row>
    <row r="47" spans="1:5" s="411" customFormat="1" ht="12" customHeight="1" x14ac:dyDescent="0.2">
      <c r="A47" s="363" t="s">
        <v>70</v>
      </c>
      <c r="B47" s="413" t="s">
        <v>363</v>
      </c>
      <c r="C47" s="405"/>
      <c r="D47" s="405"/>
      <c r="E47" s="388"/>
    </row>
    <row r="48" spans="1:5" s="411" customFormat="1" ht="12" customHeight="1" x14ac:dyDescent="0.2">
      <c r="A48" s="363" t="s">
        <v>364</v>
      </c>
      <c r="B48" s="413" t="s">
        <v>365</v>
      </c>
      <c r="C48" s="405"/>
      <c r="D48" s="405"/>
      <c r="E48" s="388"/>
    </row>
    <row r="49" spans="1:5" s="411" customFormat="1" ht="12" customHeight="1" x14ac:dyDescent="0.2">
      <c r="A49" s="363" t="s">
        <v>366</v>
      </c>
      <c r="B49" s="413" t="s">
        <v>367</v>
      </c>
      <c r="C49" s="405"/>
      <c r="D49" s="405"/>
      <c r="E49" s="388"/>
    </row>
    <row r="50" spans="1:5" s="411" customFormat="1" ht="12" customHeight="1" thickBot="1" x14ac:dyDescent="0.25">
      <c r="A50" s="365" t="s">
        <v>368</v>
      </c>
      <c r="B50" s="414" t="s">
        <v>369</v>
      </c>
      <c r="C50" s="406"/>
      <c r="D50" s="406"/>
      <c r="E50" s="389"/>
    </row>
    <row r="51" spans="1:5" s="411" customFormat="1" ht="17.25" customHeight="1" thickBot="1" x14ac:dyDescent="0.25">
      <c r="A51" s="369" t="s">
        <v>132</v>
      </c>
      <c r="B51" s="370" t="s">
        <v>370</v>
      </c>
      <c r="C51" s="401">
        <f>SUM(C52:C54)</f>
        <v>0</v>
      </c>
      <c r="D51" s="401">
        <f>SUM(D52:D54)</f>
        <v>0</v>
      </c>
      <c r="E51" s="384">
        <f>SUM(E52:E54)</f>
        <v>0</v>
      </c>
    </row>
    <row r="52" spans="1:5" s="411" customFormat="1" ht="12" customHeight="1" x14ac:dyDescent="0.2">
      <c r="A52" s="364" t="s">
        <v>71</v>
      </c>
      <c r="B52" s="412" t="s">
        <v>371</v>
      </c>
      <c r="C52" s="403"/>
      <c r="D52" s="403"/>
      <c r="E52" s="386"/>
    </row>
    <row r="53" spans="1:5" s="411" customFormat="1" ht="12" customHeight="1" x14ac:dyDescent="0.2">
      <c r="A53" s="363" t="s">
        <v>72</v>
      </c>
      <c r="B53" s="413" t="s">
        <v>372</v>
      </c>
      <c r="C53" s="402"/>
      <c r="D53" s="402"/>
      <c r="E53" s="385"/>
    </row>
    <row r="54" spans="1:5" s="411" customFormat="1" ht="12" customHeight="1" x14ac:dyDescent="0.2">
      <c r="A54" s="363" t="s">
        <v>373</v>
      </c>
      <c r="B54" s="413" t="s">
        <v>374</v>
      </c>
      <c r="C54" s="402"/>
      <c r="D54" s="402"/>
      <c r="E54" s="385"/>
    </row>
    <row r="55" spans="1:5" s="411" customFormat="1" ht="12" customHeight="1" thickBot="1" x14ac:dyDescent="0.25">
      <c r="A55" s="365" t="s">
        <v>375</v>
      </c>
      <c r="B55" s="414" t="s">
        <v>376</v>
      </c>
      <c r="C55" s="404"/>
      <c r="D55" s="404"/>
      <c r="E55" s="387"/>
    </row>
    <row r="56" spans="1:5" s="411" customFormat="1" ht="12" customHeight="1" thickBot="1" x14ac:dyDescent="0.25">
      <c r="A56" s="369" t="s">
        <v>14</v>
      </c>
      <c r="B56" s="391" t="s">
        <v>377</v>
      </c>
      <c r="C56" s="401">
        <f>SUM(C57:C59)</f>
        <v>0</v>
      </c>
      <c r="D56" s="401">
        <f>SUM(D57:D59)</f>
        <v>0</v>
      </c>
      <c r="E56" s="384">
        <f>SUM(E57:E59)</f>
        <v>0</v>
      </c>
    </row>
    <row r="57" spans="1:5" s="411" customFormat="1" ht="12" customHeight="1" x14ac:dyDescent="0.2">
      <c r="A57" s="364" t="s">
        <v>133</v>
      </c>
      <c r="B57" s="412" t="s">
        <v>378</v>
      </c>
      <c r="C57" s="405"/>
      <c r="D57" s="405"/>
      <c r="E57" s="388"/>
    </row>
    <row r="58" spans="1:5" s="411" customFormat="1" ht="12" customHeight="1" x14ac:dyDescent="0.2">
      <c r="A58" s="363" t="s">
        <v>134</v>
      </c>
      <c r="B58" s="413" t="s">
        <v>379</v>
      </c>
      <c r="C58" s="405"/>
      <c r="D58" s="405"/>
      <c r="E58" s="388"/>
    </row>
    <row r="59" spans="1:5" s="411" customFormat="1" ht="12" customHeight="1" x14ac:dyDescent="0.2">
      <c r="A59" s="363" t="s">
        <v>163</v>
      </c>
      <c r="B59" s="413" t="s">
        <v>380</v>
      </c>
      <c r="C59" s="405"/>
      <c r="D59" s="405"/>
      <c r="E59" s="388"/>
    </row>
    <row r="60" spans="1:5" s="411" customFormat="1" ht="12" customHeight="1" thickBot="1" x14ac:dyDescent="0.25">
      <c r="A60" s="365" t="s">
        <v>381</v>
      </c>
      <c r="B60" s="414" t="s">
        <v>382</v>
      </c>
      <c r="C60" s="405"/>
      <c r="D60" s="405"/>
      <c r="E60" s="388"/>
    </row>
    <row r="61" spans="1:5" s="411" customFormat="1" ht="12" customHeight="1" thickBot="1" x14ac:dyDescent="0.25">
      <c r="A61" s="369" t="s">
        <v>15</v>
      </c>
      <c r="B61" s="370" t="s">
        <v>383</v>
      </c>
      <c r="C61" s="407">
        <f>+C6+C13+C20+C27+C34+C45+C51+C56</f>
        <v>0</v>
      </c>
      <c r="D61" s="407">
        <f>+D6+D13+D20+D27+D34+D45+D51+D56</f>
        <v>0</v>
      </c>
      <c r="E61" s="420">
        <f>+E6+E13+E20+E27+E34+E45+E51+E56</f>
        <v>0</v>
      </c>
    </row>
    <row r="62" spans="1:5" s="411" customFormat="1" ht="12" customHeight="1" thickBot="1" x14ac:dyDescent="0.25">
      <c r="A62" s="425" t="s">
        <v>384</v>
      </c>
      <c r="B62" s="391" t="s">
        <v>385</v>
      </c>
      <c r="C62" s="401">
        <f>+C63+C64+C65</f>
        <v>0</v>
      </c>
      <c r="D62" s="401">
        <f>+D63+D64+D65</f>
        <v>0</v>
      </c>
      <c r="E62" s="384">
        <f>+E63+E64+E65</f>
        <v>0</v>
      </c>
    </row>
    <row r="63" spans="1:5" s="411" customFormat="1" ht="12" customHeight="1" x14ac:dyDescent="0.2">
      <c r="A63" s="364" t="s">
        <v>386</v>
      </c>
      <c r="B63" s="412" t="s">
        <v>387</v>
      </c>
      <c r="C63" s="405"/>
      <c r="D63" s="405"/>
      <c r="E63" s="388"/>
    </row>
    <row r="64" spans="1:5" s="411" customFormat="1" ht="12" customHeight="1" x14ac:dyDescent="0.2">
      <c r="A64" s="363" t="s">
        <v>388</v>
      </c>
      <c r="B64" s="413" t="s">
        <v>389</v>
      </c>
      <c r="C64" s="405"/>
      <c r="D64" s="405"/>
      <c r="E64" s="388"/>
    </row>
    <row r="65" spans="1:5" s="411" customFormat="1" ht="12" customHeight="1" thickBot="1" x14ac:dyDescent="0.25">
      <c r="A65" s="365" t="s">
        <v>390</v>
      </c>
      <c r="B65" s="349" t="s">
        <v>435</v>
      </c>
      <c r="C65" s="405"/>
      <c r="D65" s="405"/>
      <c r="E65" s="388"/>
    </row>
    <row r="66" spans="1:5" s="411" customFormat="1" ht="12" customHeight="1" thickBot="1" x14ac:dyDescent="0.25">
      <c r="A66" s="425" t="s">
        <v>392</v>
      </c>
      <c r="B66" s="391" t="s">
        <v>393</v>
      </c>
      <c r="C66" s="401">
        <f>+C67+C68+C69+C70</f>
        <v>0</v>
      </c>
      <c r="D66" s="401">
        <f>+D67+D68+D69+D70</f>
        <v>0</v>
      </c>
      <c r="E66" s="384">
        <f>+E67+E68+E69+E70</f>
        <v>0</v>
      </c>
    </row>
    <row r="67" spans="1:5" s="411" customFormat="1" ht="13.5" customHeight="1" x14ac:dyDescent="0.2">
      <c r="A67" s="364" t="s">
        <v>110</v>
      </c>
      <c r="B67" s="412" t="s">
        <v>394</v>
      </c>
      <c r="C67" s="405"/>
      <c r="D67" s="405"/>
      <c r="E67" s="388"/>
    </row>
    <row r="68" spans="1:5" s="411" customFormat="1" ht="12" customHeight="1" x14ac:dyDescent="0.2">
      <c r="A68" s="363" t="s">
        <v>111</v>
      </c>
      <c r="B68" s="413" t="s">
        <v>395</v>
      </c>
      <c r="C68" s="405"/>
      <c r="D68" s="405"/>
      <c r="E68" s="388"/>
    </row>
    <row r="69" spans="1:5" s="411" customFormat="1" ht="12" customHeight="1" x14ac:dyDescent="0.2">
      <c r="A69" s="363" t="s">
        <v>396</v>
      </c>
      <c r="B69" s="413" t="s">
        <v>397</v>
      </c>
      <c r="C69" s="405"/>
      <c r="D69" s="405"/>
      <c r="E69" s="388"/>
    </row>
    <row r="70" spans="1:5" s="411" customFormat="1" ht="12" customHeight="1" thickBot="1" x14ac:dyDescent="0.25">
      <c r="A70" s="365" t="s">
        <v>398</v>
      </c>
      <c r="B70" s="414" t="s">
        <v>399</v>
      </c>
      <c r="C70" s="405"/>
      <c r="D70" s="405"/>
      <c r="E70" s="388"/>
    </row>
    <row r="71" spans="1:5" s="411" customFormat="1" ht="12" customHeight="1" thickBot="1" x14ac:dyDescent="0.25">
      <c r="A71" s="425" t="s">
        <v>400</v>
      </c>
      <c r="B71" s="391" t="s">
        <v>401</v>
      </c>
      <c r="C71" s="401">
        <f>+C72+C73</f>
        <v>0</v>
      </c>
      <c r="D71" s="401">
        <f>+D72+D73</f>
        <v>0</v>
      </c>
      <c r="E71" s="384">
        <f>+E72+E73</f>
        <v>0</v>
      </c>
    </row>
    <row r="72" spans="1:5" s="411" customFormat="1" ht="12" customHeight="1" x14ac:dyDescent="0.2">
      <c r="A72" s="364" t="s">
        <v>402</v>
      </c>
      <c r="B72" s="412" t="s">
        <v>403</v>
      </c>
      <c r="C72" s="405"/>
      <c r="D72" s="405"/>
      <c r="E72" s="388"/>
    </row>
    <row r="73" spans="1:5" s="411" customFormat="1" ht="12" customHeight="1" thickBot="1" x14ac:dyDescent="0.25">
      <c r="A73" s="365" t="s">
        <v>404</v>
      </c>
      <c r="B73" s="414" t="s">
        <v>405</v>
      </c>
      <c r="C73" s="405"/>
      <c r="D73" s="405"/>
      <c r="E73" s="388"/>
    </row>
    <row r="74" spans="1:5" s="411" customFormat="1" ht="12" customHeight="1" thickBot="1" x14ac:dyDescent="0.25">
      <c r="A74" s="425" t="s">
        <v>406</v>
      </c>
      <c r="B74" s="391" t="s">
        <v>407</v>
      </c>
      <c r="C74" s="401">
        <f>+C75+C76+C77</f>
        <v>0</v>
      </c>
      <c r="D74" s="401">
        <f>+D75+D76+D77</f>
        <v>0</v>
      </c>
      <c r="E74" s="384">
        <f>+E75+E76+E77</f>
        <v>0</v>
      </c>
    </row>
    <row r="75" spans="1:5" s="411" customFormat="1" ht="12" customHeight="1" x14ac:dyDescent="0.2">
      <c r="A75" s="364" t="s">
        <v>408</v>
      </c>
      <c r="B75" s="412" t="s">
        <v>409</v>
      </c>
      <c r="C75" s="405"/>
      <c r="D75" s="405"/>
      <c r="E75" s="388"/>
    </row>
    <row r="76" spans="1:5" s="411" customFormat="1" ht="12" customHeight="1" x14ac:dyDescent="0.2">
      <c r="A76" s="363" t="s">
        <v>410</v>
      </c>
      <c r="B76" s="413" t="s">
        <v>411</v>
      </c>
      <c r="C76" s="405"/>
      <c r="D76" s="405"/>
      <c r="E76" s="388"/>
    </row>
    <row r="77" spans="1:5" s="411" customFormat="1" ht="12" customHeight="1" thickBot="1" x14ac:dyDescent="0.25">
      <c r="A77" s="365" t="s">
        <v>412</v>
      </c>
      <c r="B77" s="393" t="s">
        <v>413</v>
      </c>
      <c r="C77" s="405"/>
      <c r="D77" s="405"/>
      <c r="E77" s="388"/>
    </row>
    <row r="78" spans="1:5" s="411" customFormat="1" ht="12" customHeight="1" thickBot="1" x14ac:dyDescent="0.25">
      <c r="A78" s="425" t="s">
        <v>414</v>
      </c>
      <c r="B78" s="391" t="s">
        <v>415</v>
      </c>
      <c r="C78" s="401">
        <f>+C79+C80+C81+C82</f>
        <v>0</v>
      </c>
      <c r="D78" s="401">
        <f>+D79+D80+D81+D82</f>
        <v>0</v>
      </c>
      <c r="E78" s="384">
        <f>+E79+E80+E81+E82</f>
        <v>0</v>
      </c>
    </row>
    <row r="79" spans="1:5" s="411" customFormat="1" ht="12" customHeight="1" x14ac:dyDescent="0.2">
      <c r="A79" s="415" t="s">
        <v>416</v>
      </c>
      <c r="B79" s="412" t="s">
        <v>417</v>
      </c>
      <c r="C79" s="405"/>
      <c r="D79" s="405"/>
      <c r="E79" s="388"/>
    </row>
    <row r="80" spans="1:5" s="411" customFormat="1" ht="12" customHeight="1" x14ac:dyDescent="0.2">
      <c r="A80" s="416" t="s">
        <v>418</v>
      </c>
      <c r="B80" s="413" t="s">
        <v>419</v>
      </c>
      <c r="C80" s="405"/>
      <c r="D80" s="405"/>
      <c r="E80" s="388"/>
    </row>
    <row r="81" spans="1:5" s="411" customFormat="1" ht="12" customHeight="1" x14ac:dyDescent="0.2">
      <c r="A81" s="416" t="s">
        <v>420</v>
      </c>
      <c r="B81" s="413" t="s">
        <v>421</v>
      </c>
      <c r="C81" s="405"/>
      <c r="D81" s="405"/>
      <c r="E81" s="388"/>
    </row>
    <row r="82" spans="1:5" s="411" customFormat="1" ht="12" customHeight="1" thickBot="1" x14ac:dyDescent="0.25">
      <c r="A82" s="426" t="s">
        <v>422</v>
      </c>
      <c r="B82" s="393" t="s">
        <v>423</v>
      </c>
      <c r="C82" s="405"/>
      <c r="D82" s="405"/>
      <c r="E82" s="388"/>
    </row>
    <row r="83" spans="1:5" s="411" customFormat="1" ht="12" customHeight="1" thickBot="1" x14ac:dyDescent="0.25">
      <c r="A83" s="425" t="s">
        <v>424</v>
      </c>
      <c r="B83" s="391" t="s">
        <v>425</v>
      </c>
      <c r="C83" s="428"/>
      <c r="D83" s="428"/>
      <c r="E83" s="429"/>
    </row>
    <row r="84" spans="1:5" s="411" customFormat="1" ht="12" customHeight="1" thickBot="1" x14ac:dyDescent="0.25">
      <c r="A84" s="425" t="s">
        <v>426</v>
      </c>
      <c r="B84" s="347" t="s">
        <v>427</v>
      </c>
      <c r="C84" s="407">
        <f>+C62+C66+C71+C74+C78+C83</f>
        <v>0</v>
      </c>
      <c r="D84" s="407">
        <f>+D62+D66+D71+D74+D78+D83</f>
        <v>0</v>
      </c>
      <c r="E84" s="420">
        <f>+E62+E66+E71+E74+E78+E83</f>
        <v>0</v>
      </c>
    </row>
    <row r="85" spans="1:5" s="411" customFormat="1" ht="12" customHeight="1" thickBot="1" x14ac:dyDescent="0.25">
      <c r="A85" s="427" t="s">
        <v>428</v>
      </c>
      <c r="B85" s="350" t="s">
        <v>429</v>
      </c>
      <c r="C85" s="407">
        <f>+C61+C84</f>
        <v>0</v>
      </c>
      <c r="D85" s="407">
        <f>+D61+D84</f>
        <v>0</v>
      </c>
      <c r="E85" s="420">
        <f>+E61+E84</f>
        <v>0</v>
      </c>
    </row>
    <row r="86" spans="1:5" s="411" customFormat="1" ht="12" customHeight="1" x14ac:dyDescent="0.2">
      <c r="A86" s="345"/>
      <c r="B86" s="345"/>
      <c r="C86" s="346"/>
      <c r="D86" s="346"/>
      <c r="E86" s="346"/>
    </row>
    <row r="87" spans="1:5" ht="16.5" customHeight="1" x14ac:dyDescent="0.25">
      <c r="A87" s="722" t="s">
        <v>36</v>
      </c>
      <c r="B87" s="722"/>
      <c r="C87" s="722"/>
      <c r="D87" s="722"/>
      <c r="E87" s="722"/>
    </row>
    <row r="88" spans="1:5" s="417" customFormat="1" ht="16.5" customHeight="1" thickBot="1" x14ac:dyDescent="0.3">
      <c r="A88" s="45" t="s">
        <v>114</v>
      </c>
      <c r="B88" s="45"/>
      <c r="C88" s="378"/>
      <c r="D88" s="378"/>
      <c r="E88" s="378" t="s">
        <v>162</v>
      </c>
    </row>
    <row r="89" spans="1:5" s="417" customFormat="1" ht="16.5" customHeight="1" x14ac:dyDescent="0.25">
      <c r="A89" s="723" t="s">
        <v>61</v>
      </c>
      <c r="B89" s="725" t="s">
        <v>183</v>
      </c>
      <c r="C89" s="727" t="str">
        <f>+C3</f>
        <v>2020. évi</v>
      </c>
      <c r="D89" s="727"/>
      <c r="E89" s="728"/>
    </row>
    <row r="90" spans="1:5" ht="38.1" customHeight="1" thickBot="1" x14ac:dyDescent="0.3">
      <c r="A90" s="724"/>
      <c r="B90" s="726"/>
      <c r="C90" s="46" t="s">
        <v>184</v>
      </c>
      <c r="D90" s="46" t="s">
        <v>189</v>
      </c>
      <c r="E90" s="47" t="s">
        <v>190</v>
      </c>
    </row>
    <row r="91" spans="1:5" s="410" customFormat="1" ht="12" customHeight="1" thickBot="1" x14ac:dyDescent="0.25">
      <c r="A91" s="374" t="s">
        <v>430</v>
      </c>
      <c r="B91" s="375" t="s">
        <v>431</v>
      </c>
      <c r="C91" s="375" t="s">
        <v>432</v>
      </c>
      <c r="D91" s="375" t="s">
        <v>433</v>
      </c>
      <c r="E91" s="376" t="s">
        <v>434</v>
      </c>
    </row>
    <row r="92" spans="1:5" ht="12" customHeight="1" thickBot="1" x14ac:dyDescent="0.3">
      <c r="A92" s="371" t="s">
        <v>7</v>
      </c>
      <c r="B92" s="373" t="s">
        <v>436</v>
      </c>
      <c r="C92" s="400">
        <f>SUM(C93:C97)</f>
        <v>0</v>
      </c>
      <c r="D92" s="400">
        <f>SUM(D93:D97)</f>
        <v>0</v>
      </c>
      <c r="E92" s="355">
        <f>SUM(E93:E97)</f>
        <v>0</v>
      </c>
    </row>
    <row r="93" spans="1:5" ht="12" customHeight="1" x14ac:dyDescent="0.25">
      <c r="A93" s="366" t="s">
        <v>73</v>
      </c>
      <c r="B93" s="359" t="s">
        <v>37</v>
      </c>
      <c r="C93" s="97"/>
      <c r="D93" s="97"/>
      <c r="E93" s="354"/>
    </row>
    <row r="94" spans="1:5" ht="12" customHeight="1" x14ac:dyDescent="0.25">
      <c r="A94" s="363" t="s">
        <v>74</v>
      </c>
      <c r="B94" s="357" t="s">
        <v>135</v>
      </c>
      <c r="C94" s="402"/>
      <c r="D94" s="402"/>
      <c r="E94" s="385"/>
    </row>
    <row r="95" spans="1:5" ht="12" customHeight="1" x14ac:dyDescent="0.25">
      <c r="A95" s="363" t="s">
        <v>75</v>
      </c>
      <c r="B95" s="357" t="s">
        <v>102</v>
      </c>
      <c r="C95" s="404"/>
      <c r="D95" s="404"/>
      <c r="E95" s="387"/>
    </row>
    <row r="96" spans="1:5" ht="12" customHeight="1" x14ac:dyDescent="0.25">
      <c r="A96" s="363" t="s">
        <v>76</v>
      </c>
      <c r="B96" s="360" t="s">
        <v>136</v>
      </c>
      <c r="C96" s="404"/>
      <c r="D96" s="404"/>
      <c r="E96" s="387"/>
    </row>
    <row r="97" spans="1:5" ht="12" customHeight="1" x14ac:dyDescent="0.25">
      <c r="A97" s="363" t="s">
        <v>85</v>
      </c>
      <c r="B97" s="368" t="s">
        <v>137</v>
      </c>
      <c r="C97" s="404"/>
      <c r="D97" s="404"/>
      <c r="E97" s="387"/>
    </row>
    <row r="98" spans="1:5" ht="12" customHeight="1" x14ac:dyDescent="0.25">
      <c r="A98" s="363" t="s">
        <v>77</v>
      </c>
      <c r="B98" s="357" t="s">
        <v>437</v>
      </c>
      <c r="C98" s="404"/>
      <c r="D98" s="404"/>
      <c r="E98" s="387"/>
    </row>
    <row r="99" spans="1:5" ht="12" customHeight="1" x14ac:dyDescent="0.25">
      <c r="A99" s="363" t="s">
        <v>78</v>
      </c>
      <c r="B99" s="380" t="s">
        <v>438</v>
      </c>
      <c r="C99" s="404"/>
      <c r="D99" s="404"/>
      <c r="E99" s="387"/>
    </row>
    <row r="100" spans="1:5" ht="12" customHeight="1" x14ac:dyDescent="0.25">
      <c r="A100" s="363" t="s">
        <v>86</v>
      </c>
      <c r="B100" s="381" t="s">
        <v>439</v>
      </c>
      <c r="C100" s="404"/>
      <c r="D100" s="404"/>
      <c r="E100" s="387"/>
    </row>
    <row r="101" spans="1:5" ht="12" customHeight="1" x14ac:dyDescent="0.25">
      <c r="A101" s="363" t="s">
        <v>87</v>
      </c>
      <c r="B101" s="381" t="s">
        <v>440</v>
      </c>
      <c r="C101" s="404"/>
      <c r="D101" s="404"/>
      <c r="E101" s="387"/>
    </row>
    <row r="102" spans="1:5" ht="12" customHeight="1" x14ac:dyDescent="0.25">
      <c r="A102" s="363" t="s">
        <v>88</v>
      </c>
      <c r="B102" s="380" t="s">
        <v>441</v>
      </c>
      <c r="C102" s="404"/>
      <c r="D102" s="404"/>
      <c r="E102" s="387"/>
    </row>
    <row r="103" spans="1:5" ht="12" customHeight="1" x14ac:dyDescent="0.25">
      <c r="A103" s="363" t="s">
        <v>89</v>
      </c>
      <c r="B103" s="380" t="s">
        <v>442</v>
      </c>
      <c r="C103" s="404"/>
      <c r="D103" s="404"/>
      <c r="E103" s="387"/>
    </row>
    <row r="104" spans="1:5" ht="12" customHeight="1" x14ac:dyDescent="0.25">
      <c r="A104" s="363" t="s">
        <v>91</v>
      </c>
      <c r="B104" s="381" t="s">
        <v>443</v>
      </c>
      <c r="C104" s="404"/>
      <c r="D104" s="404"/>
      <c r="E104" s="387"/>
    </row>
    <row r="105" spans="1:5" ht="12" customHeight="1" x14ac:dyDescent="0.25">
      <c r="A105" s="362" t="s">
        <v>138</v>
      </c>
      <c r="B105" s="382" t="s">
        <v>444</v>
      </c>
      <c r="C105" s="404"/>
      <c r="D105" s="404"/>
      <c r="E105" s="387"/>
    </row>
    <row r="106" spans="1:5" ht="12" customHeight="1" x14ac:dyDescent="0.25">
      <c r="A106" s="363" t="s">
        <v>445</v>
      </c>
      <c r="B106" s="382" t="s">
        <v>446</v>
      </c>
      <c r="C106" s="404"/>
      <c r="D106" s="404"/>
      <c r="E106" s="387"/>
    </row>
    <row r="107" spans="1:5" ht="12" customHeight="1" thickBot="1" x14ac:dyDescent="0.3">
      <c r="A107" s="367" t="s">
        <v>447</v>
      </c>
      <c r="B107" s="383" t="s">
        <v>448</v>
      </c>
      <c r="C107" s="98"/>
      <c r="D107" s="98"/>
      <c r="E107" s="348"/>
    </row>
    <row r="108" spans="1:5" ht="12" customHeight="1" thickBot="1" x14ac:dyDescent="0.3">
      <c r="A108" s="369" t="s">
        <v>8</v>
      </c>
      <c r="B108" s="372" t="s">
        <v>449</v>
      </c>
      <c r="C108" s="401">
        <f>+C109+C111+C113</f>
        <v>0</v>
      </c>
      <c r="D108" s="401">
        <f>+D109+D111+D113</f>
        <v>0</v>
      </c>
      <c r="E108" s="384">
        <f>+E109+E111+E113</f>
        <v>0</v>
      </c>
    </row>
    <row r="109" spans="1:5" ht="12" customHeight="1" x14ac:dyDescent="0.25">
      <c r="A109" s="364" t="s">
        <v>79</v>
      </c>
      <c r="B109" s="357" t="s">
        <v>161</v>
      </c>
      <c r="C109" s="403"/>
      <c r="D109" s="403"/>
      <c r="E109" s="386"/>
    </row>
    <row r="110" spans="1:5" ht="12" customHeight="1" x14ac:dyDescent="0.25">
      <c r="A110" s="364" t="s">
        <v>80</v>
      </c>
      <c r="B110" s="361" t="s">
        <v>450</v>
      </c>
      <c r="C110" s="403"/>
      <c r="D110" s="403"/>
      <c r="E110" s="386"/>
    </row>
    <row r="111" spans="1:5" x14ac:dyDescent="0.25">
      <c r="A111" s="364" t="s">
        <v>81</v>
      </c>
      <c r="B111" s="361" t="s">
        <v>139</v>
      </c>
      <c r="C111" s="402"/>
      <c r="D111" s="402"/>
      <c r="E111" s="385"/>
    </row>
    <row r="112" spans="1:5" ht="12" customHeight="1" x14ac:dyDescent="0.25">
      <c r="A112" s="364" t="s">
        <v>82</v>
      </c>
      <c r="B112" s="361" t="s">
        <v>451</v>
      </c>
      <c r="C112" s="402"/>
      <c r="D112" s="402"/>
      <c r="E112" s="385"/>
    </row>
    <row r="113" spans="1:5" ht="12" customHeight="1" x14ac:dyDescent="0.25">
      <c r="A113" s="364" t="s">
        <v>83</v>
      </c>
      <c r="B113" s="393" t="s">
        <v>164</v>
      </c>
      <c r="C113" s="402"/>
      <c r="D113" s="402"/>
      <c r="E113" s="385"/>
    </row>
    <row r="114" spans="1:5" ht="21.75" customHeight="1" x14ac:dyDescent="0.25">
      <c r="A114" s="364" t="s">
        <v>90</v>
      </c>
      <c r="B114" s="392" t="s">
        <v>452</v>
      </c>
      <c r="C114" s="402"/>
      <c r="D114" s="402"/>
      <c r="E114" s="385"/>
    </row>
    <row r="115" spans="1:5" ht="24" customHeight="1" x14ac:dyDescent="0.25">
      <c r="A115" s="364" t="s">
        <v>92</v>
      </c>
      <c r="B115" s="408" t="s">
        <v>453</v>
      </c>
      <c r="C115" s="402"/>
      <c r="D115" s="402"/>
      <c r="E115" s="385"/>
    </row>
    <row r="116" spans="1:5" ht="12" customHeight="1" x14ac:dyDescent="0.25">
      <c r="A116" s="364" t="s">
        <v>140</v>
      </c>
      <c r="B116" s="381" t="s">
        <v>440</v>
      </c>
      <c r="C116" s="402"/>
      <c r="D116" s="402"/>
      <c r="E116" s="385"/>
    </row>
    <row r="117" spans="1:5" ht="12" customHeight="1" x14ac:dyDescent="0.25">
      <c r="A117" s="364" t="s">
        <v>141</v>
      </c>
      <c r="B117" s="381" t="s">
        <v>454</v>
      </c>
      <c r="C117" s="402"/>
      <c r="D117" s="402"/>
      <c r="E117" s="385"/>
    </row>
    <row r="118" spans="1:5" ht="12" customHeight="1" x14ac:dyDescent="0.25">
      <c r="A118" s="364" t="s">
        <v>142</v>
      </c>
      <c r="B118" s="381" t="s">
        <v>455</v>
      </c>
      <c r="C118" s="402"/>
      <c r="D118" s="402"/>
      <c r="E118" s="385"/>
    </row>
    <row r="119" spans="1:5" s="430" customFormat="1" ht="12" customHeight="1" x14ac:dyDescent="0.2">
      <c r="A119" s="364" t="s">
        <v>456</v>
      </c>
      <c r="B119" s="381" t="s">
        <v>443</v>
      </c>
      <c r="C119" s="402"/>
      <c r="D119" s="402"/>
      <c r="E119" s="385"/>
    </row>
    <row r="120" spans="1:5" ht="12" customHeight="1" x14ac:dyDescent="0.25">
      <c r="A120" s="364" t="s">
        <v>457</v>
      </c>
      <c r="B120" s="381" t="s">
        <v>458</v>
      </c>
      <c r="C120" s="402"/>
      <c r="D120" s="402"/>
      <c r="E120" s="385"/>
    </row>
    <row r="121" spans="1:5" ht="12" customHeight="1" thickBot="1" x14ac:dyDescent="0.3">
      <c r="A121" s="362" t="s">
        <v>459</v>
      </c>
      <c r="B121" s="381" t="s">
        <v>460</v>
      </c>
      <c r="C121" s="404"/>
      <c r="D121" s="404"/>
      <c r="E121" s="387"/>
    </row>
    <row r="122" spans="1:5" ht="12" customHeight="1" thickBot="1" x14ac:dyDescent="0.3">
      <c r="A122" s="369" t="s">
        <v>9</v>
      </c>
      <c r="B122" s="377" t="s">
        <v>461</v>
      </c>
      <c r="C122" s="401">
        <f>+C123+C124</f>
        <v>0</v>
      </c>
      <c r="D122" s="401">
        <f>+D123+D124</f>
        <v>0</v>
      </c>
      <c r="E122" s="384">
        <f>+E123+E124</f>
        <v>0</v>
      </c>
    </row>
    <row r="123" spans="1:5" ht="12" customHeight="1" x14ac:dyDescent="0.25">
      <c r="A123" s="364" t="s">
        <v>62</v>
      </c>
      <c r="B123" s="358" t="s">
        <v>47</v>
      </c>
      <c r="C123" s="403"/>
      <c r="D123" s="403"/>
      <c r="E123" s="386"/>
    </row>
    <row r="124" spans="1:5" ht="12" customHeight="1" thickBot="1" x14ac:dyDescent="0.3">
      <c r="A124" s="365" t="s">
        <v>63</v>
      </c>
      <c r="B124" s="361" t="s">
        <v>48</v>
      </c>
      <c r="C124" s="404"/>
      <c r="D124" s="404"/>
      <c r="E124" s="387"/>
    </row>
    <row r="125" spans="1:5" ht="12" customHeight="1" thickBot="1" x14ac:dyDescent="0.3">
      <c r="A125" s="369" t="s">
        <v>10</v>
      </c>
      <c r="B125" s="377" t="s">
        <v>462</v>
      </c>
      <c r="C125" s="401">
        <f>+C92+C108+C122</f>
        <v>0</v>
      </c>
      <c r="D125" s="401">
        <f>+D92+D108+D122</f>
        <v>0</v>
      </c>
      <c r="E125" s="384">
        <f>+E92+E108+E122</f>
        <v>0</v>
      </c>
    </row>
    <row r="126" spans="1:5" ht="12" customHeight="1" thickBot="1" x14ac:dyDescent="0.3">
      <c r="A126" s="369" t="s">
        <v>11</v>
      </c>
      <c r="B126" s="377" t="s">
        <v>463</v>
      </c>
      <c r="C126" s="401">
        <f>+C127+C128+C129</f>
        <v>0</v>
      </c>
      <c r="D126" s="401">
        <f>+D127+D128+D129</f>
        <v>0</v>
      </c>
      <c r="E126" s="384">
        <f>+E127+E128+E129</f>
        <v>0</v>
      </c>
    </row>
    <row r="127" spans="1:5" ht="12" customHeight="1" x14ac:dyDescent="0.25">
      <c r="A127" s="364" t="s">
        <v>66</v>
      </c>
      <c r="B127" s="358" t="s">
        <v>464</v>
      </c>
      <c r="C127" s="402"/>
      <c r="D127" s="402"/>
      <c r="E127" s="385"/>
    </row>
    <row r="128" spans="1:5" ht="12" customHeight="1" x14ac:dyDescent="0.25">
      <c r="A128" s="364" t="s">
        <v>67</v>
      </c>
      <c r="B128" s="358" t="s">
        <v>465</v>
      </c>
      <c r="C128" s="402"/>
      <c r="D128" s="402"/>
      <c r="E128" s="385"/>
    </row>
    <row r="129" spans="1:9" ht="12" customHeight="1" thickBot="1" x14ac:dyDescent="0.3">
      <c r="A129" s="362" t="s">
        <v>68</v>
      </c>
      <c r="B129" s="356" t="s">
        <v>466</v>
      </c>
      <c r="C129" s="402"/>
      <c r="D129" s="402"/>
      <c r="E129" s="385"/>
    </row>
    <row r="130" spans="1:9" ht="12" customHeight="1" thickBot="1" x14ac:dyDescent="0.3">
      <c r="A130" s="369" t="s">
        <v>12</v>
      </c>
      <c r="B130" s="377" t="s">
        <v>467</v>
      </c>
      <c r="C130" s="401">
        <f>+C131+C132+C134+C133</f>
        <v>0</v>
      </c>
      <c r="D130" s="401">
        <f>+D131+D132+D134+D133</f>
        <v>0</v>
      </c>
      <c r="E130" s="384">
        <f>+E131+E132+E134+E133</f>
        <v>0</v>
      </c>
    </row>
    <row r="131" spans="1:9" ht="12" customHeight="1" x14ac:dyDescent="0.25">
      <c r="A131" s="364" t="s">
        <v>69</v>
      </c>
      <c r="B131" s="358" t="s">
        <v>468</v>
      </c>
      <c r="C131" s="402"/>
      <c r="D131" s="402"/>
      <c r="E131" s="385"/>
    </row>
    <row r="132" spans="1:9" ht="12" customHeight="1" x14ac:dyDescent="0.25">
      <c r="A132" s="364" t="s">
        <v>70</v>
      </c>
      <c r="B132" s="358" t="s">
        <v>469</v>
      </c>
      <c r="C132" s="402"/>
      <c r="D132" s="402"/>
      <c r="E132" s="385"/>
    </row>
    <row r="133" spans="1:9" ht="12" customHeight="1" x14ac:dyDescent="0.25">
      <c r="A133" s="364" t="s">
        <v>364</v>
      </c>
      <c r="B133" s="358" t="s">
        <v>470</v>
      </c>
      <c r="C133" s="402"/>
      <c r="D133" s="402"/>
      <c r="E133" s="385"/>
    </row>
    <row r="134" spans="1:9" ht="12" customHeight="1" thickBot="1" x14ac:dyDescent="0.3">
      <c r="A134" s="362" t="s">
        <v>366</v>
      </c>
      <c r="B134" s="356" t="s">
        <v>471</v>
      </c>
      <c r="C134" s="402"/>
      <c r="D134" s="402"/>
      <c r="E134" s="385"/>
    </row>
    <row r="135" spans="1:9" ht="12" customHeight="1" thickBot="1" x14ac:dyDescent="0.3">
      <c r="A135" s="369" t="s">
        <v>13</v>
      </c>
      <c r="B135" s="377" t="s">
        <v>472</v>
      </c>
      <c r="C135" s="407">
        <f>+C136+C137+C138+C139</f>
        <v>0</v>
      </c>
      <c r="D135" s="407">
        <f>+D136+D137+D138+D139</f>
        <v>0</v>
      </c>
      <c r="E135" s="420">
        <f>+E136+E137+E138+E139</f>
        <v>0</v>
      </c>
    </row>
    <row r="136" spans="1:9" ht="12" customHeight="1" x14ac:dyDescent="0.25">
      <c r="A136" s="364" t="s">
        <v>71</v>
      </c>
      <c r="B136" s="358" t="s">
        <v>473</v>
      </c>
      <c r="C136" s="402"/>
      <c r="D136" s="402"/>
      <c r="E136" s="385"/>
    </row>
    <row r="137" spans="1:9" ht="12" customHeight="1" x14ac:dyDescent="0.25">
      <c r="A137" s="364" t="s">
        <v>72</v>
      </c>
      <c r="B137" s="358" t="s">
        <v>474</v>
      </c>
      <c r="C137" s="402"/>
      <c r="D137" s="402"/>
      <c r="E137" s="385"/>
    </row>
    <row r="138" spans="1:9" ht="12" customHeight="1" x14ac:dyDescent="0.25">
      <c r="A138" s="364" t="s">
        <v>373</v>
      </c>
      <c r="B138" s="358" t="s">
        <v>475</v>
      </c>
      <c r="C138" s="402"/>
      <c r="D138" s="402"/>
      <c r="E138" s="385"/>
    </row>
    <row r="139" spans="1:9" ht="12" customHeight="1" thickBot="1" x14ac:dyDescent="0.3">
      <c r="A139" s="362" t="s">
        <v>375</v>
      </c>
      <c r="B139" s="356" t="s">
        <v>476</v>
      </c>
      <c r="C139" s="402"/>
      <c r="D139" s="402"/>
      <c r="E139" s="385"/>
    </row>
    <row r="140" spans="1:9" ht="15" customHeight="1" thickBot="1" x14ac:dyDescent="0.3">
      <c r="A140" s="369" t="s">
        <v>14</v>
      </c>
      <c r="B140" s="377" t="s">
        <v>477</v>
      </c>
      <c r="C140" s="99">
        <f>+C141+C142+C143+C144</f>
        <v>0</v>
      </c>
      <c r="D140" s="99">
        <f>+D141+D142+D143+D144</f>
        <v>0</v>
      </c>
      <c r="E140" s="353">
        <f>+E141+E142+E143+E144</f>
        <v>0</v>
      </c>
      <c r="F140" s="418"/>
      <c r="G140" s="419"/>
      <c r="H140" s="419"/>
      <c r="I140" s="419"/>
    </row>
    <row r="141" spans="1:9" s="411" customFormat="1" ht="12.95" customHeight="1" x14ac:dyDescent="0.2">
      <c r="A141" s="364" t="s">
        <v>133</v>
      </c>
      <c r="B141" s="358" t="s">
        <v>478</v>
      </c>
      <c r="C141" s="402"/>
      <c r="D141" s="402"/>
      <c r="E141" s="385"/>
    </row>
    <row r="142" spans="1:9" ht="12.75" customHeight="1" x14ac:dyDescent="0.25">
      <c r="A142" s="364" t="s">
        <v>134</v>
      </c>
      <c r="B142" s="358" t="s">
        <v>479</v>
      </c>
      <c r="C142" s="402"/>
      <c r="D142" s="402"/>
      <c r="E142" s="385"/>
    </row>
    <row r="143" spans="1:9" ht="12.75" customHeight="1" x14ac:dyDescent="0.25">
      <c r="A143" s="364" t="s">
        <v>163</v>
      </c>
      <c r="B143" s="358" t="s">
        <v>480</v>
      </c>
      <c r="C143" s="402"/>
      <c r="D143" s="402"/>
      <c r="E143" s="385"/>
    </row>
    <row r="144" spans="1:9" ht="12.75" customHeight="1" thickBot="1" x14ac:dyDescent="0.3">
      <c r="A144" s="364" t="s">
        <v>381</v>
      </c>
      <c r="B144" s="358" t="s">
        <v>481</v>
      </c>
      <c r="C144" s="402"/>
      <c r="D144" s="402"/>
      <c r="E144" s="385"/>
    </row>
    <row r="145" spans="1:5" ht="16.5" thickBot="1" x14ac:dyDescent="0.3">
      <c r="A145" s="369" t="s">
        <v>15</v>
      </c>
      <c r="B145" s="377" t="s">
        <v>482</v>
      </c>
      <c r="C145" s="351">
        <f>+C126+C130+C135+C140</f>
        <v>0</v>
      </c>
      <c r="D145" s="351">
        <f>+D126+D130+D135+D140</f>
        <v>0</v>
      </c>
      <c r="E145" s="352">
        <f>+E126+E130+E135+E140</f>
        <v>0</v>
      </c>
    </row>
    <row r="146" spans="1:5" ht="16.5" thickBot="1" x14ac:dyDescent="0.3">
      <c r="A146" s="394" t="s">
        <v>16</v>
      </c>
      <c r="B146" s="397" t="s">
        <v>483</v>
      </c>
      <c r="C146" s="351">
        <f>+C125+C145</f>
        <v>0</v>
      </c>
      <c r="D146" s="351">
        <f>+D125+D145</f>
        <v>0</v>
      </c>
      <c r="E146" s="352">
        <f>+E125+E145</f>
        <v>0</v>
      </c>
    </row>
    <row r="148" spans="1:5" ht="18.75" customHeight="1" x14ac:dyDescent="0.25">
      <c r="A148" s="721" t="s">
        <v>484</v>
      </c>
      <c r="B148" s="721"/>
      <c r="C148" s="721"/>
      <c r="D148" s="721"/>
      <c r="E148" s="721"/>
    </row>
    <row r="149" spans="1:5" ht="13.5" customHeight="1" thickBot="1" x14ac:dyDescent="0.3">
      <c r="A149" s="379" t="s">
        <v>115</v>
      </c>
      <c r="B149" s="379"/>
      <c r="C149" s="409"/>
      <c r="E149" s="396" t="s">
        <v>162</v>
      </c>
    </row>
    <row r="150" spans="1:5" ht="21.75" thickBot="1" x14ac:dyDescent="0.3">
      <c r="A150" s="369">
        <v>1</v>
      </c>
      <c r="B150" s="372" t="s">
        <v>485</v>
      </c>
      <c r="C150" s="395">
        <f>+C61-C125</f>
        <v>0</v>
      </c>
      <c r="D150" s="395">
        <f>+D61-D125</f>
        <v>0</v>
      </c>
      <c r="E150" s="395">
        <f>+E61-E125</f>
        <v>0</v>
      </c>
    </row>
    <row r="151" spans="1:5" ht="21.75" thickBot="1" x14ac:dyDescent="0.3">
      <c r="A151" s="369" t="s">
        <v>8</v>
      </c>
      <c r="B151" s="372" t="s">
        <v>486</v>
      </c>
      <c r="C151" s="395">
        <f>+C84-C145</f>
        <v>0</v>
      </c>
      <c r="D151" s="395">
        <f>+D84-D145</f>
        <v>0</v>
      </c>
      <c r="E151" s="395">
        <f>+E84-E145</f>
        <v>0</v>
      </c>
    </row>
    <row r="152" spans="1:5" ht="7.5" customHeight="1" x14ac:dyDescent="0.25"/>
    <row r="154" spans="1:5" ht="12.75" customHeight="1" x14ac:dyDescent="0.25"/>
    <row r="155" spans="1:5" ht="12.75" customHeight="1" x14ac:dyDescent="0.25"/>
    <row r="156" spans="1:5" ht="12.75" customHeight="1" x14ac:dyDescent="0.25"/>
    <row r="157" spans="1:5" ht="12.75" customHeight="1" x14ac:dyDescent="0.25"/>
    <row r="158" spans="1:5" ht="12.75" customHeight="1" x14ac:dyDescent="0.25"/>
    <row r="159" spans="1:5" ht="12.75" customHeight="1" x14ac:dyDescent="0.25"/>
    <row r="160" spans="1:5" ht="12.75" customHeight="1" x14ac:dyDescent="0.25"/>
    <row r="161" spans="3:5" s="398" customFormat="1" ht="12.75" customHeight="1" x14ac:dyDescent="0.25">
      <c r="C161" s="399"/>
      <c r="D161" s="399"/>
      <c r="E161" s="399"/>
    </row>
  </sheetData>
  <sheetProtection sheet="1" objects="1" scenarios="1"/>
  <mergeCells count="9">
    <mergeCell ref="A148:E148"/>
    <mergeCell ref="A1:E1"/>
    <mergeCell ref="A3:A4"/>
    <mergeCell ref="B3:B4"/>
    <mergeCell ref="C3:E3"/>
    <mergeCell ref="A87:E87"/>
    <mergeCell ref="A89:A90"/>
    <mergeCell ref="B89:B90"/>
    <mergeCell ref="C89:E89"/>
  </mergeCells>
  <printOptions horizontalCentered="1"/>
  <pageMargins left="0.78740157480314965" right="0.78740157480314965" top="1.4566929133858268" bottom="0.86614173228346458" header="0.78740157480314965" footer="0.59055118110236227"/>
  <pageSetup paperSize="9" scale="69" fitToHeight="2" orientation="portrait" r:id="rId1"/>
  <headerFooter alignWithMargins="0">
    <oddHeader>&amp;C&amp;"Times New Roman CE,Félkövér"&amp;12
.......................Önkormányzat
2014. ÉVI ZÁRSZÁMADÁS
ÁLLAMIGAZGATÁSI FELADATOK MÉRLEGE
&amp;R&amp;"Times New Roman CE,Félkövér dőlt"&amp;11 1.4. melléklet a ....../2015. (......) önkormányzati rendelethez</oddHeader>
  </headerFooter>
  <rowBreaks count="1" manualBreakCount="1">
    <brk id="86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J30"/>
  <sheetViews>
    <sheetView view="pageLayout" topLeftCell="B1" zoomScaleNormal="100" zoomScaleSheetLayoutView="100" workbookViewId="0">
      <selection activeCell="A2" sqref="A2:C2"/>
    </sheetView>
  </sheetViews>
  <sheetFormatPr defaultRowHeight="12.75" x14ac:dyDescent="0.2"/>
  <cols>
    <col min="1" max="1" width="6.83203125" style="10" customWidth="1"/>
    <col min="2" max="2" width="55.1640625" style="25" customWidth="1"/>
    <col min="3" max="5" width="16.33203125" style="10" customWidth="1"/>
    <col min="6" max="6" width="55.1640625" style="10" customWidth="1"/>
    <col min="7" max="9" width="16.33203125" style="10" customWidth="1"/>
    <col min="10" max="10" width="4.83203125" style="10" customWidth="1"/>
    <col min="11" max="16384" width="9.33203125" style="10"/>
  </cols>
  <sheetData>
    <row r="1" spans="1:10" ht="39.75" customHeight="1" x14ac:dyDescent="0.2">
      <c r="B1" s="443" t="s">
        <v>119</v>
      </c>
      <c r="C1" s="444"/>
      <c r="D1" s="444"/>
      <c r="E1" s="444"/>
      <c r="F1" s="444"/>
      <c r="G1" s="444"/>
      <c r="H1" s="444"/>
      <c r="I1" s="444"/>
      <c r="J1" s="731" t="s">
        <v>821</v>
      </c>
    </row>
    <row r="2" spans="1:10" ht="14.25" thickBot="1" x14ac:dyDescent="0.25">
      <c r="G2" s="38"/>
      <c r="H2" s="38"/>
      <c r="I2" s="38" t="s">
        <v>766</v>
      </c>
      <c r="J2" s="731"/>
    </row>
    <row r="3" spans="1:10" ht="18" customHeight="1" thickBot="1" x14ac:dyDescent="0.25">
      <c r="A3" s="729" t="s">
        <v>61</v>
      </c>
      <c r="B3" s="471" t="s">
        <v>44</v>
      </c>
      <c r="C3" s="472"/>
      <c r="D3" s="472"/>
      <c r="E3" s="472"/>
      <c r="F3" s="471" t="s">
        <v>45</v>
      </c>
      <c r="G3" s="473"/>
      <c r="H3" s="473"/>
      <c r="I3" s="473"/>
      <c r="J3" s="731"/>
    </row>
    <row r="4" spans="1:10" s="445" customFormat="1" ht="35.25" customHeight="1" thickBot="1" x14ac:dyDescent="0.25">
      <c r="A4" s="730"/>
      <c r="B4" s="26" t="s">
        <v>54</v>
      </c>
      <c r="C4" s="27" t="s">
        <v>801</v>
      </c>
      <c r="D4" s="27" t="s">
        <v>802</v>
      </c>
      <c r="E4" s="27" t="s">
        <v>803</v>
      </c>
      <c r="F4" s="26" t="s">
        <v>54</v>
      </c>
      <c r="G4" s="27" t="s">
        <v>801</v>
      </c>
      <c r="H4" s="27" t="s">
        <v>802</v>
      </c>
      <c r="I4" s="27" t="s">
        <v>803</v>
      </c>
      <c r="J4" s="731"/>
    </row>
    <row r="5" spans="1:10" s="446" customFormat="1" ht="12" customHeight="1" thickBot="1" x14ac:dyDescent="0.25">
      <c r="A5" s="474" t="s">
        <v>430</v>
      </c>
      <c r="B5" s="475" t="s">
        <v>431</v>
      </c>
      <c r="C5" s="476" t="s">
        <v>432</v>
      </c>
      <c r="D5" s="476" t="s">
        <v>433</v>
      </c>
      <c r="E5" s="476" t="s">
        <v>434</v>
      </c>
      <c r="F5" s="475" t="s">
        <v>511</v>
      </c>
      <c r="G5" s="476" t="s">
        <v>512</v>
      </c>
      <c r="H5" s="476" t="s">
        <v>513</v>
      </c>
      <c r="I5" s="477" t="s">
        <v>514</v>
      </c>
      <c r="J5" s="731"/>
    </row>
    <row r="6" spans="1:10" ht="15" customHeight="1" x14ac:dyDescent="0.2">
      <c r="A6" s="447" t="s">
        <v>7</v>
      </c>
      <c r="B6" s="448" t="s">
        <v>487</v>
      </c>
      <c r="C6" s="434">
        <v>18465054</v>
      </c>
      <c r="D6" s="434">
        <v>18908966</v>
      </c>
      <c r="E6" s="434">
        <v>18872486</v>
      </c>
      <c r="F6" s="448" t="s">
        <v>55</v>
      </c>
      <c r="G6" s="434">
        <v>10476240</v>
      </c>
      <c r="H6" s="434">
        <v>10655675</v>
      </c>
      <c r="I6" s="440">
        <v>10614513</v>
      </c>
      <c r="J6" s="731"/>
    </row>
    <row r="7" spans="1:10" ht="15" customHeight="1" x14ac:dyDescent="0.2">
      <c r="A7" s="449" t="s">
        <v>8</v>
      </c>
      <c r="B7" s="450" t="s">
        <v>488</v>
      </c>
      <c r="C7" s="435">
        <v>8125872</v>
      </c>
      <c r="D7" s="435">
        <v>8125872</v>
      </c>
      <c r="E7" s="435">
        <v>6917890</v>
      </c>
      <c r="F7" s="450" t="s">
        <v>135</v>
      </c>
      <c r="G7" s="435">
        <v>1449851</v>
      </c>
      <c r="H7" s="435">
        <v>1449851</v>
      </c>
      <c r="I7" s="441">
        <v>1348859</v>
      </c>
      <c r="J7" s="731"/>
    </row>
    <row r="8" spans="1:10" ht="15" customHeight="1" x14ac:dyDescent="0.2">
      <c r="A8" s="449" t="s">
        <v>9</v>
      </c>
      <c r="B8" s="450" t="s">
        <v>489</v>
      </c>
      <c r="C8" s="435"/>
      <c r="D8" s="435"/>
      <c r="E8" s="435"/>
      <c r="F8" s="450" t="s">
        <v>167</v>
      </c>
      <c r="G8" s="435">
        <v>16361593</v>
      </c>
      <c r="H8" s="435">
        <v>16484076</v>
      </c>
      <c r="I8" s="441">
        <v>9398331</v>
      </c>
      <c r="J8" s="731"/>
    </row>
    <row r="9" spans="1:10" ht="15" customHeight="1" x14ac:dyDescent="0.2">
      <c r="A9" s="449" t="s">
        <v>10</v>
      </c>
      <c r="B9" s="450" t="s">
        <v>126</v>
      </c>
      <c r="C9" s="435">
        <v>2280000</v>
      </c>
      <c r="D9" s="435">
        <v>1741443</v>
      </c>
      <c r="E9" s="435">
        <v>1737113</v>
      </c>
      <c r="F9" s="450" t="s">
        <v>136</v>
      </c>
      <c r="G9" s="435">
        <v>1683000</v>
      </c>
      <c r="H9" s="435">
        <v>1683000</v>
      </c>
      <c r="I9" s="441">
        <v>1253000</v>
      </c>
      <c r="J9" s="731"/>
    </row>
    <row r="10" spans="1:10" ht="15" customHeight="1" x14ac:dyDescent="0.2">
      <c r="A10" s="449" t="s">
        <v>11</v>
      </c>
      <c r="B10" s="451" t="s">
        <v>490</v>
      </c>
      <c r="C10" s="435"/>
      <c r="D10" s="435"/>
      <c r="E10" s="435"/>
      <c r="F10" s="450" t="s">
        <v>137</v>
      </c>
      <c r="G10" s="435">
        <v>3948531</v>
      </c>
      <c r="H10" s="435">
        <v>4977523</v>
      </c>
      <c r="I10" s="441">
        <v>4401701</v>
      </c>
      <c r="J10" s="731"/>
    </row>
    <row r="11" spans="1:10" ht="15" customHeight="1" x14ac:dyDescent="0.2">
      <c r="A11" s="449" t="s">
        <v>12</v>
      </c>
      <c r="B11" s="450" t="s">
        <v>683</v>
      </c>
      <c r="C11" s="436"/>
      <c r="D11" s="436"/>
      <c r="E11" s="436"/>
      <c r="F11" s="450" t="s">
        <v>38</v>
      </c>
      <c r="G11" s="435">
        <v>1885555</v>
      </c>
      <c r="H11" s="435">
        <v>5742095</v>
      </c>
      <c r="I11" s="441">
        <v>0</v>
      </c>
      <c r="J11" s="731"/>
    </row>
    <row r="12" spans="1:10" ht="15" customHeight="1" x14ac:dyDescent="0.2">
      <c r="A12" s="449" t="s">
        <v>13</v>
      </c>
      <c r="B12" s="450" t="s">
        <v>360</v>
      </c>
      <c r="C12" s="435">
        <v>2222160</v>
      </c>
      <c r="D12" s="435">
        <v>2551494</v>
      </c>
      <c r="E12" s="435">
        <v>1890887</v>
      </c>
      <c r="F12" s="7"/>
      <c r="G12" s="435"/>
      <c r="H12" s="435"/>
      <c r="I12" s="441"/>
      <c r="J12" s="731"/>
    </row>
    <row r="13" spans="1:10" ht="15" customHeight="1" x14ac:dyDescent="0.2">
      <c r="A13" s="449" t="s">
        <v>14</v>
      </c>
      <c r="B13" s="7"/>
      <c r="C13" s="435"/>
      <c r="D13" s="435"/>
      <c r="E13" s="435"/>
      <c r="F13" s="7"/>
      <c r="G13" s="435"/>
      <c r="H13" s="435"/>
      <c r="I13" s="441"/>
      <c r="J13" s="731"/>
    </row>
    <row r="14" spans="1:10" ht="15" customHeight="1" x14ac:dyDescent="0.2">
      <c r="A14" s="449" t="s">
        <v>15</v>
      </c>
      <c r="B14" s="460"/>
      <c r="C14" s="436"/>
      <c r="D14" s="436"/>
      <c r="E14" s="436"/>
      <c r="F14" s="7"/>
      <c r="G14" s="435"/>
      <c r="H14" s="435"/>
      <c r="I14" s="441"/>
      <c r="J14" s="731"/>
    </row>
    <row r="15" spans="1:10" ht="15" customHeight="1" x14ac:dyDescent="0.2">
      <c r="A15" s="449" t="s">
        <v>16</v>
      </c>
      <c r="B15" s="7"/>
      <c r="C15" s="435"/>
      <c r="D15" s="435"/>
      <c r="E15" s="435"/>
      <c r="F15" s="7"/>
      <c r="G15" s="435"/>
      <c r="H15" s="435"/>
      <c r="I15" s="441"/>
      <c r="J15" s="731"/>
    </row>
    <row r="16" spans="1:10" ht="15" customHeight="1" x14ac:dyDescent="0.2">
      <c r="A16" s="449" t="s">
        <v>17</v>
      </c>
      <c r="B16" s="7"/>
      <c r="C16" s="435"/>
      <c r="D16" s="435"/>
      <c r="E16" s="435"/>
      <c r="F16" s="7"/>
      <c r="G16" s="435"/>
      <c r="H16" s="435"/>
      <c r="I16" s="441"/>
      <c r="J16" s="731"/>
    </row>
    <row r="17" spans="1:10" ht="15" customHeight="1" thickBot="1" x14ac:dyDescent="0.25">
      <c r="A17" s="449" t="s">
        <v>18</v>
      </c>
      <c r="B17" s="13"/>
      <c r="C17" s="437"/>
      <c r="D17" s="437"/>
      <c r="E17" s="437"/>
      <c r="F17" s="7"/>
      <c r="G17" s="437"/>
      <c r="H17" s="437"/>
      <c r="I17" s="442"/>
      <c r="J17" s="731"/>
    </row>
    <row r="18" spans="1:10" ht="17.25" customHeight="1" thickBot="1" x14ac:dyDescent="0.25">
      <c r="A18" s="452" t="s">
        <v>19</v>
      </c>
      <c r="B18" s="433" t="s">
        <v>491</v>
      </c>
      <c r="C18" s="438">
        <f>+C6+C7+C9+C10+C12+C13+C14+C15+C16+C17</f>
        <v>31093086</v>
      </c>
      <c r="D18" s="438">
        <f>+D6+D7+D9+D10+D12+D13+D14+D15+D16+D17</f>
        <v>31327775</v>
      </c>
      <c r="E18" s="438">
        <f>+E6+E7+E9+E10+E12+E13+E14+E15+E16+E17</f>
        <v>29418376</v>
      </c>
      <c r="F18" s="433" t="s">
        <v>498</v>
      </c>
      <c r="G18" s="438">
        <f>SUM(G6:G17)</f>
        <v>35804770</v>
      </c>
      <c r="H18" s="438">
        <f>SUM(H6:H17)</f>
        <v>40992220</v>
      </c>
      <c r="I18" s="438">
        <f>SUM(I6:I17)</f>
        <v>27016404</v>
      </c>
      <c r="J18" s="731"/>
    </row>
    <row r="19" spans="1:10" ht="15" customHeight="1" x14ac:dyDescent="0.2">
      <c r="A19" s="453" t="s">
        <v>20</v>
      </c>
      <c r="B19" s="454" t="s">
        <v>492</v>
      </c>
      <c r="C19" s="39">
        <f>+C20+C21+C22+C23</f>
        <v>13608949</v>
      </c>
      <c r="D19" s="39">
        <v>15203582</v>
      </c>
      <c r="E19" s="39">
        <f>+E20+E21+E22+E23</f>
        <v>15753950</v>
      </c>
      <c r="F19" s="455" t="s">
        <v>143</v>
      </c>
      <c r="G19" s="439"/>
      <c r="H19" s="439"/>
      <c r="I19" s="439"/>
      <c r="J19" s="731"/>
    </row>
    <row r="20" spans="1:10" ht="15" customHeight="1" x14ac:dyDescent="0.2">
      <c r="A20" s="456" t="s">
        <v>21</v>
      </c>
      <c r="B20" s="455" t="s">
        <v>159</v>
      </c>
      <c r="C20" s="432">
        <v>13608949</v>
      </c>
      <c r="D20" s="432">
        <v>13609905</v>
      </c>
      <c r="E20" s="432">
        <v>13297150</v>
      </c>
      <c r="F20" s="455" t="s">
        <v>499</v>
      </c>
      <c r="G20" s="432"/>
      <c r="H20" s="432"/>
      <c r="I20" s="432"/>
      <c r="J20" s="731"/>
    </row>
    <row r="21" spans="1:10" ht="15" customHeight="1" x14ac:dyDescent="0.2">
      <c r="A21" s="456" t="s">
        <v>22</v>
      </c>
      <c r="B21" s="455" t="s">
        <v>160</v>
      </c>
      <c r="C21" s="432"/>
      <c r="D21" s="432"/>
      <c r="E21" s="432"/>
      <c r="F21" s="455" t="s">
        <v>117</v>
      </c>
      <c r="G21" s="432"/>
      <c r="H21" s="432"/>
      <c r="I21" s="432"/>
      <c r="J21" s="731"/>
    </row>
    <row r="22" spans="1:10" ht="15" customHeight="1" x14ac:dyDescent="0.2">
      <c r="A22" s="456" t="s">
        <v>23</v>
      </c>
      <c r="B22" s="455" t="s">
        <v>165</v>
      </c>
      <c r="C22" s="432"/>
      <c r="D22" s="432"/>
      <c r="E22" s="432"/>
      <c r="F22" s="455" t="s">
        <v>118</v>
      </c>
      <c r="G22" s="432"/>
      <c r="H22" s="432"/>
      <c r="I22" s="432"/>
      <c r="J22" s="731"/>
    </row>
    <row r="23" spans="1:10" ht="15" customHeight="1" x14ac:dyDescent="0.2">
      <c r="A23" s="456" t="s">
        <v>24</v>
      </c>
      <c r="B23" s="455" t="s">
        <v>166</v>
      </c>
      <c r="C23" s="432"/>
      <c r="D23" s="432">
        <v>1593677</v>
      </c>
      <c r="E23" s="432">
        <v>2456800</v>
      </c>
      <c r="F23" s="454" t="s">
        <v>168</v>
      </c>
      <c r="G23" s="432"/>
      <c r="H23" s="432"/>
      <c r="I23" s="432"/>
      <c r="J23" s="731"/>
    </row>
    <row r="24" spans="1:10" ht="15" customHeight="1" x14ac:dyDescent="0.2">
      <c r="A24" s="456" t="s">
        <v>25</v>
      </c>
      <c r="B24" s="455" t="s">
        <v>493</v>
      </c>
      <c r="C24" s="457">
        <f>+C25+C26</f>
        <v>0</v>
      </c>
      <c r="D24" s="457">
        <f>+D25+D26</f>
        <v>0</v>
      </c>
      <c r="E24" s="457">
        <f>+E25+E26</f>
        <v>0</v>
      </c>
      <c r="F24" s="455" t="s">
        <v>144</v>
      </c>
      <c r="G24" s="432"/>
      <c r="H24" s="432"/>
      <c r="I24" s="432"/>
      <c r="J24" s="731"/>
    </row>
    <row r="25" spans="1:10" ht="15" customHeight="1" x14ac:dyDescent="0.2">
      <c r="A25" s="453" t="s">
        <v>26</v>
      </c>
      <c r="B25" s="454" t="s">
        <v>494</v>
      </c>
      <c r="C25" s="439"/>
      <c r="D25" s="439"/>
      <c r="E25" s="439"/>
      <c r="F25" s="448" t="s">
        <v>145</v>
      </c>
      <c r="G25" s="439"/>
      <c r="H25" s="439"/>
      <c r="I25" s="439"/>
      <c r="J25" s="731"/>
    </row>
    <row r="26" spans="1:10" ht="15" customHeight="1" thickBot="1" x14ac:dyDescent="0.25">
      <c r="A26" s="456" t="s">
        <v>27</v>
      </c>
      <c r="B26" s="455" t="s">
        <v>495</v>
      </c>
      <c r="C26" s="432"/>
      <c r="D26" s="432"/>
      <c r="E26" s="432"/>
      <c r="F26" s="7" t="s">
        <v>752</v>
      </c>
      <c r="G26" s="432">
        <v>738602</v>
      </c>
      <c r="H26" s="432">
        <v>2332279</v>
      </c>
      <c r="I26" s="432">
        <v>2332279</v>
      </c>
      <c r="J26" s="731"/>
    </row>
    <row r="27" spans="1:10" ht="17.25" customHeight="1" thickBot="1" x14ac:dyDescent="0.25">
      <c r="A27" s="452" t="s">
        <v>28</v>
      </c>
      <c r="B27" s="433" t="s">
        <v>496</v>
      </c>
      <c r="C27" s="438">
        <f>+C19+C24</f>
        <v>13608949</v>
      </c>
      <c r="D27" s="438">
        <f>+D19+D24</f>
        <v>15203582</v>
      </c>
      <c r="E27" s="438">
        <f>+E19+E24</f>
        <v>15753950</v>
      </c>
      <c r="F27" s="433" t="s">
        <v>500</v>
      </c>
      <c r="G27" s="438">
        <f>SUM(G19:G26)</f>
        <v>738602</v>
      </c>
      <c r="H27" s="438">
        <f>SUM(H19:H26)</f>
        <v>2332279</v>
      </c>
      <c r="I27" s="438">
        <f>SUM(I19:I26)</f>
        <v>2332279</v>
      </c>
      <c r="J27" s="731"/>
    </row>
    <row r="28" spans="1:10" ht="17.25" customHeight="1" thickBot="1" x14ac:dyDescent="0.25">
      <c r="A28" s="452" t="s">
        <v>29</v>
      </c>
      <c r="B28" s="458" t="s">
        <v>497</v>
      </c>
      <c r="C28" s="100">
        <f>+C18+C27</f>
        <v>44702035</v>
      </c>
      <c r="D28" s="100">
        <f>+D18+D27</f>
        <v>46531357</v>
      </c>
      <c r="E28" s="459">
        <f>+E18+E27</f>
        <v>45172326</v>
      </c>
      <c r="F28" s="458" t="s">
        <v>501</v>
      </c>
      <c r="G28" s="100">
        <f>+G18+G27</f>
        <v>36543372</v>
      </c>
      <c r="H28" s="100">
        <f>+H18+H27</f>
        <v>43324499</v>
      </c>
      <c r="I28" s="100">
        <f>+I18+I27</f>
        <v>29348683</v>
      </c>
      <c r="J28" s="731"/>
    </row>
    <row r="29" spans="1:10" ht="17.25" customHeight="1" thickBot="1" x14ac:dyDescent="0.25">
      <c r="A29" s="452" t="s">
        <v>30</v>
      </c>
      <c r="B29" s="458" t="s">
        <v>121</v>
      </c>
      <c r="C29" s="100">
        <f>IF(C18-G18&lt;0,G18-C18,"-")</f>
        <v>4711684</v>
      </c>
      <c r="D29" s="100">
        <f>IF(D18-H18&lt;0,H18-D18,"-")</f>
        <v>9664445</v>
      </c>
      <c r="E29" s="459" t="str">
        <f>IF(E18-I18&lt;0,I18-E18,"-")</f>
        <v>-</v>
      </c>
      <c r="F29" s="458" t="s">
        <v>122</v>
      </c>
      <c r="G29" s="100" t="str">
        <f>IF(C18-G18&gt;0,C18-G18,"-")</f>
        <v>-</v>
      </c>
      <c r="H29" s="100" t="str">
        <f>IF(D18-H18&gt;0,D18-H18,"-")</f>
        <v>-</v>
      </c>
      <c r="I29" s="100">
        <f>IF(E18-I18&gt;0,E18-I18,"-")</f>
        <v>2401972</v>
      </c>
      <c r="J29" s="731"/>
    </row>
    <row r="30" spans="1:10" ht="17.25" customHeight="1" thickBot="1" x14ac:dyDescent="0.25">
      <c r="A30" s="452" t="s">
        <v>31</v>
      </c>
      <c r="B30" s="458" t="s">
        <v>169</v>
      </c>
      <c r="C30" s="100" t="str">
        <f>IF(C28-G28&lt;0,G28-C28,"-")</f>
        <v>-</v>
      </c>
      <c r="D30" s="100" t="str">
        <f>IF(D28-H28&lt;0,H28-D28,"-")</f>
        <v>-</v>
      </c>
      <c r="E30" s="459" t="str">
        <f>IF(E28-I28&lt;0,I28-E28,"-")</f>
        <v>-</v>
      </c>
      <c r="F30" s="458" t="s">
        <v>170</v>
      </c>
      <c r="G30" s="100">
        <f>IF(C28-G28&gt;0,C28-G28,"-")</f>
        <v>8158663</v>
      </c>
      <c r="H30" s="100">
        <f>IF(D28-H28&gt;0,D28-H28,"-")</f>
        <v>3206858</v>
      </c>
      <c r="I30" s="100">
        <f>IF(E28-I28&gt;0,E28-I28,"-")</f>
        <v>15823643</v>
      </c>
      <c r="J30" s="731"/>
    </row>
  </sheetData>
  <mergeCells count="2">
    <mergeCell ref="A3:A4"/>
    <mergeCell ref="J1:J30"/>
  </mergeCells>
  <phoneticPr fontId="0" type="noConversion"/>
  <printOptions horizontalCentered="1"/>
  <pageMargins left="0.33" right="0.48" top="0.9055118110236221" bottom="0.5" header="0.6692913385826772" footer="0.28000000000000003"/>
  <pageSetup paperSize="9" scale="70" orientation="landscape" r:id="rId1"/>
  <headerFooter alignWithMargins="0">
    <oddHeader xml:space="preserve">&amp;R&amp;"Times New Roman CE,Félkövér dőlt"&amp;11 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J33"/>
  <sheetViews>
    <sheetView view="pageBreakPreview" zoomScale="115" zoomScaleNormal="100" zoomScaleSheetLayoutView="115" workbookViewId="0">
      <selection activeCell="A2" sqref="A2:C2"/>
    </sheetView>
  </sheetViews>
  <sheetFormatPr defaultRowHeight="12.75" x14ac:dyDescent="0.2"/>
  <cols>
    <col min="1" max="1" width="6.83203125" style="10" customWidth="1"/>
    <col min="2" max="2" width="55.1640625" style="25" customWidth="1"/>
    <col min="3" max="5" width="16.33203125" style="10" customWidth="1"/>
    <col min="6" max="6" width="55.1640625" style="10" customWidth="1"/>
    <col min="7" max="9" width="16.33203125" style="10" customWidth="1"/>
    <col min="10" max="10" width="4.83203125" style="10" customWidth="1"/>
    <col min="11" max="16384" width="9.33203125" style="10"/>
  </cols>
  <sheetData>
    <row r="1" spans="1:10" ht="39.75" customHeight="1" x14ac:dyDescent="0.2">
      <c r="B1" s="443" t="s">
        <v>120</v>
      </c>
      <c r="C1" s="444"/>
      <c r="D1" s="444"/>
      <c r="E1" s="444"/>
      <c r="F1" s="444"/>
      <c r="G1" s="444"/>
      <c r="H1" s="444"/>
      <c r="I1" s="444"/>
      <c r="J1" s="734" t="s">
        <v>822</v>
      </c>
    </row>
    <row r="2" spans="1:10" ht="14.25" thickBot="1" x14ac:dyDescent="0.25">
      <c r="G2" s="38"/>
      <c r="H2" s="38"/>
      <c r="I2" s="38" t="s">
        <v>766</v>
      </c>
      <c r="J2" s="734"/>
    </row>
    <row r="3" spans="1:10" ht="24" customHeight="1" thickBot="1" x14ac:dyDescent="0.25">
      <c r="A3" s="732" t="s">
        <v>61</v>
      </c>
      <c r="B3" s="471" t="s">
        <v>44</v>
      </c>
      <c r="C3" s="472"/>
      <c r="D3" s="472"/>
      <c r="E3" s="472"/>
      <c r="F3" s="471" t="s">
        <v>45</v>
      </c>
      <c r="G3" s="473"/>
      <c r="H3" s="473"/>
      <c r="I3" s="473"/>
      <c r="J3" s="734"/>
    </row>
    <row r="4" spans="1:10" s="445" customFormat="1" ht="35.25" customHeight="1" thickBot="1" x14ac:dyDescent="0.25">
      <c r="A4" s="733"/>
      <c r="B4" s="26" t="s">
        <v>54</v>
      </c>
      <c r="C4" s="27" t="str">
        <f>+'2.sz.mell  '!C4</f>
        <v>2020. évi eredeti előirányzat</v>
      </c>
      <c r="D4" s="431" t="str">
        <f>+'2.sz.mell  '!D4</f>
        <v>2020. évi módosított előirányzat</v>
      </c>
      <c r="E4" s="27" t="str">
        <f>+'2.sz.mell  '!E4</f>
        <v>2020. évi teljesítés</v>
      </c>
      <c r="F4" s="26" t="s">
        <v>54</v>
      </c>
      <c r="G4" s="27" t="str">
        <f>+'2.sz.mell  '!C4</f>
        <v>2020. évi eredeti előirányzat</v>
      </c>
      <c r="H4" s="431" t="str">
        <f>+'2.sz.mell  '!D4</f>
        <v>2020. évi módosított előirányzat</v>
      </c>
      <c r="I4" s="461" t="str">
        <f>+'2.sz.mell  '!E4</f>
        <v>2020. évi teljesítés</v>
      </c>
      <c r="J4" s="734"/>
    </row>
    <row r="5" spans="1:10" s="445" customFormat="1" ht="13.5" thickBot="1" x14ac:dyDescent="0.25">
      <c r="A5" s="474" t="s">
        <v>430</v>
      </c>
      <c r="B5" s="475" t="s">
        <v>431</v>
      </c>
      <c r="C5" s="476" t="s">
        <v>432</v>
      </c>
      <c r="D5" s="476" t="s">
        <v>433</v>
      </c>
      <c r="E5" s="476" t="s">
        <v>434</v>
      </c>
      <c r="F5" s="475" t="s">
        <v>511</v>
      </c>
      <c r="G5" s="476" t="s">
        <v>512</v>
      </c>
      <c r="H5" s="476" t="s">
        <v>513</v>
      </c>
      <c r="I5" s="477" t="s">
        <v>514</v>
      </c>
      <c r="J5" s="734"/>
    </row>
    <row r="6" spans="1:10" ht="12.95" customHeight="1" x14ac:dyDescent="0.2">
      <c r="A6" s="447" t="s">
        <v>7</v>
      </c>
      <c r="B6" s="448" t="s">
        <v>502</v>
      </c>
      <c r="C6" s="434"/>
      <c r="D6" s="434">
        <v>5545144</v>
      </c>
      <c r="E6" s="434">
        <v>5545144</v>
      </c>
      <c r="F6" s="448" t="s">
        <v>161</v>
      </c>
      <c r="G6" s="434">
        <v>5558663</v>
      </c>
      <c r="H6" s="434">
        <v>6152002</v>
      </c>
      <c r="I6" s="440">
        <v>5908307</v>
      </c>
      <c r="J6" s="734"/>
    </row>
    <row r="7" spans="1:10" x14ac:dyDescent="0.2">
      <c r="A7" s="449" t="s">
        <v>8</v>
      </c>
      <c r="B7" s="450" t="s">
        <v>503</v>
      </c>
      <c r="C7" s="435"/>
      <c r="D7" s="435"/>
      <c r="E7" s="435"/>
      <c r="F7" s="450" t="s">
        <v>515</v>
      </c>
      <c r="G7" s="435"/>
      <c r="H7" s="435"/>
      <c r="I7" s="441"/>
      <c r="J7" s="734"/>
    </row>
    <row r="8" spans="1:10" ht="12.95" customHeight="1" x14ac:dyDescent="0.2">
      <c r="A8" s="449" t="s">
        <v>9</v>
      </c>
      <c r="B8" s="450" t="s">
        <v>504</v>
      </c>
      <c r="C8" s="435"/>
      <c r="D8" s="435"/>
      <c r="E8" s="435"/>
      <c r="F8" s="450" t="s">
        <v>139</v>
      </c>
      <c r="G8" s="435">
        <v>2500000</v>
      </c>
      <c r="H8" s="435">
        <v>2500000</v>
      </c>
      <c r="I8" s="441">
        <v>1093842</v>
      </c>
      <c r="J8" s="734"/>
    </row>
    <row r="9" spans="1:10" ht="12.95" customHeight="1" x14ac:dyDescent="0.2">
      <c r="A9" s="449" t="s">
        <v>10</v>
      </c>
      <c r="B9" s="450" t="s">
        <v>505</v>
      </c>
      <c r="C9" s="435"/>
      <c r="D9" s="435"/>
      <c r="E9" s="435"/>
      <c r="F9" s="450" t="s">
        <v>516</v>
      </c>
      <c r="G9" s="435"/>
      <c r="H9" s="435"/>
      <c r="I9" s="441"/>
      <c r="J9" s="734"/>
    </row>
    <row r="10" spans="1:10" ht="12.75" customHeight="1" x14ac:dyDescent="0.2">
      <c r="A10" s="449" t="s">
        <v>11</v>
      </c>
      <c r="B10" s="450" t="s">
        <v>506</v>
      </c>
      <c r="C10" s="435"/>
      <c r="D10" s="435"/>
      <c r="E10" s="435"/>
      <c r="F10" s="450" t="s">
        <v>164</v>
      </c>
      <c r="G10" s="435">
        <v>100000</v>
      </c>
      <c r="H10" s="435">
        <v>100000</v>
      </c>
      <c r="I10" s="441">
        <v>50000</v>
      </c>
      <c r="J10" s="734"/>
    </row>
    <row r="11" spans="1:10" ht="12.95" customHeight="1" x14ac:dyDescent="0.2">
      <c r="A11" s="449" t="s">
        <v>12</v>
      </c>
      <c r="B11" s="450" t="s">
        <v>507</v>
      </c>
      <c r="C11" s="436">
        <v>0</v>
      </c>
      <c r="D11" s="436"/>
      <c r="E11" s="436"/>
      <c r="F11" s="492"/>
      <c r="G11" s="435"/>
      <c r="H11" s="435"/>
      <c r="I11" s="441"/>
      <c r="J11" s="734"/>
    </row>
    <row r="12" spans="1:10" ht="12.95" customHeight="1" x14ac:dyDescent="0.2">
      <c r="A12" s="449" t="s">
        <v>13</v>
      </c>
      <c r="B12" s="7"/>
      <c r="C12" s="435"/>
      <c r="D12" s="435"/>
      <c r="E12" s="435"/>
      <c r="F12" s="492"/>
      <c r="G12" s="435"/>
      <c r="H12" s="435"/>
      <c r="I12" s="441"/>
      <c r="J12" s="734"/>
    </row>
    <row r="13" spans="1:10" ht="12.95" customHeight="1" x14ac:dyDescent="0.2">
      <c r="A13" s="449" t="s">
        <v>14</v>
      </c>
      <c r="B13" s="7"/>
      <c r="C13" s="435"/>
      <c r="D13" s="435"/>
      <c r="E13" s="435"/>
      <c r="F13" s="493"/>
      <c r="G13" s="435"/>
      <c r="H13" s="435"/>
      <c r="I13" s="441"/>
      <c r="J13" s="734"/>
    </row>
    <row r="14" spans="1:10" ht="12.95" customHeight="1" x14ac:dyDescent="0.2">
      <c r="A14" s="449" t="s">
        <v>15</v>
      </c>
      <c r="B14" s="490"/>
      <c r="C14" s="436"/>
      <c r="D14" s="436"/>
      <c r="E14" s="436"/>
      <c r="F14" s="492"/>
      <c r="G14" s="435"/>
      <c r="H14" s="435"/>
      <c r="I14" s="441"/>
      <c r="J14" s="734"/>
    </row>
    <row r="15" spans="1:10" x14ac:dyDescent="0.2">
      <c r="A15" s="449" t="s">
        <v>16</v>
      </c>
      <c r="B15" s="7"/>
      <c r="C15" s="436"/>
      <c r="D15" s="436"/>
      <c r="E15" s="436"/>
      <c r="F15" s="492"/>
      <c r="G15" s="435"/>
      <c r="H15" s="435"/>
      <c r="I15" s="441"/>
      <c r="J15" s="734"/>
    </row>
    <row r="16" spans="1:10" ht="12.95" customHeight="1" thickBot="1" x14ac:dyDescent="0.25">
      <c r="A16" s="487" t="s">
        <v>17</v>
      </c>
      <c r="B16" s="491"/>
      <c r="C16" s="489"/>
      <c r="D16" s="107"/>
      <c r="E16" s="114"/>
      <c r="F16" s="488" t="s">
        <v>38</v>
      </c>
      <c r="G16" s="435"/>
      <c r="H16" s="435"/>
      <c r="I16" s="441"/>
      <c r="J16" s="734"/>
    </row>
    <row r="17" spans="1:10" ht="15.95" customHeight="1" thickBot="1" x14ac:dyDescent="0.25">
      <c r="A17" s="452" t="s">
        <v>18</v>
      </c>
      <c r="B17" s="433" t="s">
        <v>508</v>
      </c>
      <c r="C17" s="438">
        <f>+C6+C8+C9+C11+C12+C13+C14+C15+C16</f>
        <v>0</v>
      </c>
      <c r="D17" s="438">
        <f>+D6+D8+D9+D11+D12+D13+D14+D15+D16</f>
        <v>5545144</v>
      </c>
      <c r="E17" s="438">
        <f>+E6+E8+E9+E11+E12+E13+E14+E15+E16</f>
        <v>5545144</v>
      </c>
      <c r="F17" s="433" t="s">
        <v>517</v>
      </c>
      <c r="G17" s="438">
        <f>+G6+G8+G10+G11+G12+G13+G14+G15+G16</f>
        <v>8158663</v>
      </c>
      <c r="H17" s="438">
        <f>+H6+H8+H10+H11+H12+H13+H14+H15+H16</f>
        <v>8752002</v>
      </c>
      <c r="I17" s="470">
        <f>+I6+I8+I10+I11+I12+I13+I14+I15+I16</f>
        <v>7052149</v>
      </c>
      <c r="J17" s="734"/>
    </row>
    <row r="18" spans="1:10" ht="12.95" customHeight="1" x14ac:dyDescent="0.2">
      <c r="A18" s="447" t="s">
        <v>19</v>
      </c>
      <c r="B18" s="479" t="s">
        <v>182</v>
      </c>
      <c r="C18" s="486">
        <f>+C19+C20+C21+C22+C23</f>
        <v>0</v>
      </c>
      <c r="D18" s="486">
        <f>+D19+D20+D21+D22+D23</f>
        <v>0</v>
      </c>
      <c r="E18" s="486">
        <f>+E19+E20+E21+E22+E23</f>
        <v>0</v>
      </c>
      <c r="F18" s="455" t="s">
        <v>143</v>
      </c>
      <c r="G18" s="102"/>
      <c r="H18" s="102"/>
      <c r="I18" s="465"/>
      <c r="J18" s="734"/>
    </row>
    <row r="19" spans="1:10" ht="12.95" customHeight="1" x14ac:dyDescent="0.2">
      <c r="A19" s="449" t="s">
        <v>20</v>
      </c>
      <c r="B19" s="480" t="s">
        <v>171</v>
      </c>
      <c r="C19" s="432"/>
      <c r="D19" s="432"/>
      <c r="E19" s="432"/>
      <c r="F19" s="455" t="s">
        <v>146</v>
      </c>
      <c r="G19" s="432"/>
      <c r="H19" s="432"/>
      <c r="I19" s="466"/>
      <c r="J19" s="734"/>
    </row>
    <row r="20" spans="1:10" ht="12.95" customHeight="1" x14ac:dyDescent="0.2">
      <c r="A20" s="447" t="s">
        <v>21</v>
      </c>
      <c r="B20" s="480" t="s">
        <v>172</v>
      </c>
      <c r="C20" s="432"/>
      <c r="D20" s="432"/>
      <c r="E20" s="432"/>
      <c r="F20" s="455" t="s">
        <v>117</v>
      </c>
      <c r="G20" s="432"/>
      <c r="H20" s="432"/>
      <c r="I20" s="466"/>
      <c r="J20" s="734"/>
    </row>
    <row r="21" spans="1:10" ht="12.95" customHeight="1" x14ac:dyDescent="0.2">
      <c r="A21" s="449" t="s">
        <v>22</v>
      </c>
      <c r="B21" s="480" t="s">
        <v>173</v>
      </c>
      <c r="C21" s="432"/>
      <c r="D21" s="432"/>
      <c r="E21" s="432"/>
      <c r="F21" s="455" t="s">
        <v>118</v>
      </c>
      <c r="G21" s="432"/>
      <c r="H21" s="432"/>
      <c r="I21" s="466"/>
      <c r="J21" s="734"/>
    </row>
    <row r="22" spans="1:10" ht="12.95" customHeight="1" x14ac:dyDescent="0.2">
      <c r="A22" s="447" t="s">
        <v>23</v>
      </c>
      <c r="B22" s="480" t="s">
        <v>174</v>
      </c>
      <c r="C22" s="432"/>
      <c r="D22" s="432"/>
      <c r="E22" s="432"/>
      <c r="F22" s="454" t="s">
        <v>168</v>
      </c>
      <c r="G22" s="432"/>
      <c r="H22" s="432"/>
      <c r="I22" s="466"/>
      <c r="J22" s="734"/>
    </row>
    <row r="23" spans="1:10" ht="12.95" customHeight="1" x14ac:dyDescent="0.2">
      <c r="A23" s="449" t="s">
        <v>24</v>
      </c>
      <c r="B23" s="481" t="s">
        <v>175</v>
      </c>
      <c r="C23" s="432"/>
      <c r="D23" s="432"/>
      <c r="E23" s="432"/>
      <c r="F23" s="455" t="s">
        <v>147</v>
      </c>
      <c r="G23" s="432"/>
      <c r="H23" s="432"/>
      <c r="I23" s="466"/>
      <c r="J23" s="734"/>
    </row>
    <row r="24" spans="1:10" ht="12.95" customHeight="1" x14ac:dyDescent="0.2">
      <c r="A24" s="447" t="s">
        <v>25</v>
      </c>
      <c r="B24" s="482" t="s">
        <v>176</v>
      </c>
      <c r="C24" s="457">
        <f>+C25+C26+C27+C28+C29</f>
        <v>0</v>
      </c>
      <c r="D24" s="457">
        <f>+D25+D26+D27+D28+D29</f>
        <v>0</v>
      </c>
      <c r="E24" s="457">
        <f>+E25+E26+E27+E28+E29</f>
        <v>0</v>
      </c>
      <c r="F24" s="483" t="s">
        <v>145</v>
      </c>
      <c r="G24" s="432"/>
      <c r="H24" s="432"/>
      <c r="I24" s="466"/>
      <c r="J24" s="734"/>
    </row>
    <row r="25" spans="1:10" ht="12.95" customHeight="1" x14ac:dyDescent="0.2">
      <c r="A25" s="449" t="s">
        <v>26</v>
      </c>
      <c r="B25" s="481" t="s">
        <v>177</v>
      </c>
      <c r="C25" s="432"/>
      <c r="D25" s="432"/>
      <c r="E25" s="432"/>
      <c r="F25" s="483" t="s">
        <v>518</v>
      </c>
      <c r="G25" s="432"/>
      <c r="H25" s="432"/>
      <c r="I25" s="466"/>
      <c r="J25" s="734"/>
    </row>
    <row r="26" spans="1:10" ht="12.95" customHeight="1" x14ac:dyDescent="0.2">
      <c r="A26" s="447" t="s">
        <v>27</v>
      </c>
      <c r="B26" s="481" t="s">
        <v>178</v>
      </c>
      <c r="C26" s="432"/>
      <c r="D26" s="432"/>
      <c r="E26" s="432"/>
      <c r="F26" s="478"/>
      <c r="G26" s="432"/>
      <c r="H26" s="432"/>
      <c r="I26" s="466"/>
      <c r="J26" s="734"/>
    </row>
    <row r="27" spans="1:10" ht="12.95" customHeight="1" x14ac:dyDescent="0.2">
      <c r="A27" s="449" t="s">
        <v>28</v>
      </c>
      <c r="B27" s="480" t="s">
        <v>179</v>
      </c>
      <c r="C27" s="432"/>
      <c r="D27" s="432"/>
      <c r="E27" s="432"/>
      <c r="F27" s="467"/>
      <c r="G27" s="432"/>
      <c r="H27" s="432"/>
      <c r="I27" s="466"/>
      <c r="J27" s="734"/>
    </row>
    <row r="28" spans="1:10" ht="12.95" customHeight="1" x14ac:dyDescent="0.2">
      <c r="A28" s="447" t="s">
        <v>29</v>
      </c>
      <c r="B28" s="484" t="s">
        <v>180</v>
      </c>
      <c r="C28" s="432"/>
      <c r="D28" s="432"/>
      <c r="E28" s="432"/>
      <c r="F28" s="7"/>
      <c r="G28" s="432"/>
      <c r="H28" s="432"/>
      <c r="I28" s="466"/>
      <c r="J28" s="734"/>
    </row>
    <row r="29" spans="1:10" ht="12.95" customHeight="1" thickBot="1" x14ac:dyDescent="0.25">
      <c r="A29" s="449" t="s">
        <v>30</v>
      </c>
      <c r="B29" s="485" t="s">
        <v>181</v>
      </c>
      <c r="C29" s="432"/>
      <c r="D29" s="432"/>
      <c r="E29" s="432"/>
      <c r="F29" s="467"/>
      <c r="G29" s="432"/>
      <c r="H29" s="432"/>
      <c r="I29" s="466"/>
      <c r="J29" s="734"/>
    </row>
    <row r="30" spans="1:10" ht="16.5" customHeight="1" thickBot="1" x14ac:dyDescent="0.25">
      <c r="A30" s="452" t="s">
        <v>31</v>
      </c>
      <c r="B30" s="433" t="s">
        <v>509</v>
      </c>
      <c r="C30" s="438">
        <f>+C18+C24</f>
        <v>0</v>
      </c>
      <c r="D30" s="438">
        <f>+D18+D24</f>
        <v>0</v>
      </c>
      <c r="E30" s="438">
        <f>+E18+E24</f>
        <v>0</v>
      </c>
      <c r="F30" s="433" t="s">
        <v>520</v>
      </c>
      <c r="G30" s="438">
        <f>SUM(G18:G29)</f>
        <v>0</v>
      </c>
      <c r="H30" s="438">
        <f>SUM(H18:H29)</f>
        <v>0</v>
      </c>
      <c r="I30" s="470">
        <f>SUM(I18:I29)</f>
        <v>0</v>
      </c>
      <c r="J30" s="734"/>
    </row>
    <row r="31" spans="1:10" ht="16.5" customHeight="1" thickBot="1" x14ac:dyDescent="0.25">
      <c r="A31" s="452" t="s">
        <v>32</v>
      </c>
      <c r="B31" s="458" t="s">
        <v>510</v>
      </c>
      <c r="C31" s="100">
        <f>+C17+C30</f>
        <v>0</v>
      </c>
      <c r="D31" s="100">
        <f>+D17+D30</f>
        <v>5545144</v>
      </c>
      <c r="E31" s="459">
        <f>+E17+E30</f>
        <v>5545144</v>
      </c>
      <c r="F31" s="458" t="s">
        <v>519</v>
      </c>
      <c r="G31" s="100">
        <f>+G17+G30</f>
        <v>8158663</v>
      </c>
      <c r="H31" s="100">
        <f>+H17+H30</f>
        <v>8752002</v>
      </c>
      <c r="I31" s="101">
        <f>+I17+I30</f>
        <v>7052149</v>
      </c>
      <c r="J31" s="734"/>
    </row>
    <row r="32" spans="1:10" ht="16.5" customHeight="1" thickBot="1" x14ac:dyDescent="0.25">
      <c r="A32" s="452" t="s">
        <v>33</v>
      </c>
      <c r="B32" s="458" t="s">
        <v>121</v>
      </c>
      <c r="C32" s="100">
        <f>IF(C17-G17&lt;0,G17-C17,"-")</f>
        <v>8158663</v>
      </c>
      <c r="D32" s="100">
        <f>IF(D17-H17&lt;0,H17-D17,"-")</f>
        <v>3206858</v>
      </c>
      <c r="E32" s="459">
        <f>IF(E17-I17&lt;0,I17-E17,"-")</f>
        <v>1507005</v>
      </c>
      <c r="F32" s="458" t="s">
        <v>122</v>
      </c>
      <c r="G32" s="100" t="str">
        <f>IF(C17-G17&gt;0,C17-G17,"-")</f>
        <v>-</v>
      </c>
      <c r="H32" s="100" t="str">
        <f>IF(D17-H17&gt;0,D17-H17,"-")</f>
        <v>-</v>
      </c>
      <c r="I32" s="101" t="str">
        <f>IF(E17-I17&gt;0,E17-I17,"-")</f>
        <v>-</v>
      </c>
      <c r="J32" s="734"/>
    </row>
    <row r="33" spans="1:10" ht="16.5" customHeight="1" thickBot="1" x14ac:dyDescent="0.25">
      <c r="A33" s="452" t="s">
        <v>34</v>
      </c>
      <c r="B33" s="458" t="s">
        <v>169</v>
      </c>
      <c r="C33" s="100" t="str">
        <f>IF(C26-G26&lt;0,G26-C26,"-")</f>
        <v>-</v>
      </c>
      <c r="D33" s="100" t="str">
        <f>IF(D26-H26&lt;0,H26-D26,"-")</f>
        <v>-</v>
      </c>
      <c r="E33" s="459" t="str">
        <f>IF(E26-I26&lt;0,I26-E26,"-")</f>
        <v>-</v>
      </c>
      <c r="F33" s="458" t="s">
        <v>170</v>
      </c>
      <c r="G33" s="100" t="str">
        <f>IF(C26-G26&gt;0,C26-G26,"-")</f>
        <v>-</v>
      </c>
      <c r="H33" s="100" t="str">
        <f>IF(D26-H26&gt;0,D26-H26,"-")</f>
        <v>-</v>
      </c>
      <c r="I33" s="101" t="str">
        <f>IF(E26-I26&gt;0,E26-I26,"-")</f>
        <v>-</v>
      </c>
      <c r="J33" s="734"/>
    </row>
  </sheetData>
  <mergeCells count="2">
    <mergeCell ref="A3:A4"/>
    <mergeCell ref="J1:J33"/>
  </mergeCells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E38"/>
  <sheetViews>
    <sheetView zoomScaleNormal="100" zoomScaleSheetLayoutView="115" workbookViewId="0">
      <selection activeCell="A2" sqref="A2:C2"/>
    </sheetView>
  </sheetViews>
  <sheetFormatPr defaultRowHeight="12.75" x14ac:dyDescent="0.2"/>
  <cols>
    <col min="1" max="1" width="46.33203125" style="306" customWidth="1"/>
    <col min="2" max="2" width="13.83203125" style="306" customWidth="1"/>
    <col min="3" max="3" width="66.1640625" style="306" customWidth="1"/>
    <col min="4" max="5" width="13.83203125" style="306" customWidth="1"/>
    <col min="6" max="16384" width="9.33203125" style="306"/>
  </cols>
  <sheetData>
    <row r="1" spans="1:5" ht="18.75" x14ac:dyDescent="0.3">
      <c r="A1" s="494" t="s">
        <v>112</v>
      </c>
      <c r="E1" s="500" t="s">
        <v>116</v>
      </c>
    </row>
    <row r="3" spans="1:5" x14ac:dyDescent="0.2">
      <c r="A3" s="495"/>
      <c r="B3" s="501"/>
      <c r="C3" s="495"/>
      <c r="D3" s="502"/>
      <c r="E3" s="501"/>
    </row>
    <row r="4" spans="1:5" ht="15.75" x14ac:dyDescent="0.25">
      <c r="A4" s="469" t="str">
        <f>+ÖSSZEFÜGGÉSEK!A4</f>
        <v>2020. évi eredeti előirányzat BEVÉTELEK</v>
      </c>
      <c r="B4" s="503"/>
      <c r="C4" s="496"/>
      <c r="D4" s="502"/>
      <c r="E4" s="501"/>
    </row>
    <row r="5" spans="1:5" x14ac:dyDescent="0.2">
      <c r="A5" s="495"/>
      <c r="B5" s="501"/>
      <c r="C5" s="495"/>
      <c r="D5" s="502"/>
      <c r="E5" s="501"/>
    </row>
    <row r="6" spans="1:5" x14ac:dyDescent="0.2">
      <c r="A6" s="495" t="s">
        <v>524</v>
      </c>
      <c r="B6" s="501">
        <f>+'1.sz.mell.'!C64</f>
        <v>31093086</v>
      </c>
      <c r="C6" s="495" t="s">
        <v>525</v>
      </c>
      <c r="D6" s="502">
        <f>+'2.sz.mell  '!C18+'3. sz.mell  '!C17</f>
        <v>31093086</v>
      </c>
      <c r="E6" s="501">
        <f>+B6-D6</f>
        <v>0</v>
      </c>
    </row>
    <row r="7" spans="1:5" x14ac:dyDescent="0.2">
      <c r="A7" s="495" t="s">
        <v>526</v>
      </c>
      <c r="B7" s="501">
        <f>+'1.sz.mell.'!C87</f>
        <v>13608949</v>
      </c>
      <c r="C7" s="495" t="s">
        <v>527</v>
      </c>
      <c r="D7" s="502">
        <f>+'2.sz.mell  '!C27+'3. sz.mell  '!C30</f>
        <v>13608949</v>
      </c>
      <c r="E7" s="501">
        <f>+B7-D7</f>
        <v>0</v>
      </c>
    </row>
    <row r="8" spans="1:5" x14ac:dyDescent="0.2">
      <c r="A8" s="495" t="s">
        <v>528</v>
      </c>
      <c r="B8" s="501">
        <f>+'1.sz.mell.'!C88</f>
        <v>44702035</v>
      </c>
      <c r="C8" s="495" t="s">
        <v>529</v>
      </c>
      <c r="D8" s="502">
        <f>+'2.sz.mell  '!C28+'3. sz.mell  '!C31</f>
        <v>44702035</v>
      </c>
      <c r="E8" s="501">
        <f>+B8-D8</f>
        <v>0</v>
      </c>
    </row>
    <row r="9" spans="1:5" x14ac:dyDescent="0.2">
      <c r="A9" s="495"/>
      <c r="B9" s="501"/>
      <c r="C9" s="495"/>
      <c r="D9" s="502"/>
      <c r="E9" s="501"/>
    </row>
    <row r="10" spans="1:5" ht="15.75" x14ac:dyDescent="0.25">
      <c r="A10" s="469" t="str">
        <f>+ÖSSZEFÜGGÉSEK!A10</f>
        <v>2020. évi módosított előirányzat BEVÉTELEK</v>
      </c>
      <c r="B10" s="503"/>
      <c r="C10" s="496"/>
      <c r="D10" s="502"/>
      <c r="E10" s="501"/>
    </row>
    <row r="11" spans="1:5" x14ac:dyDescent="0.2">
      <c r="A11" s="495"/>
      <c r="B11" s="501"/>
      <c r="C11" s="495"/>
      <c r="D11" s="502"/>
      <c r="E11" s="501"/>
    </row>
    <row r="12" spans="1:5" x14ac:dyDescent="0.2">
      <c r="A12" s="495" t="s">
        <v>530</v>
      </c>
      <c r="B12" s="501">
        <f>+'1.sz.mell.'!D64</f>
        <v>36872919</v>
      </c>
      <c r="C12" s="495" t="s">
        <v>536</v>
      </c>
      <c r="D12" s="502">
        <f>+'2.sz.mell  '!D18+'3. sz.mell  '!D17</f>
        <v>36872919</v>
      </c>
      <c r="E12" s="501">
        <f>+B12-D12</f>
        <v>0</v>
      </c>
    </row>
    <row r="13" spans="1:5" x14ac:dyDescent="0.2">
      <c r="A13" s="495" t="s">
        <v>531</v>
      </c>
      <c r="B13" s="501">
        <f>+'1.sz.mell.'!D87</f>
        <v>15203582</v>
      </c>
      <c r="C13" s="495" t="s">
        <v>537</v>
      </c>
      <c r="D13" s="502">
        <f>+'2.sz.mell  '!D27+'3. sz.mell  '!D30</f>
        <v>15203582</v>
      </c>
      <c r="E13" s="501">
        <f>+B13-D13</f>
        <v>0</v>
      </c>
    </row>
    <row r="14" spans="1:5" x14ac:dyDescent="0.2">
      <c r="A14" s="495" t="s">
        <v>532</v>
      </c>
      <c r="B14" s="501">
        <f>+'1.sz.mell.'!D88</f>
        <v>52076501</v>
      </c>
      <c r="C14" s="495" t="s">
        <v>538</v>
      </c>
      <c r="D14" s="502">
        <f>+'2.sz.mell  '!D28+'3. sz.mell  '!D31</f>
        <v>52076501</v>
      </c>
      <c r="E14" s="501">
        <f>+B14-D14</f>
        <v>0</v>
      </c>
    </row>
    <row r="15" spans="1:5" x14ac:dyDescent="0.2">
      <c r="A15" s="495"/>
      <c r="B15" s="501"/>
      <c r="C15" s="495"/>
      <c r="D15" s="502"/>
      <c r="E15" s="501"/>
    </row>
    <row r="16" spans="1:5" ht="14.25" x14ac:dyDescent="0.2">
      <c r="A16" s="504" t="str">
        <f>+ÖSSZEFÜGGÉSEK!A16</f>
        <v>2020. évi teljesítés BEVÉTELEK</v>
      </c>
      <c r="B16" s="468"/>
      <c r="C16" s="496"/>
      <c r="D16" s="502"/>
      <c r="E16" s="501"/>
    </row>
    <row r="17" spans="1:5" x14ac:dyDescent="0.2">
      <c r="A17" s="495"/>
      <c r="B17" s="501"/>
      <c r="C17" s="495"/>
      <c r="D17" s="502"/>
      <c r="E17" s="501"/>
    </row>
    <row r="18" spans="1:5" x14ac:dyDescent="0.2">
      <c r="A18" s="495" t="s">
        <v>533</v>
      </c>
      <c r="B18" s="501">
        <f>+'1.sz.mell.'!E64</f>
        <v>34963520</v>
      </c>
      <c r="C18" s="495" t="s">
        <v>539</v>
      </c>
      <c r="D18" s="502">
        <f>+'2.sz.mell  '!E18+'3. sz.mell  '!E17</f>
        <v>34963520</v>
      </c>
      <c r="E18" s="501">
        <f>+B18-D18</f>
        <v>0</v>
      </c>
    </row>
    <row r="19" spans="1:5" x14ac:dyDescent="0.2">
      <c r="A19" s="495" t="s">
        <v>534</v>
      </c>
      <c r="B19" s="501">
        <f>+'1.sz.mell.'!E87</f>
        <v>15753950</v>
      </c>
      <c r="C19" s="495" t="s">
        <v>540</v>
      </c>
      <c r="D19" s="502">
        <f>+'2.sz.mell  '!E27+'3. sz.mell  '!E30</f>
        <v>15753950</v>
      </c>
      <c r="E19" s="501">
        <f>+B19-D19</f>
        <v>0</v>
      </c>
    </row>
    <row r="20" spans="1:5" x14ac:dyDescent="0.2">
      <c r="A20" s="495" t="s">
        <v>535</v>
      </c>
      <c r="B20" s="501">
        <f>+'1.sz.mell.'!E88</f>
        <v>50717470</v>
      </c>
      <c r="C20" s="495" t="s">
        <v>541</v>
      </c>
      <c r="D20" s="502">
        <f>+'2.sz.mell  '!E28+'3. sz.mell  '!E31</f>
        <v>50717470</v>
      </c>
      <c r="E20" s="501">
        <f>+B20-D20</f>
        <v>0</v>
      </c>
    </row>
    <row r="21" spans="1:5" x14ac:dyDescent="0.2">
      <c r="A21" s="495"/>
      <c r="B21" s="501"/>
      <c r="C21" s="495"/>
      <c r="D21" s="502"/>
      <c r="E21" s="501"/>
    </row>
    <row r="22" spans="1:5" ht="15.75" x14ac:dyDescent="0.25">
      <c r="A22" s="469" t="str">
        <f>+ÖSSZEFÜGGÉSEK!A22</f>
        <v>2020. évi eredeti előirányzat KIADÁSOK</v>
      </c>
      <c r="B22" s="503"/>
      <c r="C22" s="496"/>
      <c r="D22" s="502"/>
      <c r="E22" s="501"/>
    </row>
    <row r="23" spans="1:5" x14ac:dyDescent="0.2">
      <c r="A23" s="495"/>
      <c r="B23" s="501"/>
      <c r="C23" s="495"/>
      <c r="D23" s="502"/>
      <c r="E23" s="501"/>
    </row>
    <row r="24" spans="1:5" x14ac:dyDescent="0.2">
      <c r="A24" s="495" t="s">
        <v>542</v>
      </c>
      <c r="B24" s="501">
        <f>+'1.sz.mell.'!C128</f>
        <v>43963433</v>
      </c>
      <c r="C24" s="495" t="s">
        <v>548</v>
      </c>
      <c r="D24" s="502">
        <f>+'2.sz.mell  '!G18+'3. sz.mell  '!G17</f>
        <v>43963433</v>
      </c>
      <c r="E24" s="501">
        <f>+B24-D24</f>
        <v>0</v>
      </c>
    </row>
    <row r="25" spans="1:5" x14ac:dyDescent="0.2">
      <c r="A25" s="495" t="s">
        <v>521</v>
      </c>
      <c r="B25" s="501">
        <f>+'1.sz.mell.'!C148</f>
        <v>738602</v>
      </c>
      <c r="C25" s="495" t="s">
        <v>549</v>
      </c>
      <c r="D25" s="502">
        <f>+'2.sz.mell  '!G27+'3. sz.mell  '!G30</f>
        <v>738602</v>
      </c>
      <c r="E25" s="501">
        <f>+B25-D25</f>
        <v>0</v>
      </c>
    </row>
    <row r="26" spans="1:5" x14ac:dyDescent="0.2">
      <c r="A26" s="495" t="s">
        <v>543</v>
      </c>
      <c r="B26" s="501">
        <f>+'1.sz.mell.'!C149</f>
        <v>44702035</v>
      </c>
      <c r="C26" s="495" t="s">
        <v>550</v>
      </c>
      <c r="D26" s="502">
        <f>+'2.sz.mell  '!G28+'3. sz.mell  '!G31</f>
        <v>44702035</v>
      </c>
      <c r="E26" s="501">
        <f>+B26-D26</f>
        <v>0</v>
      </c>
    </row>
    <row r="27" spans="1:5" x14ac:dyDescent="0.2">
      <c r="A27" s="495"/>
      <c r="B27" s="501"/>
      <c r="C27" s="495"/>
      <c r="D27" s="502"/>
      <c r="E27" s="501"/>
    </row>
    <row r="28" spans="1:5" ht="15.75" x14ac:dyDescent="0.25">
      <c r="A28" s="469" t="str">
        <f>+ÖSSZEFÜGGÉSEK!A28</f>
        <v>2020. évi módosított előirányzat KIADÁSOK</v>
      </c>
      <c r="B28" s="503"/>
      <c r="C28" s="496"/>
      <c r="D28" s="502"/>
      <c r="E28" s="501"/>
    </row>
    <row r="29" spans="1:5" x14ac:dyDescent="0.2">
      <c r="A29" s="495"/>
      <c r="B29" s="501"/>
      <c r="C29" s="495"/>
      <c r="D29" s="502"/>
      <c r="E29" s="501"/>
    </row>
    <row r="30" spans="1:5" x14ac:dyDescent="0.2">
      <c r="A30" s="495" t="s">
        <v>544</v>
      </c>
      <c r="B30" s="501">
        <f>+'1.sz.mell.'!D128</f>
        <v>49744222</v>
      </c>
      <c r="C30" s="495" t="s">
        <v>555</v>
      </c>
      <c r="D30" s="502">
        <f>+'2.sz.mell  '!H18+'3. sz.mell  '!H17</f>
        <v>49744222</v>
      </c>
      <c r="E30" s="501">
        <f>+B30-D30</f>
        <v>0</v>
      </c>
    </row>
    <row r="31" spans="1:5" x14ac:dyDescent="0.2">
      <c r="A31" s="495" t="s">
        <v>522</v>
      </c>
      <c r="B31" s="501">
        <f>+'1.sz.mell.'!D148</f>
        <v>2332279</v>
      </c>
      <c r="C31" s="495" t="s">
        <v>552</v>
      </c>
      <c r="D31" s="502">
        <f>+'2.sz.mell  '!H27+'3. sz.mell  '!H30</f>
        <v>2332279</v>
      </c>
      <c r="E31" s="501">
        <f>+B31-D31</f>
        <v>0</v>
      </c>
    </row>
    <row r="32" spans="1:5" x14ac:dyDescent="0.2">
      <c r="A32" s="495" t="s">
        <v>545</v>
      </c>
      <c r="B32" s="501">
        <f>+'1.sz.mell.'!D149</f>
        <v>52076501</v>
      </c>
      <c r="C32" s="495" t="s">
        <v>551</v>
      </c>
      <c r="D32" s="502">
        <f>+'2.sz.mell  '!H28+'3. sz.mell  '!H31</f>
        <v>52076501</v>
      </c>
      <c r="E32" s="501">
        <f>+B32-D32</f>
        <v>0</v>
      </c>
    </row>
    <row r="33" spans="1:5" x14ac:dyDescent="0.2">
      <c r="A33" s="495"/>
      <c r="B33" s="501"/>
      <c r="C33" s="495"/>
      <c r="D33" s="502"/>
      <c r="E33" s="501"/>
    </row>
    <row r="34" spans="1:5" ht="15.75" x14ac:dyDescent="0.25">
      <c r="A34" s="499" t="str">
        <f>+ÖSSZEFÜGGÉSEK!A34</f>
        <v>2020. évi teljesítés KIADÁSOK</v>
      </c>
      <c r="B34" s="503"/>
      <c r="C34" s="496"/>
      <c r="D34" s="502"/>
      <c r="E34" s="501"/>
    </row>
    <row r="35" spans="1:5" x14ac:dyDescent="0.2">
      <c r="A35" s="495"/>
      <c r="B35" s="501"/>
      <c r="C35" s="495"/>
      <c r="D35" s="502"/>
      <c r="E35" s="501"/>
    </row>
    <row r="36" spans="1:5" x14ac:dyDescent="0.2">
      <c r="A36" s="495" t="s">
        <v>546</v>
      </c>
      <c r="B36" s="501">
        <f>+'1.sz.mell.'!E128</f>
        <v>34068553</v>
      </c>
      <c r="C36" s="495" t="s">
        <v>556</v>
      </c>
      <c r="D36" s="502">
        <f>+'2.sz.mell  '!I18+'3. sz.mell  '!I17</f>
        <v>34068553</v>
      </c>
      <c r="E36" s="501">
        <f>+B36-D36</f>
        <v>0</v>
      </c>
    </row>
    <row r="37" spans="1:5" x14ac:dyDescent="0.2">
      <c r="A37" s="495" t="s">
        <v>523</v>
      </c>
      <c r="B37" s="501">
        <f>+'1.sz.mell.'!E148</f>
        <v>2332279</v>
      </c>
      <c r="C37" s="495" t="s">
        <v>554</v>
      </c>
      <c r="D37" s="502">
        <f>+'2.sz.mell  '!I27+'3. sz.mell  '!I30</f>
        <v>2332279</v>
      </c>
      <c r="E37" s="501">
        <f>+B37-D37</f>
        <v>0</v>
      </c>
    </row>
    <row r="38" spans="1:5" x14ac:dyDescent="0.2">
      <c r="A38" s="495" t="s">
        <v>547</v>
      </c>
      <c r="B38" s="501">
        <f>+'1.sz.mell.'!E149</f>
        <v>36400832</v>
      </c>
      <c r="C38" s="495" t="s">
        <v>553</v>
      </c>
      <c r="D38" s="502">
        <f>+'2.sz.mell  '!I28+'3. sz.mell  '!I31</f>
        <v>36400832</v>
      </c>
      <c r="E38" s="501">
        <f>+B38-D38</f>
        <v>0</v>
      </c>
    </row>
  </sheetData>
  <sheetProtection sheet="1" objects="1" scenarios="1"/>
  <phoneticPr fontId="26" type="noConversion"/>
  <conditionalFormatting sqref="E3:E38">
    <cfRule type="cellIs" dxfId="1" priority="1" stopIfTrue="1" operator="notEqual">
      <formula>0</formula>
    </cfRule>
  </conditionalFormatting>
  <pageMargins left="0.79" right="0.56999999999999995" top="0.88" bottom="0.66" header="0.5" footer="0.5"/>
  <pageSetup paperSize="9" scale="9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H33"/>
  <sheetViews>
    <sheetView zoomScaleNormal="100" workbookViewId="0">
      <selection activeCell="C7" sqref="C7"/>
    </sheetView>
  </sheetViews>
  <sheetFormatPr defaultRowHeight="12.75" x14ac:dyDescent="0.2"/>
  <cols>
    <col min="1" max="1" width="39.6640625" style="5" customWidth="1"/>
    <col min="2" max="7" width="15.6640625" style="4" customWidth="1"/>
    <col min="8" max="8" width="5.1640625" style="4" customWidth="1"/>
    <col min="9" max="16384" width="9.33203125" style="4"/>
  </cols>
  <sheetData>
    <row r="1" spans="1:8" ht="18" customHeight="1" x14ac:dyDescent="0.2">
      <c r="A1" s="736" t="s">
        <v>1</v>
      </c>
      <c r="B1" s="736"/>
      <c r="C1" s="736"/>
      <c r="D1" s="736"/>
      <c r="E1" s="736"/>
      <c r="F1" s="736"/>
      <c r="G1" s="736"/>
      <c r="H1" s="737" t="s">
        <v>757</v>
      </c>
    </row>
    <row r="2" spans="1:8" ht="22.5" customHeight="1" thickBot="1" x14ac:dyDescent="0.3">
      <c r="A2" s="25"/>
      <c r="B2" s="10"/>
      <c r="C2" s="10"/>
      <c r="D2" s="10"/>
      <c r="E2" s="10"/>
      <c r="F2" s="735" t="s">
        <v>53</v>
      </c>
      <c r="G2" s="735"/>
      <c r="H2" s="737"/>
    </row>
    <row r="3" spans="1:8" s="6" customFormat="1" ht="50.25" customHeight="1" thickBot="1" x14ac:dyDescent="0.25">
      <c r="A3" s="26" t="s">
        <v>57</v>
      </c>
      <c r="B3" s="27" t="s">
        <v>58</v>
      </c>
      <c r="C3" s="27" t="s">
        <v>59</v>
      </c>
      <c r="D3" s="27" t="s">
        <v>753</v>
      </c>
      <c r="E3" s="27" t="s">
        <v>755</v>
      </c>
      <c r="F3" s="104" t="s">
        <v>756</v>
      </c>
      <c r="G3" s="103" t="s">
        <v>754</v>
      </c>
      <c r="H3" s="737"/>
    </row>
    <row r="4" spans="1:8" s="10" customFormat="1" ht="12" customHeight="1" thickBot="1" x14ac:dyDescent="0.25">
      <c r="A4" s="462" t="s">
        <v>430</v>
      </c>
      <c r="B4" s="463" t="s">
        <v>431</v>
      </c>
      <c r="C4" s="463" t="s">
        <v>432</v>
      </c>
      <c r="D4" s="463" t="s">
        <v>433</v>
      </c>
      <c r="E4" s="463" t="s">
        <v>434</v>
      </c>
      <c r="F4" s="48" t="s">
        <v>511</v>
      </c>
      <c r="G4" s="464" t="s">
        <v>557</v>
      </c>
      <c r="H4" s="737"/>
    </row>
    <row r="5" spans="1:8" ht="15.95" customHeight="1" x14ac:dyDescent="0.2">
      <c r="A5" s="7" t="s">
        <v>760</v>
      </c>
      <c r="B5" s="2">
        <v>500</v>
      </c>
      <c r="C5" s="11">
        <v>2015</v>
      </c>
      <c r="D5" s="2"/>
      <c r="E5" s="2">
        <v>500</v>
      </c>
      <c r="F5" s="49">
        <v>439</v>
      </c>
      <c r="G5" s="50">
        <f>+D5+F5</f>
        <v>439</v>
      </c>
      <c r="H5" s="737"/>
    </row>
    <row r="6" spans="1:8" ht="15.95" customHeight="1" x14ac:dyDescent="0.2">
      <c r="A6" s="7" t="s">
        <v>761</v>
      </c>
      <c r="B6" s="2">
        <v>10124</v>
      </c>
      <c r="C6" s="11">
        <v>2013</v>
      </c>
      <c r="D6" s="2"/>
      <c r="E6" s="2">
        <v>10124</v>
      </c>
      <c r="F6" s="49">
        <v>10124</v>
      </c>
      <c r="G6" s="50">
        <v>268</v>
      </c>
      <c r="H6" s="737"/>
    </row>
    <row r="7" spans="1:8" ht="15.95" customHeight="1" x14ac:dyDescent="0.2">
      <c r="A7" s="7" t="s">
        <v>762</v>
      </c>
      <c r="B7" s="2">
        <v>216</v>
      </c>
      <c r="C7" s="11">
        <v>2015</v>
      </c>
      <c r="D7" s="2"/>
      <c r="E7" s="2">
        <v>216</v>
      </c>
      <c r="F7" s="49">
        <v>216</v>
      </c>
      <c r="G7" s="50">
        <f t="shared" ref="G7:G23" si="0">+D7+F7</f>
        <v>216</v>
      </c>
      <c r="H7" s="737"/>
    </row>
    <row r="8" spans="1:8" ht="15.95" customHeight="1" x14ac:dyDescent="0.2">
      <c r="A8" s="670"/>
      <c r="B8" s="2"/>
      <c r="C8" s="11"/>
      <c r="D8" s="2"/>
      <c r="E8" s="2"/>
      <c r="F8" s="49"/>
      <c r="G8" s="50">
        <f t="shared" si="0"/>
        <v>0</v>
      </c>
      <c r="H8" s="737"/>
    </row>
    <row r="9" spans="1:8" ht="15.95" customHeight="1" x14ac:dyDescent="0.2">
      <c r="A9" s="7"/>
      <c r="B9" s="2"/>
      <c r="C9" s="11"/>
      <c r="D9" s="2"/>
      <c r="E9" s="2"/>
      <c r="F9" s="49"/>
      <c r="G9" s="50">
        <f t="shared" si="0"/>
        <v>0</v>
      </c>
      <c r="H9" s="737"/>
    </row>
    <row r="10" spans="1:8" ht="15.95" customHeight="1" x14ac:dyDescent="0.2">
      <c r="A10" s="12"/>
      <c r="B10" s="2"/>
      <c r="C10" s="11"/>
      <c r="D10" s="2"/>
      <c r="E10" s="2"/>
      <c r="F10" s="49"/>
      <c r="G10" s="50">
        <f t="shared" si="0"/>
        <v>0</v>
      </c>
      <c r="H10" s="737"/>
    </row>
    <row r="11" spans="1:8" ht="15.95" customHeight="1" x14ac:dyDescent="0.2">
      <c r="A11" s="7"/>
      <c r="B11" s="2"/>
      <c r="C11" s="11"/>
      <c r="D11" s="2"/>
      <c r="E11" s="2"/>
      <c r="F11" s="49"/>
      <c r="G11" s="50">
        <f t="shared" si="0"/>
        <v>0</v>
      </c>
      <c r="H11" s="737"/>
    </row>
    <row r="12" spans="1:8" ht="15.95" customHeight="1" x14ac:dyDescent="0.2">
      <c r="A12" s="7"/>
      <c r="B12" s="2"/>
      <c r="C12" s="11"/>
      <c r="D12" s="2"/>
      <c r="E12" s="2"/>
      <c r="F12" s="49"/>
      <c r="G12" s="50">
        <f t="shared" si="0"/>
        <v>0</v>
      </c>
      <c r="H12" s="737"/>
    </row>
    <row r="13" spans="1:8" ht="15.95" customHeight="1" x14ac:dyDescent="0.2">
      <c r="A13" s="7"/>
      <c r="B13" s="2"/>
      <c r="C13" s="11"/>
      <c r="D13" s="2"/>
      <c r="E13" s="2"/>
      <c r="F13" s="49"/>
      <c r="G13" s="50">
        <f t="shared" si="0"/>
        <v>0</v>
      </c>
      <c r="H13" s="737"/>
    </row>
    <row r="14" spans="1:8" ht="15.95" customHeight="1" x14ac:dyDescent="0.2">
      <c r="A14" s="7"/>
      <c r="B14" s="2"/>
      <c r="C14" s="11"/>
      <c r="D14" s="2"/>
      <c r="E14" s="2"/>
      <c r="F14" s="49"/>
      <c r="G14" s="50">
        <f t="shared" si="0"/>
        <v>0</v>
      </c>
      <c r="H14" s="737"/>
    </row>
    <row r="15" spans="1:8" ht="15.95" customHeight="1" x14ac:dyDescent="0.2">
      <c r="A15" s="7"/>
      <c r="B15" s="2"/>
      <c r="C15" s="11"/>
      <c r="D15" s="2"/>
      <c r="E15" s="2"/>
      <c r="F15" s="49"/>
      <c r="G15" s="50">
        <f t="shared" si="0"/>
        <v>0</v>
      </c>
      <c r="H15" s="737"/>
    </row>
    <row r="16" spans="1:8" ht="15.95" customHeight="1" x14ac:dyDescent="0.2">
      <c r="A16" s="7"/>
      <c r="B16" s="2"/>
      <c r="C16" s="11"/>
      <c r="D16" s="2"/>
      <c r="E16" s="2"/>
      <c r="F16" s="49"/>
      <c r="G16" s="50">
        <f t="shared" si="0"/>
        <v>0</v>
      </c>
      <c r="H16" s="737"/>
    </row>
    <row r="17" spans="1:8" ht="15.95" customHeight="1" x14ac:dyDescent="0.2">
      <c r="A17" s="7"/>
      <c r="B17" s="2"/>
      <c r="C17" s="11"/>
      <c r="D17" s="2"/>
      <c r="E17" s="2"/>
      <c r="F17" s="49"/>
      <c r="G17" s="50">
        <f t="shared" si="0"/>
        <v>0</v>
      </c>
      <c r="H17" s="737"/>
    </row>
    <row r="18" spans="1:8" ht="15.95" customHeight="1" x14ac:dyDescent="0.2">
      <c r="A18" s="7"/>
      <c r="B18" s="2"/>
      <c r="C18" s="11"/>
      <c r="D18" s="2"/>
      <c r="E18" s="2"/>
      <c r="F18" s="49"/>
      <c r="G18" s="50">
        <f t="shared" si="0"/>
        <v>0</v>
      </c>
      <c r="H18" s="737"/>
    </row>
    <row r="19" spans="1:8" ht="15.95" customHeight="1" x14ac:dyDescent="0.2">
      <c r="A19" s="7"/>
      <c r="B19" s="2"/>
      <c r="C19" s="11"/>
      <c r="D19" s="2"/>
      <c r="E19" s="2"/>
      <c r="F19" s="49"/>
      <c r="G19" s="50">
        <f t="shared" si="0"/>
        <v>0</v>
      </c>
      <c r="H19" s="737"/>
    </row>
    <row r="20" spans="1:8" ht="15.95" customHeight="1" x14ac:dyDescent="0.2">
      <c r="A20" s="7"/>
      <c r="B20" s="2"/>
      <c r="C20" s="11"/>
      <c r="D20" s="2"/>
      <c r="E20" s="2"/>
      <c r="F20" s="49"/>
      <c r="G20" s="50">
        <f t="shared" si="0"/>
        <v>0</v>
      </c>
      <c r="H20" s="737"/>
    </row>
    <row r="21" spans="1:8" ht="15.95" customHeight="1" x14ac:dyDescent="0.2">
      <c r="A21" s="7"/>
      <c r="B21" s="2"/>
      <c r="C21" s="11"/>
      <c r="D21" s="2"/>
      <c r="E21" s="2"/>
      <c r="F21" s="49"/>
      <c r="G21" s="50">
        <f t="shared" si="0"/>
        <v>0</v>
      </c>
      <c r="H21" s="737"/>
    </row>
    <row r="22" spans="1:8" ht="15.95" customHeight="1" x14ac:dyDescent="0.2">
      <c r="A22" s="7"/>
      <c r="B22" s="2"/>
      <c r="C22" s="11"/>
      <c r="D22" s="2"/>
      <c r="E22" s="2"/>
      <c r="F22" s="49"/>
      <c r="G22" s="50">
        <f t="shared" si="0"/>
        <v>0</v>
      </c>
      <c r="H22" s="737"/>
    </row>
    <row r="23" spans="1:8" ht="15.95" customHeight="1" thickBot="1" x14ac:dyDescent="0.25">
      <c r="A23" s="13"/>
      <c r="B23" s="3"/>
      <c r="C23" s="14"/>
      <c r="D23" s="3"/>
      <c r="E23" s="3"/>
      <c r="F23" s="51"/>
      <c r="G23" s="50">
        <f t="shared" si="0"/>
        <v>0</v>
      </c>
      <c r="H23" s="737"/>
    </row>
    <row r="24" spans="1:8" s="17" customFormat="1" ht="18" customHeight="1" thickBot="1" x14ac:dyDescent="0.25">
      <c r="A24" s="28" t="s">
        <v>56</v>
      </c>
      <c r="B24" s="15">
        <f>SUM(B5:B23)</f>
        <v>10840</v>
      </c>
      <c r="C24" s="20"/>
      <c r="D24" s="15">
        <f>SUM(D5:D23)</f>
        <v>0</v>
      </c>
      <c r="E24" s="15">
        <f>SUM(E5:E23)</f>
        <v>10840</v>
      </c>
      <c r="F24" s="15">
        <f>SUM(F5:F23)</f>
        <v>10779</v>
      </c>
      <c r="G24" s="16">
        <f>SUM(G5:G23)</f>
        <v>923</v>
      </c>
      <c r="H24" s="737"/>
    </row>
    <row r="25" spans="1:8" x14ac:dyDescent="0.2">
      <c r="F25" s="17"/>
      <c r="G25" s="17"/>
      <c r="H25" s="652"/>
    </row>
    <row r="26" spans="1:8" x14ac:dyDescent="0.2">
      <c r="H26" s="652"/>
    </row>
    <row r="27" spans="1:8" x14ac:dyDescent="0.2">
      <c r="H27" s="652"/>
    </row>
    <row r="28" spans="1:8" x14ac:dyDescent="0.2">
      <c r="H28" s="652"/>
    </row>
    <row r="29" spans="1:8" x14ac:dyDescent="0.2">
      <c r="H29" s="652"/>
    </row>
    <row r="30" spans="1:8" x14ac:dyDescent="0.2">
      <c r="H30" s="652"/>
    </row>
    <row r="31" spans="1:8" x14ac:dyDescent="0.2">
      <c r="H31" s="652"/>
    </row>
    <row r="32" spans="1:8" x14ac:dyDescent="0.2">
      <c r="H32" s="652"/>
    </row>
    <row r="33" spans="8:8" x14ac:dyDescent="0.2">
      <c r="H33" s="652"/>
    </row>
  </sheetData>
  <mergeCells count="3">
    <mergeCell ref="F2:G2"/>
    <mergeCell ref="A1:G1"/>
    <mergeCell ref="H1:H24"/>
  </mergeCells>
  <phoneticPr fontId="0" type="noConversion"/>
  <printOptions horizontalCentered="1"/>
  <pageMargins left="0.78740157480314965" right="0.78740157480314965" top="1" bottom="0.98425196850393704" header="0.78740157480314965" footer="0.78740157480314965"/>
  <pageSetup paperSize="9" scale="103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45</vt:i4>
      </vt:variant>
      <vt:variant>
        <vt:lpstr>Névvel ellátott tartományok</vt:lpstr>
      </vt:variant>
      <vt:variant>
        <vt:i4>29</vt:i4>
      </vt:variant>
    </vt:vector>
  </HeadingPairs>
  <TitlesOfParts>
    <vt:vector size="74" baseType="lpstr">
      <vt:lpstr>ÖSSZEFÜGGÉSEK</vt:lpstr>
      <vt:lpstr>1.sz.mell.</vt:lpstr>
      <vt:lpstr>1.2.sz.mell.</vt:lpstr>
      <vt:lpstr>1.3.sz.mell.</vt:lpstr>
      <vt:lpstr>1.4.sz.mell.</vt:lpstr>
      <vt:lpstr>2.sz.mell  </vt:lpstr>
      <vt:lpstr>3. sz.mell  </vt:lpstr>
      <vt:lpstr>ELLENŐRZÉS-1.sz.2.1.sz.2.2.sz.</vt:lpstr>
      <vt:lpstr>4 .sz.mell.</vt:lpstr>
      <vt:lpstr>4  .sz.mell.</vt:lpstr>
      <vt:lpstr>5. sz. mell. </vt:lpstr>
      <vt:lpstr>5.számú mell.</vt:lpstr>
      <vt:lpstr>6 . sz. mell</vt:lpstr>
      <vt:lpstr>6.2. sz. mell</vt:lpstr>
      <vt:lpstr>6.3. sz. mell</vt:lpstr>
      <vt:lpstr>6.4. sz. mell</vt:lpstr>
      <vt:lpstr>7.1. sz. mell</vt:lpstr>
      <vt:lpstr>7.2. sz. mell</vt:lpstr>
      <vt:lpstr>7.3. sz. mell</vt:lpstr>
      <vt:lpstr>7.4. sz. mell</vt:lpstr>
      <vt:lpstr>8.1. sz. mell.</vt:lpstr>
      <vt:lpstr>8.1.1. sz. mell.</vt:lpstr>
      <vt:lpstr>8.1.2. sz. mell.</vt:lpstr>
      <vt:lpstr>8.1.3. sz. mell.</vt:lpstr>
      <vt:lpstr>8.2. sz. mell.</vt:lpstr>
      <vt:lpstr>8.2.1. sz. mell.</vt:lpstr>
      <vt:lpstr>8.2.2. sz. mell.</vt:lpstr>
      <vt:lpstr>8.2.3. sz. mell.</vt:lpstr>
      <vt:lpstr>8.3. sz. mell.</vt:lpstr>
      <vt:lpstr>8.3.1. sz. mell.</vt:lpstr>
      <vt:lpstr>8.3.2. sz. mell. </vt:lpstr>
      <vt:lpstr>8.3.3. sz. mell.</vt:lpstr>
      <vt:lpstr>9. sz. mell</vt:lpstr>
      <vt:lpstr>1.tájékoztató</vt:lpstr>
      <vt:lpstr>2. tájékoztató tábla</vt:lpstr>
      <vt:lpstr>3. tájékoztató tábla</vt:lpstr>
      <vt:lpstr>4. tájékoztató tábla</vt:lpstr>
      <vt:lpstr>5. tájékoztató tábla</vt:lpstr>
      <vt:lpstr>7.számú melléklet</vt:lpstr>
      <vt:lpstr>8.számú melléklet</vt:lpstr>
      <vt:lpstr>9.számú melléklet</vt:lpstr>
      <vt:lpstr>7.3. tájékoztató tábla</vt:lpstr>
      <vt:lpstr>7.4. tájékoztató tábla</vt:lpstr>
      <vt:lpstr>8. tájékoztató tábla</vt:lpstr>
      <vt:lpstr>10.sz. melléklet</vt:lpstr>
      <vt:lpstr>'7.3. tájékoztató tábla'!_ftn1</vt:lpstr>
      <vt:lpstr>'7.3. tájékoztató tábla'!_ftnref1</vt:lpstr>
      <vt:lpstr>'6 . sz. mell'!Nyomtatási_cím</vt:lpstr>
      <vt:lpstr>'6.2. sz. mell'!Nyomtatási_cím</vt:lpstr>
      <vt:lpstr>'6.3. sz. mell'!Nyomtatási_cím</vt:lpstr>
      <vt:lpstr>'6.4. sz. mell'!Nyomtatási_cím</vt:lpstr>
      <vt:lpstr>'7.1. sz. mell'!Nyomtatási_cím</vt:lpstr>
      <vt:lpstr>'7.2. sz. mell'!Nyomtatási_cím</vt:lpstr>
      <vt:lpstr>'7.3. sz. mell'!Nyomtatási_cím</vt:lpstr>
      <vt:lpstr>'7.4. sz. mell'!Nyomtatási_cím</vt:lpstr>
      <vt:lpstr>'8.1. sz. mell.'!Nyomtatási_cím</vt:lpstr>
      <vt:lpstr>'8.1.1. sz. mell.'!Nyomtatási_cím</vt:lpstr>
      <vt:lpstr>'8.1.2. sz. mell.'!Nyomtatási_cím</vt:lpstr>
      <vt:lpstr>'8.1.3. sz. mell.'!Nyomtatási_cím</vt:lpstr>
      <vt:lpstr>'8.2. sz. mell.'!Nyomtatási_cím</vt:lpstr>
      <vt:lpstr>'8.2.1. sz. mell.'!Nyomtatási_cím</vt:lpstr>
      <vt:lpstr>'8.2.2. sz. mell.'!Nyomtatási_cím</vt:lpstr>
      <vt:lpstr>'8.2.3. sz. mell.'!Nyomtatási_cím</vt:lpstr>
      <vt:lpstr>'8.3. sz. mell.'!Nyomtatási_cím</vt:lpstr>
      <vt:lpstr>'8.3.1. sz. mell.'!Nyomtatási_cím</vt:lpstr>
      <vt:lpstr>'8.3.2. sz. mell. '!Nyomtatási_cím</vt:lpstr>
      <vt:lpstr>'8.3.3. sz. mell.'!Nyomtatási_cím</vt:lpstr>
      <vt:lpstr>'8.számú melléklet'!Nyomtatási_cím</vt:lpstr>
      <vt:lpstr>'1.2.sz.mell.'!Nyomtatási_terület</vt:lpstr>
      <vt:lpstr>'1.3.sz.mell.'!Nyomtatási_terület</vt:lpstr>
      <vt:lpstr>'1.4.sz.mell.'!Nyomtatási_terület</vt:lpstr>
      <vt:lpstr>'1.sz.mell.'!Nyomtatási_terület</vt:lpstr>
      <vt:lpstr>'1.tájékoztató'!Nyomtatási_terület</vt:lpstr>
      <vt:lpstr>'2.sz.mell  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Makranczi László</dc:creator>
  <cp:lastModifiedBy>SZOC_IGAZGATÁS</cp:lastModifiedBy>
  <cp:lastPrinted>2021-05-17T09:42:18Z</cp:lastPrinted>
  <dcterms:created xsi:type="dcterms:W3CDTF">1999-10-30T10:30:45Z</dcterms:created>
  <dcterms:modified xsi:type="dcterms:W3CDTF">2021-05-17T11:11:56Z</dcterms:modified>
</cp:coreProperties>
</file>