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05" windowWidth="20730" windowHeight="9225" activeTab="1"/>
  </bookViews>
  <sheets>
    <sheet name="1. melléklet" sheetId="4" r:id="rId1"/>
    <sheet name="2. melléklet" sheetId="5" r:id="rId2"/>
    <sheet name="3. melléklet" sheetId="6" r:id="rId3"/>
    <sheet name="4. melléklet" sheetId="7" r:id="rId4"/>
    <sheet name="5. melléklet" sheetId="8" r:id="rId5"/>
    <sheet name="6. melléklet" sheetId="9" r:id="rId6"/>
    <sheet name="7. melléklet" sheetId="14" r:id="rId7"/>
    <sheet name="8. melléklet" sheetId="3" r:id="rId8"/>
    <sheet name="9. melléklet" sheetId="16" r:id="rId9"/>
    <sheet name="10. melléklet" sheetId="15" r:id="rId10"/>
  </sheets>
  <definedNames>
    <definedName name="_GoBack" localSheetId="8">'9. melléklet'!$G$35</definedName>
    <definedName name="_xlnm.Print_Area" localSheetId="0">'1. melléklet'!$A$1:$C$151</definedName>
    <definedName name="_xlnm.Print_Area" localSheetId="9">'10. melléklet'!$A$1:$O$29</definedName>
    <definedName name="_xlnm.Print_Area" localSheetId="4">'5. melléklet'!$A$1:$B$43</definedName>
    <definedName name="_xlnm.Print_Area" localSheetId="5">'6. melléklet'!$A$1:$C$22</definedName>
  </definedNames>
  <calcPr calcId="124519"/>
</workbook>
</file>

<file path=xl/calcChain.xml><?xml version="1.0" encoding="utf-8"?>
<calcChain xmlns="http://schemas.openxmlformats.org/spreadsheetml/2006/main">
  <c r="P17" i="15"/>
  <c r="P28"/>
  <c r="Q9"/>
  <c r="Q10"/>
  <c r="Q11"/>
  <c r="Q12"/>
  <c r="Q13"/>
  <c r="Q14"/>
  <c r="Q15"/>
  <c r="Q16"/>
  <c r="Q18"/>
  <c r="Q19"/>
  <c r="Q22"/>
  <c r="Q23"/>
  <c r="Q24"/>
  <c r="Q25"/>
  <c r="Q26"/>
  <c r="Q27"/>
  <c r="E20" i="7"/>
  <c r="E21" i="6"/>
  <c r="E12" i="5"/>
  <c r="C20" i="3"/>
  <c r="C9"/>
  <c r="C20" i="9"/>
  <c r="C12"/>
  <c r="C13" i="4"/>
  <c r="N8" i="15" l="1"/>
  <c r="M8"/>
  <c r="L8"/>
  <c r="K8"/>
  <c r="J8"/>
  <c r="I8"/>
  <c r="H8"/>
  <c r="G8"/>
  <c r="F8"/>
  <c r="E8"/>
  <c r="D8"/>
  <c r="C8"/>
  <c r="O8" s="1"/>
  <c r="C143" i="4" l="1"/>
  <c r="C133"/>
  <c r="C120"/>
  <c r="C111"/>
  <c r="C106" s="1"/>
  <c r="C95"/>
  <c r="C90" s="1"/>
  <c r="C74"/>
  <c r="C71"/>
  <c r="C84" s="1"/>
  <c r="C34"/>
  <c r="C28"/>
  <c r="C27" s="1"/>
  <c r="C6"/>
  <c r="C123" l="1"/>
  <c r="C144" s="1"/>
  <c r="O25" i="15"/>
  <c r="O24"/>
  <c r="O23"/>
  <c r="N21"/>
  <c r="M21"/>
  <c r="L21"/>
  <c r="K21"/>
  <c r="J21"/>
  <c r="I21"/>
  <c r="H21"/>
  <c r="G21"/>
  <c r="F21"/>
  <c r="E21"/>
  <c r="C21"/>
  <c r="J20"/>
  <c r="I20"/>
  <c r="H20"/>
  <c r="G20"/>
  <c r="K28"/>
  <c r="O19"/>
  <c r="O16"/>
  <c r="O15"/>
  <c r="O14"/>
  <c r="O13"/>
  <c r="O12"/>
  <c r="O11"/>
  <c r="O10"/>
  <c r="N17"/>
  <c r="M17"/>
  <c r="J17"/>
  <c r="I17"/>
  <c r="F17"/>
  <c r="E17"/>
  <c r="O21" l="1"/>
  <c r="Q21" s="1"/>
  <c r="O20"/>
  <c r="Q20" s="1"/>
  <c r="L17"/>
  <c r="D17"/>
  <c r="H17"/>
  <c r="C17"/>
  <c r="G17"/>
  <c r="K17"/>
  <c r="N28"/>
  <c r="O9"/>
  <c r="I28"/>
  <c r="F28"/>
  <c r="J28"/>
  <c r="D28"/>
  <c r="H28"/>
  <c r="L28"/>
  <c r="E28"/>
  <c r="M28"/>
  <c r="G28"/>
  <c r="C27" i="7"/>
  <c r="C33" s="1"/>
  <c r="C34" s="1"/>
  <c r="C21"/>
  <c r="C33" i="5"/>
  <c r="C39" s="1"/>
  <c r="C27"/>
  <c r="B31" i="8"/>
  <c r="B39"/>
  <c r="E34" i="7"/>
  <c r="E30" i="6"/>
  <c r="C22"/>
  <c r="C30" s="1"/>
  <c r="C21"/>
  <c r="C23" i="14"/>
  <c r="C13"/>
  <c r="E31" i="6" l="1"/>
  <c r="O26" i="15"/>
  <c r="O17"/>
  <c r="Q17" s="1"/>
  <c r="C28"/>
  <c r="C31" i="6"/>
  <c r="E26" i="5"/>
  <c r="E40" s="1"/>
  <c r="E16"/>
  <c r="C18"/>
  <c r="C26" s="1"/>
  <c r="C40" s="1"/>
  <c r="E17" l="1"/>
  <c r="E41" s="1"/>
  <c r="O28" i="15"/>
  <c r="Q28" s="1"/>
  <c r="C29"/>
  <c r="D29" s="1"/>
  <c r="E29" s="1"/>
  <c r="F29" s="1"/>
  <c r="G29" s="1"/>
  <c r="H29" s="1"/>
  <c r="I29" s="1"/>
  <c r="J29" s="1"/>
  <c r="K29" s="1"/>
  <c r="L29" s="1"/>
  <c r="M29" s="1"/>
  <c r="N29" s="1"/>
  <c r="C12" i="5"/>
  <c r="C17" s="1"/>
  <c r="C41" s="1"/>
  <c r="B17" i="8"/>
  <c r="B42"/>
  <c r="C45" i="4"/>
  <c r="C61" s="1"/>
  <c r="C85" s="1"/>
  <c r="C151"/>
  <c r="C150" l="1"/>
  <c r="O29" i="15"/>
  <c r="B43" i="8"/>
</calcChain>
</file>

<file path=xl/sharedStrings.xml><?xml version="1.0" encoding="utf-8"?>
<sst xmlns="http://schemas.openxmlformats.org/spreadsheetml/2006/main" count="907" uniqueCount="525">
  <si>
    <t>Finanszírozási bevételek, kiadások egyenlege (finanszírozási bevételek 16. sor - finanszírozási kiadások 9. sor) (+/-)</t>
  </si>
  <si>
    <t>2.</t>
  </si>
  <si>
    <t>Költségvetési hiány, többlet ( költségvetési bevételek 9. sor - költségvetési kiadások 4. sor) (+/-)</t>
  </si>
  <si>
    <t>C</t>
  </si>
  <si>
    <t>B</t>
  </si>
  <si>
    <t>A</t>
  </si>
  <si>
    <t>3. sz. táblázat</t>
  </si>
  <si>
    <t>KÖLTSÉGVETÉSI, FINANSZÍROZÁSI BEVÉTELEK ÉS KIADÁSOK EGYENLEGE</t>
  </si>
  <si>
    <t>KIADÁSOK ÖSSZESEN: (4+9)</t>
  </si>
  <si>
    <t>10.</t>
  </si>
  <si>
    <t>FINANSZÍROZÁSI KIADÁSOK ÖSSZESEN: (5.+…+8.)</t>
  </si>
  <si>
    <t>9.</t>
  </si>
  <si>
    <t xml:space="preserve"> Külföldi hitelek, kölcsönök törlesztése</t>
  </si>
  <si>
    <t>8.4.</t>
  </si>
  <si>
    <t xml:space="preserve"> Külföldi értékpapírok beváltása</t>
  </si>
  <si>
    <t>8.3.</t>
  </si>
  <si>
    <t xml:space="preserve"> Befektetési célú külföldi értékpapírok beváltása</t>
  </si>
  <si>
    <t>8.2.</t>
  </si>
  <si>
    <t xml:space="preserve"> Forgatási célú külföldi értékpapírok vásárlása</t>
  </si>
  <si>
    <t>8.1.</t>
  </si>
  <si>
    <t>Külföldi finanszírozás kiadásai (8.1. + … + 8.4.)</t>
  </si>
  <si>
    <t>8.</t>
  </si>
  <si>
    <t xml:space="preserve"> Pénzügyi lízing kiadásai</t>
  </si>
  <si>
    <t>7.4.</t>
  </si>
  <si>
    <t xml:space="preserve"> Pénzeszközök betétként elhelyezése </t>
  </si>
  <si>
    <t>7.3.</t>
  </si>
  <si>
    <t>Államháztartáson belüli megelőlegezések visszafizetése</t>
  </si>
  <si>
    <t>7.2.</t>
  </si>
  <si>
    <t>Államháztartáson belüli megelőlegezések folyósítása</t>
  </si>
  <si>
    <t>7.1.</t>
  </si>
  <si>
    <t>Belföldi finanszírozás kiadásai (7.1. + … + 7.4.)</t>
  </si>
  <si>
    <t>7.</t>
  </si>
  <si>
    <t xml:space="preserve">   Befektetési célú belföldi értékpapírok beváltása</t>
  </si>
  <si>
    <t>6.4.</t>
  </si>
  <si>
    <t xml:space="preserve">   Befektetési célú belföldi értékpapírok vásárlása</t>
  </si>
  <si>
    <t>6.3.</t>
  </si>
  <si>
    <t xml:space="preserve">   Forgatási célú belföldi értékpapírok beváltása</t>
  </si>
  <si>
    <t>6.2.</t>
  </si>
  <si>
    <t xml:space="preserve">   Forgatási célú belföldi értékpapírok vásárlása</t>
  </si>
  <si>
    <t>6.1.</t>
  </si>
  <si>
    <t>Belföldi értékpapírok kiadásai (6.1. + … + 6.4.)</t>
  </si>
  <si>
    <t>6.</t>
  </si>
  <si>
    <t xml:space="preserve">   Rövid lejáratú hitelek, kölcsönök törlesztése</t>
  </si>
  <si>
    <t>5.3.</t>
  </si>
  <si>
    <t xml:space="preserve">   Likviditási célú hitelek, kölcsönök törlesztése pénzügyi vállalkozásnak</t>
  </si>
  <si>
    <t>5.2.</t>
  </si>
  <si>
    <t xml:space="preserve">   Hosszú lejáratú hitelek, kölcsönök törlesztése</t>
  </si>
  <si>
    <t>5.1.</t>
  </si>
  <si>
    <t>Hitel-, kölcsöntörlesztés államháztartáson kívülre (5.1. + … + 5.3.)</t>
  </si>
  <si>
    <t>5.</t>
  </si>
  <si>
    <t>KÖLTSÉGVETÉSI KIADÁSOK ÖSSZESEN (1+2+3)</t>
  </si>
  <si>
    <t>4.</t>
  </si>
  <si>
    <t>Céltartalék</t>
  </si>
  <si>
    <t>3.2.</t>
  </si>
  <si>
    <t>Általános tartalék</t>
  </si>
  <si>
    <t>3.1.</t>
  </si>
  <si>
    <t>Tartalékok (3.1.+3.2.)</t>
  </si>
  <si>
    <t>3.</t>
  </si>
  <si>
    <t xml:space="preserve">   - Egyéb felhalmozási célú támogatások államháztartáson kívülre</t>
  </si>
  <si>
    <t>2.12.</t>
  </si>
  <si>
    <t xml:space="preserve">   - Lakástámogatás</t>
  </si>
  <si>
    <t>2.11.</t>
  </si>
  <si>
    <t xml:space="preserve">   - Visszatérítendő támogatások, kölcsönök nyújtása ÁH-n kívülre</t>
  </si>
  <si>
    <t>2.10.</t>
  </si>
  <si>
    <t xml:space="preserve">   - Garancia- és kezességvállalásból kifizetés ÁH-n kívülre</t>
  </si>
  <si>
    <t>2.9.</t>
  </si>
  <si>
    <t xml:space="preserve">   - Egyéb felhalmozási célú támogatások ÁH-n belülre</t>
  </si>
  <si>
    <t>2.8.</t>
  </si>
  <si>
    <t xml:space="preserve">   - Visszatérítendő támogatások, kölcsönök törlesztése ÁH-n belülre</t>
  </si>
  <si>
    <t>2.7.</t>
  </si>
  <si>
    <t xml:space="preserve">   - Visszatérítendő támogatások, kölcsönök nyújtása ÁH-n belülre</t>
  </si>
  <si>
    <t>2.6.</t>
  </si>
  <si>
    <t>Egyéb felhalmozási kiadások</t>
  </si>
  <si>
    <t>2.5.</t>
  </si>
  <si>
    <t>2.3.-ból EU-s forrásból megvalósuló felújítás</t>
  </si>
  <si>
    <t>2.4.</t>
  </si>
  <si>
    <t>Felújítások</t>
  </si>
  <si>
    <t>2.3.</t>
  </si>
  <si>
    <t>2.1.-ből EU-s forrásból megvalósuló beruházás</t>
  </si>
  <si>
    <t>2.2.</t>
  </si>
  <si>
    <t>Beruházások</t>
  </si>
  <si>
    <t>2.1.</t>
  </si>
  <si>
    <r>
      <t xml:space="preserve">   Felhalmozási költségvetés kiadásai </t>
    </r>
    <r>
      <rPr>
        <sz val="8"/>
        <rFont val="Times New Roman CE"/>
        <charset val="238"/>
      </rPr>
      <t>(2.1.+2.3.+2.5.)</t>
    </r>
  </si>
  <si>
    <t xml:space="preserve">   - Egyéb működési célú támogatások államháztartáson kívülre</t>
  </si>
  <si>
    <t>1.15.</t>
  </si>
  <si>
    <t xml:space="preserve">   - Elvonások, befizetések</t>
  </si>
  <si>
    <t>1.14.</t>
  </si>
  <si>
    <t xml:space="preserve">   - Árkiegészítések, ártámogatások</t>
  </si>
  <si>
    <t>1.13.</t>
  </si>
  <si>
    <t>1.12.</t>
  </si>
  <si>
    <t xml:space="preserve">   - Garancia és kezességvállalásból kifizetés ÁH-n kívülre</t>
  </si>
  <si>
    <t>1.11.</t>
  </si>
  <si>
    <t xml:space="preserve">   - Egyéb működési célú támogatások ÁHT-n belülre</t>
  </si>
  <si>
    <t>1.10.</t>
  </si>
  <si>
    <t>1.9.</t>
  </si>
  <si>
    <t xml:space="preserve">   -Visszatérítendő támogatások, kölcsönök nyújtása ÁH-n belülre</t>
  </si>
  <si>
    <t>1.8.</t>
  </si>
  <si>
    <t xml:space="preserve">   - Garancia- és kezességvállalásból kifizetés ÁH-n belülre</t>
  </si>
  <si>
    <t>1.7.</t>
  </si>
  <si>
    <t xml:space="preserve"> - az 1.5-ből: -Családi támogatások</t>
  </si>
  <si>
    <t>1.6.</t>
  </si>
  <si>
    <t>Egyéb működési célú kiadások</t>
  </si>
  <si>
    <t>1.5</t>
  </si>
  <si>
    <t>Ellátottak pénzbeli juttatásai</t>
  </si>
  <si>
    <t>1.4.</t>
  </si>
  <si>
    <t>Dologi  kiadások</t>
  </si>
  <si>
    <t>1.3.</t>
  </si>
  <si>
    <t>Munkaadókat terhelő járulékok és szociális hozzájárulási adó</t>
  </si>
  <si>
    <t>1.2.</t>
  </si>
  <si>
    <t>Személyi  juttatások</t>
  </si>
  <si>
    <t>1.1.</t>
  </si>
  <si>
    <r>
      <t xml:space="preserve">   Működési költségvetés kiadásai </t>
    </r>
    <r>
      <rPr>
        <sz val="8"/>
        <rFont val="Times New Roman CE"/>
        <charset val="238"/>
      </rPr>
      <t>(1.1+…+1.5.)</t>
    </r>
  </si>
  <si>
    <t>1.</t>
  </si>
  <si>
    <t>2019. évi eredeti előirányzat</t>
  </si>
  <si>
    <t>Kiadási jogcímek</t>
  </si>
  <si>
    <t>Sor-
szám</t>
  </si>
  <si>
    <t>2. sz. táblázat</t>
  </si>
  <si>
    <t>KÖLTSÉGVETÉSI ÉS FINANSZÍROZÁSI BEVÉTELEK ÖSSZESEN: (9+16)</t>
  </si>
  <si>
    <t xml:space="preserve">    17.</t>
  </si>
  <si>
    <t>FINANSZÍROZÁSI BEVÉTELEK ÖSSZESEN: (10. + … +15.)</t>
  </si>
  <si>
    <t xml:space="preserve">    16.</t>
  </si>
  <si>
    <t>Adóssághoz nem kapcsolódó származékos ügyletek bevételei</t>
  </si>
  <si>
    <t xml:space="preserve">    15.</t>
  </si>
  <si>
    <t>Külföldi hitelek, kölcsönök felvétele</t>
  </si>
  <si>
    <t xml:space="preserve">    14.4.</t>
  </si>
  <si>
    <t>Külföldi értékpapírok kibocsátása</t>
  </si>
  <si>
    <t xml:space="preserve">    14.3.</t>
  </si>
  <si>
    <t>Befektetési célú külföldi értékpapírok beváltása,  értékesítése</t>
  </si>
  <si>
    <t xml:space="preserve">    14.2.</t>
  </si>
  <si>
    <t>Forgatási célú külföldi értékpapírok beváltása,  értékesítése</t>
  </si>
  <si>
    <t xml:space="preserve">    14.1.</t>
  </si>
  <si>
    <t>Külföldi finanszírozás bevételei (14.1.+…14.4.)</t>
  </si>
  <si>
    <t xml:space="preserve">    14.</t>
  </si>
  <si>
    <t>Betétek megszüntetése</t>
  </si>
  <si>
    <t>13.3.</t>
  </si>
  <si>
    <t>Államháztartáson belüli megelőlegezések törlesztése</t>
  </si>
  <si>
    <t>13.2.</t>
  </si>
  <si>
    <t>Államháztartáson belüli megelőlegezések</t>
  </si>
  <si>
    <t>13.1.</t>
  </si>
  <si>
    <t>Belföldi finanszírozás bevételei (13.1. + … + 13.3.)</t>
  </si>
  <si>
    <t xml:space="preserve">    13.</t>
  </si>
  <si>
    <t>Előző év vállalkozási maradványának igénybevétele</t>
  </si>
  <si>
    <t>12.2.</t>
  </si>
  <si>
    <t>Előző év költségvetési maradványának igénybevétele</t>
  </si>
  <si>
    <t>12.1.</t>
  </si>
  <si>
    <t>Maradvány igénybevétele (12.1. + 12.2.)</t>
  </si>
  <si>
    <t xml:space="preserve">    12.</t>
  </si>
  <si>
    <t>Befektetési célú belföldi értékpapírok kibocsátása</t>
  </si>
  <si>
    <t>11.4.</t>
  </si>
  <si>
    <t>Befektetési célú belföldi értékpapírok beváltása,  értékesítése</t>
  </si>
  <si>
    <t>11.3.</t>
  </si>
  <si>
    <t>Forgatási célú belföldi értékpapírok kibocsátása</t>
  </si>
  <si>
    <t>11.2.</t>
  </si>
  <si>
    <t>Forgatási célú belföldi értékpapírok beváltása,  értékesítése</t>
  </si>
  <si>
    <t>11.1.</t>
  </si>
  <si>
    <t>Belföldi értékpapírok bevételei (11.1. +…+ 11.4.)</t>
  </si>
  <si>
    <t xml:space="preserve">   11.</t>
  </si>
  <si>
    <t xml:space="preserve">    Rövid lejáratú  hitelek, kölcsönök felvétele</t>
  </si>
  <si>
    <t>10.3.</t>
  </si>
  <si>
    <t>Likviditási célú  hitelek, kölcsönök felvétele pénzügyi vállalkozástól</t>
  </si>
  <si>
    <t>10.2.</t>
  </si>
  <si>
    <t>Hosszú lejáratú  hitelek, kölcsönök felvétele</t>
  </si>
  <si>
    <t>10.1.</t>
  </si>
  <si>
    <t>Hitel-, kölcsönfelvétel államháztartáson kívülről  (10.1.+10.3.)</t>
  </si>
  <si>
    <t xml:space="preserve">   10.</t>
  </si>
  <si>
    <t>KÖLTSÉGVETÉSI BEVÉTELEK ÖSSZESEN: (1+…+8)</t>
  </si>
  <si>
    <t>8.3.-ból EU-s támogatás (közvetlen)</t>
  </si>
  <si>
    <t>Egyéb felhalmozási célú átvett pénzeszköz</t>
  </si>
  <si>
    <t>Felhalm. célú visszatérítendő támogatások, kölcsönök visszatér. ÁH-n kívülről</t>
  </si>
  <si>
    <t>Felhalm. célú garancia- és kezességvállalásból megtérülések ÁH-n kívülről</t>
  </si>
  <si>
    <t>Felhalmozási célú átvett pénzeszközök (8.1.+8.2.+8.3.)</t>
  </si>
  <si>
    <t>7.3.-ból EU-s támogatás (közvetlen)</t>
  </si>
  <si>
    <t>Egyéb működési célú átvett pénzeszköz</t>
  </si>
  <si>
    <t>Működési célú visszatérítendő támogatások, kölcsönök visszatér. ÁH-n kívülről</t>
  </si>
  <si>
    <t>Működési célú garancia- és kezességvállalásból megtérülések ÁH-n kívülről</t>
  </si>
  <si>
    <t>Működési célú átvett pénzeszközök (7.1. + … + 7.3.)</t>
  </si>
  <si>
    <t xml:space="preserve">7. </t>
  </si>
  <si>
    <t>Részesedések megszűnéséhez kapcsolódó bevételek</t>
  </si>
  <si>
    <t>6.5.</t>
  </si>
  <si>
    <t>Részesedések értékesítése</t>
  </si>
  <si>
    <t>Egyéb tárgyi eszközök értékesítése</t>
  </si>
  <si>
    <t>Ingatlanok értékesítése</t>
  </si>
  <si>
    <t>Immateriális javak értékesítése</t>
  </si>
  <si>
    <t>Felhalmozási bevételek (6.1.+…+6.5.)</t>
  </si>
  <si>
    <t>Egyéb működési bevételek</t>
  </si>
  <si>
    <t>5.10.</t>
  </si>
  <si>
    <t>Egyéb pénzügyi műveletek bevételei</t>
  </si>
  <si>
    <t>5.9.</t>
  </si>
  <si>
    <t>Kamatbevételek</t>
  </si>
  <si>
    <t>5.8.</t>
  </si>
  <si>
    <t>Általános forgalmi adó visszatérítése</t>
  </si>
  <si>
    <t>5.7.</t>
  </si>
  <si>
    <t xml:space="preserve">Kiszámlázott általános forgalmi adó </t>
  </si>
  <si>
    <t>5.6.</t>
  </si>
  <si>
    <t>Ellátási díjak</t>
  </si>
  <si>
    <t>5.5.</t>
  </si>
  <si>
    <t>Tulajdonosi bevételek</t>
  </si>
  <si>
    <t>5.4.</t>
  </si>
  <si>
    <t>Közvetített szolgáltatások értéke</t>
  </si>
  <si>
    <t>Szolgáltatások ellenértéke</t>
  </si>
  <si>
    <t>Készletértékesítés ellenértéke</t>
  </si>
  <si>
    <t>Működési bevételek (5.1.+…+ 5.10.)</t>
  </si>
  <si>
    <t>Egyéb közhatalmi bevételek</t>
  </si>
  <si>
    <t>4.4.</t>
  </si>
  <si>
    <t>Egyéb áruhasználati és szolgáltatási adók</t>
  </si>
  <si>
    <t>4.3.</t>
  </si>
  <si>
    <t>Gépjárműadó</t>
  </si>
  <si>
    <t>4.2.</t>
  </si>
  <si>
    <t xml:space="preserve"> -  Értékesítési és forgalmi adók</t>
  </si>
  <si>
    <t>4.1.2.</t>
  </si>
  <si>
    <t>- Vagyoni típusú adók</t>
  </si>
  <si>
    <t>4.1.1.</t>
  </si>
  <si>
    <t>Helyi adók  (4.1.1.+4.1.2.)</t>
  </si>
  <si>
    <t>4.1.</t>
  </si>
  <si>
    <t>Közhatalmi bevételek (4.1.+4.2.+4.3.+4.4.)</t>
  </si>
  <si>
    <t xml:space="preserve">4. </t>
  </si>
  <si>
    <t>3.5.-ből EU-s támogatás</t>
  </si>
  <si>
    <t>3.6.</t>
  </si>
  <si>
    <t>Egyéb felhalmozási célú támogatások bevételei</t>
  </si>
  <si>
    <t>3.5.</t>
  </si>
  <si>
    <t>Felhalmozási célú visszatérítendő támogatások, kölcsönök igénybevétele</t>
  </si>
  <si>
    <t>3.4.</t>
  </si>
  <si>
    <t>Felhalmozási célú visszatérítendő támogatások, kölcsönök visszatérülése</t>
  </si>
  <si>
    <t>3.3.</t>
  </si>
  <si>
    <t>Felhalmozási célú garancia- és kezességvállalásból megtérülések</t>
  </si>
  <si>
    <t>Felhalmozási célú önkormányzati támogatások</t>
  </si>
  <si>
    <t>Felhalmozási célú támogatások államháztartáson belülről (3.1.+…+3.5.)</t>
  </si>
  <si>
    <t>2.5.-ből EU-s támogatás</t>
  </si>
  <si>
    <t xml:space="preserve">Egyéb működési célú támogatások bevételei </t>
  </si>
  <si>
    <t>Működési célú visszatérítendő támogatások, kölcsönök igénybevétele</t>
  </si>
  <si>
    <t xml:space="preserve">Működési célú visszatérítendő támogatások, kölcsönök visszatérülése </t>
  </si>
  <si>
    <t xml:space="preserve">Működési célú garancia- és kezességvállalásból megtérülések </t>
  </si>
  <si>
    <t>Elvonások és befizetések bevételei</t>
  </si>
  <si>
    <t>Működési célú támogatások államháztartáson belülről (2.1.+…+.2.5.)</t>
  </si>
  <si>
    <t>Helyi önkormányzatok kiegészítő támogatásai</t>
  </si>
  <si>
    <t>2017.évről áthúzúdó kompenzáció</t>
  </si>
  <si>
    <t>1.5.</t>
  </si>
  <si>
    <t>Önkormányzatok nyilvános könyvtári és  közművelődési feladatainak támogatása</t>
  </si>
  <si>
    <t>Önkormányzatok egyes köznevelési feladatainak támogatása</t>
  </si>
  <si>
    <t>Helyi önkormányzatok működésének általános támogatása</t>
  </si>
  <si>
    <t>Önkormányzat működési támogatásai (1.1.+…+.1.6.)</t>
  </si>
  <si>
    <t>Bevételi jogcím</t>
  </si>
  <si>
    <t>1. sz. táblázat</t>
  </si>
  <si>
    <t>KIADÁSOK ÖSSZESEN (12.+35.)</t>
  </si>
  <si>
    <t>BEVÉTEL ÖSSZESEN (12.+35.)</t>
  </si>
  <si>
    <t>36.</t>
  </si>
  <si>
    <t>Finanszírozási kiadások összesen (21.+34.)</t>
  </si>
  <si>
    <t>Finanszírozás bevételek összesen (21.+34.)</t>
  </si>
  <si>
    <t>35.</t>
  </si>
  <si>
    <t>Felhalmozási célú finanszírozási kiadások összesen 
(22.+...+33.)</t>
  </si>
  <si>
    <t>Felhalmozási célú finanszírozási bevételek összesen (22.+28.)</t>
  </si>
  <si>
    <t>34.</t>
  </si>
  <si>
    <t>Egyéb külső finanszírozási bevételek</t>
  </si>
  <si>
    <t>33.</t>
  </si>
  <si>
    <t>Értékpapírok kibocsátása</t>
  </si>
  <si>
    <t>32.</t>
  </si>
  <si>
    <t>Rövid lejáratú hitelek, kölcsönök felvétele</t>
  </si>
  <si>
    <t>31.</t>
  </si>
  <si>
    <t>Likviditási célú hitelek, kölcsönök felvétele</t>
  </si>
  <si>
    <t>30.</t>
  </si>
  <si>
    <t>Pénzügyi lízing kiadásai</t>
  </si>
  <si>
    <t>Hosszú lejáratú hitelek, kölcsönök felvétele</t>
  </si>
  <si>
    <t>29.</t>
  </si>
  <si>
    <t>Betét elhelyezése</t>
  </si>
  <si>
    <t>Hiány külső finanszírozásának bevételei (29.+…+33. )</t>
  </si>
  <si>
    <t>28.</t>
  </si>
  <si>
    <t>Befektetési célú belföldi, külföldi értékpapírok vásárlása</t>
  </si>
  <si>
    <t>Egyéb belső finanszírozási bevételek</t>
  </si>
  <si>
    <t>27.</t>
  </si>
  <si>
    <t>Kölcsön törlesztése</t>
  </si>
  <si>
    <t>Értékpapír értékesítése</t>
  </si>
  <si>
    <t>26.</t>
  </si>
  <si>
    <t>Hosszú lejáratú hitelek törlesztése</t>
  </si>
  <si>
    <t xml:space="preserve">Betét visszavonásából származó bevétel </t>
  </si>
  <si>
    <t>25.</t>
  </si>
  <si>
    <t>Rövid lejáratú hitelek törlesztése</t>
  </si>
  <si>
    <t xml:space="preserve">Vállalkozási maradvány igénybevétele </t>
  </si>
  <si>
    <t>24.</t>
  </si>
  <si>
    <t>Hitelek törlesztése</t>
  </si>
  <si>
    <t>Költségvetési maradvány igénybevétele</t>
  </si>
  <si>
    <t>23.</t>
  </si>
  <si>
    <t>Értékpapír vásárlása, visszavásárlása</t>
  </si>
  <si>
    <t>Hiány belső finanszírozás bevételei ( 23.+…+27.)</t>
  </si>
  <si>
    <t>22.</t>
  </si>
  <si>
    <t>Működési célú finanszírozási kiadások összesen (13.+...+20.)</t>
  </si>
  <si>
    <t>Működési célú finanszírozási bevételek összesen (13.+18.)</t>
  </si>
  <si>
    <t>21.</t>
  </si>
  <si>
    <t xml:space="preserve">   Értékpapírok bevételei</t>
  </si>
  <si>
    <t>20.</t>
  </si>
  <si>
    <t xml:space="preserve">   Likviditási célú hitelek, kölcsönök felvétele</t>
  </si>
  <si>
    <t>19.</t>
  </si>
  <si>
    <t>Forgatási célú belföldi, külföldi értékpapírok vásárlása</t>
  </si>
  <si>
    <t xml:space="preserve">Hiány külső finanszírozásának bevételei (19.+20.) </t>
  </si>
  <si>
    <t>18.</t>
  </si>
  <si>
    <t>17.</t>
  </si>
  <si>
    <t xml:space="preserve">   Betét visszavonásából származó bevétel </t>
  </si>
  <si>
    <t>16.</t>
  </si>
  <si>
    <t xml:space="preserve">   Vállalkozási maradvány igénybevétele </t>
  </si>
  <si>
    <t>15.</t>
  </si>
  <si>
    <t>Likviditási célú hitelek törlesztése</t>
  </si>
  <si>
    <t xml:space="preserve">   Költségvetési maradvány igénybevétele </t>
  </si>
  <si>
    <t>14.</t>
  </si>
  <si>
    <t>Hiány belső finanszírozásának bevételei (14.+…+17. )</t>
  </si>
  <si>
    <t>13.</t>
  </si>
  <si>
    <t>Költségvetési kiadások összesen (7.+11.)</t>
  </si>
  <si>
    <t>Költségvetési bevételek összesen (7.+11.)</t>
  </si>
  <si>
    <t>12.</t>
  </si>
  <si>
    <t>Felhalmozási  célú költségvetési kiadások összesen (8.+9.+10.)</t>
  </si>
  <si>
    <t>Felhalmozási célú költségvetési bevételek összesen (8.+9.+10.)</t>
  </si>
  <si>
    <t>11.</t>
  </si>
  <si>
    <t>Felhalmozási célú átvett pénzeszközök</t>
  </si>
  <si>
    <t>Felhalmozási bevételek</t>
  </si>
  <si>
    <t>Felhalmozási célú támogatások államháztartáson belülről</t>
  </si>
  <si>
    <r>
      <t xml:space="preserve">Működési célú költségvetési bevételek összesen </t>
    </r>
    <r>
      <rPr>
        <b/>
        <sz val="7"/>
        <rFont val="Times New Roman CE"/>
        <charset val="238"/>
      </rPr>
      <t>(1.+2.+4.+5.+6.)</t>
    </r>
  </si>
  <si>
    <t>Tartalékok</t>
  </si>
  <si>
    <t>Működési célú átvett pénzeszközök</t>
  </si>
  <si>
    <t>Működési bevételek</t>
  </si>
  <si>
    <t>Közhatalmi bevételek</t>
  </si>
  <si>
    <t xml:space="preserve">Dologi kiadások </t>
  </si>
  <si>
    <t>2.-ból EU-s támogatás</t>
  </si>
  <si>
    <t>Személyi juttatások</t>
  </si>
  <si>
    <t>Önkormányzatok működési támogatásai</t>
  </si>
  <si>
    <t>E</t>
  </si>
  <si>
    <t>D</t>
  </si>
  <si>
    <t>Megnevezés</t>
  </si>
  <si>
    <t>Kiadások</t>
  </si>
  <si>
    <t>Bevételek</t>
  </si>
  <si>
    <t>Becsvölgye Községi Önkormányzat 2019. évi pénzügyi mérlege</t>
  </si>
  <si>
    <t>Tárgyévi  többlet:</t>
  </si>
  <si>
    <t>Tárgyévi  hiány:</t>
  </si>
  <si>
    <t>Költségvetési többlet:</t>
  </si>
  <si>
    <t>Költségvetési hiány:</t>
  </si>
  <si>
    <t>MŰKÖDÉSI CÉLÚ KIADÁSOK ÖSSZESEN (13.+22.)</t>
  </si>
  <si>
    <t>MŰKÖDÉSI CÉLÚ BEVÉTEL ÖSSZESEN (13.+22.)</t>
  </si>
  <si>
    <t>Működési célú finanszírozási kiadások összesen (14.+...+21.)</t>
  </si>
  <si>
    <t>Működési célú finanszírozási bevételek összesen (14.+19.)</t>
  </si>
  <si>
    <t xml:space="preserve">Hiány külső finanszírozásának bevételei (20.+…+21.) </t>
  </si>
  <si>
    <t>Hiány belső finanszírozásának bevételei (15.+…+18. )</t>
  </si>
  <si>
    <t xml:space="preserve"> Működési célú bevételek és kiadások mérlege
</t>
  </si>
  <si>
    <t>Becsvölgye Községi Önkormányzat működési mérlege 2019. évben</t>
  </si>
  <si>
    <t>FELHALMOZÁSI CÉLÚ KIADÁSOK ÖSSZESEN (12+25)</t>
  </si>
  <si>
    <t>FELHALMOZÁSI CÉLÚ BEVÉTEL ÖSSZESEN (12+25)</t>
  </si>
  <si>
    <t>Felhalmozási célú finanszírozási kiadások összesen
(13.+...+24.)</t>
  </si>
  <si>
    <t>Felhalmozási célú finanszírozási bevételek összesen (13.+19.)</t>
  </si>
  <si>
    <t>Hiány külső finanszírozásának bevételei (20+…+24 )</t>
  </si>
  <si>
    <t>Hiány belső finanszírozás bevételei ( 14+…+18)</t>
  </si>
  <si>
    <t>Felhalmozási célú költségvetési bevételek összesen: (1.+3.+4.+6.+…+11.)</t>
  </si>
  <si>
    <t>4.-ből EU-s támogatás (közvetlen)</t>
  </si>
  <si>
    <t>3.-ból EU-s forrásból megvalósuló felújítás</t>
  </si>
  <si>
    <t>1.-ből EU-s forrásból megvalósuló beruházás</t>
  </si>
  <si>
    <t>1.-ből EU-s támogatás</t>
  </si>
  <si>
    <t>2019. évi eredeti  előirányzat</t>
  </si>
  <si>
    <t xml:space="preserve"> Felhalmozási célú bevételek és kiadások mérlege
</t>
  </si>
  <si>
    <t>Becsvölgye Községi Önkormányzat felhalmozási mérlege 2019. évben</t>
  </si>
  <si>
    <t>MINDÖSSZESEN:</t>
  </si>
  <si>
    <t>IV. összesen:</t>
  </si>
  <si>
    <r>
      <rPr>
        <b/>
        <i/>
        <sz val="10"/>
        <rFont val="Times New Roman"/>
        <family val="1"/>
        <charset val="238"/>
      </rPr>
      <t>IV.</t>
    </r>
    <r>
      <rPr>
        <b/>
        <sz val="10"/>
        <rFont val="Times New Roman"/>
        <family val="1"/>
        <charset val="238"/>
      </rPr>
      <t>A TELEPÜLÉSI ÖNKORMÁNYZATOK KULTURÁLIS FELADATAINAK TÁMOGATÁSA</t>
    </r>
  </si>
  <si>
    <t>III. összesen:</t>
  </si>
  <si>
    <t>III.5.b) Rászoruló gyermekek szünidei étkeztetésének támogatása</t>
  </si>
  <si>
    <t>III.3.e + III.3.ob falugondnoki vagy tanyagondnoki szolgáltatás összesen</t>
  </si>
  <si>
    <t>III.2. Települési önkormányzatok szociális feladatainak egyéb támogatása</t>
  </si>
  <si>
    <t xml:space="preserve"> </t>
  </si>
  <si>
    <t>III.5.ab) Gyermekétkeztetés üzemeltetési támogatása</t>
  </si>
  <si>
    <t>III.5. aa)  A finanszírozás szempontjábólelismert dolgozók bértámogatása</t>
  </si>
  <si>
    <t>III.5. Gyermekétkeztetés támogatása</t>
  </si>
  <si>
    <t>II. összesen:</t>
  </si>
  <si>
    <t xml:space="preserve"> II.2.(1.) 2 óvoda napi nyitvatartási ideje eléri a 8 órát</t>
  </si>
  <si>
    <t xml:space="preserve">   2019. évben 4 hónapra</t>
  </si>
  <si>
    <t xml:space="preserve"> II.2.(1.) 1 óvoda napi nyitvatartási ideje eléri a 8 órát</t>
  </si>
  <si>
    <t xml:space="preserve">   2019. évben 8 hónapra</t>
  </si>
  <si>
    <t xml:space="preserve">  II.2.Óvodaműködtetési támogatás</t>
  </si>
  <si>
    <t xml:space="preserve">  II.1.(2) 2 óvodapedagógusok nevelő munkáját közvetlenül segítők száma a Köznev.tv.2.mell.szerint</t>
  </si>
  <si>
    <t xml:space="preserve">  II.1.(1) 2 óvodapedagógusok elismert létszáma</t>
  </si>
  <si>
    <r>
      <t xml:space="preserve">  II.1.(2) 1 óvodapedagógusok nevelő munkáját közvetlenül segítők száma </t>
    </r>
    <r>
      <rPr>
        <i/>
        <sz val="8"/>
        <rFont val="Times New Roman"/>
        <family val="1"/>
        <charset val="238"/>
      </rPr>
      <t>a Köznev.tv.2.mell.szerint</t>
    </r>
  </si>
  <si>
    <t xml:space="preserve">  II.1.(1) 1 óvodapedagógusok elismert létszáma</t>
  </si>
  <si>
    <t>II.1. Óvodapedagógusok, és óvodapedagógusok munkáját közvetlenül segítők bértámogatása</t>
  </si>
  <si>
    <t xml:space="preserve"> I. A HELYI ÖNKORMÁNYZATOK MŰKÖDÉSÉNEK ÁLTALÁNOS TÁMOGATÁSA</t>
  </si>
  <si>
    <t>Jogcím</t>
  </si>
  <si>
    <t>Összesen:</t>
  </si>
  <si>
    <t>Támogatott szervezet neve</t>
  </si>
  <si>
    <t>Becsvölgye Nyitnikék Óvoda finanszírozása Társuláson keresztül</t>
  </si>
  <si>
    <t>Becsvölgye Községi Önkormányzat 2019. évi pénzeszközátadásainak részletezése</t>
  </si>
  <si>
    <t>forintban</t>
  </si>
  <si>
    <t>Beruházás  megnevezése</t>
  </si>
  <si>
    <t>ÖSSZESEN:</t>
  </si>
  <si>
    <t>Becsvölgye Községi Önkormányzat 2019. évi beruházási és felújítási kiadásainak részletezése</t>
  </si>
  <si>
    <t>Felújítás  megnevezése</t>
  </si>
  <si>
    <t>Szennyvíz és ívóvíz hálózat tárgyi eszközeinek felújítása</t>
  </si>
  <si>
    <t>Szennyvíz vagyonértékelés</t>
  </si>
  <si>
    <t>Kisértékű tárgyi eszközök beszerzése</t>
  </si>
  <si>
    <t xml:space="preserve">  ebből Felhalmozási célú kölcsön</t>
  </si>
  <si>
    <t xml:space="preserve">  ebből Működési célú pénzeszközátadások</t>
  </si>
  <si>
    <t xml:space="preserve">  ebből Működési kölcsön nyújtása</t>
  </si>
  <si>
    <t xml:space="preserve">  ebből Elvonások, bfizetések</t>
  </si>
  <si>
    <t>Összesen</t>
  </si>
  <si>
    <t>Informatikai eszközök beszerzése</t>
  </si>
  <si>
    <t>Szabadtéri játszótér kialakítás</t>
  </si>
  <si>
    <t>Becsvölgye út, járda felújítás</t>
  </si>
  <si>
    <t>Sor-szám</t>
  </si>
  <si>
    <t>Január</t>
  </si>
  <si>
    <t>Február</t>
  </si>
  <si>
    <t>Március</t>
  </si>
  <si>
    <t>Április</t>
  </si>
  <si>
    <t>Május</t>
  </si>
  <si>
    <t>Június</t>
  </si>
  <si>
    <t>Július</t>
  </si>
  <si>
    <t>Auguszt.</t>
  </si>
  <si>
    <t>Szept.</t>
  </si>
  <si>
    <t>Okt.</t>
  </si>
  <si>
    <t>Nov.</t>
  </si>
  <si>
    <t>Dec.</t>
  </si>
  <si>
    <t>Működési célú támogatások ÁH-on belül</t>
  </si>
  <si>
    <t>Felhalmozási célú támogatások ÁH-on belül</t>
  </si>
  <si>
    <t>Finanszírozási bevételek</t>
  </si>
  <si>
    <t>Bevételek összesen:</t>
  </si>
  <si>
    <t>Dologi kiadások</t>
  </si>
  <si>
    <t>Finanszírozási kiadások</t>
  </si>
  <si>
    <t>Egyenleg (Tartalék)</t>
  </si>
  <si>
    <t xml:space="preserve">forintban </t>
  </si>
  <si>
    <t xml:space="preserve">1. melléklet Becsvölgye Községi Önkormányzat Képviselő-testületének 2/2019. (III.14.) önkormányzati rendeletéhez            </t>
  </si>
  <si>
    <t>4. melléklet Becsvölgye Községi Önkormányzat Képviselő-testületének 2/2019. (III.14.) önkormányzati rendeletéhez</t>
  </si>
  <si>
    <t>5. melléklet Becsvölgye Községi Önkormányzat Képviselő-testületének 2/2019 (III.14.) önkormányzati rendeletéhez</t>
  </si>
  <si>
    <t>Becsvölgye Községi Önkormányzat 2019. évi központi költdégvetésből származó működési támogatásai</t>
  </si>
  <si>
    <t>I.6. Polgármesteri illetmény támogatása</t>
  </si>
  <si>
    <t>Teskándi Közös Önkormányzati Hivatal finanszírozása</t>
  </si>
  <si>
    <t>TÖOSZ tagdíj</t>
  </si>
  <si>
    <t>Egyéb működési célú támogatások államháztartáson belülre (1.+…+5.)</t>
  </si>
  <si>
    <t>Zalai Falvakért Egyesület tagdíj</t>
  </si>
  <si>
    <t>Göcsej-Zala mente Leader Egyesület  tagdíj</t>
  </si>
  <si>
    <t>Egyéb felhalmozási célú támogatások államháztartáson kívülre (15.)</t>
  </si>
  <si>
    <t>Egyéb működési célú támogatások államháztartáson kívülre (7.+…+13.)</t>
  </si>
  <si>
    <t>Egyéb civil szervezetek működési célú támogatása</t>
  </si>
  <si>
    <t>Egyéb civil szervezetek felhalmozási célú támogatása</t>
  </si>
  <si>
    <t>Baki Szociális Intézményfenntartó Társulás hozzájárulás - Támasz Alapszolgáltató Intézmény</t>
  </si>
  <si>
    <t>BURSA HUNGARICA ösztöndíj támogatás</t>
  </si>
  <si>
    <t>Fogorvosi ügyeleti ellátás díja</t>
  </si>
  <si>
    <t>7. melléklet Becsvölgye Községi Önkormányzat Képviselő-testületének 2/2019 (III.14.) önkormányzati rendeletéhez</t>
  </si>
  <si>
    <t>TOP-1.4.1-15-ZA1-2016-00011 pályázat Óvoda felújítása</t>
  </si>
  <si>
    <t>TOP-1.4.1-15-ZA1-2016-00011 pályázat Óvoda eszközbeszerzés</t>
  </si>
  <si>
    <t>TOP-4.1.1-15-ZA1-2016-00008 pályázat Egészségház felújítása (fennmaradó összeg)</t>
  </si>
  <si>
    <t>Becsvölgye Községi Önkormányzat pályázatai 2019. évben</t>
  </si>
  <si>
    <t xml:space="preserve"> 8. melléklet Becsvölgye Községi Önkormányzat Képviselő-testületének 2/2019 (III.14.) önkormányzati rendeletéhez</t>
  </si>
  <si>
    <t>TOP-4.1.1-15-ZA1-2016-00008  Egészségház felújítása</t>
  </si>
  <si>
    <t>TOP-1.4.1-15-ZA1-2016-00011  Óvoda felújítása</t>
  </si>
  <si>
    <t>Szociális célú tűzifa BMÖGF/63-12/2018 (15m3)</t>
  </si>
  <si>
    <t>Szociális célú tűzifa BMÖGF/69-59/2018 (71m3)</t>
  </si>
  <si>
    <t>EFOP1.5.2-16-2017-00008 Humán szolgáltatások fejlesztése térségi szemléletben – Felsőrajk Konzorcium</t>
  </si>
  <si>
    <t>Pályázatok bevételei 2019. évben</t>
  </si>
  <si>
    <t>Pályázatok kiadásai 2019. évben</t>
  </si>
  <si>
    <t xml:space="preserve"> 9. melléklet Becsvölgye Községi Önkormányzat Képviselő-testületének 2/2019 (III.14.) önkormányzati rendeletéhez</t>
  </si>
  <si>
    <t>Becsvölgye Községi Önkormányzatnak a Stabilitási tv. 3. § (1) bekezdése szerinti adósságot keletkeztető ügyleteiből eredő fizetési kötelezettségeinek és az ezen ügyleteknél figyelembe vehető saját bevételeinek összege</t>
  </si>
  <si>
    <t>1. évben</t>
  </si>
  <si>
    <t>2. évben</t>
  </si>
  <si>
    <t>3. évben</t>
  </si>
  <si>
    <t>F</t>
  </si>
  <si>
    <t>G</t>
  </si>
  <si>
    <t>Helyi adóból és a települési adóból származó bevétel</t>
  </si>
  <si>
    <t>Az önkormányzati vagyon és az önkormányzatot megillető vagyoni értékű jog értékesítéséből és hasznosításából származó bevétel</t>
  </si>
  <si>
    <t>Osztalékok koncessziós díj és a hozambevétel</t>
  </si>
  <si>
    <t>A tárgyi eszköz és az immateriális jószág, részvény, részesedés, vállalat értékesítéséből vagy privatizációból származó bevétel</t>
  </si>
  <si>
    <t>Bírság-, pótlék-és díjbevétel</t>
  </si>
  <si>
    <t>Kezesség-, illetve garanciavállalással kapcsolatos megtérülés vállalással kapcsolatos megtérülés</t>
  </si>
  <si>
    <t>Előző év(ek)ben keletkezett tárgyévet terhelő fizetési kötelezettség(10+…+16)</t>
  </si>
  <si>
    <t>Felvett, átvállalt hitel és annak tőketartozása</t>
  </si>
  <si>
    <t>Felvett, átvállalt kölcsön és annak tőketartozása</t>
  </si>
  <si>
    <t>Hitelviszonyt megtestesítő értékpapír</t>
  </si>
  <si>
    <t>Adott váltó</t>
  </si>
  <si>
    <t>Pénzügyi lízing</t>
  </si>
  <si>
    <t>Halasztott fizetés</t>
  </si>
  <si>
    <t>Kezességvállalásból eredő fizetési kötelezettség</t>
  </si>
  <si>
    <t>Tárgyév</t>
  </si>
  <si>
    <t xml:space="preserve">Tárgyévet követő </t>
  </si>
  <si>
    <t>(2019)</t>
  </si>
  <si>
    <t>(2020)</t>
  </si>
  <si>
    <t>(2021)</t>
  </si>
  <si>
    <t>(2022)</t>
  </si>
  <si>
    <t>ezer forintban</t>
  </si>
  <si>
    <t xml:space="preserve">          - ebből Tartalékok</t>
  </si>
  <si>
    <t>Egyéb működési célú kiadások (tartalékok nélkül)</t>
  </si>
  <si>
    <t xml:space="preserve">  ebből Tartalékok</t>
  </si>
  <si>
    <t>Kiadások összesen (Tartalékok nélkül):</t>
  </si>
  <si>
    <r>
      <t>Egyéb működési célú kiadások</t>
    </r>
    <r>
      <rPr>
        <sz val="6"/>
        <rFont val="Times New Roman CE"/>
        <charset val="238"/>
      </rPr>
      <t xml:space="preserve"> </t>
    </r>
    <r>
      <rPr>
        <sz val="7"/>
        <rFont val="Times New Roman CE"/>
        <charset val="238"/>
      </rPr>
      <t>(Tartalékok nélkül)</t>
    </r>
  </si>
  <si>
    <t>6. melléklet Becsvölgye Községi Önkormányzat Képviselő-testületének 2/2019 (III.14.) önkormányzati rendeletéhez</t>
  </si>
  <si>
    <t>Becsvölgye Községi Önkormányzat bevételei és kiadásai 2019. évben</t>
  </si>
  <si>
    <t>I. összesen:</t>
  </si>
  <si>
    <t>Saját bevételek (07. sor) 50%-a</t>
  </si>
  <si>
    <t>Saját bevételek (01+…+06. sor)</t>
  </si>
  <si>
    <t>Fizetési kötelezettség összesen (9.+17. sor)</t>
  </si>
  <si>
    <t>Fizetési kötelezettséggel csökkentett saját bevétel (08. sor - 25. sor)</t>
  </si>
  <si>
    <t>Tárgyévben keletkezett, illetve keletkező, tárgyévet terhelő fizetési kötelezettség (18+…+24. sor)</t>
  </si>
  <si>
    <t>Felhalmozási célú költségvetési kiadások összesen: (1.+3.+5.+8.+...+11.)</t>
  </si>
  <si>
    <r>
      <t xml:space="preserve">Működési célú költségvetési bevételek összesen </t>
    </r>
    <r>
      <rPr>
        <b/>
        <sz val="7"/>
        <rFont val="Times New Roman CE"/>
        <charset val="238"/>
      </rPr>
      <t>(1.+2.+4.+…+12.)</t>
    </r>
  </si>
  <si>
    <r>
      <t xml:space="preserve">Működési célú költségvetési kiadások összesen </t>
    </r>
    <r>
      <rPr>
        <b/>
        <sz val="7"/>
        <rFont val="Times New Roman CE"/>
        <charset val="238"/>
      </rPr>
      <t>(1.+..+5.+10.+..+12.)</t>
    </r>
  </si>
  <si>
    <t>Működési célú költségvetési kiadások összesen (1.+2.+3.+4.+5.)</t>
  </si>
  <si>
    <t>I.1.b) Településüzemeltetéshez kapcsolódó feladatellátás alaptámogatása</t>
  </si>
  <si>
    <t>I.1.ba) A zöldterület-gazdálkodással kapcsolatos feladatok ellátásának alaptámogatása</t>
  </si>
  <si>
    <t>I.1.bb) Közvilágítás fenntartásának alaptámogatása</t>
  </si>
  <si>
    <t>I.1.bc) Köztemető-fenntartással kapcsolatos feladatok alaptámogatása</t>
  </si>
  <si>
    <t>I.1.bd) Közutak fenntartásának alaptámogatása</t>
  </si>
  <si>
    <t>I.1.c) Egyéb önkormányzati feladatok támogatása</t>
  </si>
  <si>
    <t>I.1.d) Lakott külterülettel kapcsolatos feladatok támogatása</t>
  </si>
  <si>
    <t>I.1.f) Beszámítás, Kiegészítés - I.1 jogcímekhez kapcsolódó kiegészítés</t>
  </si>
  <si>
    <t xml:space="preserve">II. A TELEPÜLÉSI ÖNKORMÁNYZATOK EGYES KÖZNEVELÉSI FELADATAINAK  TÁMOGATÁSA </t>
  </si>
  <si>
    <t xml:space="preserve"> III. A TELEPÜLÉSI ÖNKORMÁNYZATOK SZOCIÁLIS, GYERMEKJÓLÉTI ÉS GYERMEKÉTKEZTETÉSI FELADATAINAK TÁMOGATÁSA</t>
  </si>
  <si>
    <t>IV.1.d. Települési önkormányzatok nyilvános könyvtári és közművelődési feladatainak támogatása</t>
  </si>
  <si>
    <t>Orvosi ügyelethez önkormányzati hozzájárulás</t>
  </si>
  <si>
    <t>3. melléklet Becsvölgye Községi Önkormányzat Képviselő-testületének 2/2019. (III.14.) önkormányzati rendeletéhez</t>
  </si>
  <si>
    <t>Becsvölgye Sportegyesület támogatása</t>
  </si>
  <si>
    <t>Cserta Egyesület Becsvölgye támogatása</t>
  </si>
  <si>
    <t>Önkormányzatok szociális, gyermekjóléti, és gyermétkeztetési feladatainak támogatása</t>
  </si>
  <si>
    <t>Egyéb felhalmozási célú kiadások</t>
  </si>
  <si>
    <t>Egyéb működési célú támogatások bevételei államháztartáson belülről</t>
  </si>
  <si>
    <t>Egyéb felhalmozási célú kiadások (támogatások áht-n kívülre)</t>
  </si>
  <si>
    <t>egyéb működési célú támogatások bevételei államháztartáson belülről</t>
  </si>
  <si>
    <t xml:space="preserve">  ebből egyéb felhalmozási célú támogatások áht-n kívülre</t>
  </si>
  <si>
    <t>H</t>
  </si>
  <si>
    <t>I</t>
  </si>
  <si>
    <t>J</t>
  </si>
  <si>
    <t>K</t>
  </si>
  <si>
    <t>L</t>
  </si>
  <si>
    <t>M</t>
  </si>
  <si>
    <t>N</t>
  </si>
  <si>
    <t>O</t>
  </si>
  <si>
    <t>Becsvölgye Községi Önkormányzat 2019. évi előirányzat-felhasználási terve</t>
  </si>
  <si>
    <t xml:space="preserve"> 10. melléklet Becsvölgye Községi Önkormányzat Képviselő-testületének 2/2019 (III.14.) önkormányzati rendeletéhez</t>
  </si>
</sst>
</file>

<file path=xl/styles.xml><?xml version="1.0" encoding="utf-8"?>
<styleSheet xmlns="http://schemas.openxmlformats.org/spreadsheetml/2006/main">
  <numFmts count="2">
    <numFmt numFmtId="43" formatCode="_-* #,##0.00\ _F_t_-;\-* #,##0.00\ _F_t_-;_-* &quot;-&quot;??\ _F_t_-;_-@_-"/>
    <numFmt numFmtId="164" formatCode="#,###"/>
  </numFmts>
  <fonts count="56">
    <font>
      <sz val="11"/>
      <color theme="1"/>
      <name val="Calibri"/>
      <family val="2"/>
      <charset val="238"/>
      <scheme val="minor"/>
    </font>
    <font>
      <sz val="12"/>
      <name val="Times New Roman CE"/>
      <charset val="238"/>
    </font>
    <font>
      <b/>
      <sz val="8"/>
      <name val="Times New Roman CE"/>
      <family val="1"/>
      <charset val="238"/>
    </font>
    <font>
      <sz val="10"/>
      <name val="Times New Roman CE"/>
      <charset val="238"/>
    </font>
    <font>
      <b/>
      <sz val="9"/>
      <name val="Times New Roman CE"/>
      <charset val="238"/>
    </font>
    <font>
      <i/>
      <sz val="10"/>
      <name val="Times New Roman CE"/>
      <charset val="238"/>
    </font>
    <font>
      <b/>
      <i/>
      <sz val="9"/>
      <name val="Times New Roman CE"/>
      <charset val="238"/>
    </font>
    <font>
      <b/>
      <sz val="12"/>
      <name val="Times New Roman CE"/>
      <charset val="238"/>
    </font>
    <font>
      <sz val="10"/>
      <name val="Times New Roman CE"/>
      <family val="1"/>
      <charset val="238"/>
    </font>
    <font>
      <b/>
      <sz val="9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12"/>
      <color indexed="10"/>
      <name val="Times New Roman CE"/>
      <charset val="238"/>
    </font>
    <font>
      <b/>
      <sz val="8"/>
      <name val="Times New Roman CE"/>
      <charset val="238"/>
    </font>
    <font>
      <sz val="8"/>
      <name val="Times New Roman CE"/>
      <family val="1"/>
      <charset val="238"/>
    </font>
    <font>
      <sz val="8"/>
      <color indexed="8"/>
      <name val="Times New Roman CE"/>
      <family val="1"/>
      <charset val="238"/>
    </font>
    <font>
      <sz val="8"/>
      <name val="Times New Roman"/>
      <family val="1"/>
      <charset val="238"/>
    </font>
    <font>
      <sz val="8"/>
      <name val="Times New Roman CE"/>
      <charset val="238"/>
    </font>
    <font>
      <b/>
      <sz val="9"/>
      <name val="Times New Roman CE"/>
      <family val="1"/>
      <charset val="238"/>
    </font>
    <font>
      <b/>
      <sz val="12"/>
      <name val="Times New Roman CE"/>
      <family val="1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b/>
      <sz val="10"/>
      <name val="Times New Roman CE"/>
      <charset val="238"/>
    </font>
    <font>
      <i/>
      <sz val="8"/>
      <name val="Times New Roman CE"/>
      <charset val="238"/>
    </font>
    <font>
      <sz val="8"/>
      <color theme="1"/>
      <name val="Times New Roman CE"/>
      <charset val="238"/>
    </font>
    <font>
      <b/>
      <sz val="7"/>
      <name val="Times New Roman CE"/>
      <charset val="238"/>
    </font>
    <font>
      <b/>
      <sz val="10"/>
      <name val="Times New Roman CE"/>
      <family val="1"/>
      <charset val="238"/>
    </font>
    <font>
      <i/>
      <sz val="9"/>
      <name val="Times New Roman CE"/>
      <charset val="238"/>
    </font>
    <font>
      <b/>
      <sz val="14"/>
      <color indexed="10"/>
      <name val="Times New Roman CE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name val="Arial"/>
      <family val="2"/>
      <charset val="238"/>
    </font>
    <font>
      <b/>
      <i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i/>
      <sz val="8"/>
      <name val="Times New Roman"/>
      <family val="1"/>
      <charset val="238"/>
    </font>
    <font>
      <b/>
      <i/>
      <sz val="9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9"/>
      <name val="Times New Roman CE"/>
      <charset val="238"/>
    </font>
    <font>
      <b/>
      <sz val="11"/>
      <name val="Times New Roman CE"/>
      <charset val="238"/>
    </font>
    <font>
      <sz val="10"/>
      <name val="Arial CE"/>
      <charset val="238"/>
    </font>
    <font>
      <sz val="10"/>
      <color indexed="8"/>
      <name val="MS Sans Serif"/>
      <family val="2"/>
    </font>
    <font>
      <sz val="10"/>
      <name val="Arial"/>
      <family val="2"/>
    </font>
    <font>
      <sz val="10"/>
      <name val="MS Sans Serif"/>
      <family val="2"/>
      <charset val="238"/>
    </font>
    <font>
      <b/>
      <i/>
      <sz val="9"/>
      <name val="Times New Roman CE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8"/>
      <color theme="1"/>
      <name val="Times New Roman"/>
      <family val="1"/>
      <charset val="238"/>
    </font>
    <font>
      <b/>
      <i/>
      <sz val="8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8"/>
      <color theme="1"/>
      <name val="Calibri"/>
      <family val="2"/>
      <charset val="238"/>
      <scheme val="minor"/>
    </font>
    <font>
      <sz val="6"/>
      <name val="Times New Roman CE"/>
      <charset val="238"/>
    </font>
    <font>
      <sz val="7"/>
      <name val="Times New Roman CE"/>
      <charset val="238"/>
    </font>
    <font>
      <sz val="11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5">
    <xf numFmtId="0" fontId="0" fillId="0" borderId="0"/>
    <xf numFmtId="0" fontId="1" fillId="0" borderId="0"/>
    <xf numFmtId="0" fontId="3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1" fillId="0" borderId="0"/>
    <xf numFmtId="0" fontId="3" fillId="0" borderId="0"/>
    <xf numFmtId="0" fontId="43" fillId="0" borderId="0"/>
    <xf numFmtId="0" fontId="31" fillId="0" borderId="0"/>
    <xf numFmtId="0" fontId="44" fillId="0" borderId="0"/>
    <xf numFmtId="0" fontId="45" fillId="0" borderId="0"/>
    <xf numFmtId="0" fontId="46" fillId="0" borderId="0"/>
    <xf numFmtId="0" fontId="43" fillId="0" borderId="0"/>
    <xf numFmtId="43" fontId="46" fillId="0" borderId="0" applyFont="0" applyFill="0" applyBorder="0" applyAlignment="0" applyProtection="0"/>
    <xf numFmtId="0" fontId="1" fillId="0" borderId="0"/>
  </cellStyleXfs>
  <cellXfs count="355">
    <xf numFmtId="0" fontId="0" fillId="0" borderId="0" xfId="0"/>
    <xf numFmtId="0" fontId="1" fillId="0" borderId="0" xfId="1" applyFill="1" applyProtection="1"/>
    <xf numFmtId="0" fontId="1" fillId="0" borderId="0" xfId="1" applyFont="1" applyFill="1" applyAlignment="1" applyProtection="1">
      <alignment horizontal="right" vertical="center" indent="1"/>
    </xf>
    <xf numFmtId="0" fontId="1" fillId="0" borderId="0" xfId="1" applyFont="1" applyFill="1" applyProtection="1"/>
    <xf numFmtId="164" fontId="2" fillId="0" borderId="1" xfId="1" applyNumberFormat="1" applyFont="1" applyFill="1" applyBorder="1" applyAlignment="1" applyProtection="1">
      <alignment horizontal="right" vertical="center" wrapText="1" indent="1"/>
    </xf>
    <xf numFmtId="0" fontId="2" fillId="0" borderId="2" xfId="1" applyFont="1" applyFill="1" applyBorder="1" applyAlignment="1" applyProtection="1">
      <alignment vertical="center" wrapText="1"/>
    </xf>
    <xf numFmtId="0" fontId="2" fillId="0" borderId="3" xfId="1" applyFont="1" applyFill="1" applyBorder="1" applyAlignment="1" applyProtection="1">
      <alignment horizontal="left" vertical="center" wrapText="1" indent="1"/>
    </xf>
    <xf numFmtId="0" fontId="1" fillId="0" borderId="0" xfId="1" applyFill="1" applyBorder="1" applyProtection="1"/>
    <xf numFmtId="164" fontId="2" fillId="0" borderId="4" xfId="1" applyNumberFormat="1" applyFont="1" applyFill="1" applyBorder="1" applyAlignment="1" applyProtection="1">
      <alignment horizontal="right" vertical="center" wrapText="1" indent="1"/>
    </xf>
    <xf numFmtId="0" fontId="2" fillId="0" borderId="5" xfId="1" applyFont="1" applyFill="1" applyBorder="1" applyAlignment="1" applyProtection="1">
      <alignment vertical="center" wrapText="1"/>
    </xf>
    <xf numFmtId="0" fontId="2" fillId="0" borderId="6" xfId="1" applyFont="1" applyFill="1" applyBorder="1" applyAlignment="1" applyProtection="1">
      <alignment horizontal="left" vertical="center" wrapText="1" indent="1"/>
    </xf>
    <xf numFmtId="0" fontId="1" fillId="0" borderId="0" xfId="1" applyFont="1" applyFill="1" applyAlignment="1" applyProtection="1">
      <alignment horizontal="center"/>
    </xf>
    <xf numFmtId="0" fontId="3" fillId="0" borderId="7" xfId="2" applyFont="1" applyFill="1" applyBorder="1" applyAlignment="1" applyProtection="1">
      <alignment horizontal="center" vertical="center"/>
    </xf>
    <xf numFmtId="164" fontId="4" fillId="0" borderId="7" xfId="1" applyNumberFormat="1" applyFont="1" applyFill="1" applyBorder="1" applyAlignment="1" applyProtection="1">
      <alignment horizontal="center" vertical="center"/>
    </xf>
    <xf numFmtId="0" fontId="5" fillId="0" borderId="0" xfId="2" applyFont="1" applyFill="1" applyBorder="1" applyAlignment="1" applyProtection="1">
      <alignment horizontal="right" vertical="center"/>
    </xf>
    <xf numFmtId="0" fontId="8" fillId="0" borderId="0" xfId="1" applyFont="1" applyFill="1" applyProtection="1"/>
    <xf numFmtId="164" fontId="9" fillId="0" borderId="1" xfId="2" quotePrefix="1" applyNumberFormat="1" applyFont="1" applyBorder="1" applyAlignment="1" applyProtection="1">
      <alignment horizontal="right" vertical="center" wrapText="1" indent="1"/>
    </xf>
    <xf numFmtId="0" fontId="9" fillId="0" borderId="5" xfId="2" applyFont="1" applyBorder="1" applyAlignment="1" applyProtection="1">
      <alignment horizontal="left" vertical="center" wrapText="1" indent="1"/>
    </xf>
    <xf numFmtId="0" fontId="10" fillId="0" borderId="6" xfId="2" applyFont="1" applyBorder="1" applyAlignment="1" applyProtection="1">
      <alignment horizontal="left" vertical="center" wrapText="1" indent="1"/>
    </xf>
    <xf numFmtId="0" fontId="7" fillId="0" borderId="0" xfId="1" applyFont="1" applyFill="1" applyProtection="1"/>
    <xf numFmtId="0" fontId="11" fillId="0" borderId="0" xfId="1" applyFont="1" applyFill="1" applyProtection="1"/>
    <xf numFmtId="0" fontId="12" fillId="0" borderId="2" xfId="1" applyFont="1" applyFill="1" applyBorder="1" applyAlignment="1" applyProtection="1">
      <alignment horizontal="left" vertical="center" wrapText="1" indent="1"/>
    </xf>
    <xf numFmtId="164" fontId="13" fillId="0" borderId="8" xfId="1" applyNumberFormat="1" applyFont="1" applyFill="1" applyBorder="1" applyAlignment="1" applyProtection="1">
      <alignment horizontal="right" vertical="center" wrapText="1" indent="1"/>
      <protection locked="0"/>
    </xf>
    <xf numFmtId="0" fontId="13" fillId="0" borderId="9" xfId="1" applyFont="1" applyFill="1" applyBorder="1" applyAlignment="1" applyProtection="1">
      <alignment horizontal="left" vertical="center" wrapText="1" indent="1"/>
    </xf>
    <xf numFmtId="49" fontId="13" fillId="0" borderId="10" xfId="1" applyNumberFormat="1" applyFont="1" applyFill="1" applyBorder="1" applyAlignment="1" applyProtection="1">
      <alignment horizontal="left" vertical="center" wrapText="1" indent="1"/>
    </xf>
    <xf numFmtId="164" fontId="10" fillId="0" borderId="1" xfId="2" applyNumberFormat="1" applyFont="1" applyBorder="1" applyAlignment="1" applyProtection="1">
      <alignment horizontal="right" vertical="center" wrapText="1" indent="1"/>
    </xf>
    <xf numFmtId="0" fontId="13" fillId="0" borderId="11" xfId="1" applyFont="1" applyFill="1" applyBorder="1" applyAlignment="1" applyProtection="1">
      <alignment horizontal="left" vertical="center" wrapText="1" indent="1"/>
    </xf>
    <xf numFmtId="49" fontId="13" fillId="0" borderId="12" xfId="1" applyNumberFormat="1" applyFont="1" applyFill="1" applyBorder="1" applyAlignment="1" applyProtection="1">
      <alignment horizontal="left" vertical="center" wrapText="1" indent="1"/>
    </xf>
    <xf numFmtId="164" fontId="14" fillId="0" borderId="8" xfId="1" applyNumberFormat="1" applyFont="1" applyFill="1" applyBorder="1" applyAlignment="1" applyProtection="1">
      <alignment horizontal="right" vertical="center" wrapText="1" indent="1"/>
      <protection locked="0"/>
    </xf>
    <xf numFmtId="164" fontId="12" fillId="0" borderId="1" xfId="1" applyNumberFormat="1" applyFont="1" applyFill="1" applyBorder="1" applyAlignment="1" applyProtection="1">
      <alignment horizontal="right" vertical="center" wrapText="1" indent="1"/>
    </xf>
    <xf numFmtId="164" fontId="13" fillId="0" borderId="13" xfId="1" applyNumberFormat="1" applyFont="1" applyFill="1" applyBorder="1" applyAlignment="1" applyProtection="1">
      <alignment horizontal="right" vertical="center" wrapText="1" indent="1"/>
      <protection locked="0"/>
    </xf>
    <xf numFmtId="0" fontId="13" fillId="0" borderId="14" xfId="1" applyFont="1" applyFill="1" applyBorder="1" applyAlignment="1" applyProtection="1">
      <alignment horizontal="left" vertical="center" wrapText="1" indent="1"/>
    </xf>
    <xf numFmtId="49" fontId="13" fillId="0" borderId="15" xfId="1" applyNumberFormat="1" applyFont="1" applyFill="1" applyBorder="1" applyAlignment="1" applyProtection="1">
      <alignment horizontal="left" vertical="center" wrapText="1" indent="1"/>
    </xf>
    <xf numFmtId="164" fontId="13" fillId="0" borderId="16" xfId="1" applyNumberFormat="1" applyFont="1" applyFill="1" applyBorder="1" applyAlignment="1" applyProtection="1">
      <alignment horizontal="right" vertical="center" wrapText="1" indent="1"/>
      <protection locked="0"/>
    </xf>
    <xf numFmtId="164" fontId="13" fillId="0" borderId="17" xfId="1" applyNumberFormat="1" applyFont="1" applyFill="1" applyBorder="1" applyAlignment="1" applyProtection="1">
      <alignment horizontal="right" vertical="center" wrapText="1" indent="1"/>
      <protection locked="0"/>
    </xf>
    <xf numFmtId="0" fontId="13" fillId="0" borderId="7" xfId="1" applyFont="1" applyFill="1" applyBorder="1" applyAlignment="1" applyProtection="1">
      <alignment horizontal="left" vertical="center" wrapText="1" indent="6"/>
    </xf>
    <xf numFmtId="0" fontId="15" fillId="0" borderId="7" xfId="2" applyFont="1" applyBorder="1" applyAlignment="1" applyProtection="1">
      <alignment horizontal="left" vertical="center" wrapText="1" indent="1"/>
    </xf>
    <xf numFmtId="164" fontId="13" fillId="0" borderId="18" xfId="1" applyNumberFormat="1" applyFont="1" applyFill="1" applyBorder="1" applyAlignment="1" applyProtection="1">
      <alignment horizontal="right" vertical="center" wrapText="1" indent="1"/>
      <protection locked="0"/>
    </xf>
    <xf numFmtId="0" fontId="13" fillId="0" borderId="7" xfId="1" applyFont="1" applyFill="1" applyBorder="1" applyAlignment="1" applyProtection="1">
      <alignment horizontal="left" vertical="center" wrapText="1" indent="1"/>
    </xf>
    <xf numFmtId="164" fontId="13" fillId="0" borderId="19" xfId="1" applyNumberFormat="1" applyFont="1" applyFill="1" applyBorder="1" applyAlignment="1" applyProtection="1">
      <alignment horizontal="right" vertical="center" wrapText="1" indent="1"/>
      <protection locked="0"/>
    </xf>
    <xf numFmtId="0" fontId="13" fillId="0" borderId="20" xfId="1" applyFont="1" applyFill="1" applyBorder="1" applyAlignment="1" applyProtection="1">
      <alignment horizontal="left" vertical="center" wrapText="1" indent="6"/>
    </xf>
    <xf numFmtId="49" fontId="13" fillId="0" borderId="21" xfId="1" applyNumberFormat="1" applyFont="1" applyFill="1" applyBorder="1" applyAlignment="1" applyProtection="1">
      <alignment horizontal="left" vertical="center" wrapText="1" indent="1"/>
    </xf>
    <xf numFmtId="0" fontId="13" fillId="0" borderId="14" xfId="1" applyFont="1" applyFill="1" applyBorder="1" applyAlignment="1" applyProtection="1">
      <alignment horizontal="left" vertical="center" wrapText="1" indent="6"/>
    </xf>
    <xf numFmtId="49" fontId="13" fillId="0" borderId="22" xfId="1" applyNumberFormat="1" applyFont="1" applyFill="1" applyBorder="1" applyAlignment="1" applyProtection="1">
      <alignment horizontal="left" vertical="center" wrapText="1" indent="1"/>
    </xf>
    <xf numFmtId="0" fontId="13" fillId="0" borderId="7" xfId="1" applyFont="1" applyFill="1" applyBorder="1" applyAlignment="1" applyProtection="1">
      <alignment horizontal="left" indent="6"/>
    </xf>
    <xf numFmtId="0" fontId="13" fillId="0" borderId="0" xfId="1" applyFont="1" applyFill="1" applyBorder="1" applyAlignment="1" applyProtection="1">
      <alignment horizontal="left" vertical="center" wrapText="1" indent="1"/>
    </xf>
    <xf numFmtId="0" fontId="13" fillId="0" borderId="23" xfId="1" applyFont="1" applyFill="1" applyBorder="1" applyAlignment="1" applyProtection="1">
      <alignment horizontal="left" vertical="center" wrapText="1" indent="1"/>
    </xf>
    <xf numFmtId="164" fontId="13" fillId="0" borderId="24" xfId="1" applyNumberFormat="1" applyFont="1" applyFill="1" applyBorder="1" applyAlignment="1" applyProtection="1">
      <alignment horizontal="right" vertical="center" wrapText="1" indent="1"/>
      <protection locked="0"/>
    </xf>
    <xf numFmtId="0" fontId="13" fillId="0" borderId="25" xfId="1" applyFont="1" applyFill="1" applyBorder="1" applyAlignment="1" applyProtection="1">
      <alignment horizontal="left" vertical="center" wrapText="1" indent="1"/>
    </xf>
    <xf numFmtId="49" fontId="13" fillId="0" borderId="26" xfId="1" applyNumberFormat="1" applyFont="1" applyFill="1" applyBorder="1" applyAlignment="1" applyProtection="1">
      <alignment horizontal="left" vertical="center" wrapText="1" indent="1"/>
    </xf>
    <xf numFmtId="164" fontId="2" fillId="0" borderId="27" xfId="1" applyNumberFormat="1" applyFont="1" applyFill="1" applyBorder="1" applyAlignment="1" applyProtection="1">
      <alignment horizontal="right" vertical="center" wrapText="1" indent="1"/>
    </xf>
    <xf numFmtId="0" fontId="2" fillId="0" borderId="28" xfId="1" applyFont="1" applyFill="1" applyBorder="1" applyAlignment="1" applyProtection="1">
      <alignment vertical="center" wrapText="1"/>
    </xf>
    <xf numFmtId="0" fontId="2" fillId="0" borderId="29" xfId="1" applyFont="1" applyFill="1" applyBorder="1" applyAlignment="1" applyProtection="1">
      <alignment horizontal="left" vertical="center" wrapText="1" indent="1"/>
    </xf>
    <xf numFmtId="0" fontId="13" fillId="0" borderId="0" xfId="1" applyFont="1" applyFill="1" applyProtection="1"/>
    <xf numFmtId="0" fontId="2" fillId="0" borderId="1" xfId="1" applyFont="1" applyFill="1" applyBorder="1" applyAlignment="1" applyProtection="1">
      <alignment horizontal="center" vertical="center" wrapText="1"/>
    </xf>
    <xf numFmtId="0" fontId="2" fillId="0" borderId="2" xfId="1" applyFont="1" applyFill="1" applyBorder="1" applyAlignment="1" applyProtection="1">
      <alignment horizontal="center" vertical="center" wrapText="1"/>
    </xf>
    <xf numFmtId="0" fontId="2" fillId="0" borderId="3" xfId="1" applyFont="1" applyFill="1" applyBorder="1" applyAlignment="1" applyProtection="1">
      <alignment horizontal="center" vertical="center" wrapText="1"/>
    </xf>
    <xf numFmtId="0" fontId="17" fillId="0" borderId="1" xfId="1" applyFont="1" applyFill="1" applyBorder="1" applyAlignment="1" applyProtection="1">
      <alignment horizontal="center" vertical="center" wrapText="1"/>
    </xf>
    <xf numFmtId="0" fontId="17" fillId="0" borderId="3" xfId="1" applyFont="1" applyFill="1" applyBorder="1" applyAlignment="1" applyProtection="1">
      <alignment horizontal="center" vertical="center" wrapText="1"/>
    </xf>
    <xf numFmtId="0" fontId="1" fillId="0" borderId="0" xfId="1" applyFill="1" applyAlignment="1" applyProtection="1"/>
    <xf numFmtId="0" fontId="5" fillId="0" borderId="30" xfId="2" applyFont="1" applyFill="1" applyBorder="1" applyAlignment="1" applyProtection="1">
      <alignment horizontal="right" vertical="center"/>
    </xf>
    <xf numFmtId="0" fontId="10" fillId="0" borderId="2" xfId="2" applyFont="1" applyBorder="1" applyAlignment="1" applyProtection="1">
      <alignment wrapText="1"/>
    </xf>
    <xf numFmtId="0" fontId="10" fillId="0" borderId="3" xfId="2" applyFont="1" applyBorder="1" applyAlignment="1" applyProtection="1">
      <alignment wrapText="1"/>
    </xf>
    <xf numFmtId="164" fontId="2" fillId="0" borderId="1" xfId="1" applyNumberFormat="1" applyFont="1" applyFill="1" applyBorder="1" applyAlignment="1" applyProtection="1">
      <alignment horizontal="right" vertical="center" wrapText="1" indent="1"/>
      <protection locked="0"/>
    </xf>
    <xf numFmtId="0" fontId="10" fillId="0" borderId="2" xfId="2" applyFont="1" applyBorder="1" applyAlignment="1" applyProtection="1">
      <alignment horizontal="left" vertical="center" wrapText="1" indent="1"/>
    </xf>
    <xf numFmtId="164" fontId="16" fillId="0" borderId="18" xfId="1" applyNumberFormat="1" applyFont="1" applyFill="1" applyBorder="1" applyAlignment="1" applyProtection="1">
      <alignment horizontal="right" vertical="center" wrapText="1" indent="1"/>
      <protection locked="0"/>
    </xf>
    <xf numFmtId="0" fontId="15" fillId="0" borderId="14" xfId="2" applyFont="1" applyBorder="1" applyAlignment="1" applyProtection="1">
      <alignment horizontal="left" wrapText="1" indent="1"/>
    </xf>
    <xf numFmtId="0" fontId="15" fillId="0" borderId="15" xfId="2" applyFont="1" applyBorder="1" applyAlignment="1" applyProtection="1">
      <alignment wrapText="1"/>
    </xf>
    <xf numFmtId="0" fontId="15" fillId="0" borderId="7" xfId="2" applyFont="1" applyBorder="1" applyAlignment="1" applyProtection="1">
      <alignment horizontal="left" wrapText="1" indent="1"/>
    </xf>
    <xf numFmtId="0" fontId="15" fillId="0" borderId="22" xfId="2" applyFont="1" applyBorder="1" applyAlignment="1" applyProtection="1">
      <alignment wrapText="1"/>
    </xf>
    <xf numFmtId="0" fontId="15" fillId="0" borderId="9" xfId="2" applyFont="1" applyBorder="1" applyAlignment="1" applyProtection="1">
      <alignment horizontal="left" wrapText="1" indent="1"/>
    </xf>
    <xf numFmtId="0" fontId="15" fillId="0" borderId="10" xfId="2" applyFont="1" applyBorder="1" applyAlignment="1" applyProtection="1">
      <alignment wrapText="1"/>
    </xf>
    <xf numFmtId="0" fontId="15" fillId="0" borderId="14" xfId="2" applyFont="1" applyBorder="1" applyAlignment="1" applyProtection="1">
      <alignment wrapText="1"/>
    </xf>
    <xf numFmtId="0" fontId="2" fillId="0" borderId="2" xfId="1" applyFont="1" applyFill="1" applyBorder="1" applyAlignment="1" applyProtection="1">
      <alignment horizontal="left" vertical="center" wrapText="1" indent="1"/>
    </xf>
    <xf numFmtId="164" fontId="16" fillId="0" borderId="13" xfId="1" applyNumberFormat="1" applyFont="1" applyFill="1" applyBorder="1" applyAlignment="1" applyProtection="1">
      <alignment horizontal="right" vertical="center" wrapText="1" indent="1"/>
      <protection locked="0"/>
    </xf>
    <xf numFmtId="164" fontId="16" fillId="0" borderId="16" xfId="1" applyNumberFormat="1" applyFont="1" applyFill="1" applyBorder="1" applyAlignment="1" applyProtection="1">
      <alignment horizontal="right" vertical="center" wrapText="1" indent="1"/>
      <protection locked="0"/>
    </xf>
    <xf numFmtId="164" fontId="13" fillId="0" borderId="16" xfId="1" applyNumberFormat="1" applyFont="1" applyFill="1" applyBorder="1" applyAlignment="1" applyProtection="1">
      <alignment horizontal="right" vertical="center" wrapText="1" indent="1"/>
    </xf>
    <xf numFmtId="164" fontId="14" fillId="0" borderId="18" xfId="1" applyNumberFormat="1" applyFont="1" applyFill="1" applyBorder="1" applyAlignment="1" applyProtection="1">
      <alignment horizontal="right" vertical="center" wrapText="1" indent="1"/>
      <protection locked="0"/>
    </xf>
    <xf numFmtId="0" fontId="2" fillId="0" borderId="27" xfId="1" applyFont="1" applyFill="1" applyBorder="1" applyAlignment="1" applyProtection="1">
      <alignment horizontal="center" vertical="center" wrapText="1"/>
    </xf>
    <xf numFmtId="0" fontId="2" fillId="0" borderId="28" xfId="1" applyFont="1" applyFill="1" applyBorder="1" applyAlignment="1" applyProtection="1">
      <alignment horizontal="center" vertical="center" wrapText="1"/>
    </xf>
    <xf numFmtId="0" fontId="2" fillId="0" borderId="29" xfId="1" applyFont="1" applyFill="1" applyBorder="1" applyAlignment="1" applyProtection="1">
      <alignment horizontal="center" vertical="center" wrapText="1"/>
    </xf>
    <xf numFmtId="164" fontId="3" fillId="0" borderId="0" xfId="2" applyNumberFormat="1" applyFill="1" applyAlignment="1" applyProtection="1">
      <alignment vertical="center" wrapText="1"/>
    </xf>
    <xf numFmtId="164" fontId="3" fillId="0" borderId="0" xfId="2" applyNumberFormat="1" applyFill="1" applyAlignment="1" applyProtection="1">
      <alignment horizontal="center" vertical="center" wrapText="1"/>
    </xf>
    <xf numFmtId="164" fontId="5" fillId="0" borderId="0" xfId="2" applyNumberFormat="1" applyFont="1" applyFill="1" applyAlignment="1" applyProtection="1">
      <alignment horizontal="center" textRotation="180" wrapText="1"/>
    </xf>
    <xf numFmtId="164" fontId="21" fillId="0" borderId="31" xfId="2" applyNumberFormat="1" applyFont="1" applyFill="1" applyBorder="1" applyAlignment="1" applyProtection="1">
      <alignment horizontal="right" vertical="center" wrapText="1" indent="1"/>
    </xf>
    <xf numFmtId="164" fontId="21" fillId="0" borderId="3" xfId="2" applyNumberFormat="1" applyFont="1" applyFill="1" applyBorder="1" applyAlignment="1" applyProtection="1">
      <alignment horizontal="left" vertical="center" wrapText="1" indent="1"/>
    </xf>
    <xf numFmtId="164" fontId="21" fillId="0" borderId="32" xfId="2" applyNumberFormat="1" applyFont="1" applyFill="1" applyBorder="1" applyAlignment="1" applyProtection="1">
      <alignment horizontal="left" vertical="center" wrapText="1" indent="1"/>
    </xf>
    <xf numFmtId="164" fontId="12" fillId="0" borderId="1" xfId="2" applyNumberFormat="1" applyFont="1" applyFill="1" applyBorder="1" applyAlignment="1" applyProtection="1">
      <alignment horizontal="right" vertical="center" wrapText="1" indent="1"/>
    </xf>
    <xf numFmtId="164" fontId="12" fillId="0" borderId="3" xfId="2" applyNumberFormat="1" applyFont="1" applyFill="1" applyBorder="1" applyAlignment="1" applyProtection="1">
      <alignment horizontal="left" vertical="center" wrapText="1" indent="1"/>
    </xf>
    <xf numFmtId="164" fontId="12" fillId="0" borderId="2" xfId="2" applyNumberFormat="1" applyFont="1" applyFill="1" applyBorder="1" applyAlignment="1" applyProtection="1">
      <alignment horizontal="right" vertical="center" wrapText="1" indent="1"/>
    </xf>
    <xf numFmtId="164" fontId="12" fillId="0" borderId="3" xfId="2" applyNumberFormat="1" applyFont="1" applyFill="1" applyBorder="1" applyAlignment="1" applyProtection="1">
      <alignment horizontal="left" vertical="center" indent="1"/>
    </xf>
    <xf numFmtId="164" fontId="12" fillId="0" borderId="2" xfId="2" applyNumberFormat="1" applyFont="1" applyFill="1" applyBorder="1" applyAlignment="1" applyProtection="1">
      <alignment horizontal="right" vertical="center" indent="1"/>
    </xf>
    <xf numFmtId="164" fontId="16" fillId="0" borderId="18" xfId="2" applyNumberFormat="1" applyFont="1" applyFill="1" applyBorder="1" applyAlignment="1" applyProtection="1">
      <alignment horizontal="right" vertical="center" wrapText="1" indent="1"/>
      <protection locked="0"/>
    </xf>
    <xf numFmtId="164" fontId="13" fillId="0" borderId="10" xfId="2" applyNumberFormat="1" applyFont="1" applyFill="1" applyBorder="1" applyAlignment="1" applyProtection="1">
      <alignment horizontal="left" vertical="center" wrapText="1" indent="1"/>
      <protection locked="0"/>
    </xf>
    <xf numFmtId="164" fontId="16" fillId="0" borderId="7" xfId="2" applyNumberFormat="1" applyFont="1" applyFill="1" applyBorder="1" applyAlignment="1" applyProtection="1">
      <alignment horizontal="right" vertical="center" wrapText="1" indent="1"/>
      <protection locked="0"/>
    </xf>
    <xf numFmtId="164" fontId="13" fillId="0" borderId="15" xfId="2" applyNumberFormat="1" applyFont="1" applyFill="1" applyBorder="1" applyAlignment="1" applyProtection="1">
      <alignment horizontal="left" vertical="center" wrapText="1" indent="2"/>
    </xf>
    <xf numFmtId="164" fontId="3" fillId="0" borderId="33" xfId="2" applyNumberFormat="1" applyFill="1" applyBorder="1" applyAlignment="1" applyProtection="1">
      <alignment horizontal="left" vertical="center" wrapText="1" indent="1"/>
    </xf>
    <xf numFmtId="164" fontId="13" fillId="0" borderId="22" xfId="2" applyNumberFormat="1" applyFont="1" applyFill="1" applyBorder="1" applyAlignment="1" applyProtection="1">
      <alignment horizontal="left" vertical="center" wrapText="1" indent="1"/>
      <protection locked="0"/>
    </xf>
    <xf numFmtId="164" fontId="13" fillId="0" borderId="10" xfId="2" applyNumberFormat="1" applyFont="1" applyFill="1" applyBorder="1" applyAlignment="1" applyProtection="1">
      <alignment horizontal="left" vertical="center" wrapText="1" indent="2"/>
    </xf>
    <xf numFmtId="164" fontId="3" fillId="0" borderId="34" xfId="2" applyNumberFormat="1" applyFill="1" applyBorder="1" applyAlignment="1" applyProtection="1">
      <alignment horizontal="left" vertical="center" wrapText="1" indent="1"/>
    </xf>
    <xf numFmtId="164" fontId="16" fillId="0" borderId="22" xfId="2" applyNumberFormat="1" applyFont="1" applyFill="1" applyBorder="1" applyAlignment="1" applyProtection="1">
      <alignment horizontal="left" vertical="center" wrapText="1" indent="2"/>
    </xf>
    <xf numFmtId="164" fontId="16" fillId="0" borderId="10" xfId="2" applyNumberFormat="1" applyFont="1" applyFill="1" applyBorder="1" applyAlignment="1" applyProtection="1">
      <alignment horizontal="left" vertical="center" wrapText="1" indent="1"/>
      <protection locked="0"/>
    </xf>
    <xf numFmtId="164" fontId="16" fillId="0" borderId="7" xfId="2" applyNumberFormat="1" applyFont="1" applyFill="1" applyBorder="1" applyAlignment="1" applyProtection="1">
      <alignment horizontal="left" vertical="center" wrapText="1" indent="2"/>
    </xf>
    <xf numFmtId="164" fontId="16" fillId="0" borderId="10" xfId="2" applyNumberFormat="1" applyFont="1" applyFill="1" applyBorder="1" applyAlignment="1" applyProtection="1">
      <alignment horizontal="left" vertical="center" wrapText="1" indent="1"/>
    </xf>
    <xf numFmtId="164" fontId="22" fillId="0" borderId="7" xfId="2" applyNumberFormat="1" applyFont="1" applyFill="1" applyBorder="1" applyAlignment="1" applyProtection="1">
      <alignment horizontal="right" vertical="center" wrapText="1" indent="1"/>
    </xf>
    <xf numFmtId="164" fontId="22" fillId="0" borderId="7" xfId="2" applyNumberFormat="1" applyFont="1" applyFill="1" applyBorder="1" applyAlignment="1" applyProtection="1">
      <alignment horizontal="left" vertical="center" wrapText="1" indent="1"/>
    </xf>
    <xf numFmtId="164" fontId="16" fillId="0" borderId="22" xfId="2" applyNumberFormat="1" applyFont="1" applyFill="1" applyBorder="1" applyAlignment="1" applyProtection="1">
      <alignment horizontal="left" vertical="center" wrapText="1" indent="1"/>
    </xf>
    <xf numFmtId="164" fontId="16" fillId="0" borderId="12" xfId="2" applyNumberFormat="1" applyFont="1" applyFill="1" applyBorder="1" applyAlignment="1" applyProtection="1">
      <alignment horizontal="left" vertical="center" wrapText="1" indent="1"/>
    </xf>
    <xf numFmtId="164" fontId="16" fillId="0" borderId="16" xfId="2" applyNumberFormat="1" applyFont="1" applyFill="1" applyBorder="1" applyAlignment="1" applyProtection="1">
      <alignment horizontal="right" vertical="center" wrapText="1" indent="1"/>
      <protection locked="0"/>
    </xf>
    <xf numFmtId="164" fontId="22" fillId="0" borderId="9" xfId="2" applyNumberFormat="1" applyFont="1" applyFill="1" applyBorder="1" applyAlignment="1" applyProtection="1">
      <alignment horizontal="right" vertical="center" wrapText="1" indent="1"/>
    </xf>
    <xf numFmtId="164" fontId="22" fillId="0" borderId="12" xfId="2" applyNumberFormat="1" applyFont="1" applyFill="1" applyBorder="1" applyAlignment="1" applyProtection="1">
      <alignment horizontal="left" vertical="center" wrapText="1" indent="1"/>
    </xf>
    <xf numFmtId="164" fontId="16" fillId="0" borderId="35" xfId="2" applyNumberFormat="1" applyFont="1" applyFill="1" applyBorder="1" applyAlignment="1" applyProtection="1">
      <alignment horizontal="right" vertical="center" wrapText="1" indent="1"/>
      <protection locked="0"/>
    </xf>
    <xf numFmtId="164" fontId="13" fillId="0" borderId="10" xfId="2" applyNumberFormat="1" applyFont="1" applyFill="1" applyBorder="1" applyAlignment="1" applyProtection="1">
      <alignment horizontal="left" vertical="center" wrapText="1" indent="1"/>
    </xf>
    <xf numFmtId="164" fontId="16" fillId="0" borderId="11" xfId="2" applyNumberFormat="1" applyFont="1" applyFill="1" applyBorder="1" applyAlignment="1" applyProtection="1">
      <alignment horizontal="right" vertical="center" wrapText="1" indent="1"/>
      <protection locked="0"/>
    </xf>
    <xf numFmtId="164" fontId="3" fillId="0" borderId="36" xfId="2" applyNumberFormat="1" applyFill="1" applyBorder="1" applyAlignment="1" applyProtection="1">
      <alignment horizontal="left" vertical="center" wrapText="1" indent="1"/>
    </xf>
    <xf numFmtId="164" fontId="23" fillId="0" borderId="7" xfId="2" applyNumberFormat="1" applyFont="1" applyFill="1" applyBorder="1" applyAlignment="1" applyProtection="1">
      <alignment horizontal="right" vertical="center" wrapText="1" indent="1"/>
      <protection locked="0"/>
    </xf>
    <xf numFmtId="164" fontId="22" fillId="0" borderId="11" xfId="2" applyNumberFormat="1" applyFont="1" applyFill="1" applyBorder="1" applyAlignment="1" applyProtection="1">
      <alignment horizontal="right" vertical="center" wrapText="1" indent="1"/>
    </xf>
    <xf numFmtId="164" fontId="13" fillId="0" borderId="22" xfId="2" applyNumberFormat="1" applyFont="1" applyFill="1" applyBorder="1" applyAlignment="1" applyProtection="1">
      <alignment horizontal="left" vertical="center" wrapText="1" indent="1"/>
    </xf>
    <xf numFmtId="164" fontId="13" fillId="0" borderId="7" xfId="2" applyNumberFormat="1" applyFont="1" applyFill="1" applyBorder="1" applyAlignment="1" applyProtection="1">
      <alignment horizontal="right" vertical="center" wrapText="1" indent="1"/>
      <protection locked="0"/>
    </xf>
    <xf numFmtId="164" fontId="3" fillId="0" borderId="7" xfId="2" applyNumberFormat="1" applyFont="1" applyFill="1" applyBorder="1" applyAlignment="1" applyProtection="1">
      <alignment horizontal="left" vertical="center" wrapText="1" indent="1"/>
    </xf>
    <xf numFmtId="164" fontId="13" fillId="0" borderId="9" xfId="2" applyNumberFormat="1" applyFont="1" applyFill="1" applyBorder="1" applyAlignment="1" applyProtection="1">
      <alignment horizontal="right" vertical="center" wrapText="1" indent="1"/>
      <protection locked="0"/>
    </xf>
    <xf numFmtId="164" fontId="3" fillId="0" borderId="9" xfId="2" applyNumberFormat="1" applyFont="1" applyFill="1" applyBorder="1" applyAlignment="1" applyProtection="1">
      <alignment horizontal="left" vertical="center" wrapText="1" indent="1"/>
    </xf>
    <xf numFmtId="164" fontId="13" fillId="0" borderId="18" xfId="2" applyNumberFormat="1" applyFont="1" applyFill="1" applyBorder="1" applyAlignment="1" applyProtection="1">
      <alignment horizontal="right" vertical="center" wrapText="1" indent="1"/>
      <protection locked="0"/>
    </xf>
    <xf numFmtId="164" fontId="13" fillId="0" borderId="37" xfId="2" applyNumberFormat="1" applyFont="1" applyFill="1" applyBorder="1" applyAlignment="1" applyProtection="1">
      <alignment horizontal="right" vertical="center" wrapText="1" indent="1"/>
      <protection locked="0"/>
    </xf>
    <xf numFmtId="164" fontId="13" fillId="0" borderId="38" xfId="2" applyNumberFormat="1" applyFont="1" applyFill="1" applyBorder="1" applyAlignment="1" applyProtection="1">
      <alignment horizontal="left" vertical="center" wrapText="1" indent="1"/>
    </xf>
    <xf numFmtId="164" fontId="13" fillId="0" borderId="16" xfId="2" applyNumberFormat="1" applyFont="1" applyFill="1" applyBorder="1" applyAlignment="1" applyProtection="1">
      <alignment horizontal="right" vertical="center" wrapText="1" indent="1"/>
      <protection locked="0"/>
    </xf>
    <xf numFmtId="164" fontId="14" fillId="0" borderId="9" xfId="2" applyNumberFormat="1" applyFont="1" applyFill="1" applyBorder="1" applyAlignment="1" applyProtection="1">
      <alignment horizontal="right" vertical="center" wrapText="1" indent="1"/>
      <protection locked="0"/>
    </xf>
    <xf numFmtId="164" fontId="12" fillId="0" borderId="0" xfId="2" applyNumberFormat="1" applyFont="1" applyFill="1" applyAlignment="1" applyProtection="1">
      <alignment horizontal="center" vertical="center" wrapText="1"/>
    </xf>
    <xf numFmtId="164" fontId="12" fillId="0" borderId="1" xfId="2" applyNumberFormat="1" applyFont="1" applyFill="1" applyBorder="1" applyAlignment="1" applyProtection="1">
      <alignment horizontal="center" vertical="center" wrapText="1"/>
    </xf>
    <xf numFmtId="164" fontId="12" fillId="0" borderId="3" xfId="2" applyNumberFormat="1" applyFont="1" applyFill="1" applyBorder="1" applyAlignment="1" applyProtection="1">
      <alignment horizontal="center" vertical="center" wrapText="1"/>
    </xf>
    <xf numFmtId="164" fontId="12" fillId="0" borderId="2" xfId="2" applyNumberFormat="1" applyFont="1" applyFill="1" applyBorder="1" applyAlignment="1" applyProtection="1">
      <alignment horizontal="center" vertical="center" wrapText="1"/>
    </xf>
    <xf numFmtId="164" fontId="12" fillId="0" borderId="32" xfId="2" applyNumberFormat="1" applyFont="1" applyFill="1" applyBorder="1" applyAlignment="1" applyProtection="1">
      <alignment horizontal="center" vertical="center" wrapText="1"/>
    </xf>
    <xf numFmtId="164" fontId="25" fillId="0" borderId="0" xfId="2" applyNumberFormat="1" applyFont="1" applyFill="1" applyAlignment="1" applyProtection="1">
      <alignment horizontal="center" vertical="center" wrapText="1"/>
    </xf>
    <xf numFmtId="164" fontId="2" fillId="0" borderId="2" xfId="2" applyNumberFormat="1" applyFont="1" applyFill="1" applyBorder="1" applyAlignment="1" applyProtection="1">
      <alignment horizontal="center" vertical="center" wrapText="1"/>
    </xf>
    <xf numFmtId="164" fontId="17" fillId="0" borderId="3" xfId="2" applyNumberFormat="1" applyFont="1" applyFill="1" applyBorder="1" applyAlignment="1" applyProtection="1">
      <alignment horizontal="center" vertical="center" wrapText="1"/>
    </xf>
    <xf numFmtId="164" fontId="17" fillId="0" borderId="1" xfId="2" applyNumberFormat="1" applyFont="1" applyFill="1" applyBorder="1" applyAlignment="1" applyProtection="1">
      <alignment horizontal="centerContinuous" vertical="center" wrapText="1"/>
    </xf>
    <xf numFmtId="164" fontId="17" fillId="0" borderId="3" xfId="2" applyNumberFormat="1" applyFont="1" applyFill="1" applyBorder="1" applyAlignment="1" applyProtection="1">
      <alignment horizontal="centerContinuous" vertical="center" wrapText="1"/>
    </xf>
    <xf numFmtId="164" fontId="17" fillId="0" borderId="2" xfId="2" applyNumberFormat="1" applyFont="1" applyFill="1" applyBorder="1" applyAlignment="1" applyProtection="1">
      <alignment horizontal="centerContinuous" vertical="center" wrapText="1"/>
    </xf>
    <xf numFmtId="164" fontId="26" fillId="0" borderId="0" xfId="2" applyNumberFormat="1" applyFont="1" applyFill="1" applyAlignment="1" applyProtection="1">
      <alignment horizontal="right" vertical="center"/>
    </xf>
    <xf numFmtId="164" fontId="3" fillId="0" borderId="33" xfId="2" applyNumberFormat="1" applyFont="1" applyFill="1" applyBorder="1" applyAlignment="1" applyProtection="1">
      <alignment horizontal="left" vertical="center" wrapText="1" indent="1"/>
    </xf>
    <xf numFmtId="164" fontId="3" fillId="0" borderId="36" xfId="2" applyNumberFormat="1" applyFont="1" applyFill="1" applyBorder="1" applyAlignment="1" applyProtection="1">
      <alignment horizontal="left" vertical="center" wrapText="1" indent="1"/>
    </xf>
    <xf numFmtId="164" fontId="13" fillId="0" borderId="13" xfId="2" applyNumberFormat="1" applyFont="1" applyFill="1" applyBorder="1" applyAlignment="1" applyProtection="1">
      <alignment horizontal="right" vertical="center" wrapText="1" indent="1"/>
      <protection locked="0"/>
    </xf>
    <xf numFmtId="164" fontId="13" fillId="0" borderId="14" xfId="2" applyNumberFormat="1" applyFont="1" applyFill="1" applyBorder="1" applyAlignment="1" applyProtection="1">
      <alignment horizontal="right" vertical="center" wrapText="1" indent="1"/>
      <protection locked="0"/>
    </xf>
    <xf numFmtId="164" fontId="13" fillId="0" borderId="15" xfId="2" applyNumberFormat="1" applyFont="1" applyFill="1" applyBorder="1" applyAlignment="1" applyProtection="1">
      <alignment horizontal="left" vertical="center" wrapText="1" indent="1"/>
      <protection locked="0"/>
    </xf>
    <xf numFmtId="164" fontId="16" fillId="0" borderId="0" xfId="2" applyNumberFormat="1" applyFont="1" applyFill="1" applyBorder="1" applyAlignment="1" applyProtection="1">
      <alignment horizontal="left" vertical="center" wrapText="1" indent="1"/>
      <protection locked="0"/>
    </xf>
    <xf numFmtId="164" fontId="17" fillId="0" borderId="2" xfId="2" applyNumberFormat="1" applyFont="1" applyFill="1" applyBorder="1" applyAlignment="1" applyProtection="1">
      <alignment horizontal="center" vertical="center" wrapText="1"/>
    </xf>
    <xf numFmtId="164" fontId="5" fillId="0" borderId="0" xfId="2" applyNumberFormat="1" applyFont="1" applyFill="1" applyAlignment="1" applyProtection="1">
      <alignment horizontal="right" vertical="center"/>
    </xf>
    <xf numFmtId="164" fontId="13" fillId="0" borderId="35" xfId="2" applyNumberFormat="1" applyFont="1" applyFill="1" applyBorder="1" applyAlignment="1" applyProtection="1">
      <alignment horizontal="right" vertical="center" wrapText="1" indent="1"/>
      <protection locked="0"/>
    </xf>
    <xf numFmtId="164" fontId="13" fillId="0" borderId="12" xfId="2" applyNumberFormat="1" applyFont="1" applyFill="1" applyBorder="1" applyAlignment="1" applyProtection="1">
      <alignment horizontal="left" vertical="center" wrapText="1" indent="1"/>
    </xf>
    <xf numFmtId="164" fontId="13" fillId="0" borderId="42" xfId="2" applyNumberFormat="1" applyFont="1" applyFill="1" applyBorder="1" applyAlignment="1" applyProtection="1">
      <alignment horizontal="right" vertical="center" wrapText="1" indent="1"/>
      <protection locked="0"/>
    </xf>
    <xf numFmtId="164" fontId="13" fillId="0" borderId="12" xfId="2" applyNumberFormat="1" applyFont="1" applyFill="1" applyBorder="1" applyAlignment="1" applyProtection="1">
      <alignment horizontal="left" vertical="center" wrapText="1" indent="1"/>
      <protection locked="0"/>
    </xf>
    <xf numFmtId="164" fontId="17" fillId="0" borderId="1" xfId="2" applyNumberFormat="1" applyFont="1" applyFill="1" applyBorder="1" applyAlignment="1" applyProtection="1">
      <alignment horizontal="center" vertical="center" wrapText="1"/>
    </xf>
    <xf numFmtId="164" fontId="3" fillId="0" borderId="0" xfId="2" applyNumberFormat="1" applyFill="1" applyAlignment="1" applyProtection="1">
      <alignment horizontal="right" vertical="center" wrapText="1"/>
    </xf>
    <xf numFmtId="3" fontId="0" fillId="0" borderId="0" xfId="0" applyNumberFormat="1"/>
    <xf numFmtId="3" fontId="28" fillId="0" borderId="1" xfId="0" applyNumberFormat="1" applyFont="1" applyBorder="1"/>
    <xf numFmtId="0" fontId="28" fillId="0" borderId="3" xfId="0" applyFont="1" applyBorder="1" applyAlignment="1">
      <alignment horizontal="right"/>
    </xf>
    <xf numFmtId="3" fontId="30" fillId="0" borderId="18" xfId="0" applyNumberFormat="1" applyFont="1" applyBorder="1"/>
    <xf numFmtId="0" fontId="32" fillId="0" borderId="22" xfId="5" applyFont="1" applyBorder="1" applyAlignment="1">
      <alignment horizontal="right"/>
    </xf>
    <xf numFmtId="3" fontId="29" fillId="0" borderId="18" xfId="0" applyNumberFormat="1" applyFont="1" applyBorder="1"/>
    <xf numFmtId="0" fontId="29" fillId="0" borderId="22" xfId="0" applyFont="1" applyBorder="1"/>
    <xf numFmtId="3" fontId="32" fillId="0" borderId="18" xfId="5" applyNumberFormat="1" applyFont="1" applyBorder="1"/>
    <xf numFmtId="3" fontId="35" fillId="0" borderId="18" xfId="5" applyNumberFormat="1" applyFont="1" applyBorder="1" applyAlignment="1">
      <alignment horizontal="right"/>
    </xf>
    <xf numFmtId="0" fontId="35" fillId="0" borderId="22" xfId="5" applyFont="1" applyBorder="1" applyAlignment="1">
      <alignment horizontal="left"/>
    </xf>
    <xf numFmtId="3" fontId="35" fillId="0" borderId="18" xfId="5" applyNumberFormat="1" applyFont="1" applyBorder="1"/>
    <xf numFmtId="0" fontId="35" fillId="0" borderId="22" xfId="5" applyFont="1" applyBorder="1"/>
    <xf numFmtId="0" fontId="33" fillId="0" borderId="18" xfId="5" applyFont="1" applyBorder="1"/>
    <xf numFmtId="0" fontId="32" fillId="0" borderId="22" xfId="5" applyFont="1" applyBorder="1" applyAlignment="1">
      <alignment horizontal="left"/>
    </xf>
    <xf numFmtId="3" fontId="32" fillId="0" borderId="18" xfId="5" applyNumberFormat="1" applyFont="1" applyBorder="1" applyAlignment="1">
      <alignment horizontal="right"/>
    </xf>
    <xf numFmtId="0" fontId="34" fillId="0" borderId="22" xfId="5" applyFont="1" applyBorder="1" applyAlignment="1">
      <alignment horizontal="left"/>
    </xf>
    <xf numFmtId="0" fontId="34" fillId="0" borderId="18" xfId="5" applyFont="1" applyBorder="1" applyAlignment="1">
      <alignment horizontal="center"/>
    </xf>
    <xf numFmtId="0" fontId="34" fillId="0" borderId="22" xfId="5" applyFont="1" applyBorder="1"/>
    <xf numFmtId="0" fontId="32" fillId="0" borderId="22" xfId="5" applyFont="1" applyBorder="1"/>
    <xf numFmtId="0" fontId="39" fillId="0" borderId="0" xfId="0" applyFont="1"/>
    <xf numFmtId="0" fontId="3" fillId="0" borderId="0" xfId="6"/>
    <xf numFmtId="3" fontId="16" fillId="0" borderId="18" xfId="6" applyNumberFormat="1" applyFont="1" applyFill="1" applyBorder="1" applyAlignment="1" applyProtection="1">
      <alignment horizontal="right" vertical="center" indent="1"/>
      <protection locked="0"/>
    </xf>
    <xf numFmtId="0" fontId="16" fillId="0" borderId="7" xfId="6" applyFont="1" applyBorder="1" applyAlignment="1" applyProtection="1">
      <alignment horizontal="left" vertical="center" indent="1"/>
      <protection locked="0"/>
    </xf>
    <xf numFmtId="0" fontId="16" fillId="0" borderId="22" xfId="6" applyFont="1" applyBorder="1" applyAlignment="1">
      <alignment horizontal="right" vertical="center" indent="1"/>
    </xf>
    <xf numFmtId="3" fontId="16" fillId="0" borderId="18" xfId="6" applyNumberFormat="1" applyFont="1" applyBorder="1" applyAlignment="1" applyProtection="1">
      <alignment horizontal="right" vertical="center" indent="1"/>
      <protection locked="0"/>
    </xf>
    <xf numFmtId="3" fontId="16" fillId="0" borderId="16" xfId="6" applyNumberFormat="1" applyFont="1" applyFill="1" applyBorder="1" applyAlignment="1" applyProtection="1">
      <alignment horizontal="right" vertical="center" indent="1"/>
      <protection locked="0"/>
    </xf>
    <xf numFmtId="0" fontId="16" fillId="0" borderId="7" xfId="6" applyFont="1" applyBorder="1" applyAlignment="1" applyProtection="1">
      <alignment horizontal="left" vertical="center" wrapText="1" indent="1"/>
      <protection locked="0"/>
    </xf>
    <xf numFmtId="0" fontId="16" fillId="0" borderId="10" xfId="6" applyFont="1" applyBorder="1" applyAlignment="1">
      <alignment horizontal="right" vertical="center" indent="1"/>
    </xf>
    <xf numFmtId="3" fontId="16" fillId="0" borderId="19" xfId="6" applyNumberFormat="1" applyFont="1" applyFill="1" applyBorder="1" applyAlignment="1" applyProtection="1">
      <alignment horizontal="right" vertical="center" indent="1"/>
      <protection locked="0"/>
    </xf>
    <xf numFmtId="0" fontId="16" fillId="0" borderId="20" xfId="6" applyFont="1" applyBorder="1" applyAlignment="1" applyProtection="1">
      <alignment horizontal="left" vertical="center" indent="1"/>
      <protection locked="0"/>
    </xf>
    <xf numFmtId="0" fontId="16" fillId="0" borderId="21" xfId="6" applyFont="1" applyBorder="1" applyAlignment="1">
      <alignment horizontal="right" vertical="center" indent="1"/>
    </xf>
    <xf numFmtId="3" fontId="16" fillId="0" borderId="24" xfId="6" applyNumberFormat="1" applyFont="1" applyFill="1" applyBorder="1" applyAlignment="1" applyProtection="1">
      <alignment horizontal="right" vertical="center" indent="1"/>
      <protection locked="0"/>
    </xf>
    <xf numFmtId="0" fontId="16" fillId="0" borderId="25" xfId="6" applyFont="1" applyBorder="1" applyAlignment="1" applyProtection="1">
      <alignment horizontal="left" vertical="center" indent="1"/>
      <protection locked="0"/>
    </xf>
    <xf numFmtId="0" fontId="16" fillId="0" borderId="26" xfId="6" applyFont="1" applyBorder="1" applyAlignment="1">
      <alignment horizontal="right" vertical="center" indent="1"/>
    </xf>
    <xf numFmtId="0" fontId="4" fillId="0" borderId="27" xfId="6" applyFont="1" applyFill="1" applyBorder="1" applyAlignment="1">
      <alignment horizontal="center" vertical="center" wrapText="1"/>
    </xf>
    <xf numFmtId="0" fontId="4" fillId="0" borderId="28" xfId="6" applyFont="1" applyBorder="1" applyAlignment="1">
      <alignment horizontal="center" vertical="center"/>
    </xf>
    <xf numFmtId="0" fontId="4" fillId="0" borderId="29" xfId="6" applyFont="1" applyBorder="1" applyAlignment="1">
      <alignment horizontal="center" vertical="center" wrapText="1"/>
    </xf>
    <xf numFmtId="0" fontId="42" fillId="0" borderId="0" xfId="6" applyFont="1" applyBorder="1" applyAlignment="1">
      <alignment horizontal="center" vertical="center"/>
    </xf>
    <xf numFmtId="164" fontId="3" fillId="0" borderId="0" xfId="6" applyNumberFormat="1" applyFill="1" applyAlignment="1">
      <alignment vertical="center" wrapText="1"/>
    </xf>
    <xf numFmtId="164" fontId="3" fillId="0" borderId="0" xfId="6" applyNumberFormat="1" applyFill="1" applyAlignment="1">
      <alignment horizontal="center" vertical="center" wrapText="1"/>
    </xf>
    <xf numFmtId="164" fontId="25" fillId="0" borderId="3" xfId="6" applyNumberFormat="1" applyFont="1" applyFill="1" applyBorder="1" applyAlignment="1">
      <alignment horizontal="center" vertical="center" wrapText="1"/>
    </xf>
    <xf numFmtId="164" fontId="25" fillId="0" borderId="0" xfId="6" applyNumberFormat="1" applyFont="1" applyFill="1" applyAlignment="1">
      <alignment horizontal="center" vertical="center" wrapText="1"/>
    </xf>
    <xf numFmtId="164" fontId="25" fillId="0" borderId="6" xfId="6" applyNumberFormat="1" applyFont="1" applyFill="1" applyBorder="1" applyAlignment="1" applyProtection="1">
      <alignment horizontal="center" vertical="center" wrapText="1"/>
    </xf>
    <xf numFmtId="164" fontId="3" fillId="0" borderId="0" xfId="6" applyNumberFormat="1" applyFill="1" applyAlignment="1" applyProtection="1">
      <alignment vertical="center" wrapText="1"/>
    </xf>
    <xf numFmtId="164" fontId="8" fillId="0" borderId="22" xfId="6" applyNumberFormat="1" applyFont="1" applyFill="1" applyBorder="1" applyAlignment="1" applyProtection="1">
      <alignment horizontal="left" vertical="center" wrapText="1" indent="1"/>
      <protection locked="0"/>
    </xf>
    <xf numFmtId="164" fontId="8" fillId="0" borderId="7" xfId="6" applyNumberFormat="1" applyFont="1" applyFill="1" applyBorder="1" applyAlignment="1" applyProtection="1">
      <alignment vertical="center" wrapText="1"/>
      <protection locked="0"/>
    </xf>
    <xf numFmtId="164" fontId="17" fillId="0" borderId="3" xfId="6" applyNumberFormat="1" applyFont="1" applyFill="1" applyBorder="1" applyAlignment="1">
      <alignment horizontal="left" vertical="center" wrapText="1"/>
    </xf>
    <xf numFmtId="164" fontId="2" fillId="0" borderId="2" xfId="6" applyNumberFormat="1" applyFont="1" applyFill="1" applyBorder="1" applyAlignment="1" applyProtection="1">
      <alignment vertical="center" wrapText="1"/>
    </xf>
    <xf numFmtId="164" fontId="25" fillId="0" borderId="0" xfId="6" applyNumberFormat="1" applyFont="1" applyFill="1" applyAlignment="1">
      <alignment vertical="center" wrapText="1"/>
    </xf>
    <xf numFmtId="0" fontId="1" fillId="0" borderId="0" xfId="14" applyFill="1" applyProtection="1"/>
    <xf numFmtId="0" fontId="13" fillId="0" borderId="3" xfId="14" applyFont="1" applyFill="1" applyBorder="1" applyAlignment="1" applyProtection="1">
      <alignment horizontal="left" vertical="center" indent="1"/>
    </xf>
    <xf numFmtId="0" fontId="1" fillId="0" borderId="0" xfId="14" applyFill="1" applyAlignment="1" applyProtection="1">
      <alignment vertical="center"/>
    </xf>
    <xf numFmtId="0" fontId="13" fillId="0" borderId="12" xfId="14" applyFont="1" applyFill="1" applyBorder="1" applyAlignment="1" applyProtection="1">
      <alignment horizontal="left" vertical="center" indent="1"/>
    </xf>
    <xf numFmtId="0" fontId="13" fillId="0" borderId="11" xfId="14" applyFont="1" applyFill="1" applyBorder="1" applyAlignment="1" applyProtection="1">
      <alignment horizontal="left" vertical="center" indent="1"/>
    </xf>
    <xf numFmtId="164" fontId="13" fillId="0" borderId="7" xfId="14" applyNumberFormat="1" applyFont="1" applyFill="1" applyBorder="1" applyAlignment="1" applyProtection="1">
      <alignment vertical="center"/>
      <protection locked="0"/>
    </xf>
    <xf numFmtId="164" fontId="13" fillId="0" borderId="18" xfId="14" applyNumberFormat="1" applyFont="1" applyFill="1" applyBorder="1" applyAlignment="1" applyProtection="1">
      <alignment vertical="center"/>
    </xf>
    <xf numFmtId="0" fontId="13" fillId="0" borderId="22" xfId="14" applyFont="1" applyFill="1" applyBorder="1" applyAlignment="1" applyProtection="1">
      <alignment horizontal="left" vertical="center" indent="1"/>
    </xf>
    <xf numFmtId="0" fontId="13" fillId="0" borderId="7" xfId="14" applyFont="1" applyFill="1" applyBorder="1" applyAlignment="1" applyProtection="1">
      <alignment horizontal="left" vertical="center" indent="1"/>
      <protection locked="0"/>
    </xf>
    <xf numFmtId="0" fontId="1" fillId="0" borderId="0" xfId="14" applyFill="1" applyAlignment="1" applyProtection="1">
      <alignment vertical="center"/>
      <protection locked="0"/>
    </xf>
    <xf numFmtId="164" fontId="1" fillId="0" borderId="0" xfId="14" applyNumberFormat="1" applyFill="1" applyAlignment="1" applyProtection="1">
      <alignment vertical="center"/>
      <protection locked="0"/>
    </xf>
    <xf numFmtId="164" fontId="13" fillId="0" borderId="16" xfId="14" applyNumberFormat="1" applyFont="1" applyFill="1" applyBorder="1" applyAlignment="1" applyProtection="1">
      <alignment vertical="center"/>
    </xf>
    <xf numFmtId="0" fontId="17" fillId="0" borderId="2" xfId="14" applyFont="1" applyFill="1" applyBorder="1" applyAlignment="1" applyProtection="1">
      <alignment horizontal="left" vertical="center" indent="1"/>
    </xf>
    <xf numFmtId="164" fontId="2" fillId="0" borderId="2" xfId="14" applyNumberFormat="1" applyFont="1" applyFill="1" applyBorder="1" applyAlignment="1" applyProtection="1">
      <alignment vertical="center"/>
    </xf>
    <xf numFmtId="164" fontId="2" fillId="0" borderId="1" xfId="14" applyNumberFormat="1" applyFont="1" applyFill="1" applyBorder="1" applyAlignment="1" applyProtection="1">
      <alignment vertical="center"/>
    </xf>
    <xf numFmtId="0" fontId="13" fillId="0" borderId="10" xfId="14" applyFont="1" applyFill="1" applyBorder="1" applyAlignment="1" applyProtection="1">
      <alignment horizontal="left" vertical="center" indent="1"/>
    </xf>
    <xf numFmtId="0" fontId="13" fillId="0" borderId="9" xfId="14" applyFont="1" applyFill="1" applyBorder="1" applyAlignment="1" applyProtection="1">
      <alignment horizontal="left" vertical="center" indent="1"/>
      <protection locked="0"/>
    </xf>
    <xf numFmtId="164" fontId="13" fillId="0" borderId="9" xfId="14" applyNumberFormat="1" applyFont="1" applyFill="1" applyBorder="1" applyAlignment="1" applyProtection="1">
      <alignment vertical="center"/>
      <protection locked="0"/>
    </xf>
    <xf numFmtId="0" fontId="13" fillId="0" borderId="7" xfId="14" applyFont="1" applyFill="1" applyBorder="1" applyAlignment="1" applyProtection="1">
      <alignment horizontal="left" vertical="center" wrapText="1" indent="1"/>
      <protection locked="0"/>
    </xf>
    <xf numFmtId="0" fontId="16" fillId="0" borderId="7" xfId="14" applyFont="1" applyFill="1" applyBorder="1" applyProtection="1">
      <protection locked="0"/>
    </xf>
    <xf numFmtId="0" fontId="2" fillId="0" borderId="3" xfId="14" applyFont="1" applyFill="1" applyBorder="1" applyAlignment="1" applyProtection="1">
      <alignment horizontal="left" vertical="center" indent="1"/>
    </xf>
    <xf numFmtId="164" fontId="1" fillId="0" borderId="0" xfId="14" applyNumberFormat="1" applyFill="1" applyAlignment="1" applyProtection="1">
      <alignment vertical="center"/>
    </xf>
    <xf numFmtId="0" fontId="2" fillId="0" borderId="3" xfId="14" applyFont="1" applyFill="1" applyBorder="1" applyAlignment="1" applyProtection="1">
      <alignment horizontal="center"/>
    </xf>
    <xf numFmtId="0" fontId="17" fillId="0" borderId="2" xfId="14" applyFont="1" applyFill="1" applyBorder="1" applyAlignment="1" applyProtection="1">
      <alignment horizontal="left" indent="1"/>
      <protection locked="0"/>
    </xf>
    <xf numFmtId="164" fontId="2" fillId="0" borderId="2" xfId="14" applyNumberFormat="1" applyFont="1" applyFill="1" applyBorder="1" applyProtection="1"/>
    <xf numFmtId="0" fontId="1" fillId="0" borderId="0" xfId="14" applyFill="1" applyProtection="1">
      <protection locked="0"/>
    </xf>
    <xf numFmtId="0" fontId="8" fillId="0" borderId="0" xfId="14" applyFont="1" applyFill="1" applyProtection="1"/>
    <xf numFmtId="0" fontId="42" fillId="0" borderId="0" xfId="14" applyFont="1" applyFill="1" applyProtection="1">
      <protection locked="0"/>
    </xf>
    <xf numFmtId="0" fontId="7" fillId="0" borderId="0" xfId="14" applyFont="1" applyFill="1" applyProtection="1">
      <protection locked="0"/>
    </xf>
    <xf numFmtId="0" fontId="42" fillId="0" borderId="30" xfId="6" applyFont="1" applyBorder="1" applyAlignment="1">
      <alignment horizontal="center" vertical="center"/>
    </xf>
    <xf numFmtId="164" fontId="3" fillId="0" borderId="0" xfId="6" applyNumberFormat="1" applyFill="1" applyAlignment="1">
      <alignment horizontal="center" vertical="center" wrapText="1"/>
    </xf>
    <xf numFmtId="0" fontId="18" fillId="0" borderId="2" xfId="1" applyFont="1" applyFill="1" applyBorder="1" applyAlignment="1" applyProtection="1">
      <alignment horizontal="center" vertical="center" wrapText="1"/>
    </xf>
    <xf numFmtId="0" fontId="5" fillId="0" borderId="7" xfId="2" applyFont="1" applyFill="1" applyBorder="1" applyAlignment="1" applyProtection="1">
      <alignment horizontal="right" vertical="center"/>
    </xf>
    <xf numFmtId="0" fontId="29" fillId="0" borderId="0" xfId="0" applyFont="1" applyAlignment="1">
      <alignment horizontal="right"/>
    </xf>
    <xf numFmtId="0" fontId="38" fillId="0" borderId="0" xfId="0" applyFont="1" applyAlignment="1">
      <alignment horizontal="right"/>
    </xf>
    <xf numFmtId="0" fontId="33" fillId="0" borderId="26" xfId="5" applyFont="1" applyBorder="1" applyAlignment="1">
      <alignment horizontal="center"/>
    </xf>
    <xf numFmtId="0" fontId="0" fillId="0" borderId="0" xfId="0" applyAlignment="1">
      <alignment horizontal="left" vertical="center"/>
    </xf>
    <xf numFmtId="0" fontId="34" fillId="0" borderId="22" xfId="5" applyFont="1" applyBorder="1" applyAlignment="1">
      <alignment wrapText="1"/>
    </xf>
    <xf numFmtId="0" fontId="4" fillId="0" borderId="12" xfId="6" applyFont="1" applyBorder="1" applyAlignment="1">
      <alignment horizontal="center" vertical="center" wrapText="1"/>
    </xf>
    <xf numFmtId="0" fontId="4" fillId="0" borderId="11" xfId="6" applyFont="1" applyBorder="1" applyAlignment="1">
      <alignment horizontal="center" vertical="center"/>
    </xf>
    <xf numFmtId="0" fontId="4" fillId="0" borderId="35" xfId="6" applyFont="1" applyFill="1" applyBorder="1" applyAlignment="1">
      <alignment horizontal="center" vertical="center" wrapText="1"/>
    </xf>
    <xf numFmtId="0" fontId="41" fillId="0" borderId="30" xfId="6" applyFont="1" applyBorder="1" applyAlignment="1">
      <alignment horizontal="right" vertical="center"/>
    </xf>
    <xf numFmtId="0" fontId="12" fillId="0" borderId="7" xfId="6" applyFont="1" applyBorder="1" applyAlignment="1" applyProtection="1">
      <alignment horizontal="left" vertical="center" indent="1"/>
      <protection locked="0"/>
    </xf>
    <xf numFmtId="3" fontId="12" fillId="0" borderId="18" xfId="6" applyNumberFormat="1" applyFont="1" applyBorder="1" applyAlignment="1" applyProtection="1">
      <alignment horizontal="right" vertical="center" indent="1"/>
      <protection locked="0"/>
    </xf>
    <xf numFmtId="164" fontId="41" fillId="0" borderId="30" xfId="6" applyNumberFormat="1" applyFont="1" applyFill="1" applyBorder="1" applyAlignment="1">
      <alignment horizontal="right" vertical="center" wrapText="1"/>
    </xf>
    <xf numFmtId="0" fontId="4" fillId="0" borderId="32" xfId="6" applyFont="1" applyBorder="1" applyAlignment="1">
      <alignment horizontal="center" vertical="center" wrapText="1"/>
    </xf>
    <xf numFmtId="164" fontId="8" fillId="0" borderId="23" xfId="6" applyNumberFormat="1" applyFont="1" applyFill="1" applyBorder="1" applyAlignment="1" applyProtection="1">
      <alignment horizontal="left" vertical="center" wrapText="1" indent="1"/>
      <protection locked="0"/>
    </xf>
    <xf numFmtId="164" fontId="17" fillId="0" borderId="46" xfId="6" applyNumberFormat="1" applyFont="1" applyFill="1" applyBorder="1" applyAlignment="1">
      <alignment horizontal="left" vertical="center" wrapText="1"/>
    </xf>
    <xf numFmtId="164" fontId="25" fillId="0" borderId="1" xfId="6" applyNumberFormat="1" applyFont="1" applyFill="1" applyBorder="1" applyAlignment="1">
      <alignment horizontal="center" vertical="center" wrapText="1"/>
    </xf>
    <xf numFmtId="164" fontId="25" fillId="0" borderId="4" xfId="6" applyNumberFormat="1" applyFont="1" applyFill="1" applyBorder="1" applyAlignment="1" applyProtection="1">
      <alignment horizontal="center" vertical="center" wrapText="1"/>
    </xf>
    <xf numFmtId="164" fontId="8" fillId="0" borderId="18" xfId="6" applyNumberFormat="1" applyFont="1" applyFill="1" applyBorder="1" applyAlignment="1" applyProtection="1">
      <alignment vertical="center" wrapText="1"/>
      <protection locked="0"/>
    </xf>
    <xf numFmtId="164" fontId="2" fillId="0" borderId="1" xfId="6" applyNumberFormat="1" applyFont="1" applyFill="1" applyBorder="1" applyAlignment="1" applyProtection="1">
      <alignment vertical="center" wrapText="1"/>
    </xf>
    <xf numFmtId="0" fontId="16" fillId="0" borderId="44" xfId="6" applyFont="1" applyBorder="1" applyAlignment="1">
      <alignment horizontal="right" vertical="center" indent="1"/>
    </xf>
    <xf numFmtId="0" fontId="16" fillId="0" borderId="51" xfId="6" applyFont="1" applyBorder="1" applyAlignment="1">
      <alignment horizontal="right" vertical="center" indent="1"/>
    </xf>
    <xf numFmtId="164" fontId="3" fillId="0" borderId="33" xfId="6" applyNumberFormat="1" applyFill="1" applyBorder="1" applyAlignment="1">
      <alignment horizontal="center" vertical="center" wrapText="1"/>
    </xf>
    <xf numFmtId="164" fontId="25" fillId="0" borderId="43" xfId="6" applyNumberFormat="1" applyFont="1" applyFill="1" applyBorder="1" applyAlignment="1">
      <alignment horizontal="center" vertical="center" wrapText="1"/>
    </xf>
    <xf numFmtId="164" fontId="25" fillId="0" borderId="0" xfId="6" applyNumberFormat="1" applyFont="1" applyFill="1" applyBorder="1" applyAlignment="1">
      <alignment horizontal="center" vertical="center" wrapText="1"/>
    </xf>
    <xf numFmtId="164" fontId="17" fillId="0" borderId="0" xfId="6" applyNumberFormat="1" applyFont="1" applyFill="1" applyBorder="1" applyAlignment="1">
      <alignment horizontal="left" vertical="center" wrapText="1"/>
    </xf>
    <xf numFmtId="164" fontId="2" fillId="0" borderId="0" xfId="6" applyNumberFormat="1" applyFont="1" applyFill="1" applyBorder="1" applyAlignment="1" applyProtection="1">
      <alignment vertical="center" wrapText="1"/>
    </xf>
    <xf numFmtId="164" fontId="3" fillId="0" borderId="51" xfId="6" applyNumberFormat="1" applyFill="1" applyBorder="1" applyAlignment="1">
      <alignment horizontal="center" vertical="center" wrapText="1"/>
    </xf>
    <xf numFmtId="164" fontId="25" fillId="0" borderId="32" xfId="6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16" fillId="0" borderId="44" xfId="6" applyFont="1" applyBorder="1" applyAlignment="1">
      <alignment horizontal="center" vertical="center"/>
    </xf>
    <xf numFmtId="0" fontId="16" fillId="0" borderId="51" xfId="6" applyFont="1" applyBorder="1" applyAlignment="1">
      <alignment horizontal="center" vertical="center"/>
    </xf>
    <xf numFmtId="164" fontId="3" fillId="0" borderId="36" xfId="6" applyNumberFormat="1" applyFill="1" applyBorder="1" applyAlignment="1">
      <alignment horizontal="center" vertical="center" wrapText="1"/>
    </xf>
    <xf numFmtId="164" fontId="8" fillId="0" borderId="12" xfId="6" applyNumberFormat="1" applyFont="1" applyFill="1" applyBorder="1" applyAlignment="1" applyProtection="1">
      <alignment horizontal="left" vertical="center" wrapText="1" indent="1"/>
      <protection locked="0"/>
    </xf>
    <xf numFmtId="164" fontId="8" fillId="0" borderId="11" xfId="6" applyNumberFormat="1" applyFont="1" applyFill="1" applyBorder="1" applyAlignment="1" applyProtection="1">
      <alignment vertical="center" wrapText="1"/>
      <protection locked="0"/>
    </xf>
    <xf numFmtId="0" fontId="38" fillId="2" borderId="52" xfId="0" applyFont="1" applyFill="1" applyBorder="1" applyAlignment="1">
      <alignment horizontal="center" wrapText="1"/>
    </xf>
    <xf numFmtId="0" fontId="38" fillId="2" borderId="45" xfId="0" applyFont="1" applyFill="1" applyBorder="1" applyAlignment="1">
      <alignment horizontal="center" wrapText="1"/>
    </xf>
    <xf numFmtId="0" fontId="0" fillId="2" borderId="53" xfId="0" applyFill="1" applyBorder="1" applyAlignment="1">
      <alignment wrapText="1"/>
    </xf>
    <xf numFmtId="0" fontId="38" fillId="2" borderId="53" xfId="0" applyFont="1" applyFill="1" applyBorder="1" applyAlignment="1">
      <alignment horizontal="center" wrapText="1"/>
    </xf>
    <xf numFmtId="0" fontId="38" fillId="0" borderId="39" xfId="0" applyFont="1" applyBorder="1" applyAlignment="1">
      <alignment horizontal="center"/>
    </xf>
    <xf numFmtId="0" fontId="38" fillId="0" borderId="53" xfId="0" applyFont="1" applyBorder="1" applyAlignment="1">
      <alignment horizontal="center"/>
    </xf>
    <xf numFmtId="0" fontId="38" fillId="0" borderId="39" xfId="0" applyFont="1" applyBorder="1" applyAlignment="1">
      <alignment horizontal="left"/>
    </xf>
    <xf numFmtId="0" fontId="38" fillId="2" borderId="53" xfId="0" applyFont="1" applyFill="1" applyBorder="1" applyAlignment="1">
      <alignment horizontal="left" wrapText="1"/>
    </xf>
    <xf numFmtId="0" fontId="38" fillId="2" borderId="53" xfId="0" applyFont="1" applyFill="1" applyBorder="1" applyAlignment="1">
      <alignment horizontal="right" wrapText="1"/>
    </xf>
    <xf numFmtId="0" fontId="38" fillId="0" borderId="53" xfId="0" applyFont="1" applyBorder="1" applyAlignment="1">
      <alignment horizontal="right"/>
    </xf>
    <xf numFmtId="0" fontId="38" fillId="0" borderId="53" xfId="0" applyFont="1" applyBorder="1" applyAlignment="1">
      <alignment horizontal="left"/>
    </xf>
    <xf numFmtId="0" fontId="50" fillId="2" borderId="53" xfId="0" applyFont="1" applyFill="1" applyBorder="1" applyAlignment="1">
      <alignment horizontal="justify" wrapText="1"/>
    </xf>
    <xf numFmtId="0" fontId="49" fillId="2" borderId="53" xfId="0" applyFont="1" applyFill="1" applyBorder="1" applyAlignment="1">
      <alignment horizontal="right" wrapText="1"/>
    </xf>
    <xf numFmtId="0" fontId="49" fillId="0" borderId="53" xfId="0" applyFont="1" applyBorder="1" applyAlignment="1">
      <alignment horizontal="right"/>
    </xf>
    <xf numFmtId="0" fontId="50" fillId="2" borderId="53" xfId="0" applyFont="1" applyFill="1" applyBorder="1" applyAlignment="1">
      <alignment horizontal="left" wrapText="1"/>
    </xf>
    <xf numFmtId="49" fontId="38" fillId="2" borderId="45" xfId="0" applyNumberFormat="1" applyFont="1" applyFill="1" applyBorder="1" applyAlignment="1">
      <alignment horizontal="center" wrapText="1"/>
    </xf>
    <xf numFmtId="0" fontId="0" fillId="0" borderId="0" xfId="0" applyAlignment="1"/>
    <xf numFmtId="0" fontId="28" fillId="0" borderId="0" xfId="0" applyFont="1" applyAlignment="1">
      <alignment wrapText="1"/>
    </xf>
    <xf numFmtId="0" fontId="34" fillId="0" borderId="24" xfId="5" applyFont="1" applyBorder="1" applyAlignment="1">
      <alignment horizontal="center" wrapText="1"/>
    </xf>
    <xf numFmtId="0" fontId="34" fillId="0" borderId="16" xfId="5" applyFont="1" applyBorder="1" applyAlignment="1">
      <alignment horizontal="center" wrapText="1"/>
    </xf>
    <xf numFmtId="0" fontId="34" fillId="0" borderId="10" xfId="5" applyFont="1" applyBorder="1" applyAlignment="1">
      <alignment horizontal="center"/>
    </xf>
    <xf numFmtId="164" fontId="27" fillId="0" borderId="41" xfId="2" applyNumberFormat="1" applyFont="1" applyFill="1" applyBorder="1" applyAlignment="1" applyProtection="1">
      <alignment vertical="center"/>
    </xf>
    <xf numFmtId="164" fontId="12" fillId="0" borderId="2" xfId="2" applyNumberFormat="1" applyFont="1" applyFill="1" applyBorder="1" applyAlignment="1" applyProtection="1">
      <alignment horizontal="right" vertical="top"/>
    </xf>
    <xf numFmtId="164" fontId="6" fillId="0" borderId="0" xfId="1" applyNumberFormat="1" applyFont="1" applyFill="1" applyBorder="1" applyAlignment="1" applyProtection="1">
      <alignment horizontal="left" vertical="center"/>
    </xf>
    <xf numFmtId="164" fontId="1" fillId="0" borderId="0" xfId="1" applyNumberFormat="1" applyFont="1" applyFill="1" applyBorder="1" applyAlignment="1" applyProtection="1">
      <alignment horizontal="right" vertical="center" wrapText="1"/>
    </xf>
    <xf numFmtId="164" fontId="18" fillId="0" borderId="0" xfId="1" applyNumberFormat="1" applyFont="1" applyFill="1" applyBorder="1" applyAlignment="1" applyProtection="1">
      <alignment horizontal="right" vertical="center" wrapText="1"/>
    </xf>
    <xf numFmtId="164" fontId="6" fillId="0" borderId="30" xfId="1" applyNumberFormat="1" applyFont="1" applyFill="1" applyBorder="1" applyAlignment="1" applyProtection="1">
      <alignment horizontal="left" vertical="center"/>
    </xf>
    <xf numFmtId="0" fontId="7" fillId="0" borderId="0" xfId="1" applyFont="1" applyFill="1" applyAlignment="1" applyProtection="1">
      <alignment horizontal="center"/>
    </xf>
    <xf numFmtId="164" fontId="7" fillId="0" borderId="0" xfId="1" applyNumberFormat="1" applyFont="1" applyFill="1" applyBorder="1" applyAlignment="1" applyProtection="1">
      <alignment horizontal="center" vertical="center" wrapText="1"/>
    </xf>
    <xf numFmtId="164" fontId="4" fillId="0" borderId="40" xfId="2" applyNumberFormat="1" applyFont="1" applyFill="1" applyBorder="1" applyAlignment="1" applyProtection="1">
      <alignment horizontal="center" vertical="center" wrapText="1"/>
    </xf>
    <xf numFmtId="164" fontId="4" fillId="0" borderId="39" xfId="2" applyNumberFormat="1" applyFont="1" applyFill="1" applyBorder="1" applyAlignment="1" applyProtection="1">
      <alignment horizontal="center" vertical="center" wrapText="1"/>
    </xf>
    <xf numFmtId="164" fontId="7" fillId="0" borderId="0" xfId="2" applyNumberFormat="1" applyFont="1" applyFill="1" applyAlignment="1" applyProtection="1">
      <alignment horizontal="center" vertical="center" wrapText="1"/>
    </xf>
    <xf numFmtId="164" fontId="3" fillId="0" borderId="0" xfId="2" applyNumberFormat="1" applyFill="1" applyAlignment="1" applyProtection="1">
      <alignment horizontal="right" vertical="center" wrapText="1"/>
    </xf>
    <xf numFmtId="164" fontId="5" fillId="0" borderId="0" xfId="2" applyNumberFormat="1" applyFont="1" applyFill="1" applyAlignment="1" applyProtection="1">
      <alignment horizontal="center" textRotation="180" wrapText="1"/>
    </xf>
    <xf numFmtId="164" fontId="18" fillId="0" borderId="0" xfId="2" applyNumberFormat="1" applyFont="1" applyFill="1" applyAlignment="1" applyProtection="1">
      <alignment horizontal="center" vertical="top" wrapText="1"/>
    </xf>
    <xf numFmtId="164" fontId="4" fillId="0" borderId="44" xfId="2" applyNumberFormat="1" applyFont="1" applyFill="1" applyBorder="1" applyAlignment="1" applyProtection="1">
      <alignment horizontal="center" vertical="center" wrapText="1"/>
    </xf>
    <xf numFmtId="164" fontId="4" fillId="0" borderId="43" xfId="2" applyNumberFormat="1" applyFont="1" applyFill="1" applyBorder="1" applyAlignment="1" applyProtection="1">
      <alignment horizontal="center" vertical="center" wrapText="1"/>
    </xf>
    <xf numFmtId="0" fontId="29" fillId="0" borderId="0" xfId="0" applyFont="1" applyAlignment="1">
      <alignment horizontal="right"/>
    </xf>
    <xf numFmtId="0" fontId="34" fillId="0" borderId="48" xfId="5" applyFont="1" applyBorder="1" applyAlignment="1">
      <alignment horizontal="left" vertical="center"/>
    </xf>
    <xf numFmtId="0" fontId="34" fillId="0" borderId="8" xfId="5" applyFont="1" applyBorder="1" applyAlignment="1">
      <alignment horizontal="left" vertical="center"/>
    </xf>
    <xf numFmtId="0" fontId="40" fillId="0" borderId="0" xfId="0" applyFont="1" applyAlignment="1">
      <alignment horizontal="center" wrapText="1"/>
    </xf>
    <xf numFmtId="0" fontId="37" fillId="0" borderId="48" xfId="5" applyFont="1" applyBorder="1" applyAlignment="1">
      <alignment horizontal="left" vertical="center" wrapText="1"/>
    </xf>
    <xf numFmtId="0" fontId="37" fillId="0" borderId="8" xfId="5" applyFont="1" applyBorder="1" applyAlignment="1">
      <alignment horizontal="left" vertical="center" wrapText="1"/>
    </xf>
    <xf numFmtId="0" fontId="32" fillId="0" borderId="48" xfId="5" applyFont="1" applyBorder="1" applyAlignment="1">
      <alignment horizontal="left" vertical="center" wrapText="1"/>
    </xf>
    <xf numFmtId="0" fontId="32" fillId="0" borderId="8" xfId="5" applyFont="1" applyBorder="1" applyAlignment="1">
      <alignment horizontal="left" vertical="center" wrapText="1"/>
    </xf>
    <xf numFmtId="0" fontId="41" fillId="0" borderId="0" xfId="6" applyFont="1" applyBorder="1" applyAlignment="1">
      <alignment horizontal="right" vertical="center"/>
    </xf>
    <xf numFmtId="0" fontId="4" fillId="0" borderId="0" xfId="6" applyFont="1" applyBorder="1" applyAlignment="1">
      <alignment horizontal="right" vertical="center"/>
    </xf>
    <xf numFmtId="0" fontId="42" fillId="0" borderId="0" xfId="6" applyFont="1" applyBorder="1" applyAlignment="1">
      <alignment horizontal="center" vertical="center"/>
    </xf>
    <xf numFmtId="164" fontId="41" fillId="0" borderId="30" xfId="6" applyNumberFormat="1" applyFont="1" applyFill="1" applyBorder="1" applyAlignment="1">
      <alignment horizontal="left" vertical="center" wrapText="1"/>
    </xf>
    <xf numFmtId="164" fontId="7" fillId="0" borderId="0" xfId="6" applyNumberFormat="1" applyFont="1" applyFill="1" applyAlignment="1">
      <alignment horizontal="center" vertical="center" wrapText="1"/>
    </xf>
    <xf numFmtId="164" fontId="3" fillId="0" borderId="0" xfId="6" applyNumberFormat="1" applyFill="1" applyAlignment="1">
      <alignment horizontal="right" vertical="center" wrapText="1"/>
    </xf>
    <xf numFmtId="0" fontId="48" fillId="0" borderId="0" xfId="0" applyFont="1" applyAlignment="1">
      <alignment horizontal="right"/>
    </xf>
    <xf numFmtId="0" fontId="28" fillId="0" borderId="0" xfId="0" applyFont="1" applyAlignment="1">
      <alignment horizontal="center"/>
    </xf>
    <xf numFmtId="0" fontId="0" fillId="0" borderId="0" xfId="0" applyAlignment="1">
      <alignment horizontal="right" wrapText="1"/>
    </xf>
    <xf numFmtId="0" fontId="52" fillId="0" borderId="30" xfId="0" applyFont="1" applyBorder="1" applyAlignment="1">
      <alignment horizontal="right"/>
    </xf>
    <xf numFmtId="0" fontId="28" fillId="0" borderId="0" xfId="0" applyFont="1" applyAlignment="1">
      <alignment horizontal="center" wrapText="1"/>
    </xf>
    <xf numFmtId="0" fontId="51" fillId="0" borderId="40" xfId="0" applyFont="1" applyBorder="1" applyAlignment="1">
      <alignment horizontal="center" vertical="center" wrapText="1"/>
    </xf>
    <xf numFmtId="0" fontId="51" fillId="0" borderId="36" xfId="0" applyFont="1" applyBorder="1" applyAlignment="1">
      <alignment horizontal="center" vertical="center" wrapText="1"/>
    </xf>
    <xf numFmtId="0" fontId="51" fillId="0" borderId="39" xfId="0" applyFont="1" applyBorder="1" applyAlignment="1">
      <alignment horizontal="center" vertical="center" wrapText="1"/>
    </xf>
    <xf numFmtId="0" fontId="51" fillId="2" borderId="40" xfId="0" applyFont="1" applyFill="1" applyBorder="1" applyAlignment="1">
      <alignment horizontal="center" vertical="center" wrapText="1"/>
    </xf>
    <xf numFmtId="0" fontId="51" fillId="2" borderId="36" xfId="0" applyFont="1" applyFill="1" applyBorder="1" applyAlignment="1">
      <alignment horizontal="center" vertical="center" wrapText="1"/>
    </xf>
    <xf numFmtId="0" fontId="51" fillId="2" borderId="39" xfId="0" applyFont="1" applyFill="1" applyBorder="1" applyAlignment="1">
      <alignment horizontal="center" vertical="center" wrapText="1"/>
    </xf>
    <xf numFmtId="0" fontId="38" fillId="2" borderId="47" xfId="0" applyFont="1" applyFill="1" applyBorder="1" applyAlignment="1">
      <alignment horizontal="center" wrapText="1"/>
    </xf>
    <xf numFmtId="0" fontId="38" fillId="2" borderId="50" xfId="0" applyFont="1" applyFill="1" applyBorder="1" applyAlignment="1">
      <alignment horizontal="center" wrapText="1"/>
    </xf>
    <xf numFmtId="0" fontId="38" fillId="2" borderId="31" xfId="0" applyFont="1" applyFill="1" applyBorder="1" applyAlignment="1">
      <alignment horizontal="center" wrapText="1"/>
    </xf>
    <xf numFmtId="0" fontId="38" fillId="0" borderId="40" xfId="0" applyFont="1" applyBorder="1" applyAlignment="1">
      <alignment horizontal="center" vertical="center"/>
    </xf>
    <xf numFmtId="0" fontId="38" fillId="0" borderId="36" xfId="0" applyFont="1" applyBorder="1" applyAlignment="1">
      <alignment horizontal="center" vertical="center"/>
    </xf>
    <xf numFmtId="0" fontId="38" fillId="0" borderId="39" xfId="0" applyFont="1" applyBorder="1" applyAlignment="1">
      <alignment horizontal="center" vertical="center"/>
    </xf>
    <xf numFmtId="0" fontId="47" fillId="0" borderId="49" xfId="14" applyFont="1" applyFill="1" applyBorder="1" applyAlignment="1" applyProtection="1">
      <alignment horizontal="left" vertical="center" indent="1"/>
    </xf>
    <xf numFmtId="0" fontId="47" fillId="0" borderId="50" xfId="14" applyFont="1" applyFill="1" applyBorder="1" applyAlignment="1" applyProtection="1">
      <alignment horizontal="left" vertical="center" indent="1"/>
    </xf>
    <xf numFmtId="0" fontId="47" fillId="0" borderId="31" xfId="14" applyFont="1" applyFill="1" applyBorder="1" applyAlignment="1" applyProtection="1">
      <alignment horizontal="left" vertical="center" indent="1"/>
    </xf>
    <xf numFmtId="164" fontId="16" fillId="0" borderId="9" xfId="2" applyNumberFormat="1" applyFont="1" applyFill="1" applyBorder="1" applyAlignment="1" applyProtection="1">
      <alignment horizontal="right" vertical="center" wrapText="1" indent="1"/>
    </xf>
    <xf numFmtId="164" fontId="16" fillId="0" borderId="7" xfId="2" applyNumberFormat="1" applyFont="1" applyFill="1" applyBorder="1" applyAlignment="1" applyProtection="1">
      <alignment horizontal="right" vertical="center" wrapText="1" indent="1"/>
    </xf>
    <xf numFmtId="164" fontId="2" fillId="0" borderId="1" xfId="14" applyNumberFormat="1" applyFont="1" applyFill="1" applyBorder="1" applyProtection="1"/>
    <xf numFmtId="0" fontId="47" fillId="0" borderId="54" xfId="14" applyFont="1" applyFill="1" applyBorder="1" applyAlignment="1" applyProtection="1">
      <alignment horizontal="left" vertical="center" indent="1"/>
    </xf>
    <xf numFmtId="0" fontId="47" fillId="0" borderId="30" xfId="14" applyFont="1" applyFill="1" applyBorder="1" applyAlignment="1" applyProtection="1">
      <alignment horizontal="left" vertical="center" indent="1"/>
    </xf>
    <xf numFmtId="0" fontId="47" fillId="0" borderId="53" xfId="14" applyFont="1" applyFill="1" applyBorder="1" applyAlignment="1" applyProtection="1">
      <alignment horizontal="left" vertical="center" indent="1"/>
    </xf>
    <xf numFmtId="0" fontId="13" fillId="0" borderId="6" xfId="14" applyFont="1" applyFill="1" applyBorder="1" applyAlignment="1" applyProtection="1">
      <alignment horizontal="left" vertical="center" indent="1"/>
    </xf>
    <xf numFmtId="0" fontId="12" fillId="0" borderId="32" xfId="14" applyFont="1" applyFill="1" applyBorder="1" applyAlignment="1" applyProtection="1">
      <alignment horizontal="center" vertical="center" wrapText="1"/>
    </xf>
    <xf numFmtId="0" fontId="4" fillId="0" borderId="32" xfId="14" applyFont="1" applyFill="1" applyBorder="1" applyAlignment="1" applyProtection="1">
      <alignment horizontal="center" vertical="center"/>
    </xf>
    <xf numFmtId="0" fontId="4" fillId="0" borderId="31" xfId="14" applyFont="1" applyFill="1" applyBorder="1" applyAlignment="1" applyProtection="1">
      <alignment horizontal="center" vertical="center"/>
    </xf>
    <xf numFmtId="0" fontId="55" fillId="0" borderId="0" xfId="14" applyFont="1" applyFill="1" applyAlignment="1" applyProtection="1">
      <alignment horizontal="right"/>
      <protection locked="0"/>
    </xf>
    <xf numFmtId="0" fontId="7" fillId="0" borderId="0" xfId="14" applyFont="1" applyFill="1" applyAlignment="1" applyProtection="1">
      <alignment horizontal="center"/>
      <protection locked="0"/>
    </xf>
    <xf numFmtId="0" fontId="41" fillId="0" borderId="0" xfId="14" applyFont="1" applyFill="1" applyAlignment="1" applyProtection="1">
      <alignment horizontal="right"/>
    </xf>
    <xf numFmtId="0" fontId="10" fillId="0" borderId="0" xfId="2" applyFont="1" applyBorder="1" applyAlignment="1" applyProtection="1">
      <alignment wrapText="1"/>
    </xf>
    <xf numFmtId="164" fontId="12" fillId="0" borderId="0" xfId="1" applyNumberFormat="1" applyFont="1" applyFill="1" applyBorder="1" applyAlignment="1" applyProtection="1">
      <alignment horizontal="right" vertical="center" wrapText="1" indent="1"/>
    </xf>
  </cellXfs>
  <cellStyles count="15">
    <cellStyle name="Ezres 2" xfId="13"/>
    <cellStyle name="Hiperhivatkozás" xfId="3"/>
    <cellStyle name="Már látott hiperhivatkozás" xfId="4"/>
    <cellStyle name="Normál" xfId="0" builtinId="0"/>
    <cellStyle name="Normál 2" xfId="2"/>
    <cellStyle name="Normál 2 2" xfId="5"/>
    <cellStyle name="Normál 2 3" xfId="7"/>
    <cellStyle name="Normál 3" xfId="6"/>
    <cellStyle name="Normál 4" xfId="8"/>
    <cellStyle name="Normál 4 2" xfId="9"/>
    <cellStyle name="Normál 5" xfId="10"/>
    <cellStyle name="Normál 6" xfId="11"/>
    <cellStyle name="Normal_KTRSZJ" xfId="12"/>
    <cellStyle name="Normál_KVRENMUNKA" xfId="1"/>
    <cellStyle name="Normál_SEGEDLETEK" xfId="1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51"/>
  <sheetViews>
    <sheetView view="pageLayout" zoomScale="90" zoomScaleNormal="120" zoomScaleSheetLayoutView="100" zoomScalePageLayoutView="90" workbookViewId="0">
      <selection activeCell="D2" sqref="D2"/>
    </sheetView>
  </sheetViews>
  <sheetFormatPr defaultRowHeight="15.75"/>
  <cols>
    <col min="1" max="1" width="8.140625" style="3" customWidth="1"/>
    <col min="2" max="2" width="78.5703125" style="3" customWidth="1"/>
    <col min="3" max="3" width="18.5703125" style="2" customWidth="1"/>
    <col min="4" max="4" width="7.7109375" style="1" customWidth="1"/>
    <col min="5" max="16384" width="9.140625" style="1"/>
  </cols>
  <sheetData>
    <row r="1" spans="1:3">
      <c r="A1" s="293" t="s">
        <v>419</v>
      </c>
      <c r="B1" s="294"/>
      <c r="C1" s="294"/>
    </row>
    <row r="2" spans="1:3">
      <c r="A2" s="297" t="s">
        <v>483</v>
      </c>
      <c r="B2" s="297"/>
      <c r="C2" s="297"/>
    </row>
    <row r="3" spans="1:3" ht="15.95" customHeight="1" thickBot="1">
      <c r="A3" s="295" t="s">
        <v>242</v>
      </c>
      <c r="B3" s="295"/>
      <c r="C3" s="60" t="s">
        <v>382</v>
      </c>
    </row>
    <row r="4" spans="1:3" ht="38.1" customHeight="1" thickBot="1">
      <c r="A4" s="58" t="s">
        <v>115</v>
      </c>
      <c r="B4" s="233" t="s">
        <v>241</v>
      </c>
      <c r="C4" s="57" t="s">
        <v>113</v>
      </c>
    </row>
    <row r="5" spans="1:3" s="53" customFormat="1" ht="12" customHeight="1" thickBot="1">
      <c r="A5" s="80" t="s">
        <v>5</v>
      </c>
      <c r="B5" s="79" t="s">
        <v>4</v>
      </c>
      <c r="C5" s="78" t="s">
        <v>3</v>
      </c>
    </row>
    <row r="6" spans="1:3" s="15" customFormat="1" ht="12" customHeight="1" thickBot="1">
      <c r="A6" s="6" t="s">
        <v>112</v>
      </c>
      <c r="B6" s="73" t="s">
        <v>240</v>
      </c>
      <c r="C6" s="4">
        <f>SUM(C7:C12)</f>
        <v>59505299</v>
      </c>
    </row>
    <row r="7" spans="1:3" s="15" customFormat="1" ht="12" customHeight="1">
      <c r="A7" s="24" t="s">
        <v>110</v>
      </c>
      <c r="B7" s="70" t="s">
        <v>239</v>
      </c>
      <c r="C7" s="33">
        <v>20692780</v>
      </c>
    </row>
    <row r="8" spans="1:3" s="15" customFormat="1" ht="12" customHeight="1">
      <c r="A8" s="43" t="s">
        <v>108</v>
      </c>
      <c r="B8" s="68" t="s">
        <v>238</v>
      </c>
      <c r="C8" s="37">
        <v>20818717</v>
      </c>
    </row>
    <row r="9" spans="1:3" s="15" customFormat="1" ht="12" customHeight="1">
      <c r="A9" s="43" t="s">
        <v>106</v>
      </c>
      <c r="B9" s="68" t="s">
        <v>509</v>
      </c>
      <c r="C9" s="77">
        <v>16193802</v>
      </c>
    </row>
    <row r="10" spans="1:3" s="15" customFormat="1" ht="12" customHeight="1">
      <c r="A10" s="43" t="s">
        <v>104</v>
      </c>
      <c r="B10" s="68" t="s">
        <v>237</v>
      </c>
      <c r="C10" s="77">
        <v>1800000</v>
      </c>
    </row>
    <row r="11" spans="1:3" s="15" customFormat="1" ht="12" customHeight="1">
      <c r="A11" s="43" t="s">
        <v>236</v>
      </c>
      <c r="B11" s="68" t="s">
        <v>235</v>
      </c>
      <c r="C11" s="77"/>
    </row>
    <row r="12" spans="1:3" s="15" customFormat="1" ht="12" customHeight="1" thickBot="1">
      <c r="A12" s="32" t="s">
        <v>100</v>
      </c>
      <c r="B12" s="66" t="s">
        <v>234</v>
      </c>
      <c r="C12" s="37" t="s">
        <v>361</v>
      </c>
    </row>
    <row r="13" spans="1:3" s="15" customFormat="1" ht="12" customHeight="1" thickBot="1">
      <c r="A13" s="6" t="s">
        <v>1</v>
      </c>
      <c r="B13" s="64" t="s">
        <v>233</v>
      </c>
      <c r="C13" s="4">
        <f>SUM(C14:C18)</f>
        <v>23314952</v>
      </c>
    </row>
    <row r="14" spans="1:3" s="15" customFormat="1" ht="12" customHeight="1">
      <c r="A14" s="24" t="s">
        <v>81</v>
      </c>
      <c r="B14" s="70" t="s">
        <v>232</v>
      </c>
      <c r="C14" s="33"/>
    </row>
    <row r="15" spans="1:3" s="15" customFormat="1" ht="12" customHeight="1">
      <c r="A15" s="43" t="s">
        <v>79</v>
      </c>
      <c r="B15" s="68" t="s">
        <v>231</v>
      </c>
      <c r="C15" s="37"/>
    </row>
    <row r="16" spans="1:3" s="15" customFormat="1" ht="12" customHeight="1">
      <c r="A16" s="43" t="s">
        <v>77</v>
      </c>
      <c r="B16" s="68" t="s">
        <v>230</v>
      </c>
      <c r="C16" s="37"/>
    </row>
    <row r="17" spans="1:3" s="15" customFormat="1" ht="12" customHeight="1">
      <c r="A17" s="43" t="s">
        <v>75</v>
      </c>
      <c r="B17" s="68" t="s">
        <v>229</v>
      </c>
      <c r="C17" s="37"/>
    </row>
    <row r="18" spans="1:3" s="15" customFormat="1" ht="12" customHeight="1">
      <c r="A18" s="43" t="s">
        <v>73</v>
      </c>
      <c r="B18" s="68" t="s">
        <v>228</v>
      </c>
      <c r="C18" s="37">
        <v>23314952</v>
      </c>
    </row>
    <row r="19" spans="1:3" s="15" customFormat="1" ht="12" customHeight="1" thickBot="1">
      <c r="A19" s="32" t="s">
        <v>71</v>
      </c>
      <c r="B19" s="66" t="s">
        <v>227</v>
      </c>
      <c r="C19" s="30">
        <v>13508394</v>
      </c>
    </row>
    <row r="20" spans="1:3" s="15" customFormat="1" ht="12" customHeight="1" thickBot="1">
      <c r="A20" s="6" t="s">
        <v>57</v>
      </c>
      <c r="B20" s="73" t="s">
        <v>226</v>
      </c>
      <c r="C20" s="4"/>
    </row>
    <row r="21" spans="1:3" s="15" customFormat="1" ht="12" customHeight="1">
      <c r="A21" s="24" t="s">
        <v>55</v>
      </c>
      <c r="B21" s="70" t="s">
        <v>225</v>
      </c>
      <c r="C21" s="33"/>
    </row>
    <row r="22" spans="1:3" s="15" customFormat="1" ht="12" customHeight="1">
      <c r="A22" s="43" t="s">
        <v>53</v>
      </c>
      <c r="B22" s="68" t="s">
        <v>224</v>
      </c>
      <c r="C22" s="37"/>
    </row>
    <row r="23" spans="1:3" s="15" customFormat="1" ht="12" customHeight="1">
      <c r="A23" s="43" t="s">
        <v>223</v>
      </c>
      <c r="B23" s="68" t="s">
        <v>222</v>
      </c>
      <c r="C23" s="37"/>
    </row>
    <row r="24" spans="1:3" s="15" customFormat="1" ht="12" customHeight="1">
      <c r="A24" s="43" t="s">
        <v>221</v>
      </c>
      <c r="B24" s="68" t="s">
        <v>220</v>
      </c>
      <c r="C24" s="37"/>
    </row>
    <row r="25" spans="1:3" s="15" customFormat="1" ht="12" customHeight="1">
      <c r="A25" s="43" t="s">
        <v>219</v>
      </c>
      <c r="B25" s="68" t="s">
        <v>218</v>
      </c>
      <c r="C25" s="37"/>
    </row>
    <row r="26" spans="1:3" s="15" customFormat="1" ht="12" customHeight="1" thickBot="1">
      <c r="A26" s="32" t="s">
        <v>217</v>
      </c>
      <c r="B26" s="66" t="s">
        <v>216</v>
      </c>
      <c r="C26" s="30"/>
    </row>
    <row r="27" spans="1:3" s="15" customFormat="1" ht="12" customHeight="1" thickBot="1">
      <c r="A27" s="6" t="s">
        <v>215</v>
      </c>
      <c r="B27" s="73" t="s">
        <v>214</v>
      </c>
      <c r="C27" s="29">
        <f>SUM(C28,C31:C33)</f>
        <v>11000000</v>
      </c>
    </row>
    <row r="28" spans="1:3" s="15" customFormat="1" ht="12" customHeight="1">
      <c r="A28" s="24" t="s">
        <v>213</v>
      </c>
      <c r="B28" s="70" t="s">
        <v>212</v>
      </c>
      <c r="C28" s="76">
        <f>SUM(C29:C30)</f>
        <v>9300000</v>
      </c>
    </row>
    <row r="29" spans="1:3" s="15" customFormat="1" ht="12" customHeight="1">
      <c r="A29" s="43" t="s">
        <v>211</v>
      </c>
      <c r="B29" s="68" t="s">
        <v>210</v>
      </c>
      <c r="C29" s="37">
        <v>1000000</v>
      </c>
    </row>
    <row r="30" spans="1:3" s="15" customFormat="1" ht="12" customHeight="1">
      <c r="A30" s="43" t="s">
        <v>209</v>
      </c>
      <c r="B30" s="68" t="s">
        <v>208</v>
      </c>
      <c r="C30" s="37">
        <v>8300000</v>
      </c>
    </row>
    <row r="31" spans="1:3" s="15" customFormat="1" ht="12" customHeight="1">
      <c r="A31" s="43" t="s">
        <v>207</v>
      </c>
      <c r="B31" s="68" t="s">
        <v>206</v>
      </c>
      <c r="C31" s="37">
        <v>1600000</v>
      </c>
    </row>
    <row r="32" spans="1:3" s="15" customFormat="1" ht="12" customHeight="1">
      <c r="A32" s="43" t="s">
        <v>205</v>
      </c>
      <c r="B32" s="68" t="s">
        <v>204</v>
      </c>
      <c r="C32" s="37"/>
    </row>
    <row r="33" spans="1:3" s="15" customFormat="1" ht="12" customHeight="1" thickBot="1">
      <c r="A33" s="32" t="s">
        <v>203</v>
      </c>
      <c r="B33" s="66" t="s">
        <v>202</v>
      </c>
      <c r="C33" s="30">
        <v>100000</v>
      </c>
    </row>
    <row r="34" spans="1:3" s="15" customFormat="1" ht="12" customHeight="1" thickBot="1">
      <c r="A34" s="6" t="s">
        <v>49</v>
      </c>
      <c r="B34" s="73" t="s">
        <v>201</v>
      </c>
      <c r="C34" s="4">
        <f>SUM(C35:C44)</f>
        <v>10043695</v>
      </c>
    </row>
    <row r="35" spans="1:3" s="15" customFormat="1" ht="12" customHeight="1">
      <c r="A35" s="24" t="s">
        <v>47</v>
      </c>
      <c r="B35" s="70" t="s">
        <v>200</v>
      </c>
      <c r="C35" s="33"/>
    </row>
    <row r="36" spans="1:3" s="15" customFormat="1" ht="12" customHeight="1">
      <c r="A36" s="43" t="s">
        <v>45</v>
      </c>
      <c r="B36" s="68" t="s">
        <v>199</v>
      </c>
      <c r="C36" s="37">
        <v>1807000</v>
      </c>
    </row>
    <row r="37" spans="1:3" s="15" customFormat="1" ht="12" customHeight="1">
      <c r="A37" s="43" t="s">
        <v>43</v>
      </c>
      <c r="B37" s="68" t="s">
        <v>198</v>
      </c>
      <c r="C37" s="37">
        <v>327750</v>
      </c>
    </row>
    <row r="38" spans="1:3" s="15" customFormat="1" ht="12" customHeight="1">
      <c r="A38" s="43" t="s">
        <v>197</v>
      </c>
      <c r="B38" s="68" t="s">
        <v>196</v>
      </c>
      <c r="C38" s="37">
        <v>5773845</v>
      </c>
    </row>
    <row r="39" spans="1:3" s="15" customFormat="1" ht="12" customHeight="1">
      <c r="A39" s="43" t="s">
        <v>195</v>
      </c>
      <c r="B39" s="68" t="s">
        <v>194</v>
      </c>
      <c r="C39" s="37"/>
    </row>
    <row r="40" spans="1:3" s="15" customFormat="1" ht="12" customHeight="1">
      <c r="A40" s="43" t="s">
        <v>193</v>
      </c>
      <c r="B40" s="68" t="s">
        <v>192</v>
      </c>
      <c r="C40" s="37">
        <v>2135000</v>
      </c>
    </row>
    <row r="41" spans="1:3" s="15" customFormat="1" ht="12" customHeight="1">
      <c r="A41" s="43" t="s">
        <v>191</v>
      </c>
      <c r="B41" s="68" t="s">
        <v>190</v>
      </c>
      <c r="C41" s="37"/>
    </row>
    <row r="42" spans="1:3" s="15" customFormat="1" ht="12" customHeight="1">
      <c r="A42" s="43" t="s">
        <v>189</v>
      </c>
      <c r="B42" s="68" t="s">
        <v>188</v>
      </c>
      <c r="C42" s="37">
        <v>100</v>
      </c>
    </row>
    <row r="43" spans="1:3" s="15" customFormat="1" ht="12" customHeight="1">
      <c r="A43" s="43" t="s">
        <v>187</v>
      </c>
      <c r="B43" s="68" t="s">
        <v>186</v>
      </c>
      <c r="C43" s="65"/>
    </row>
    <row r="44" spans="1:3" s="15" customFormat="1" ht="12" customHeight="1" thickBot="1">
      <c r="A44" s="32" t="s">
        <v>185</v>
      </c>
      <c r="B44" s="66" t="s">
        <v>184</v>
      </c>
      <c r="C44" s="74"/>
    </row>
    <row r="45" spans="1:3" s="15" customFormat="1" ht="12" customHeight="1" thickBot="1">
      <c r="A45" s="6" t="s">
        <v>41</v>
      </c>
      <c r="B45" s="73" t="s">
        <v>183</v>
      </c>
      <c r="C45" s="4">
        <f>SUM(C46:C50)</f>
        <v>0</v>
      </c>
    </row>
    <row r="46" spans="1:3" s="15" customFormat="1" ht="12" customHeight="1">
      <c r="A46" s="24" t="s">
        <v>39</v>
      </c>
      <c r="B46" s="70" t="s">
        <v>182</v>
      </c>
      <c r="C46" s="75"/>
    </row>
    <row r="47" spans="1:3" s="15" customFormat="1" ht="12" customHeight="1">
      <c r="A47" s="43" t="s">
        <v>37</v>
      </c>
      <c r="B47" s="68" t="s">
        <v>181</v>
      </c>
      <c r="C47" s="65"/>
    </row>
    <row r="48" spans="1:3" s="15" customFormat="1" ht="12" customHeight="1">
      <c r="A48" s="43" t="s">
        <v>35</v>
      </c>
      <c r="B48" s="68" t="s">
        <v>180</v>
      </c>
      <c r="C48" s="65"/>
    </row>
    <row r="49" spans="1:3" s="15" customFormat="1" ht="12" customHeight="1">
      <c r="A49" s="43" t="s">
        <v>33</v>
      </c>
      <c r="B49" s="68" t="s">
        <v>179</v>
      </c>
      <c r="C49" s="65"/>
    </row>
    <row r="50" spans="1:3" s="15" customFormat="1" ht="12" customHeight="1" thickBot="1">
      <c r="A50" s="32" t="s">
        <v>178</v>
      </c>
      <c r="B50" s="66" t="s">
        <v>177</v>
      </c>
      <c r="C50" s="74"/>
    </row>
    <row r="51" spans="1:3" s="15" customFormat="1" ht="12" customHeight="1" thickBot="1">
      <c r="A51" s="6" t="s">
        <v>176</v>
      </c>
      <c r="B51" s="73" t="s">
        <v>175</v>
      </c>
      <c r="C51" s="4"/>
    </row>
    <row r="52" spans="1:3" s="15" customFormat="1" ht="12" customHeight="1">
      <c r="A52" s="24" t="s">
        <v>29</v>
      </c>
      <c r="B52" s="70" t="s">
        <v>174</v>
      </c>
      <c r="C52" s="33"/>
    </row>
    <row r="53" spans="1:3" s="15" customFormat="1" ht="12" customHeight="1">
      <c r="A53" s="43" t="s">
        <v>27</v>
      </c>
      <c r="B53" s="68" t="s">
        <v>173</v>
      </c>
      <c r="C53" s="37"/>
    </row>
    <row r="54" spans="1:3" s="15" customFormat="1" ht="12" customHeight="1">
      <c r="A54" s="43" t="s">
        <v>25</v>
      </c>
      <c r="B54" s="68" t="s">
        <v>172</v>
      </c>
      <c r="C54" s="37"/>
    </row>
    <row r="55" spans="1:3" s="15" customFormat="1" ht="12" customHeight="1" thickBot="1">
      <c r="A55" s="32" t="s">
        <v>23</v>
      </c>
      <c r="B55" s="66" t="s">
        <v>171</v>
      </c>
      <c r="C55" s="30"/>
    </row>
    <row r="56" spans="1:3" s="15" customFormat="1" ht="12" customHeight="1" thickBot="1">
      <c r="A56" s="6" t="s">
        <v>21</v>
      </c>
      <c r="B56" s="64" t="s">
        <v>170</v>
      </c>
      <c r="C56" s="4"/>
    </row>
    <row r="57" spans="1:3" s="15" customFormat="1" ht="12" customHeight="1">
      <c r="A57" s="24" t="s">
        <v>19</v>
      </c>
      <c r="B57" s="70" t="s">
        <v>169</v>
      </c>
      <c r="C57" s="65"/>
    </row>
    <row r="58" spans="1:3" s="15" customFormat="1" ht="12" customHeight="1">
      <c r="A58" s="43" t="s">
        <v>17</v>
      </c>
      <c r="B58" s="68" t="s">
        <v>168</v>
      </c>
      <c r="C58" s="65"/>
    </row>
    <row r="59" spans="1:3" s="15" customFormat="1" ht="12" customHeight="1">
      <c r="A59" s="43" t="s">
        <v>15</v>
      </c>
      <c r="B59" s="68" t="s">
        <v>167</v>
      </c>
      <c r="C59" s="65"/>
    </row>
    <row r="60" spans="1:3" s="15" customFormat="1" ht="12" customHeight="1" thickBot="1">
      <c r="A60" s="32" t="s">
        <v>13</v>
      </c>
      <c r="B60" s="66" t="s">
        <v>166</v>
      </c>
      <c r="C60" s="65"/>
    </row>
    <row r="61" spans="1:3" s="15" customFormat="1" ht="12" customHeight="1" thickBot="1">
      <c r="A61" s="6" t="s">
        <v>11</v>
      </c>
      <c r="B61" s="73" t="s">
        <v>165</v>
      </c>
      <c r="C61" s="29">
        <f>SUM(C6,C13,C20,C27,C34,C45,C51,C56)</f>
        <v>103863946</v>
      </c>
    </row>
    <row r="62" spans="1:3" s="15" customFormat="1" ht="12" customHeight="1" thickBot="1">
      <c r="A62" s="62" t="s">
        <v>164</v>
      </c>
      <c r="B62" s="64" t="s">
        <v>163</v>
      </c>
      <c r="C62" s="4"/>
    </row>
    <row r="63" spans="1:3" s="15" customFormat="1" ht="12" customHeight="1">
      <c r="A63" s="24" t="s">
        <v>162</v>
      </c>
      <c r="B63" s="70" t="s">
        <v>161</v>
      </c>
      <c r="C63" s="65"/>
    </row>
    <row r="64" spans="1:3" s="15" customFormat="1" ht="12" customHeight="1">
      <c r="A64" s="43" t="s">
        <v>160</v>
      </c>
      <c r="B64" s="68" t="s">
        <v>159</v>
      </c>
      <c r="C64" s="65"/>
    </row>
    <row r="65" spans="1:3" s="15" customFormat="1" ht="12" customHeight="1" thickBot="1">
      <c r="A65" s="32" t="s">
        <v>158</v>
      </c>
      <c r="B65" s="72" t="s">
        <v>157</v>
      </c>
      <c r="C65" s="65"/>
    </row>
    <row r="66" spans="1:3" s="15" customFormat="1" ht="12" customHeight="1" thickBot="1">
      <c r="A66" s="62" t="s">
        <v>156</v>
      </c>
      <c r="B66" s="64" t="s">
        <v>155</v>
      </c>
      <c r="C66" s="4"/>
    </row>
    <row r="67" spans="1:3" s="15" customFormat="1" ht="12" customHeight="1">
      <c r="A67" s="24" t="s">
        <v>154</v>
      </c>
      <c r="B67" s="70" t="s">
        <v>153</v>
      </c>
      <c r="C67" s="65"/>
    </row>
    <row r="68" spans="1:3" s="15" customFormat="1" ht="12" customHeight="1">
      <c r="A68" s="43" t="s">
        <v>152</v>
      </c>
      <c r="B68" s="68" t="s">
        <v>151</v>
      </c>
      <c r="C68" s="65"/>
    </row>
    <row r="69" spans="1:3" s="15" customFormat="1" ht="12" customHeight="1">
      <c r="A69" s="43" t="s">
        <v>150</v>
      </c>
      <c r="B69" s="68" t="s">
        <v>149</v>
      </c>
      <c r="C69" s="65"/>
    </row>
    <row r="70" spans="1:3" s="15" customFormat="1" ht="12" customHeight="1" thickBot="1">
      <c r="A70" s="32" t="s">
        <v>148</v>
      </c>
      <c r="B70" s="66" t="s">
        <v>147</v>
      </c>
      <c r="C70" s="65"/>
    </row>
    <row r="71" spans="1:3" s="15" customFormat="1" ht="12" customHeight="1" thickBot="1">
      <c r="A71" s="62" t="s">
        <v>146</v>
      </c>
      <c r="B71" s="64" t="s">
        <v>145</v>
      </c>
      <c r="C71" s="4">
        <f>SUM(C72:C73)</f>
        <v>86935514</v>
      </c>
    </row>
    <row r="72" spans="1:3" s="15" customFormat="1" ht="12" customHeight="1">
      <c r="A72" s="24" t="s">
        <v>144</v>
      </c>
      <c r="B72" s="70" t="s">
        <v>143</v>
      </c>
      <c r="C72" s="65">
        <v>86935514</v>
      </c>
    </row>
    <row r="73" spans="1:3" s="15" customFormat="1" ht="12" customHeight="1" thickBot="1">
      <c r="A73" s="32" t="s">
        <v>142</v>
      </c>
      <c r="B73" s="66" t="s">
        <v>141</v>
      </c>
      <c r="C73" s="65"/>
    </row>
    <row r="74" spans="1:3" s="15" customFormat="1" ht="12" customHeight="1" thickBot="1">
      <c r="A74" s="62" t="s">
        <v>140</v>
      </c>
      <c r="B74" s="64" t="s">
        <v>139</v>
      </c>
      <c r="C74" s="4">
        <f>SUM(C75:C77)</f>
        <v>2101763</v>
      </c>
    </row>
    <row r="75" spans="1:3" s="15" customFormat="1" ht="12" customHeight="1">
      <c r="A75" s="24" t="s">
        <v>138</v>
      </c>
      <c r="B75" s="70" t="s">
        <v>137</v>
      </c>
      <c r="C75" s="65">
        <v>2101763</v>
      </c>
    </row>
    <row r="76" spans="1:3" s="15" customFormat="1" ht="12" customHeight="1">
      <c r="A76" s="43" t="s">
        <v>136</v>
      </c>
      <c r="B76" s="68" t="s">
        <v>135</v>
      </c>
      <c r="C76" s="65"/>
    </row>
    <row r="77" spans="1:3" s="15" customFormat="1" ht="12" customHeight="1" thickBot="1">
      <c r="A77" s="32" t="s">
        <v>134</v>
      </c>
      <c r="B77" s="66" t="s">
        <v>133</v>
      </c>
      <c r="C77" s="65"/>
    </row>
    <row r="78" spans="1:3" s="15" customFormat="1" ht="12" customHeight="1" thickBot="1">
      <c r="A78" s="62" t="s">
        <v>132</v>
      </c>
      <c r="B78" s="64" t="s">
        <v>131</v>
      </c>
      <c r="C78" s="4"/>
    </row>
    <row r="79" spans="1:3" s="15" customFormat="1" ht="12" customHeight="1">
      <c r="A79" s="71" t="s">
        <v>130</v>
      </c>
      <c r="B79" s="70" t="s">
        <v>129</v>
      </c>
      <c r="C79" s="65"/>
    </row>
    <row r="80" spans="1:3" s="15" customFormat="1" ht="12" customHeight="1">
      <c r="A80" s="69" t="s">
        <v>128</v>
      </c>
      <c r="B80" s="68" t="s">
        <v>127</v>
      </c>
      <c r="C80" s="65"/>
    </row>
    <row r="81" spans="1:3" s="15" customFormat="1" ht="12" customHeight="1">
      <c r="A81" s="69" t="s">
        <v>126</v>
      </c>
      <c r="B81" s="68" t="s">
        <v>125</v>
      </c>
      <c r="C81" s="65"/>
    </row>
    <row r="82" spans="1:3" s="15" customFormat="1" ht="12" customHeight="1" thickBot="1">
      <c r="A82" s="67" t="s">
        <v>124</v>
      </c>
      <c r="B82" s="66" t="s">
        <v>123</v>
      </c>
      <c r="C82" s="65"/>
    </row>
    <row r="83" spans="1:3" s="15" customFormat="1" ht="13.5" customHeight="1" thickBot="1">
      <c r="A83" s="62" t="s">
        <v>122</v>
      </c>
      <c r="B83" s="64" t="s">
        <v>121</v>
      </c>
      <c r="C83" s="63"/>
    </row>
    <row r="84" spans="1:3" s="15" customFormat="1" ht="15.75" customHeight="1" thickBot="1">
      <c r="A84" s="62" t="s">
        <v>120</v>
      </c>
      <c r="B84" s="61" t="s">
        <v>119</v>
      </c>
      <c r="C84" s="29">
        <f>SUM(C62,C66,C71,C74,C78,C83)</f>
        <v>89037277</v>
      </c>
    </row>
    <row r="85" spans="1:3" s="15" customFormat="1" ht="16.5" customHeight="1" thickBot="1">
      <c r="A85" s="62" t="s">
        <v>118</v>
      </c>
      <c r="B85" s="61" t="s">
        <v>117</v>
      </c>
      <c r="C85" s="29">
        <f>SUM(C61,C84)</f>
        <v>192901223</v>
      </c>
    </row>
    <row r="86" spans="1:3" s="15" customFormat="1" ht="16.5" customHeight="1">
      <c r="A86" s="353"/>
      <c r="B86" s="353"/>
      <c r="C86" s="354"/>
    </row>
    <row r="87" spans="1:3" s="59" customFormat="1" ht="16.5" customHeight="1" thickBot="1">
      <c r="A87" s="295" t="s">
        <v>116</v>
      </c>
      <c r="B87" s="295"/>
      <c r="C87" s="60" t="s">
        <v>382</v>
      </c>
    </row>
    <row r="88" spans="1:3" ht="38.1" customHeight="1" thickBot="1">
      <c r="A88" s="58" t="s">
        <v>115</v>
      </c>
      <c r="B88" s="233" t="s">
        <v>114</v>
      </c>
      <c r="C88" s="57" t="s">
        <v>113</v>
      </c>
    </row>
    <row r="89" spans="1:3" s="53" customFormat="1" ht="12" customHeight="1" thickBot="1">
      <c r="A89" s="56" t="s">
        <v>5</v>
      </c>
      <c r="B89" s="55" t="s">
        <v>4</v>
      </c>
      <c r="C89" s="54" t="s">
        <v>3</v>
      </c>
    </row>
    <row r="90" spans="1:3" ht="12" customHeight="1" thickBot="1">
      <c r="A90" s="52" t="s">
        <v>112</v>
      </c>
      <c r="B90" s="51" t="s">
        <v>111</v>
      </c>
      <c r="C90" s="50">
        <f>SUM(C91:C95)</f>
        <v>107716075</v>
      </c>
    </row>
    <row r="91" spans="1:3" ht="12" customHeight="1">
      <c r="A91" s="49" t="s">
        <v>110</v>
      </c>
      <c r="B91" s="48" t="s">
        <v>109</v>
      </c>
      <c r="C91" s="47">
        <v>25009920</v>
      </c>
    </row>
    <row r="92" spans="1:3" ht="12" customHeight="1">
      <c r="A92" s="43" t="s">
        <v>108</v>
      </c>
      <c r="B92" s="38" t="s">
        <v>107</v>
      </c>
      <c r="C92" s="37">
        <v>4081621</v>
      </c>
    </row>
    <row r="93" spans="1:3" ht="12" customHeight="1">
      <c r="A93" s="43" t="s">
        <v>106</v>
      </c>
      <c r="B93" s="38" t="s">
        <v>105</v>
      </c>
      <c r="C93" s="30">
        <v>41494044</v>
      </c>
    </row>
    <row r="94" spans="1:3" ht="12" customHeight="1">
      <c r="A94" s="43" t="s">
        <v>104</v>
      </c>
      <c r="B94" s="46" t="s">
        <v>103</v>
      </c>
      <c r="C94" s="30">
        <v>4530040</v>
      </c>
    </row>
    <row r="95" spans="1:3" ht="12" customHeight="1">
      <c r="A95" s="43" t="s">
        <v>102</v>
      </c>
      <c r="B95" s="45" t="s">
        <v>478</v>
      </c>
      <c r="C95" s="30">
        <f>SUM(C96:C105)</f>
        <v>32600450</v>
      </c>
    </row>
    <row r="96" spans="1:3" ht="12" customHeight="1">
      <c r="A96" s="43" t="s">
        <v>100</v>
      </c>
      <c r="B96" s="38" t="s">
        <v>99</v>
      </c>
      <c r="C96" s="30"/>
    </row>
    <row r="97" spans="1:3" ht="12" customHeight="1">
      <c r="A97" s="43" t="s">
        <v>98</v>
      </c>
      <c r="B97" s="44" t="s">
        <v>97</v>
      </c>
      <c r="C97" s="30"/>
    </row>
    <row r="98" spans="1:3" ht="12" customHeight="1">
      <c r="A98" s="43" t="s">
        <v>96</v>
      </c>
      <c r="B98" s="35" t="s">
        <v>95</v>
      </c>
      <c r="C98" s="30"/>
    </row>
    <row r="99" spans="1:3" ht="12" customHeight="1">
      <c r="A99" s="43" t="s">
        <v>94</v>
      </c>
      <c r="B99" s="35" t="s">
        <v>68</v>
      </c>
      <c r="C99" s="30"/>
    </row>
    <row r="100" spans="1:3" ht="12" customHeight="1">
      <c r="A100" s="43" t="s">
        <v>93</v>
      </c>
      <c r="B100" s="44" t="s">
        <v>92</v>
      </c>
      <c r="C100" s="30">
        <v>31741825</v>
      </c>
    </row>
    <row r="101" spans="1:3" ht="12" customHeight="1">
      <c r="A101" s="43" t="s">
        <v>91</v>
      </c>
      <c r="B101" s="44" t="s">
        <v>90</v>
      </c>
      <c r="C101" s="30"/>
    </row>
    <row r="102" spans="1:3" ht="12" customHeight="1">
      <c r="A102" s="43" t="s">
        <v>89</v>
      </c>
      <c r="B102" s="35" t="s">
        <v>62</v>
      </c>
      <c r="C102" s="30"/>
    </row>
    <row r="103" spans="1:3" ht="12" customHeight="1">
      <c r="A103" s="27" t="s">
        <v>88</v>
      </c>
      <c r="B103" s="42" t="s">
        <v>87</v>
      </c>
      <c r="C103" s="30"/>
    </row>
    <row r="104" spans="1:3" ht="12" customHeight="1">
      <c r="A104" s="43" t="s">
        <v>86</v>
      </c>
      <c r="B104" s="42" t="s">
        <v>85</v>
      </c>
      <c r="C104" s="30"/>
    </row>
    <row r="105" spans="1:3" ht="12" customHeight="1" thickBot="1">
      <c r="A105" s="41" t="s">
        <v>84</v>
      </c>
      <c r="B105" s="40" t="s">
        <v>83</v>
      </c>
      <c r="C105" s="39">
        <v>858625</v>
      </c>
    </row>
    <row r="106" spans="1:3" ht="12" customHeight="1" thickBot="1">
      <c r="A106" s="6" t="s">
        <v>1</v>
      </c>
      <c r="B106" s="5" t="s">
        <v>82</v>
      </c>
      <c r="C106" s="4">
        <f>SUM(C107,C109,C111)</f>
        <v>66541100</v>
      </c>
    </row>
    <row r="107" spans="1:3" ht="12" customHeight="1">
      <c r="A107" s="24" t="s">
        <v>81</v>
      </c>
      <c r="B107" s="38" t="s">
        <v>80</v>
      </c>
      <c r="C107" s="33">
        <v>14325600</v>
      </c>
    </row>
    <row r="108" spans="1:3" ht="12" customHeight="1">
      <c r="A108" s="24" t="s">
        <v>79</v>
      </c>
      <c r="B108" s="31" t="s">
        <v>78</v>
      </c>
      <c r="C108" s="33"/>
    </row>
    <row r="109" spans="1:3" ht="12" customHeight="1">
      <c r="A109" s="24" t="s">
        <v>77</v>
      </c>
      <c r="B109" s="31" t="s">
        <v>76</v>
      </c>
      <c r="C109" s="37">
        <v>52115500</v>
      </c>
    </row>
    <row r="110" spans="1:3" ht="12" customHeight="1">
      <c r="A110" s="24" t="s">
        <v>75</v>
      </c>
      <c r="B110" s="31" t="s">
        <v>74</v>
      </c>
      <c r="C110" s="22"/>
    </row>
    <row r="111" spans="1:3" ht="12" customHeight="1">
      <c r="A111" s="24" t="s">
        <v>73</v>
      </c>
      <c r="B111" s="36" t="s">
        <v>510</v>
      </c>
      <c r="C111" s="22">
        <f>SUM(C113:C119)</f>
        <v>100000</v>
      </c>
    </row>
    <row r="112" spans="1:3" ht="12" hidden="1" customHeight="1">
      <c r="A112" s="24" t="s">
        <v>71</v>
      </c>
      <c r="B112" s="36"/>
      <c r="C112" s="22"/>
    </row>
    <row r="113" spans="1:3" ht="12" customHeight="1">
      <c r="A113" s="24" t="s">
        <v>71</v>
      </c>
      <c r="B113" s="35" t="s">
        <v>70</v>
      </c>
      <c r="C113" s="22"/>
    </row>
    <row r="114" spans="1:3">
      <c r="A114" s="24" t="s">
        <v>69</v>
      </c>
      <c r="B114" s="35" t="s">
        <v>68</v>
      </c>
      <c r="C114" s="22"/>
    </row>
    <row r="115" spans="1:3" ht="12" customHeight="1">
      <c r="A115" s="24" t="s">
        <v>67</v>
      </c>
      <c r="B115" s="35" t="s">
        <v>66</v>
      </c>
      <c r="C115" s="22"/>
    </row>
    <row r="116" spans="1:3" ht="12" customHeight="1">
      <c r="A116" s="24" t="s">
        <v>65</v>
      </c>
      <c r="B116" s="35" t="s">
        <v>64</v>
      </c>
      <c r="C116" s="22"/>
    </row>
    <row r="117" spans="1:3" ht="12" customHeight="1">
      <c r="A117" s="24" t="s">
        <v>63</v>
      </c>
      <c r="B117" s="35" t="s">
        <v>62</v>
      </c>
      <c r="C117" s="22"/>
    </row>
    <row r="118" spans="1:3" ht="12" customHeight="1">
      <c r="A118" s="24" t="s">
        <v>61</v>
      </c>
      <c r="B118" s="35" t="s">
        <v>60</v>
      </c>
      <c r="C118" s="22"/>
    </row>
    <row r="119" spans="1:3" ht="16.5" thickBot="1">
      <c r="A119" s="27" t="s">
        <v>59</v>
      </c>
      <c r="B119" s="35" t="s">
        <v>58</v>
      </c>
      <c r="C119" s="34">
        <v>100000</v>
      </c>
    </row>
    <row r="120" spans="1:3" ht="12" customHeight="1" thickBot="1">
      <c r="A120" s="6" t="s">
        <v>57</v>
      </c>
      <c r="B120" s="21" t="s">
        <v>56</v>
      </c>
      <c r="C120" s="4">
        <f>SUM(C121:C122)</f>
        <v>16542285</v>
      </c>
    </row>
    <row r="121" spans="1:3" ht="12" customHeight="1">
      <c r="A121" s="24" t="s">
        <v>55</v>
      </c>
      <c r="B121" s="23" t="s">
        <v>54</v>
      </c>
      <c r="C121" s="33">
        <v>16542285</v>
      </c>
    </row>
    <row r="122" spans="1:3" ht="12" customHeight="1" thickBot="1">
      <c r="A122" s="32" t="s">
        <v>53</v>
      </c>
      <c r="B122" s="31" t="s">
        <v>52</v>
      </c>
      <c r="C122" s="30"/>
    </row>
    <row r="123" spans="1:3" ht="12" customHeight="1" thickBot="1">
      <c r="A123" s="6" t="s">
        <v>51</v>
      </c>
      <c r="B123" s="21" t="s">
        <v>50</v>
      </c>
      <c r="C123" s="4">
        <f>SUM(C90,C106,C120)</f>
        <v>190799460</v>
      </c>
    </row>
    <row r="124" spans="1:3" ht="12" customHeight="1" thickBot="1">
      <c r="A124" s="6" t="s">
        <v>49</v>
      </c>
      <c r="B124" s="21" t="s">
        <v>48</v>
      </c>
      <c r="C124" s="4"/>
    </row>
    <row r="125" spans="1:3" ht="12" customHeight="1">
      <c r="A125" s="24" t="s">
        <v>47</v>
      </c>
      <c r="B125" s="23" t="s">
        <v>46</v>
      </c>
      <c r="C125" s="22"/>
    </row>
    <row r="126" spans="1:3" ht="12" customHeight="1">
      <c r="A126" s="24" t="s">
        <v>45</v>
      </c>
      <c r="B126" s="23" t="s">
        <v>44</v>
      </c>
      <c r="C126" s="22"/>
    </row>
    <row r="127" spans="1:3" ht="12" customHeight="1" thickBot="1">
      <c r="A127" s="27" t="s">
        <v>43</v>
      </c>
      <c r="B127" s="26" t="s">
        <v>42</v>
      </c>
      <c r="C127" s="22"/>
    </row>
    <row r="128" spans="1:3" ht="12" customHeight="1" thickBot="1">
      <c r="A128" s="6" t="s">
        <v>41</v>
      </c>
      <c r="B128" s="21" t="s">
        <v>40</v>
      </c>
      <c r="C128" s="4"/>
    </row>
    <row r="129" spans="1:9" ht="12" customHeight="1">
      <c r="A129" s="24" t="s">
        <v>39</v>
      </c>
      <c r="B129" s="23" t="s">
        <v>38</v>
      </c>
      <c r="C129" s="22"/>
    </row>
    <row r="130" spans="1:9" ht="12" customHeight="1">
      <c r="A130" s="24" t="s">
        <v>37</v>
      </c>
      <c r="B130" s="23" t="s">
        <v>36</v>
      </c>
      <c r="C130" s="22"/>
    </row>
    <row r="131" spans="1:9" ht="12" customHeight="1">
      <c r="A131" s="24" t="s">
        <v>35</v>
      </c>
      <c r="B131" s="23" t="s">
        <v>34</v>
      </c>
      <c r="C131" s="22"/>
    </row>
    <row r="132" spans="1:9" ht="12" customHeight="1" thickBot="1">
      <c r="A132" s="27" t="s">
        <v>33</v>
      </c>
      <c r="B132" s="26" t="s">
        <v>32</v>
      </c>
      <c r="C132" s="22"/>
    </row>
    <row r="133" spans="1:9" ht="12" customHeight="1" thickBot="1">
      <c r="A133" s="6" t="s">
        <v>31</v>
      </c>
      <c r="B133" s="21" t="s">
        <v>30</v>
      </c>
      <c r="C133" s="29">
        <f>SUM(C134:C137)</f>
        <v>2101763</v>
      </c>
    </row>
    <row r="134" spans="1:9" ht="12" customHeight="1">
      <c r="A134" s="24" t="s">
        <v>29</v>
      </c>
      <c r="B134" s="23" t="s">
        <v>28</v>
      </c>
      <c r="C134" s="22"/>
    </row>
    <row r="135" spans="1:9" ht="12" customHeight="1">
      <c r="A135" s="24" t="s">
        <v>27</v>
      </c>
      <c r="B135" s="23" t="s">
        <v>26</v>
      </c>
      <c r="C135" s="28">
        <v>2101763</v>
      </c>
    </row>
    <row r="136" spans="1:9" ht="12" customHeight="1">
      <c r="A136" s="24" t="s">
        <v>25</v>
      </c>
      <c r="B136" s="23" t="s">
        <v>24</v>
      </c>
      <c r="C136" s="22"/>
    </row>
    <row r="137" spans="1:9" ht="12" customHeight="1" thickBot="1">
      <c r="A137" s="27" t="s">
        <v>23</v>
      </c>
      <c r="B137" s="26" t="s">
        <v>22</v>
      </c>
      <c r="C137" s="22"/>
    </row>
    <row r="138" spans="1:9" ht="12" customHeight="1" thickBot="1">
      <c r="A138" s="6" t="s">
        <v>21</v>
      </c>
      <c r="B138" s="21" t="s">
        <v>20</v>
      </c>
      <c r="C138" s="25"/>
    </row>
    <row r="139" spans="1:9" ht="12" customHeight="1">
      <c r="A139" s="24" t="s">
        <v>19</v>
      </c>
      <c r="B139" s="23" t="s">
        <v>18</v>
      </c>
      <c r="C139" s="22"/>
    </row>
    <row r="140" spans="1:9" ht="12" customHeight="1">
      <c r="A140" s="24" t="s">
        <v>17</v>
      </c>
      <c r="B140" s="23" t="s">
        <v>16</v>
      </c>
      <c r="C140" s="22"/>
    </row>
    <row r="141" spans="1:9" ht="12" customHeight="1">
      <c r="A141" s="24" t="s">
        <v>15</v>
      </c>
      <c r="B141" s="23" t="s">
        <v>14</v>
      </c>
      <c r="C141" s="22"/>
    </row>
    <row r="142" spans="1:9" ht="12" customHeight="1" thickBot="1">
      <c r="A142" s="24" t="s">
        <v>13</v>
      </c>
      <c r="B142" s="23" t="s">
        <v>12</v>
      </c>
      <c r="C142" s="22"/>
    </row>
    <row r="143" spans="1:9" ht="15" customHeight="1" thickBot="1">
      <c r="A143" s="6" t="s">
        <v>11</v>
      </c>
      <c r="B143" s="21" t="s">
        <v>10</v>
      </c>
      <c r="C143" s="16">
        <f>SUM(C124,C128,C133,C138)</f>
        <v>2101763</v>
      </c>
      <c r="F143" s="20"/>
      <c r="G143" s="19"/>
      <c r="H143" s="19"/>
      <c r="I143" s="19"/>
    </row>
    <row r="144" spans="1:9" s="15" customFormat="1" ht="12.95" customHeight="1" thickBot="1">
      <c r="A144" s="18" t="s">
        <v>9</v>
      </c>
      <c r="B144" s="17" t="s">
        <v>8</v>
      </c>
      <c r="C144" s="16">
        <f>SUM(C123,C143)</f>
        <v>192901223</v>
      </c>
    </row>
    <row r="145" spans="1:4" ht="7.5" customHeight="1"/>
    <row r="146" spans="1:4">
      <c r="A146" s="296"/>
      <c r="B146" s="296"/>
      <c r="C146" s="296"/>
    </row>
    <row r="147" spans="1:4" ht="15" customHeight="1" thickBot="1">
      <c r="A147" s="292" t="s">
        <v>6</v>
      </c>
      <c r="B147" s="292"/>
      <c r="C147" s="14" t="s">
        <v>382</v>
      </c>
    </row>
    <row r="148" spans="1:4" ht="24.75" thickBot="1">
      <c r="A148" s="58" t="s">
        <v>115</v>
      </c>
      <c r="B148" s="13" t="s">
        <v>7</v>
      </c>
      <c r="C148" s="234"/>
    </row>
    <row r="149" spans="1:4" s="11" customFormat="1" ht="15" customHeight="1">
      <c r="A149" s="13" t="s">
        <v>5</v>
      </c>
      <c r="B149" s="13" t="s">
        <v>4</v>
      </c>
      <c r="C149" s="12" t="s">
        <v>3</v>
      </c>
    </row>
    <row r="150" spans="1:4" ht="13.5" customHeight="1" thickBot="1">
      <c r="A150" s="10">
        <v>1</v>
      </c>
      <c r="B150" s="9" t="s">
        <v>2</v>
      </c>
      <c r="C150" s="8">
        <f>+C61-C123</f>
        <v>-86935514</v>
      </c>
      <c r="D150" s="7"/>
    </row>
    <row r="151" spans="1:4" ht="15.75" customHeight="1" thickBot="1">
      <c r="A151" s="6" t="s">
        <v>1</v>
      </c>
      <c r="B151" s="5" t="s">
        <v>0</v>
      </c>
      <c r="C151" s="4">
        <f>+C84-C143</f>
        <v>86935514</v>
      </c>
    </row>
  </sheetData>
  <mergeCells count="6">
    <mergeCell ref="A147:B147"/>
    <mergeCell ref="A1:C1"/>
    <mergeCell ref="A3:B3"/>
    <mergeCell ref="A87:B87"/>
    <mergeCell ref="A146:C146"/>
    <mergeCell ref="A2:C2"/>
  </mergeCells>
  <printOptions horizontalCentered="1"/>
  <pageMargins left="0.78740157480314965" right="0.78740157480314965" top="0.53" bottom="0.86614173228346458" header="0.22" footer="0.59055118110236227"/>
  <pageSetup paperSize="9" scale="71" fitToHeight="2" orientation="portrait" r:id="rId1"/>
  <headerFooter alignWithMargins="0">
    <oddHeader xml:space="preserve">&amp;C&amp;"Times New Roman CE,Félkövér"&amp;12
&amp;R 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1"/>
  <sheetViews>
    <sheetView tabSelected="1" view="pageLayout" zoomScaleNormal="115" zoomScaleSheetLayoutView="100" workbookViewId="0">
      <selection activeCell="G1" sqref="G1"/>
    </sheetView>
  </sheetViews>
  <sheetFormatPr defaultRowHeight="12.75"/>
  <cols>
    <col min="1" max="1" width="5.85546875" style="81" customWidth="1"/>
    <col min="2" max="2" width="47.5703125" style="82" customWidth="1"/>
    <col min="3" max="3" width="14" style="81" customWidth="1"/>
    <col min="4" max="4" width="47.28515625" style="81" customWidth="1"/>
    <col min="5" max="5" width="14" style="81" customWidth="1"/>
    <col min="6" max="6" width="4.140625" style="81" customWidth="1"/>
    <col min="7" max="16384" width="9.140625" style="81"/>
  </cols>
  <sheetData>
    <row r="1" spans="1:6" ht="16.5" customHeight="1">
      <c r="A1" s="300" t="s">
        <v>327</v>
      </c>
      <c r="B1" s="300"/>
      <c r="C1" s="300"/>
      <c r="D1" s="300"/>
      <c r="E1" s="300"/>
    </row>
    <row r="2" spans="1:6" ht="11.25" customHeight="1" thickBot="1">
      <c r="E2" s="138" t="s">
        <v>418</v>
      </c>
      <c r="F2" s="83"/>
    </row>
    <row r="3" spans="1:6" ht="12" customHeight="1" thickBot="1">
      <c r="A3" s="298" t="s">
        <v>115</v>
      </c>
      <c r="B3" s="136" t="s">
        <v>326</v>
      </c>
      <c r="C3" s="137"/>
      <c r="D3" s="136" t="s">
        <v>325</v>
      </c>
      <c r="E3" s="135"/>
      <c r="F3" s="83"/>
    </row>
    <row r="4" spans="1:6" s="132" customFormat="1" ht="26.25" customHeight="1" thickBot="1">
      <c r="A4" s="299"/>
      <c r="B4" s="134" t="s">
        <v>324</v>
      </c>
      <c r="C4" s="133" t="s">
        <v>113</v>
      </c>
      <c r="D4" s="134" t="s">
        <v>324</v>
      </c>
      <c r="E4" s="133" t="s">
        <v>113</v>
      </c>
      <c r="F4" s="83"/>
    </row>
    <row r="5" spans="1:6" s="127" customFormat="1" ht="12" customHeight="1" thickBot="1">
      <c r="A5" s="131" t="s">
        <v>5</v>
      </c>
      <c r="B5" s="129" t="s">
        <v>4</v>
      </c>
      <c r="C5" s="130" t="s">
        <v>3</v>
      </c>
      <c r="D5" s="129" t="s">
        <v>323</v>
      </c>
      <c r="E5" s="128" t="s">
        <v>322</v>
      </c>
      <c r="F5" s="83"/>
    </row>
    <row r="6" spans="1:6" ht="12.95" customHeight="1">
      <c r="A6" s="99" t="s">
        <v>112</v>
      </c>
      <c r="B6" s="112" t="s">
        <v>321</v>
      </c>
      <c r="C6" s="126">
        <v>59505299</v>
      </c>
      <c r="D6" s="112" t="s">
        <v>320</v>
      </c>
      <c r="E6" s="125">
        <v>25009920</v>
      </c>
      <c r="F6" s="83"/>
    </row>
    <row r="7" spans="1:6" ht="12.95" customHeight="1">
      <c r="A7" s="96" t="s">
        <v>1</v>
      </c>
      <c r="B7" s="117" t="s">
        <v>511</v>
      </c>
      <c r="C7" s="118">
        <v>23314952</v>
      </c>
      <c r="D7" s="117" t="s">
        <v>107</v>
      </c>
      <c r="E7" s="122">
        <v>4081621</v>
      </c>
      <c r="F7" s="83"/>
    </row>
    <row r="8" spans="1:6" ht="12.95" customHeight="1">
      <c r="A8" s="96" t="s">
        <v>57</v>
      </c>
      <c r="B8" s="117" t="s">
        <v>319</v>
      </c>
      <c r="C8" s="118">
        <v>13508394</v>
      </c>
      <c r="D8" s="117" t="s">
        <v>318</v>
      </c>
      <c r="E8" s="122">
        <v>41494044</v>
      </c>
      <c r="F8" s="83"/>
    </row>
    <row r="9" spans="1:6" ht="12.95" customHeight="1">
      <c r="A9" s="96" t="s">
        <v>51</v>
      </c>
      <c r="B9" s="117" t="s">
        <v>317</v>
      </c>
      <c r="C9" s="118">
        <v>11000000</v>
      </c>
      <c r="D9" s="117" t="s">
        <v>103</v>
      </c>
      <c r="E9" s="122">
        <v>4530040</v>
      </c>
      <c r="F9" s="83"/>
    </row>
    <row r="10" spans="1:6" ht="12.95" customHeight="1">
      <c r="A10" s="96" t="s">
        <v>49</v>
      </c>
      <c r="B10" s="124" t="s">
        <v>316</v>
      </c>
      <c r="C10" s="118">
        <v>10043695</v>
      </c>
      <c r="D10" s="117" t="s">
        <v>101</v>
      </c>
      <c r="E10" s="122">
        <v>49142735</v>
      </c>
      <c r="F10" s="83"/>
    </row>
    <row r="11" spans="1:6" ht="12.95" customHeight="1" thickBot="1">
      <c r="A11" s="96" t="s">
        <v>41</v>
      </c>
      <c r="B11" s="117" t="s">
        <v>315</v>
      </c>
      <c r="C11" s="123">
        <v>0</v>
      </c>
      <c r="D11" s="117" t="s">
        <v>477</v>
      </c>
      <c r="E11" s="122">
        <v>16542285</v>
      </c>
      <c r="F11" s="83"/>
    </row>
    <row r="12" spans="1:6" ht="13.5" thickBot="1">
      <c r="A12" s="86" t="s">
        <v>31</v>
      </c>
      <c r="B12" s="90" t="s">
        <v>313</v>
      </c>
      <c r="C12" s="89">
        <f>SUM(C6,C7,C9,C10,C11)</f>
        <v>103863946</v>
      </c>
      <c r="D12" s="90" t="s">
        <v>493</v>
      </c>
      <c r="E12" s="87">
        <f>SUM(E6:E10)</f>
        <v>124258360</v>
      </c>
      <c r="F12" s="83"/>
    </row>
    <row r="13" spans="1:6">
      <c r="A13" s="121" t="s">
        <v>21</v>
      </c>
      <c r="B13" s="112" t="s">
        <v>312</v>
      </c>
      <c r="C13" s="120"/>
      <c r="D13" s="112" t="s">
        <v>80</v>
      </c>
      <c r="E13" s="340">
        <v>14325600</v>
      </c>
      <c r="F13" s="83"/>
    </row>
    <row r="14" spans="1:6">
      <c r="A14" s="119" t="s">
        <v>11</v>
      </c>
      <c r="B14" s="117" t="s">
        <v>311</v>
      </c>
      <c r="C14" s="118"/>
      <c r="D14" s="117" t="s">
        <v>76</v>
      </c>
      <c r="E14" s="341">
        <v>52115500</v>
      </c>
      <c r="F14" s="83"/>
    </row>
    <row r="15" spans="1:6" ht="13.5" thickBot="1">
      <c r="A15" s="119" t="s">
        <v>9</v>
      </c>
      <c r="B15" s="117" t="s">
        <v>310</v>
      </c>
      <c r="C15" s="118"/>
      <c r="D15" s="117" t="s">
        <v>512</v>
      </c>
      <c r="E15" s="341">
        <v>100000</v>
      </c>
      <c r="F15" s="83"/>
    </row>
    <row r="16" spans="1:6" ht="13.5" thickBot="1">
      <c r="A16" s="86" t="s">
        <v>309</v>
      </c>
      <c r="B16" s="90" t="s">
        <v>308</v>
      </c>
      <c r="C16" s="91">
        <v>0</v>
      </c>
      <c r="D16" s="90" t="s">
        <v>307</v>
      </c>
      <c r="E16" s="87">
        <f>SUM(E13:E15)</f>
        <v>66541100</v>
      </c>
      <c r="F16" s="83"/>
    </row>
    <row r="17" spans="1:6" ht="13.5" thickBot="1">
      <c r="A17" s="86" t="s">
        <v>306</v>
      </c>
      <c r="B17" s="88" t="s">
        <v>305</v>
      </c>
      <c r="C17" s="89">
        <f>SUM(C12,C16)</f>
        <v>103863946</v>
      </c>
      <c r="D17" s="88" t="s">
        <v>304</v>
      </c>
      <c r="E17" s="87">
        <f>SUM(E12,E16)</f>
        <v>190799460</v>
      </c>
      <c r="F17" s="83"/>
    </row>
    <row r="18" spans="1:6" ht="12.95" customHeight="1">
      <c r="A18" s="114" t="s">
        <v>303</v>
      </c>
      <c r="B18" s="107" t="s">
        <v>302</v>
      </c>
      <c r="C18" s="116">
        <f>SUM(C19:C22)</f>
        <v>49982189</v>
      </c>
      <c r="D18" s="103" t="s">
        <v>281</v>
      </c>
      <c r="E18" s="111"/>
      <c r="F18" s="83"/>
    </row>
    <row r="19" spans="1:6" ht="12.95" customHeight="1">
      <c r="A19" s="96" t="s">
        <v>301</v>
      </c>
      <c r="B19" s="106" t="s">
        <v>300</v>
      </c>
      <c r="C19" s="115">
        <v>47880426</v>
      </c>
      <c r="D19" s="106" t="s">
        <v>299</v>
      </c>
      <c r="E19" s="92"/>
      <c r="F19" s="83"/>
    </row>
    <row r="20" spans="1:6" ht="12.95" customHeight="1">
      <c r="A20" s="96" t="s">
        <v>298</v>
      </c>
      <c r="B20" s="106" t="s">
        <v>297</v>
      </c>
      <c r="C20" s="94"/>
      <c r="D20" s="106" t="s">
        <v>275</v>
      </c>
      <c r="E20" s="92"/>
      <c r="F20" s="83"/>
    </row>
    <row r="21" spans="1:6" ht="12.95" customHeight="1">
      <c r="A21" s="96" t="s">
        <v>296</v>
      </c>
      <c r="B21" s="106" t="s">
        <v>295</v>
      </c>
      <c r="C21" s="94"/>
      <c r="D21" s="106" t="s">
        <v>272</v>
      </c>
      <c r="E21" s="92"/>
      <c r="F21" s="83"/>
    </row>
    <row r="22" spans="1:6" ht="12.95" customHeight="1">
      <c r="A22" s="96" t="s">
        <v>294</v>
      </c>
      <c r="B22" s="106" t="s">
        <v>137</v>
      </c>
      <c r="C22" s="94">
        <v>2101763</v>
      </c>
      <c r="D22" s="107" t="s">
        <v>269</v>
      </c>
      <c r="E22" s="92"/>
      <c r="F22" s="83"/>
    </row>
    <row r="23" spans="1:6" ht="12.95" customHeight="1">
      <c r="A23" s="96" t="s">
        <v>293</v>
      </c>
      <c r="B23" s="106" t="s">
        <v>292</v>
      </c>
      <c r="C23" s="104"/>
      <c r="D23" s="106" t="s">
        <v>291</v>
      </c>
      <c r="E23" s="92"/>
      <c r="F23" s="83"/>
    </row>
    <row r="24" spans="1:6" ht="12.95" customHeight="1">
      <c r="A24" s="114" t="s">
        <v>290</v>
      </c>
      <c r="B24" s="107" t="s">
        <v>289</v>
      </c>
      <c r="C24" s="113"/>
      <c r="D24" s="112" t="s">
        <v>263</v>
      </c>
      <c r="E24" s="111"/>
      <c r="F24" s="83"/>
    </row>
    <row r="25" spans="1:6" ht="12.95" customHeight="1" thickBot="1">
      <c r="A25" s="96" t="s">
        <v>288</v>
      </c>
      <c r="B25" s="106" t="s">
        <v>287</v>
      </c>
      <c r="C25" s="94"/>
      <c r="D25" s="97" t="s">
        <v>137</v>
      </c>
      <c r="E25" s="92">
        <v>2101763</v>
      </c>
      <c r="F25" s="83"/>
    </row>
    <row r="26" spans="1:6" ht="13.5" customHeight="1" thickBot="1">
      <c r="A26" s="86" t="s">
        <v>286</v>
      </c>
      <c r="B26" s="88" t="s">
        <v>285</v>
      </c>
      <c r="C26" s="89">
        <f>SUM(C18,C23)</f>
        <v>49982189</v>
      </c>
      <c r="D26" s="88" t="s">
        <v>284</v>
      </c>
      <c r="E26" s="87">
        <f>SUM(E18:E25)</f>
        <v>2101763</v>
      </c>
      <c r="F26" s="83"/>
    </row>
    <row r="27" spans="1:6" ht="12.95" customHeight="1">
      <c r="A27" s="99" t="s">
        <v>283</v>
      </c>
      <c r="B27" s="110" t="s">
        <v>282</v>
      </c>
      <c r="C27" s="109">
        <f>SUM(C28:C32)</f>
        <v>39055088</v>
      </c>
      <c r="D27" s="106" t="s">
        <v>281</v>
      </c>
      <c r="E27" s="108"/>
      <c r="F27" s="83"/>
    </row>
    <row r="28" spans="1:6" ht="12.95" customHeight="1">
      <c r="A28" s="96" t="s">
        <v>280</v>
      </c>
      <c r="B28" s="100" t="s">
        <v>279</v>
      </c>
      <c r="C28" s="94">
        <v>39055088</v>
      </c>
      <c r="D28" s="106" t="s">
        <v>278</v>
      </c>
      <c r="E28" s="92"/>
      <c r="F28" s="83"/>
    </row>
    <row r="29" spans="1:6" ht="12.95" customHeight="1">
      <c r="A29" s="99" t="s">
        <v>277</v>
      </c>
      <c r="B29" s="100" t="s">
        <v>276</v>
      </c>
      <c r="C29" s="94"/>
      <c r="D29" s="106" t="s">
        <v>275</v>
      </c>
      <c r="E29" s="92"/>
      <c r="F29" s="83"/>
    </row>
    <row r="30" spans="1:6" ht="12.95" customHeight="1">
      <c r="A30" s="96" t="s">
        <v>274</v>
      </c>
      <c r="B30" s="100" t="s">
        <v>273</v>
      </c>
      <c r="C30" s="94"/>
      <c r="D30" s="106" t="s">
        <v>272</v>
      </c>
      <c r="E30" s="92"/>
      <c r="F30" s="83"/>
    </row>
    <row r="31" spans="1:6" ht="12.95" customHeight="1">
      <c r="A31" s="99" t="s">
        <v>271</v>
      </c>
      <c r="B31" s="100" t="s">
        <v>270</v>
      </c>
      <c r="C31" s="94"/>
      <c r="D31" s="107" t="s">
        <v>269</v>
      </c>
      <c r="E31" s="92"/>
      <c r="F31" s="83"/>
    </row>
    <row r="32" spans="1:6" ht="12.95" customHeight="1">
      <c r="A32" s="96" t="s">
        <v>268</v>
      </c>
      <c r="B32" s="102" t="s">
        <v>267</v>
      </c>
      <c r="C32" s="94"/>
      <c r="D32" s="106" t="s">
        <v>266</v>
      </c>
      <c r="E32" s="92"/>
      <c r="F32" s="83"/>
    </row>
    <row r="33" spans="1:6" ht="12.95" customHeight="1">
      <c r="A33" s="99" t="s">
        <v>265</v>
      </c>
      <c r="B33" s="105" t="s">
        <v>264</v>
      </c>
      <c r="C33" s="104">
        <f>SUM(C34:C38)</f>
        <v>0</v>
      </c>
      <c r="D33" s="103" t="s">
        <v>263</v>
      </c>
      <c r="E33" s="92"/>
      <c r="F33" s="83"/>
    </row>
    <row r="34" spans="1:6" ht="12.95" customHeight="1">
      <c r="A34" s="96" t="s">
        <v>262</v>
      </c>
      <c r="B34" s="102" t="s">
        <v>261</v>
      </c>
      <c r="C34" s="94"/>
      <c r="D34" s="103" t="s">
        <v>260</v>
      </c>
      <c r="E34" s="92"/>
      <c r="F34" s="83"/>
    </row>
    <row r="35" spans="1:6" ht="12.95" customHeight="1">
      <c r="A35" s="99" t="s">
        <v>259</v>
      </c>
      <c r="B35" s="102" t="s">
        <v>258</v>
      </c>
      <c r="C35" s="94"/>
      <c r="D35" s="101"/>
      <c r="E35" s="92"/>
      <c r="F35" s="83"/>
    </row>
    <row r="36" spans="1:6" ht="12.95" customHeight="1">
      <c r="A36" s="96" t="s">
        <v>257</v>
      </c>
      <c r="B36" s="100" t="s">
        <v>256</v>
      </c>
      <c r="C36" s="94"/>
      <c r="D36" s="93"/>
      <c r="E36" s="92"/>
      <c r="F36" s="83"/>
    </row>
    <row r="37" spans="1:6" ht="12.95" customHeight="1">
      <c r="A37" s="99" t="s">
        <v>255</v>
      </c>
      <c r="B37" s="98" t="s">
        <v>254</v>
      </c>
      <c r="C37" s="94"/>
      <c r="D37" s="97"/>
      <c r="E37" s="92"/>
      <c r="F37" s="83"/>
    </row>
    <row r="38" spans="1:6" ht="12.95" customHeight="1" thickBot="1">
      <c r="A38" s="96" t="s">
        <v>253</v>
      </c>
      <c r="B38" s="95" t="s">
        <v>252</v>
      </c>
      <c r="C38" s="94"/>
      <c r="D38" s="93"/>
      <c r="E38" s="92"/>
      <c r="F38" s="83"/>
    </row>
    <row r="39" spans="1:6" ht="15" customHeight="1" thickBot="1">
      <c r="A39" s="86" t="s">
        <v>251</v>
      </c>
      <c r="B39" s="90" t="s">
        <v>250</v>
      </c>
      <c r="C39" s="91">
        <f>SUM(C27,C33)</f>
        <v>39055088</v>
      </c>
      <c r="D39" s="90" t="s">
        <v>249</v>
      </c>
      <c r="E39" s="87"/>
      <c r="F39" s="83"/>
    </row>
    <row r="40" spans="1:6" ht="13.5" customHeight="1" thickBot="1">
      <c r="A40" s="86" t="s">
        <v>248</v>
      </c>
      <c r="B40" s="88" t="s">
        <v>247</v>
      </c>
      <c r="C40" s="89">
        <f>SUM(C26,C39)</f>
        <v>89037277</v>
      </c>
      <c r="D40" s="88" t="s">
        <v>246</v>
      </c>
      <c r="E40" s="87">
        <f>SUM(E26,E39)</f>
        <v>2101763</v>
      </c>
      <c r="F40" s="83"/>
    </row>
    <row r="41" spans="1:6" ht="13.5" thickBot="1">
      <c r="A41" s="86" t="s">
        <v>245</v>
      </c>
      <c r="B41" s="85" t="s">
        <v>244</v>
      </c>
      <c r="C41" s="84">
        <f>SUM(C17,C40)</f>
        <v>192901223</v>
      </c>
      <c r="D41" s="85" t="s">
        <v>243</v>
      </c>
      <c r="E41" s="84">
        <f>SUM(E17,E40)</f>
        <v>192901223</v>
      </c>
      <c r="F41" s="83"/>
    </row>
  </sheetData>
  <mergeCells count="2">
    <mergeCell ref="A3:A4"/>
    <mergeCell ref="A1:E1"/>
  </mergeCells>
  <printOptions horizontalCentered="1"/>
  <pageMargins left="0.31496062992125984" right="0.47244094488188981" top="0.9055118110236221" bottom="0.51181102362204722" header="0.6692913385826772" footer="0.27559055118110237"/>
  <pageSetup paperSize="9" scale="92" orientation="landscape" copies="6" r:id="rId1"/>
  <headerFooter alignWithMargins="0">
    <oddHeader>&amp;R2. melléklet Becsvölgye Községi Önkormányzat Képviselő-testületének 2/2019. (III.14.) önkormányzati rendeletéhez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F34"/>
  <sheetViews>
    <sheetView view="pageLayout" zoomScaleNormal="115" zoomScaleSheetLayoutView="100" workbookViewId="0"/>
  </sheetViews>
  <sheetFormatPr defaultRowHeight="12.75"/>
  <cols>
    <col min="1" max="1" width="5.85546875" style="81" customWidth="1"/>
    <col min="2" max="2" width="47.28515625" style="82" customWidth="1"/>
    <col min="3" max="3" width="14" style="81" customWidth="1"/>
    <col min="4" max="4" width="47.28515625" style="81" customWidth="1"/>
    <col min="5" max="5" width="14" style="81" customWidth="1"/>
    <col min="6" max="6" width="4.140625" style="81" customWidth="1"/>
    <col min="7" max="16384" width="9.140625" style="81"/>
  </cols>
  <sheetData>
    <row r="1" spans="1:6">
      <c r="B1" s="301" t="s">
        <v>506</v>
      </c>
      <c r="C1" s="301"/>
      <c r="D1" s="301"/>
      <c r="E1" s="301"/>
      <c r="F1" s="301"/>
    </row>
    <row r="3" spans="1:6" ht="15.75">
      <c r="A3" s="300" t="s">
        <v>339</v>
      </c>
      <c r="B3" s="300"/>
      <c r="C3" s="300"/>
      <c r="D3" s="300"/>
      <c r="E3" s="300"/>
    </row>
    <row r="4" spans="1:6" ht="15.75" customHeight="1">
      <c r="A4" s="303" t="s">
        <v>338</v>
      </c>
      <c r="B4" s="303"/>
      <c r="C4" s="303"/>
      <c r="D4" s="303"/>
      <c r="E4" s="303"/>
      <c r="F4" s="302"/>
    </row>
    <row r="5" spans="1:6" ht="13.5" thickBot="1">
      <c r="E5" s="146" t="s">
        <v>418</v>
      </c>
      <c r="F5" s="302"/>
    </row>
    <row r="6" spans="1:6" ht="18" customHeight="1" thickBot="1">
      <c r="A6" s="298" t="s">
        <v>115</v>
      </c>
      <c r="B6" s="136" t="s">
        <v>326</v>
      </c>
      <c r="C6" s="137"/>
      <c r="D6" s="136" t="s">
        <v>325</v>
      </c>
      <c r="E6" s="135"/>
      <c r="F6" s="302"/>
    </row>
    <row r="7" spans="1:6" s="132" customFormat="1" ht="35.25" customHeight="1" thickBot="1">
      <c r="A7" s="299"/>
      <c r="B7" s="134" t="s">
        <v>324</v>
      </c>
      <c r="C7" s="145" t="s">
        <v>113</v>
      </c>
      <c r="D7" s="134" t="s">
        <v>324</v>
      </c>
      <c r="E7" s="145" t="s">
        <v>113</v>
      </c>
      <c r="F7" s="302"/>
    </row>
    <row r="8" spans="1:6" s="127" customFormat="1" ht="12" customHeight="1" thickBot="1">
      <c r="A8" s="131" t="s">
        <v>5</v>
      </c>
      <c r="B8" s="129" t="s">
        <v>4</v>
      </c>
      <c r="C8" s="130" t="s">
        <v>3</v>
      </c>
      <c r="D8" s="129" t="s">
        <v>323</v>
      </c>
      <c r="E8" s="128" t="s">
        <v>322</v>
      </c>
      <c r="F8" s="302"/>
    </row>
    <row r="9" spans="1:6" ht="12.95" customHeight="1">
      <c r="A9" s="99" t="s">
        <v>112</v>
      </c>
      <c r="B9" s="112" t="s">
        <v>321</v>
      </c>
      <c r="C9" s="126">
        <v>59505299</v>
      </c>
      <c r="D9" s="112" t="s">
        <v>320</v>
      </c>
      <c r="E9" s="125">
        <v>25009920</v>
      </c>
      <c r="F9" s="302"/>
    </row>
    <row r="10" spans="1:6" ht="12.95" customHeight="1">
      <c r="A10" s="96" t="s">
        <v>1</v>
      </c>
      <c r="B10" s="117" t="s">
        <v>513</v>
      </c>
      <c r="C10" s="118">
        <v>23314952</v>
      </c>
      <c r="D10" s="117" t="s">
        <v>107</v>
      </c>
      <c r="E10" s="122">
        <v>4081621</v>
      </c>
      <c r="F10" s="302"/>
    </row>
    <row r="11" spans="1:6" ht="12.95" customHeight="1">
      <c r="A11" s="96" t="s">
        <v>57</v>
      </c>
      <c r="B11" s="117" t="s">
        <v>319</v>
      </c>
      <c r="C11" s="118">
        <v>13508394</v>
      </c>
      <c r="D11" s="117" t="s">
        <v>318</v>
      </c>
      <c r="E11" s="122">
        <v>41494044</v>
      </c>
      <c r="F11" s="302"/>
    </row>
    <row r="12" spans="1:6" ht="12.95" customHeight="1">
      <c r="A12" s="96" t="s">
        <v>51</v>
      </c>
      <c r="B12" s="117" t="s">
        <v>317</v>
      </c>
      <c r="C12" s="118">
        <v>11000000</v>
      </c>
      <c r="D12" s="117" t="s">
        <v>103</v>
      </c>
      <c r="E12" s="122">
        <v>4530040</v>
      </c>
      <c r="F12" s="302"/>
    </row>
    <row r="13" spans="1:6" ht="12.95" customHeight="1">
      <c r="A13" s="96" t="s">
        <v>49</v>
      </c>
      <c r="B13" s="124" t="s">
        <v>316</v>
      </c>
      <c r="C13" s="118">
        <v>10043695</v>
      </c>
      <c r="D13" s="117" t="s">
        <v>101</v>
      </c>
      <c r="E13" s="122">
        <v>49142735</v>
      </c>
      <c r="F13" s="302"/>
    </row>
    <row r="14" spans="1:6" ht="12.95" customHeight="1">
      <c r="A14" s="96" t="s">
        <v>41</v>
      </c>
      <c r="B14" s="117" t="s">
        <v>315</v>
      </c>
      <c r="C14" s="123"/>
      <c r="D14" s="117" t="s">
        <v>391</v>
      </c>
      <c r="E14" s="122">
        <v>32600450</v>
      </c>
      <c r="F14" s="302"/>
    </row>
    <row r="15" spans="1:6" ht="12.95" customHeight="1">
      <c r="A15" s="96" t="s">
        <v>31</v>
      </c>
      <c r="C15" s="118"/>
      <c r="D15" s="97" t="s">
        <v>392</v>
      </c>
      <c r="E15" s="122"/>
      <c r="F15" s="302"/>
    </row>
    <row r="16" spans="1:6" ht="12.95" customHeight="1">
      <c r="A16" s="96" t="s">
        <v>21</v>
      </c>
      <c r="B16" s="97"/>
      <c r="C16" s="118"/>
      <c r="D16" s="97" t="s">
        <v>393</v>
      </c>
      <c r="E16" s="122"/>
      <c r="F16" s="302"/>
    </row>
    <row r="17" spans="1:6" ht="12.95" customHeight="1">
      <c r="A17" s="96" t="s">
        <v>11</v>
      </c>
      <c r="B17" s="144"/>
      <c r="C17" s="123"/>
      <c r="D17" s="97" t="s">
        <v>479</v>
      </c>
      <c r="E17" s="122">
        <v>16542285</v>
      </c>
      <c r="F17" s="302"/>
    </row>
    <row r="18" spans="1:6" ht="12.95" customHeight="1">
      <c r="A18" s="96" t="s">
        <v>9</v>
      </c>
      <c r="B18" s="97"/>
      <c r="C18" s="118"/>
      <c r="D18" s="97"/>
      <c r="E18" s="122"/>
      <c r="F18" s="302"/>
    </row>
    <row r="19" spans="1:6" ht="12.95" customHeight="1">
      <c r="A19" s="96" t="s">
        <v>309</v>
      </c>
      <c r="B19" s="97"/>
      <c r="C19" s="118"/>
      <c r="D19" s="97"/>
      <c r="E19" s="122"/>
      <c r="F19" s="302"/>
    </row>
    <row r="20" spans="1:6" ht="12.95" customHeight="1" thickBot="1">
      <c r="A20" s="96" t="s">
        <v>306</v>
      </c>
      <c r="B20" s="143"/>
      <c r="C20" s="142"/>
      <c r="D20" s="97"/>
      <c r="E20" s="141"/>
      <c r="F20" s="302"/>
    </row>
    <row r="21" spans="1:6" ht="15" customHeight="1" thickBot="1">
      <c r="A21" s="86" t="s">
        <v>303</v>
      </c>
      <c r="B21" s="90" t="s">
        <v>491</v>
      </c>
      <c r="C21" s="89">
        <f>SUM(C9,C10,C12:C14)</f>
        <v>103863946</v>
      </c>
      <c r="D21" s="90" t="s">
        <v>492</v>
      </c>
      <c r="E21" s="87">
        <f>SUM(E9:E13)</f>
        <v>124258360</v>
      </c>
      <c r="F21" s="302"/>
    </row>
    <row r="22" spans="1:6" ht="12.95" customHeight="1">
      <c r="A22" s="140" t="s">
        <v>301</v>
      </c>
      <c r="B22" s="107" t="s">
        <v>337</v>
      </c>
      <c r="C22" s="116">
        <f>SUM(C23:C26)</f>
        <v>49982189</v>
      </c>
      <c r="D22" s="106" t="s">
        <v>281</v>
      </c>
      <c r="E22" s="111"/>
      <c r="F22" s="302"/>
    </row>
    <row r="23" spans="1:6" ht="12.95" customHeight="1">
      <c r="A23" s="139" t="s">
        <v>298</v>
      </c>
      <c r="B23" s="106" t="s">
        <v>300</v>
      </c>
      <c r="C23" s="115">
        <v>47880426</v>
      </c>
      <c r="D23" s="106" t="s">
        <v>299</v>
      </c>
      <c r="E23" s="92"/>
      <c r="F23" s="302"/>
    </row>
    <row r="24" spans="1:6" ht="12.95" customHeight="1">
      <c r="A24" s="139" t="s">
        <v>296</v>
      </c>
      <c r="B24" s="106" t="s">
        <v>297</v>
      </c>
      <c r="C24" s="94"/>
      <c r="D24" s="106" t="s">
        <v>275</v>
      </c>
      <c r="E24" s="92"/>
      <c r="F24" s="302"/>
    </row>
    <row r="25" spans="1:6" ht="12.95" customHeight="1">
      <c r="A25" s="139" t="s">
        <v>294</v>
      </c>
      <c r="B25" s="106" t="s">
        <v>295</v>
      </c>
      <c r="C25" s="94"/>
      <c r="D25" s="106" t="s">
        <v>272</v>
      </c>
      <c r="E25" s="92"/>
      <c r="F25" s="302"/>
    </row>
    <row r="26" spans="1:6" ht="12.95" customHeight="1">
      <c r="A26" s="139" t="s">
        <v>293</v>
      </c>
      <c r="B26" s="106" t="s">
        <v>137</v>
      </c>
      <c r="C26" s="94">
        <v>2101763</v>
      </c>
      <c r="D26" s="107" t="s">
        <v>269</v>
      </c>
      <c r="E26" s="92"/>
      <c r="F26" s="302"/>
    </row>
    <row r="27" spans="1:6" ht="12.95" customHeight="1">
      <c r="A27" s="139" t="s">
        <v>290</v>
      </c>
      <c r="B27" s="106" t="s">
        <v>336</v>
      </c>
      <c r="C27" s="104"/>
      <c r="D27" s="106" t="s">
        <v>291</v>
      </c>
      <c r="E27" s="92"/>
      <c r="F27" s="302"/>
    </row>
    <row r="28" spans="1:6" ht="12.95" customHeight="1">
      <c r="A28" s="140" t="s">
        <v>288</v>
      </c>
      <c r="B28" s="107" t="s">
        <v>289</v>
      </c>
      <c r="C28" s="113"/>
      <c r="D28" s="112" t="s">
        <v>263</v>
      </c>
      <c r="E28" s="111"/>
      <c r="F28" s="302"/>
    </row>
    <row r="29" spans="1:6" ht="12.95" customHeight="1" thickBot="1">
      <c r="A29" s="139" t="s">
        <v>286</v>
      </c>
      <c r="B29" s="106" t="s">
        <v>287</v>
      </c>
      <c r="C29" s="94"/>
      <c r="D29" s="97" t="s">
        <v>137</v>
      </c>
      <c r="E29" s="92">
        <v>2101763</v>
      </c>
      <c r="F29" s="302"/>
    </row>
    <row r="30" spans="1:6" ht="15.95" customHeight="1" thickBot="1">
      <c r="A30" s="86" t="s">
        <v>283</v>
      </c>
      <c r="B30" s="88" t="s">
        <v>335</v>
      </c>
      <c r="C30" s="89">
        <f>SUM(C22,C27)</f>
        <v>49982189</v>
      </c>
      <c r="D30" s="88" t="s">
        <v>334</v>
      </c>
      <c r="E30" s="87">
        <f>SUM(E22:E29)</f>
        <v>2101763</v>
      </c>
      <c r="F30" s="302"/>
    </row>
    <row r="31" spans="1:6" ht="13.5" thickBot="1">
      <c r="A31" s="86" t="s">
        <v>280</v>
      </c>
      <c r="B31" s="85" t="s">
        <v>333</v>
      </c>
      <c r="C31" s="84">
        <f>SUM(C21,C30)</f>
        <v>153846135</v>
      </c>
      <c r="D31" s="85" t="s">
        <v>332</v>
      </c>
      <c r="E31" s="84">
        <f>SUM(E21,E30)</f>
        <v>126360123</v>
      </c>
      <c r="F31" s="302"/>
    </row>
    <row r="32" spans="1:6" ht="13.5" thickBot="1">
      <c r="A32" s="86" t="s">
        <v>277</v>
      </c>
      <c r="B32" s="85" t="s">
        <v>331</v>
      </c>
      <c r="C32" s="84">
        <v>20394414</v>
      </c>
      <c r="D32" s="85" t="s">
        <v>330</v>
      </c>
      <c r="E32" s="84"/>
      <c r="F32" s="302"/>
    </row>
    <row r="33" spans="1:6" ht="13.5" thickBot="1">
      <c r="A33" s="86" t="s">
        <v>274</v>
      </c>
      <c r="B33" s="85" t="s">
        <v>329</v>
      </c>
      <c r="C33" s="84"/>
      <c r="D33" s="85" t="s">
        <v>328</v>
      </c>
      <c r="E33" s="84">
        <v>27486012</v>
      </c>
      <c r="F33" s="302"/>
    </row>
    <row r="34" spans="1:6" ht="18.75">
      <c r="B34" s="290"/>
      <c r="C34" s="290"/>
      <c r="D34" s="290"/>
    </row>
  </sheetData>
  <mergeCells count="5">
    <mergeCell ref="B1:F1"/>
    <mergeCell ref="A6:A7"/>
    <mergeCell ref="F4:F33"/>
    <mergeCell ref="A4:E4"/>
    <mergeCell ref="A3:E3"/>
  </mergeCells>
  <printOptions horizontalCentered="1"/>
  <pageMargins left="0.33" right="0.48" top="0.9055118110236221" bottom="0.5" header="0.6692913385826772" footer="0.28000000000000003"/>
  <pageSetup paperSize="9" orientation="landscape" copies="6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F36"/>
  <sheetViews>
    <sheetView zoomScaleSheetLayoutView="115" workbookViewId="0">
      <selection activeCell="A2" sqref="A2"/>
    </sheetView>
  </sheetViews>
  <sheetFormatPr defaultRowHeight="12.75"/>
  <cols>
    <col min="1" max="1" width="5.85546875" style="81" customWidth="1"/>
    <col min="2" max="2" width="50" style="82" customWidth="1"/>
    <col min="3" max="3" width="14" style="81" customWidth="1"/>
    <col min="4" max="4" width="47.28515625" style="81" customWidth="1"/>
    <col min="5" max="5" width="14" style="81" customWidth="1"/>
    <col min="6" max="6" width="4.140625" style="81" hidden="1" customWidth="1"/>
    <col min="7" max="16384" width="9.140625" style="81"/>
  </cols>
  <sheetData>
    <row r="1" spans="1:6">
      <c r="A1" s="301" t="s">
        <v>420</v>
      </c>
      <c r="B1" s="301"/>
      <c r="C1" s="301"/>
      <c r="D1" s="301"/>
      <c r="E1" s="301"/>
    </row>
    <row r="2" spans="1:6">
      <c r="A2" s="152"/>
      <c r="B2" s="152"/>
      <c r="C2" s="152"/>
      <c r="D2" s="152"/>
      <c r="E2" s="152"/>
    </row>
    <row r="3" spans="1:6" ht="15.75">
      <c r="A3" s="300" t="s">
        <v>353</v>
      </c>
      <c r="B3" s="300"/>
      <c r="C3" s="300"/>
      <c r="D3" s="300"/>
      <c r="E3" s="300"/>
    </row>
    <row r="4" spans="1:6" ht="15" customHeight="1">
      <c r="A4" s="303" t="s">
        <v>352</v>
      </c>
      <c r="B4" s="303"/>
      <c r="C4" s="303"/>
      <c r="D4" s="303"/>
      <c r="E4" s="303"/>
      <c r="F4" s="302"/>
    </row>
    <row r="5" spans="1:6" ht="13.5" thickBot="1">
      <c r="E5" s="146" t="s">
        <v>418</v>
      </c>
      <c r="F5" s="302"/>
    </row>
    <row r="6" spans="1:6" ht="13.5" thickBot="1">
      <c r="A6" s="304" t="s">
        <v>115</v>
      </c>
      <c r="B6" s="136" t="s">
        <v>326</v>
      </c>
      <c r="C6" s="137"/>
      <c r="D6" s="136" t="s">
        <v>325</v>
      </c>
      <c r="E6" s="135"/>
      <c r="F6" s="302"/>
    </row>
    <row r="7" spans="1:6" s="132" customFormat="1" ht="24.75" thickBot="1">
      <c r="A7" s="305"/>
      <c r="B7" s="134" t="s">
        <v>324</v>
      </c>
      <c r="C7" s="145" t="s">
        <v>351</v>
      </c>
      <c r="D7" s="134" t="s">
        <v>324</v>
      </c>
      <c r="E7" s="151" t="s">
        <v>351</v>
      </c>
      <c r="F7" s="302"/>
    </row>
    <row r="8" spans="1:6" s="132" customFormat="1" ht="13.5" thickBot="1">
      <c r="A8" s="131" t="s">
        <v>5</v>
      </c>
      <c r="B8" s="129" t="s">
        <v>4</v>
      </c>
      <c r="C8" s="130" t="s">
        <v>3</v>
      </c>
      <c r="D8" s="129" t="s">
        <v>323</v>
      </c>
      <c r="E8" s="128" t="s">
        <v>322</v>
      </c>
      <c r="F8" s="302"/>
    </row>
    <row r="9" spans="1:6" ht="12.95" customHeight="1">
      <c r="A9" s="99" t="s">
        <v>112</v>
      </c>
      <c r="B9" s="112" t="s">
        <v>312</v>
      </c>
      <c r="C9" s="120"/>
      <c r="D9" s="112" t="s">
        <v>80</v>
      </c>
      <c r="E9" s="125">
        <v>14325600</v>
      </c>
      <c r="F9" s="302"/>
    </row>
    <row r="10" spans="1:6">
      <c r="A10" s="96" t="s">
        <v>1</v>
      </c>
      <c r="B10" s="117" t="s">
        <v>350</v>
      </c>
      <c r="C10" s="118"/>
      <c r="D10" s="117" t="s">
        <v>349</v>
      </c>
      <c r="E10" s="122">
        <v>8088600</v>
      </c>
      <c r="F10" s="302"/>
    </row>
    <row r="11" spans="1:6" ht="12.95" customHeight="1">
      <c r="A11" s="96" t="s">
        <v>57</v>
      </c>
      <c r="B11" s="117" t="s">
        <v>311</v>
      </c>
      <c r="C11" s="118"/>
      <c r="D11" s="117" t="s">
        <v>76</v>
      </c>
      <c r="E11" s="122">
        <v>52115500</v>
      </c>
      <c r="F11" s="302"/>
    </row>
    <row r="12" spans="1:6" ht="12.95" customHeight="1">
      <c r="A12" s="96" t="s">
        <v>51</v>
      </c>
      <c r="B12" s="117" t="s">
        <v>310</v>
      </c>
      <c r="C12" s="118"/>
      <c r="D12" s="117" t="s">
        <v>348</v>
      </c>
      <c r="E12" s="122">
        <v>32796488</v>
      </c>
      <c r="F12" s="302"/>
    </row>
    <row r="13" spans="1:6" ht="12.75" customHeight="1">
      <c r="A13" s="96" t="s">
        <v>49</v>
      </c>
      <c r="B13" s="117" t="s">
        <v>347</v>
      </c>
      <c r="C13" s="118"/>
      <c r="D13" s="117" t="s">
        <v>510</v>
      </c>
      <c r="E13" s="122">
        <v>100000</v>
      </c>
      <c r="F13" s="302"/>
    </row>
    <row r="14" spans="1:6" ht="12.95" customHeight="1">
      <c r="A14" s="96" t="s">
        <v>41</v>
      </c>
      <c r="B14" s="117"/>
      <c r="C14" s="123"/>
      <c r="D14" s="97" t="s">
        <v>514</v>
      </c>
      <c r="E14" s="122">
        <v>100000</v>
      </c>
      <c r="F14" s="302"/>
    </row>
    <row r="15" spans="1:6" ht="12.95" customHeight="1">
      <c r="A15" s="96" t="s">
        <v>31</v>
      </c>
      <c r="B15" s="97"/>
      <c r="C15" s="118"/>
      <c r="D15" s="97" t="s">
        <v>390</v>
      </c>
      <c r="E15" s="122"/>
      <c r="F15" s="302"/>
    </row>
    <row r="16" spans="1:6" ht="12.95" customHeight="1">
      <c r="A16" s="96" t="s">
        <v>21</v>
      </c>
      <c r="B16" s="97"/>
      <c r="C16" s="118"/>
      <c r="D16" s="97" t="s">
        <v>314</v>
      </c>
      <c r="E16" s="122"/>
      <c r="F16" s="302"/>
    </row>
    <row r="17" spans="1:6" ht="12.95" customHeight="1">
      <c r="A17" s="96" t="s">
        <v>11</v>
      </c>
      <c r="B17" s="97"/>
      <c r="C17" s="123"/>
      <c r="D17" s="97"/>
      <c r="E17" s="122"/>
      <c r="F17" s="302"/>
    </row>
    <row r="18" spans="1:6">
      <c r="A18" s="96" t="s">
        <v>9</v>
      </c>
      <c r="B18" s="97"/>
      <c r="C18" s="123"/>
      <c r="D18" s="97"/>
      <c r="E18" s="122"/>
      <c r="F18" s="302"/>
    </row>
    <row r="19" spans="1:6" ht="12.95" customHeight="1" thickBot="1">
      <c r="A19" s="114" t="s">
        <v>309</v>
      </c>
      <c r="B19" s="150"/>
      <c r="C19" s="149"/>
      <c r="D19" s="148"/>
      <c r="E19" s="147"/>
      <c r="F19" s="302"/>
    </row>
    <row r="20" spans="1:6" ht="24.75" customHeight="1" thickBot="1">
      <c r="A20" s="86" t="s">
        <v>306</v>
      </c>
      <c r="B20" s="88" t="s">
        <v>346</v>
      </c>
      <c r="C20" s="291">
        <v>0</v>
      </c>
      <c r="D20" s="88" t="s">
        <v>490</v>
      </c>
      <c r="E20" s="87">
        <f>SUM(E9,E11,E13)</f>
        <v>66541100</v>
      </c>
      <c r="F20" s="302"/>
    </row>
    <row r="21" spans="1:6" ht="12.95" customHeight="1">
      <c r="A21" s="99" t="s">
        <v>303</v>
      </c>
      <c r="B21" s="110" t="s">
        <v>345</v>
      </c>
      <c r="C21" s="109">
        <f>SUM(C22:C26)</f>
        <v>39055088</v>
      </c>
      <c r="D21" s="106" t="s">
        <v>281</v>
      </c>
      <c r="E21" s="108"/>
      <c r="F21" s="302"/>
    </row>
    <row r="22" spans="1:6" ht="12.95" customHeight="1">
      <c r="A22" s="96" t="s">
        <v>301</v>
      </c>
      <c r="B22" s="100" t="s">
        <v>279</v>
      </c>
      <c r="C22" s="94">
        <v>39055088</v>
      </c>
      <c r="D22" s="106" t="s">
        <v>278</v>
      </c>
      <c r="E22" s="92"/>
      <c r="F22" s="302"/>
    </row>
    <row r="23" spans="1:6" ht="12.95" customHeight="1">
      <c r="A23" s="99" t="s">
        <v>298</v>
      </c>
      <c r="B23" s="100" t="s">
        <v>276</v>
      </c>
      <c r="C23" s="94"/>
      <c r="D23" s="106" t="s">
        <v>275</v>
      </c>
      <c r="E23" s="92"/>
      <c r="F23" s="302"/>
    </row>
    <row r="24" spans="1:6" ht="12.95" customHeight="1">
      <c r="A24" s="96" t="s">
        <v>296</v>
      </c>
      <c r="B24" s="100" t="s">
        <v>273</v>
      </c>
      <c r="C24" s="94"/>
      <c r="D24" s="106" t="s">
        <v>272</v>
      </c>
      <c r="E24" s="92"/>
      <c r="F24" s="302"/>
    </row>
    <row r="25" spans="1:6" ht="12.95" customHeight="1">
      <c r="A25" s="99" t="s">
        <v>294</v>
      </c>
      <c r="B25" s="100" t="s">
        <v>270</v>
      </c>
      <c r="C25" s="94"/>
      <c r="D25" s="107" t="s">
        <v>269</v>
      </c>
      <c r="E25" s="92"/>
      <c r="F25" s="302"/>
    </row>
    <row r="26" spans="1:6" ht="12.95" customHeight="1">
      <c r="A26" s="96" t="s">
        <v>293</v>
      </c>
      <c r="B26" s="102" t="s">
        <v>267</v>
      </c>
      <c r="C26" s="94"/>
      <c r="D26" s="106" t="s">
        <v>266</v>
      </c>
      <c r="E26" s="92"/>
      <c r="F26" s="302"/>
    </row>
    <row r="27" spans="1:6" ht="12.95" customHeight="1">
      <c r="A27" s="99" t="s">
        <v>290</v>
      </c>
      <c r="B27" s="105" t="s">
        <v>344</v>
      </c>
      <c r="C27" s="104">
        <f>SUM(C28:C32)</f>
        <v>0</v>
      </c>
      <c r="D27" s="103" t="s">
        <v>263</v>
      </c>
      <c r="E27" s="92"/>
      <c r="F27" s="302"/>
    </row>
    <row r="28" spans="1:6" ht="12.95" customHeight="1">
      <c r="A28" s="96" t="s">
        <v>288</v>
      </c>
      <c r="B28" s="102" t="s">
        <v>261</v>
      </c>
      <c r="C28" s="94"/>
      <c r="D28" s="103" t="s">
        <v>260</v>
      </c>
      <c r="E28" s="92"/>
      <c r="F28" s="302"/>
    </row>
    <row r="29" spans="1:6" ht="12.95" customHeight="1">
      <c r="A29" s="99" t="s">
        <v>286</v>
      </c>
      <c r="B29" s="102" t="s">
        <v>258</v>
      </c>
      <c r="C29" s="94"/>
      <c r="D29" s="101"/>
      <c r="E29" s="92"/>
      <c r="F29" s="302"/>
    </row>
    <row r="30" spans="1:6" ht="12.95" customHeight="1">
      <c r="A30" s="96" t="s">
        <v>283</v>
      </c>
      <c r="B30" s="100" t="s">
        <v>256</v>
      </c>
      <c r="C30" s="94"/>
      <c r="D30" s="93"/>
      <c r="E30" s="92"/>
      <c r="F30" s="302"/>
    </row>
    <row r="31" spans="1:6" ht="12.95" customHeight="1">
      <c r="A31" s="99" t="s">
        <v>280</v>
      </c>
      <c r="B31" s="98" t="s">
        <v>254</v>
      </c>
      <c r="C31" s="94"/>
      <c r="D31" s="97"/>
      <c r="E31" s="92"/>
      <c r="F31" s="302"/>
    </row>
    <row r="32" spans="1:6" ht="12.95" customHeight="1" thickBot="1">
      <c r="A32" s="96" t="s">
        <v>277</v>
      </c>
      <c r="B32" s="95" t="s">
        <v>252</v>
      </c>
      <c r="C32" s="94"/>
      <c r="D32" s="93"/>
      <c r="E32" s="92"/>
      <c r="F32" s="302"/>
    </row>
    <row r="33" spans="1:6" ht="21.75" customHeight="1" thickBot="1">
      <c r="A33" s="86" t="s">
        <v>274</v>
      </c>
      <c r="B33" s="88" t="s">
        <v>343</v>
      </c>
      <c r="C33" s="89">
        <f>SUM(C21,C27)</f>
        <v>39055088</v>
      </c>
      <c r="D33" s="88" t="s">
        <v>342</v>
      </c>
      <c r="E33" s="87"/>
      <c r="F33" s="302"/>
    </row>
    <row r="34" spans="1:6" ht="16.5" customHeight="1" thickBot="1">
      <c r="A34" s="86" t="s">
        <v>271</v>
      </c>
      <c r="B34" s="85" t="s">
        <v>341</v>
      </c>
      <c r="C34" s="84">
        <f>SUM(C20,C33)</f>
        <v>39055088</v>
      </c>
      <c r="D34" s="85" t="s">
        <v>340</v>
      </c>
      <c r="E34" s="84">
        <f>SUM(E20,E33)</f>
        <v>66541100</v>
      </c>
      <c r="F34" s="302"/>
    </row>
    <row r="35" spans="1:6" ht="13.5" thickBot="1">
      <c r="A35" s="86" t="s">
        <v>268</v>
      </c>
      <c r="B35" s="85" t="s">
        <v>331</v>
      </c>
      <c r="C35" s="84">
        <v>66541100</v>
      </c>
      <c r="D35" s="85" t="s">
        <v>330</v>
      </c>
      <c r="E35" s="84"/>
      <c r="F35" s="302"/>
    </row>
    <row r="36" spans="1:6" ht="13.5" thickBot="1">
      <c r="A36" s="86" t="s">
        <v>265</v>
      </c>
      <c r="B36" s="85" t="s">
        <v>329</v>
      </c>
      <c r="C36" s="84">
        <v>27486012</v>
      </c>
      <c r="D36" s="85" t="s">
        <v>328</v>
      </c>
      <c r="E36" s="84"/>
      <c r="F36" s="302"/>
    </row>
  </sheetData>
  <mergeCells count="5">
    <mergeCell ref="A6:A7"/>
    <mergeCell ref="F4:F36"/>
    <mergeCell ref="A4:E4"/>
    <mergeCell ref="A1:E1"/>
    <mergeCell ref="A3:E3"/>
  </mergeCells>
  <printOptions horizontalCentered="1"/>
  <pageMargins left="0.78740157480314965" right="0.78740157480314965" top="0.47244094488188981" bottom="0.78740157480314965" header="0.47244094488188981" footer="0.78740157480314965"/>
  <pageSetup paperSize="9" scale="93" orientation="landscape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B45"/>
  <sheetViews>
    <sheetView view="pageLayout" zoomScaleSheetLayoutView="100" workbookViewId="0">
      <selection activeCell="B2" sqref="B2"/>
    </sheetView>
  </sheetViews>
  <sheetFormatPr defaultRowHeight="15"/>
  <cols>
    <col min="1" max="1" width="74.42578125" customWidth="1"/>
    <col min="2" max="2" width="12.7109375" customWidth="1"/>
  </cols>
  <sheetData>
    <row r="1" spans="1:2">
      <c r="A1" s="306" t="s">
        <v>421</v>
      </c>
      <c r="B1" s="306"/>
    </row>
    <row r="2" spans="1:2">
      <c r="A2" s="235"/>
      <c r="B2" s="235"/>
    </row>
    <row r="3" spans="1:2" ht="28.5" customHeight="1">
      <c r="A3" s="309" t="s">
        <v>422</v>
      </c>
      <c r="B3" s="309"/>
    </row>
    <row r="4" spans="1:2" ht="15.75" thickBot="1">
      <c r="A4" s="172"/>
      <c r="B4" s="236" t="s">
        <v>382</v>
      </c>
    </row>
    <row r="5" spans="1:2" ht="39">
      <c r="A5" s="237" t="s">
        <v>377</v>
      </c>
      <c r="B5" s="287" t="s">
        <v>113</v>
      </c>
    </row>
    <row r="6" spans="1:2">
      <c r="A6" s="289" t="s">
        <v>5</v>
      </c>
      <c r="B6" s="288" t="s">
        <v>4</v>
      </c>
    </row>
    <row r="7" spans="1:2" ht="20.25" customHeight="1">
      <c r="A7" s="170" t="s">
        <v>376</v>
      </c>
      <c r="B7" s="165"/>
    </row>
    <row r="8" spans="1:2">
      <c r="A8" s="171" t="s">
        <v>494</v>
      </c>
      <c r="B8" s="160">
        <v>9939656</v>
      </c>
    </row>
    <row r="9" spans="1:2">
      <c r="A9" s="164" t="s">
        <v>495</v>
      </c>
      <c r="B9" s="163">
        <v>3090780</v>
      </c>
    </row>
    <row r="10" spans="1:2">
      <c r="A10" s="164" t="s">
        <v>496</v>
      </c>
      <c r="B10" s="163">
        <v>4000000</v>
      </c>
    </row>
    <row r="11" spans="1:2">
      <c r="A11" s="164" t="s">
        <v>497</v>
      </c>
      <c r="B11" s="163">
        <v>1373376</v>
      </c>
    </row>
    <row r="12" spans="1:2">
      <c r="A12" s="164" t="s">
        <v>498</v>
      </c>
      <c r="B12" s="163">
        <v>1475500</v>
      </c>
    </row>
    <row r="13" spans="1:2">
      <c r="A13" s="171" t="s">
        <v>499</v>
      </c>
      <c r="B13" s="160">
        <v>5000000</v>
      </c>
    </row>
    <row r="14" spans="1:2">
      <c r="A14" s="171" t="s">
        <v>500</v>
      </c>
      <c r="B14" s="160">
        <v>145350</v>
      </c>
    </row>
    <row r="15" spans="1:2">
      <c r="A15" s="239" t="s">
        <v>501</v>
      </c>
      <c r="B15" s="160">
        <v>4487274</v>
      </c>
    </row>
    <row r="16" spans="1:2">
      <c r="A16" s="170" t="s">
        <v>423</v>
      </c>
      <c r="B16" s="160">
        <v>1120500</v>
      </c>
    </row>
    <row r="17" spans="1:2">
      <c r="A17" s="157" t="s">
        <v>484</v>
      </c>
      <c r="B17" s="160">
        <f>B8+B13+B14+B15+B16</f>
        <v>20692780</v>
      </c>
    </row>
    <row r="18" spans="1:2" ht="27" customHeight="1">
      <c r="A18" s="310" t="s">
        <v>502</v>
      </c>
      <c r="B18" s="311"/>
    </row>
    <row r="19" spans="1:2">
      <c r="A19" s="166" t="s">
        <v>375</v>
      </c>
      <c r="B19" s="169"/>
    </row>
    <row r="20" spans="1:2">
      <c r="A20" s="168" t="s">
        <v>369</v>
      </c>
      <c r="B20" s="169"/>
    </row>
    <row r="21" spans="1:2">
      <c r="A21" s="162" t="s">
        <v>374</v>
      </c>
      <c r="B21" s="161">
        <v>9034433</v>
      </c>
    </row>
    <row r="22" spans="1:2">
      <c r="A22" s="162" t="s">
        <v>373</v>
      </c>
      <c r="B22" s="161">
        <v>2940000</v>
      </c>
    </row>
    <row r="23" spans="1:2">
      <c r="A23" s="168" t="s">
        <v>367</v>
      </c>
      <c r="B23" s="161"/>
    </row>
    <row r="24" spans="1:2">
      <c r="A24" s="162" t="s">
        <v>372</v>
      </c>
      <c r="B24" s="161">
        <v>4517217</v>
      </c>
    </row>
    <row r="25" spans="1:2">
      <c r="A25" s="162" t="s">
        <v>371</v>
      </c>
      <c r="B25" s="161">
        <v>1470000</v>
      </c>
    </row>
    <row r="26" spans="1:2">
      <c r="A26" s="166" t="s">
        <v>370</v>
      </c>
      <c r="B26" s="161"/>
    </row>
    <row r="27" spans="1:2">
      <c r="A27" s="168" t="s">
        <v>369</v>
      </c>
      <c r="B27" s="161"/>
    </row>
    <row r="28" spans="1:2">
      <c r="A28" s="162" t="s">
        <v>368</v>
      </c>
      <c r="B28" s="161">
        <v>1883067</v>
      </c>
    </row>
    <row r="29" spans="1:2">
      <c r="A29" s="168" t="s">
        <v>367</v>
      </c>
      <c r="B29" s="161"/>
    </row>
    <row r="30" spans="1:2">
      <c r="A30" s="162" t="s">
        <v>366</v>
      </c>
      <c r="B30" s="161">
        <v>974000</v>
      </c>
    </row>
    <row r="31" spans="1:2">
      <c r="A31" s="157" t="s">
        <v>365</v>
      </c>
      <c r="B31" s="167">
        <f>SUM(B21:B30)</f>
        <v>20818717</v>
      </c>
    </row>
    <row r="32" spans="1:2" ht="28.5" customHeight="1">
      <c r="A32" s="312" t="s">
        <v>503</v>
      </c>
      <c r="B32" s="313"/>
    </row>
    <row r="33" spans="1:2">
      <c r="A33" s="164" t="s">
        <v>360</v>
      </c>
      <c r="B33" s="163">
        <v>7005000</v>
      </c>
    </row>
    <row r="34" spans="1:2">
      <c r="A34" s="164" t="s">
        <v>359</v>
      </c>
      <c r="B34" s="163">
        <v>3100000</v>
      </c>
    </row>
    <row r="35" spans="1:2">
      <c r="A35" s="166" t="s">
        <v>364</v>
      </c>
      <c r="B35" s="161"/>
    </row>
    <row r="36" spans="1:2">
      <c r="A36" s="162" t="s">
        <v>363</v>
      </c>
      <c r="B36" s="161">
        <v>1976000</v>
      </c>
    </row>
    <row r="37" spans="1:2">
      <c r="A37" s="162" t="s">
        <v>362</v>
      </c>
      <c r="B37" s="161">
        <v>3695562</v>
      </c>
    </row>
    <row r="38" spans="1:2">
      <c r="A38" s="162" t="s">
        <v>358</v>
      </c>
      <c r="B38" s="161">
        <v>417240</v>
      </c>
    </row>
    <row r="39" spans="1:2">
      <c r="A39" s="157" t="s">
        <v>357</v>
      </c>
      <c r="B39" s="160">
        <f>SUM(B33:B34,B36:B38)</f>
        <v>16193802</v>
      </c>
    </row>
    <row r="40" spans="1:2" ht="22.5" customHeight="1">
      <c r="A40" s="307" t="s">
        <v>356</v>
      </c>
      <c r="B40" s="308"/>
    </row>
    <row r="41" spans="1:2">
      <c r="A41" s="159" t="s">
        <v>504</v>
      </c>
      <c r="B41" s="158">
        <v>1800000</v>
      </c>
    </row>
    <row r="42" spans="1:2" ht="15.75" thickBot="1">
      <c r="A42" s="157" t="s">
        <v>355</v>
      </c>
      <c r="B42" s="156">
        <f>B41</f>
        <v>1800000</v>
      </c>
    </row>
    <row r="43" spans="1:2" ht="15.75" thickBot="1">
      <c r="A43" s="155" t="s">
        <v>354</v>
      </c>
      <c r="B43" s="154">
        <f>B17+B31+B39+B42</f>
        <v>59505299</v>
      </c>
    </row>
    <row r="44" spans="1:2">
      <c r="B44" s="153"/>
    </row>
    <row r="45" spans="1:2">
      <c r="A45" s="238"/>
    </row>
  </sheetData>
  <mergeCells count="5">
    <mergeCell ref="A1:B1"/>
    <mergeCell ref="A40:B40"/>
    <mergeCell ref="A3:B3"/>
    <mergeCell ref="A18:B18"/>
    <mergeCell ref="A32:B32"/>
  </mergeCells>
  <pageMargins left="0.7" right="0.7" top="0.75" bottom="0.75" header="0.3" footer="0.3"/>
  <pageSetup paperSize="9" scale="8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E22"/>
  <sheetViews>
    <sheetView topLeftCell="A4" workbookViewId="0">
      <selection activeCell="B15" sqref="B15"/>
    </sheetView>
  </sheetViews>
  <sheetFormatPr defaultRowHeight="12.75"/>
  <cols>
    <col min="1" max="1" width="5.7109375" style="173" customWidth="1"/>
    <col min="2" max="2" width="66.140625" style="173" bestFit="1" customWidth="1"/>
    <col min="3" max="3" width="15.140625" style="173" customWidth="1"/>
    <col min="4" max="16384" width="9.140625" style="173"/>
  </cols>
  <sheetData>
    <row r="1" spans="1:5" ht="15.75" customHeight="1">
      <c r="A1" s="314" t="s">
        <v>482</v>
      </c>
      <c r="B1" s="315"/>
      <c r="C1" s="315"/>
    </row>
    <row r="2" spans="1:5" ht="15.75" customHeight="1">
      <c r="A2" s="190"/>
      <c r="B2" s="190"/>
      <c r="C2" s="190"/>
    </row>
    <row r="3" spans="1:5" ht="15.75" customHeight="1">
      <c r="A3" s="316" t="s">
        <v>381</v>
      </c>
      <c r="B3" s="316"/>
      <c r="C3" s="316"/>
    </row>
    <row r="4" spans="1:5" ht="15.75" customHeight="1" thickBot="1">
      <c r="A4" s="231"/>
      <c r="B4" s="231"/>
      <c r="C4" s="243" t="s">
        <v>382</v>
      </c>
    </row>
    <row r="5" spans="1:5" ht="42.75" customHeight="1" thickBot="1">
      <c r="A5" s="240" t="s">
        <v>115</v>
      </c>
      <c r="B5" s="241" t="s">
        <v>379</v>
      </c>
      <c r="C5" s="242" t="s">
        <v>113</v>
      </c>
    </row>
    <row r="6" spans="1:5" ht="13.5" thickBot="1">
      <c r="A6" s="189" t="s">
        <v>5</v>
      </c>
      <c r="B6" s="188" t="s">
        <v>4</v>
      </c>
      <c r="C6" s="187" t="s">
        <v>3</v>
      </c>
    </row>
    <row r="7" spans="1:5" ht="15.95" customHeight="1">
      <c r="A7" s="186" t="s">
        <v>112</v>
      </c>
      <c r="B7" s="185" t="s">
        <v>424</v>
      </c>
      <c r="C7" s="184">
        <v>0</v>
      </c>
    </row>
    <row r="8" spans="1:5" ht="15.95" customHeight="1" thickBot="1">
      <c r="A8" s="183" t="s">
        <v>1</v>
      </c>
      <c r="B8" s="182" t="s">
        <v>380</v>
      </c>
      <c r="C8" s="181">
        <v>29860000</v>
      </c>
    </row>
    <row r="9" spans="1:5" ht="14.25" customHeight="1">
      <c r="A9" s="180" t="s">
        <v>57</v>
      </c>
      <c r="B9" s="179" t="s">
        <v>433</v>
      </c>
      <c r="C9" s="178">
        <v>705250</v>
      </c>
      <c r="D9"/>
      <c r="E9"/>
    </row>
    <row r="10" spans="1:5" ht="15.95" customHeight="1">
      <c r="A10" s="176" t="s">
        <v>51</v>
      </c>
      <c r="B10" s="175" t="s">
        <v>505</v>
      </c>
      <c r="C10" s="174">
        <v>676575</v>
      </c>
    </row>
    <row r="11" spans="1:5" ht="15.95" customHeight="1">
      <c r="A11" s="176" t="s">
        <v>49</v>
      </c>
      <c r="B11" s="175" t="s">
        <v>434</v>
      </c>
      <c r="C11" s="174">
        <v>500000</v>
      </c>
    </row>
    <row r="12" spans="1:5" ht="15.95" customHeight="1">
      <c r="A12" s="176" t="s">
        <v>41</v>
      </c>
      <c r="B12" s="244" t="s">
        <v>426</v>
      </c>
      <c r="C12" s="245">
        <f>SUM(C7:C11)</f>
        <v>31741825</v>
      </c>
    </row>
    <row r="13" spans="1:5" ht="15.95" customHeight="1">
      <c r="A13" s="176" t="s">
        <v>31</v>
      </c>
      <c r="B13" s="175" t="s">
        <v>507</v>
      </c>
      <c r="C13" s="174">
        <v>500000</v>
      </c>
    </row>
    <row r="14" spans="1:5" ht="15.95" customHeight="1">
      <c r="A14" s="176" t="s">
        <v>21</v>
      </c>
      <c r="B14" s="175" t="s">
        <v>508</v>
      </c>
      <c r="C14" s="177">
        <v>150000</v>
      </c>
    </row>
    <row r="15" spans="1:5" ht="15.95" customHeight="1">
      <c r="A15" s="176" t="s">
        <v>11</v>
      </c>
      <c r="B15" s="175" t="s">
        <v>428</v>
      </c>
      <c r="C15" s="174">
        <v>25000</v>
      </c>
    </row>
    <row r="16" spans="1:5" ht="15.95" customHeight="1">
      <c r="A16" s="176" t="s">
        <v>9</v>
      </c>
      <c r="B16" s="175" t="s">
        <v>427</v>
      </c>
      <c r="C16" s="174">
        <v>17750</v>
      </c>
    </row>
    <row r="17" spans="1:3" ht="15.95" customHeight="1">
      <c r="A17" s="176" t="s">
        <v>309</v>
      </c>
      <c r="B17" s="175" t="s">
        <v>425</v>
      </c>
      <c r="C17" s="177">
        <v>19375</v>
      </c>
    </row>
    <row r="18" spans="1:3" ht="15.95" customHeight="1">
      <c r="A18" s="176" t="s">
        <v>306</v>
      </c>
      <c r="B18" s="175" t="s">
        <v>435</v>
      </c>
      <c r="C18" s="174">
        <v>46500</v>
      </c>
    </row>
    <row r="19" spans="1:3" ht="15.95" customHeight="1">
      <c r="A19" s="176" t="s">
        <v>303</v>
      </c>
      <c r="B19" s="175" t="s">
        <v>431</v>
      </c>
      <c r="C19" s="177">
        <v>100000</v>
      </c>
    </row>
    <row r="20" spans="1:3" ht="15.95" customHeight="1">
      <c r="A20" s="176" t="s">
        <v>301</v>
      </c>
      <c r="B20" s="244" t="s">
        <v>430</v>
      </c>
      <c r="C20" s="245">
        <f>SUM(C13:C19)</f>
        <v>858625</v>
      </c>
    </row>
    <row r="21" spans="1:3" ht="15.95" customHeight="1">
      <c r="A21" s="176" t="s">
        <v>298</v>
      </c>
      <c r="B21" s="175" t="s">
        <v>432</v>
      </c>
      <c r="C21" s="177">
        <v>100000</v>
      </c>
    </row>
    <row r="22" spans="1:3" ht="15.95" customHeight="1">
      <c r="A22" s="176" t="s">
        <v>296</v>
      </c>
      <c r="B22" s="244" t="s">
        <v>429</v>
      </c>
      <c r="C22" s="245">
        <v>100000</v>
      </c>
    </row>
  </sheetData>
  <sheetProtection selectLockedCells="1" selectUnlockedCells="1"/>
  <mergeCells count="2">
    <mergeCell ref="A1:C1"/>
    <mergeCell ref="A3:C3"/>
  </mergeCells>
  <printOptions horizontalCentered="1"/>
  <pageMargins left="0.78740157480314965" right="0.78740157480314965" top="1.5748031496062993" bottom="0.98425196850393704" header="0.78740157480314965" footer="0.78740157480314965"/>
  <pageSetup paperSize="9" scale="95" orientation="portrait" r:id="rId1"/>
  <headerFooter alignWithMargins="0">
    <oddHeader xml:space="preserve">&amp;C&amp;"Times New Roman CE,Félkövér"&amp;12 &amp;R&amp;"Times New Roman CE,Félkövér dőlt"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23"/>
  <sheetViews>
    <sheetView workbookViewId="0">
      <selection activeCell="A15" sqref="A15"/>
    </sheetView>
  </sheetViews>
  <sheetFormatPr defaultRowHeight="12.75"/>
  <cols>
    <col min="1" max="1" width="4.85546875" style="191" bestFit="1" customWidth="1"/>
    <col min="2" max="2" width="67.28515625" style="192" bestFit="1" customWidth="1"/>
    <col min="3" max="3" width="16.5703125" style="191" customWidth="1"/>
    <col min="4" max="5" width="11" style="191" customWidth="1"/>
    <col min="6" max="6" width="11.85546875" style="191" customWidth="1"/>
    <col min="7" max="253" width="9.140625" style="191"/>
    <col min="254" max="254" width="40.42578125" style="191" customWidth="1"/>
    <col min="255" max="255" width="13.42578125" style="191" customWidth="1"/>
    <col min="256" max="256" width="14" style="191" customWidth="1"/>
    <col min="257" max="257" width="15.42578125" style="191" customWidth="1"/>
    <col min="258" max="258" width="14.28515625" style="191" customWidth="1"/>
    <col min="259" max="259" width="16.140625" style="191" customWidth="1"/>
    <col min="260" max="261" width="11" style="191" customWidth="1"/>
    <col min="262" max="262" width="11.85546875" style="191" customWidth="1"/>
    <col min="263" max="509" width="9.140625" style="191"/>
    <col min="510" max="510" width="40.42578125" style="191" customWidth="1"/>
    <col min="511" max="511" width="13.42578125" style="191" customWidth="1"/>
    <col min="512" max="512" width="14" style="191" customWidth="1"/>
    <col min="513" max="513" width="15.42578125" style="191" customWidth="1"/>
    <col min="514" max="514" width="14.28515625" style="191" customWidth="1"/>
    <col min="515" max="515" width="16.140625" style="191" customWidth="1"/>
    <col min="516" max="517" width="11" style="191" customWidth="1"/>
    <col min="518" max="518" width="11.85546875" style="191" customWidth="1"/>
    <col min="519" max="765" width="9.140625" style="191"/>
    <col min="766" max="766" width="40.42578125" style="191" customWidth="1"/>
    <col min="767" max="767" width="13.42578125" style="191" customWidth="1"/>
    <col min="768" max="768" width="14" style="191" customWidth="1"/>
    <col min="769" max="769" width="15.42578125" style="191" customWidth="1"/>
    <col min="770" max="770" width="14.28515625" style="191" customWidth="1"/>
    <col min="771" max="771" width="16.140625" style="191" customWidth="1"/>
    <col min="772" max="773" width="11" style="191" customWidth="1"/>
    <col min="774" max="774" width="11.85546875" style="191" customWidth="1"/>
    <col min="775" max="1021" width="9.140625" style="191"/>
    <col min="1022" max="1022" width="40.42578125" style="191" customWidth="1"/>
    <col min="1023" max="1023" width="13.42578125" style="191" customWidth="1"/>
    <col min="1024" max="1024" width="14" style="191" customWidth="1"/>
    <col min="1025" max="1025" width="15.42578125" style="191" customWidth="1"/>
    <col min="1026" max="1026" width="14.28515625" style="191" customWidth="1"/>
    <col min="1027" max="1027" width="16.140625" style="191" customWidth="1"/>
    <col min="1028" max="1029" width="11" style="191" customWidth="1"/>
    <col min="1030" max="1030" width="11.85546875" style="191" customWidth="1"/>
    <col min="1031" max="1277" width="9.140625" style="191"/>
    <col min="1278" max="1278" width="40.42578125" style="191" customWidth="1"/>
    <col min="1279" max="1279" width="13.42578125" style="191" customWidth="1"/>
    <col min="1280" max="1280" width="14" style="191" customWidth="1"/>
    <col min="1281" max="1281" width="15.42578125" style="191" customWidth="1"/>
    <col min="1282" max="1282" width="14.28515625" style="191" customWidth="1"/>
    <col min="1283" max="1283" width="16.140625" style="191" customWidth="1"/>
    <col min="1284" max="1285" width="11" style="191" customWidth="1"/>
    <col min="1286" max="1286" width="11.85546875" style="191" customWidth="1"/>
    <col min="1287" max="1533" width="9.140625" style="191"/>
    <col min="1534" max="1534" width="40.42578125" style="191" customWidth="1"/>
    <col min="1535" max="1535" width="13.42578125" style="191" customWidth="1"/>
    <col min="1536" max="1536" width="14" style="191" customWidth="1"/>
    <col min="1537" max="1537" width="15.42578125" style="191" customWidth="1"/>
    <col min="1538" max="1538" width="14.28515625" style="191" customWidth="1"/>
    <col min="1539" max="1539" width="16.140625" style="191" customWidth="1"/>
    <col min="1540" max="1541" width="11" style="191" customWidth="1"/>
    <col min="1542" max="1542" width="11.85546875" style="191" customWidth="1"/>
    <col min="1543" max="1789" width="9.140625" style="191"/>
    <col min="1790" max="1790" width="40.42578125" style="191" customWidth="1"/>
    <col min="1791" max="1791" width="13.42578125" style="191" customWidth="1"/>
    <col min="1792" max="1792" width="14" style="191" customWidth="1"/>
    <col min="1793" max="1793" width="15.42578125" style="191" customWidth="1"/>
    <col min="1794" max="1794" width="14.28515625" style="191" customWidth="1"/>
    <col min="1795" max="1795" width="16.140625" style="191" customWidth="1"/>
    <col min="1796" max="1797" width="11" style="191" customWidth="1"/>
    <col min="1798" max="1798" width="11.85546875" style="191" customWidth="1"/>
    <col min="1799" max="2045" width="9.140625" style="191"/>
    <col min="2046" max="2046" width="40.42578125" style="191" customWidth="1"/>
    <col min="2047" max="2047" width="13.42578125" style="191" customWidth="1"/>
    <col min="2048" max="2048" width="14" style="191" customWidth="1"/>
    <col min="2049" max="2049" width="15.42578125" style="191" customWidth="1"/>
    <col min="2050" max="2050" width="14.28515625" style="191" customWidth="1"/>
    <col min="2051" max="2051" width="16.140625" style="191" customWidth="1"/>
    <col min="2052" max="2053" width="11" style="191" customWidth="1"/>
    <col min="2054" max="2054" width="11.85546875" style="191" customWidth="1"/>
    <col min="2055" max="2301" width="9.140625" style="191"/>
    <col min="2302" max="2302" width="40.42578125" style="191" customWidth="1"/>
    <col min="2303" max="2303" width="13.42578125" style="191" customWidth="1"/>
    <col min="2304" max="2304" width="14" style="191" customWidth="1"/>
    <col min="2305" max="2305" width="15.42578125" style="191" customWidth="1"/>
    <col min="2306" max="2306" width="14.28515625" style="191" customWidth="1"/>
    <col min="2307" max="2307" width="16.140625" style="191" customWidth="1"/>
    <col min="2308" max="2309" width="11" style="191" customWidth="1"/>
    <col min="2310" max="2310" width="11.85546875" style="191" customWidth="1"/>
    <col min="2311" max="2557" width="9.140625" style="191"/>
    <col min="2558" max="2558" width="40.42578125" style="191" customWidth="1"/>
    <col min="2559" max="2559" width="13.42578125" style="191" customWidth="1"/>
    <col min="2560" max="2560" width="14" style="191" customWidth="1"/>
    <col min="2561" max="2561" width="15.42578125" style="191" customWidth="1"/>
    <col min="2562" max="2562" width="14.28515625" style="191" customWidth="1"/>
    <col min="2563" max="2563" width="16.140625" style="191" customWidth="1"/>
    <col min="2564" max="2565" width="11" style="191" customWidth="1"/>
    <col min="2566" max="2566" width="11.85546875" style="191" customWidth="1"/>
    <col min="2567" max="2813" width="9.140625" style="191"/>
    <col min="2814" max="2814" width="40.42578125" style="191" customWidth="1"/>
    <col min="2815" max="2815" width="13.42578125" style="191" customWidth="1"/>
    <col min="2816" max="2816" width="14" style="191" customWidth="1"/>
    <col min="2817" max="2817" width="15.42578125" style="191" customWidth="1"/>
    <col min="2818" max="2818" width="14.28515625" style="191" customWidth="1"/>
    <col min="2819" max="2819" width="16.140625" style="191" customWidth="1"/>
    <col min="2820" max="2821" width="11" style="191" customWidth="1"/>
    <col min="2822" max="2822" width="11.85546875" style="191" customWidth="1"/>
    <col min="2823" max="3069" width="9.140625" style="191"/>
    <col min="3070" max="3070" width="40.42578125" style="191" customWidth="1"/>
    <col min="3071" max="3071" width="13.42578125" style="191" customWidth="1"/>
    <col min="3072" max="3072" width="14" style="191" customWidth="1"/>
    <col min="3073" max="3073" width="15.42578125" style="191" customWidth="1"/>
    <col min="3074" max="3074" width="14.28515625" style="191" customWidth="1"/>
    <col min="3075" max="3075" width="16.140625" style="191" customWidth="1"/>
    <col min="3076" max="3077" width="11" style="191" customWidth="1"/>
    <col min="3078" max="3078" width="11.85546875" style="191" customWidth="1"/>
    <col min="3079" max="3325" width="9.140625" style="191"/>
    <col min="3326" max="3326" width="40.42578125" style="191" customWidth="1"/>
    <col min="3327" max="3327" width="13.42578125" style="191" customWidth="1"/>
    <col min="3328" max="3328" width="14" style="191" customWidth="1"/>
    <col min="3329" max="3329" width="15.42578125" style="191" customWidth="1"/>
    <col min="3330" max="3330" width="14.28515625" style="191" customWidth="1"/>
    <col min="3331" max="3331" width="16.140625" style="191" customWidth="1"/>
    <col min="3332" max="3333" width="11" style="191" customWidth="1"/>
    <col min="3334" max="3334" width="11.85546875" style="191" customWidth="1"/>
    <col min="3335" max="3581" width="9.140625" style="191"/>
    <col min="3582" max="3582" width="40.42578125" style="191" customWidth="1"/>
    <col min="3583" max="3583" width="13.42578125" style="191" customWidth="1"/>
    <col min="3584" max="3584" width="14" style="191" customWidth="1"/>
    <col min="3585" max="3585" width="15.42578125" style="191" customWidth="1"/>
    <col min="3586" max="3586" width="14.28515625" style="191" customWidth="1"/>
    <col min="3587" max="3587" width="16.140625" style="191" customWidth="1"/>
    <col min="3588" max="3589" width="11" style="191" customWidth="1"/>
    <col min="3590" max="3590" width="11.85546875" style="191" customWidth="1"/>
    <col min="3591" max="3837" width="9.140625" style="191"/>
    <col min="3838" max="3838" width="40.42578125" style="191" customWidth="1"/>
    <col min="3839" max="3839" width="13.42578125" style="191" customWidth="1"/>
    <col min="3840" max="3840" width="14" style="191" customWidth="1"/>
    <col min="3841" max="3841" width="15.42578125" style="191" customWidth="1"/>
    <col min="3842" max="3842" width="14.28515625" style="191" customWidth="1"/>
    <col min="3843" max="3843" width="16.140625" style="191" customWidth="1"/>
    <col min="3844" max="3845" width="11" style="191" customWidth="1"/>
    <col min="3846" max="3846" width="11.85546875" style="191" customWidth="1"/>
    <col min="3847" max="4093" width="9.140625" style="191"/>
    <col min="4094" max="4094" width="40.42578125" style="191" customWidth="1"/>
    <col min="4095" max="4095" width="13.42578125" style="191" customWidth="1"/>
    <col min="4096" max="4096" width="14" style="191" customWidth="1"/>
    <col min="4097" max="4097" width="15.42578125" style="191" customWidth="1"/>
    <col min="4098" max="4098" width="14.28515625" style="191" customWidth="1"/>
    <col min="4099" max="4099" width="16.140625" style="191" customWidth="1"/>
    <col min="4100" max="4101" width="11" style="191" customWidth="1"/>
    <col min="4102" max="4102" width="11.85546875" style="191" customWidth="1"/>
    <col min="4103" max="4349" width="9.140625" style="191"/>
    <col min="4350" max="4350" width="40.42578125" style="191" customWidth="1"/>
    <col min="4351" max="4351" width="13.42578125" style="191" customWidth="1"/>
    <col min="4352" max="4352" width="14" style="191" customWidth="1"/>
    <col min="4353" max="4353" width="15.42578125" style="191" customWidth="1"/>
    <col min="4354" max="4354" width="14.28515625" style="191" customWidth="1"/>
    <col min="4355" max="4355" width="16.140625" style="191" customWidth="1"/>
    <col min="4356" max="4357" width="11" style="191" customWidth="1"/>
    <col min="4358" max="4358" width="11.85546875" style="191" customWidth="1"/>
    <col min="4359" max="4605" width="9.140625" style="191"/>
    <col min="4606" max="4606" width="40.42578125" style="191" customWidth="1"/>
    <col min="4607" max="4607" width="13.42578125" style="191" customWidth="1"/>
    <col min="4608" max="4608" width="14" style="191" customWidth="1"/>
    <col min="4609" max="4609" width="15.42578125" style="191" customWidth="1"/>
    <col min="4610" max="4610" width="14.28515625" style="191" customWidth="1"/>
    <col min="4611" max="4611" width="16.140625" style="191" customWidth="1"/>
    <col min="4612" max="4613" width="11" style="191" customWidth="1"/>
    <col min="4614" max="4614" width="11.85546875" style="191" customWidth="1"/>
    <col min="4615" max="4861" width="9.140625" style="191"/>
    <col min="4862" max="4862" width="40.42578125" style="191" customWidth="1"/>
    <col min="4863" max="4863" width="13.42578125" style="191" customWidth="1"/>
    <col min="4864" max="4864" width="14" style="191" customWidth="1"/>
    <col min="4865" max="4865" width="15.42578125" style="191" customWidth="1"/>
    <col min="4866" max="4866" width="14.28515625" style="191" customWidth="1"/>
    <col min="4867" max="4867" width="16.140625" style="191" customWidth="1"/>
    <col min="4868" max="4869" width="11" style="191" customWidth="1"/>
    <col min="4870" max="4870" width="11.85546875" style="191" customWidth="1"/>
    <col min="4871" max="5117" width="9.140625" style="191"/>
    <col min="5118" max="5118" width="40.42578125" style="191" customWidth="1"/>
    <col min="5119" max="5119" width="13.42578125" style="191" customWidth="1"/>
    <col min="5120" max="5120" width="14" style="191" customWidth="1"/>
    <col min="5121" max="5121" width="15.42578125" style="191" customWidth="1"/>
    <col min="5122" max="5122" width="14.28515625" style="191" customWidth="1"/>
    <col min="5123" max="5123" width="16.140625" style="191" customWidth="1"/>
    <col min="5124" max="5125" width="11" style="191" customWidth="1"/>
    <col min="5126" max="5126" width="11.85546875" style="191" customWidth="1"/>
    <col min="5127" max="5373" width="9.140625" style="191"/>
    <col min="5374" max="5374" width="40.42578125" style="191" customWidth="1"/>
    <col min="5375" max="5375" width="13.42578125" style="191" customWidth="1"/>
    <col min="5376" max="5376" width="14" style="191" customWidth="1"/>
    <col min="5377" max="5377" width="15.42578125" style="191" customWidth="1"/>
    <col min="5378" max="5378" width="14.28515625" style="191" customWidth="1"/>
    <col min="5379" max="5379" width="16.140625" style="191" customWidth="1"/>
    <col min="5380" max="5381" width="11" style="191" customWidth="1"/>
    <col min="5382" max="5382" width="11.85546875" style="191" customWidth="1"/>
    <col min="5383" max="5629" width="9.140625" style="191"/>
    <col min="5630" max="5630" width="40.42578125" style="191" customWidth="1"/>
    <col min="5631" max="5631" width="13.42578125" style="191" customWidth="1"/>
    <col min="5632" max="5632" width="14" style="191" customWidth="1"/>
    <col min="5633" max="5633" width="15.42578125" style="191" customWidth="1"/>
    <col min="5634" max="5634" width="14.28515625" style="191" customWidth="1"/>
    <col min="5635" max="5635" width="16.140625" style="191" customWidth="1"/>
    <col min="5636" max="5637" width="11" style="191" customWidth="1"/>
    <col min="5638" max="5638" width="11.85546875" style="191" customWidth="1"/>
    <col min="5639" max="5885" width="9.140625" style="191"/>
    <col min="5886" max="5886" width="40.42578125" style="191" customWidth="1"/>
    <col min="5887" max="5887" width="13.42578125" style="191" customWidth="1"/>
    <col min="5888" max="5888" width="14" style="191" customWidth="1"/>
    <col min="5889" max="5889" width="15.42578125" style="191" customWidth="1"/>
    <col min="5890" max="5890" width="14.28515625" style="191" customWidth="1"/>
    <col min="5891" max="5891" width="16.140625" style="191" customWidth="1"/>
    <col min="5892" max="5893" width="11" style="191" customWidth="1"/>
    <col min="5894" max="5894" width="11.85546875" style="191" customWidth="1"/>
    <col min="5895" max="6141" width="9.140625" style="191"/>
    <col min="6142" max="6142" width="40.42578125" style="191" customWidth="1"/>
    <col min="6143" max="6143" width="13.42578125" style="191" customWidth="1"/>
    <col min="6144" max="6144" width="14" style="191" customWidth="1"/>
    <col min="6145" max="6145" width="15.42578125" style="191" customWidth="1"/>
    <col min="6146" max="6146" width="14.28515625" style="191" customWidth="1"/>
    <col min="6147" max="6147" width="16.140625" style="191" customWidth="1"/>
    <col min="6148" max="6149" width="11" style="191" customWidth="1"/>
    <col min="6150" max="6150" width="11.85546875" style="191" customWidth="1"/>
    <col min="6151" max="6397" width="9.140625" style="191"/>
    <col min="6398" max="6398" width="40.42578125" style="191" customWidth="1"/>
    <col min="6399" max="6399" width="13.42578125" style="191" customWidth="1"/>
    <col min="6400" max="6400" width="14" style="191" customWidth="1"/>
    <col min="6401" max="6401" width="15.42578125" style="191" customWidth="1"/>
    <col min="6402" max="6402" width="14.28515625" style="191" customWidth="1"/>
    <col min="6403" max="6403" width="16.140625" style="191" customWidth="1"/>
    <col min="6404" max="6405" width="11" style="191" customWidth="1"/>
    <col min="6406" max="6406" width="11.85546875" style="191" customWidth="1"/>
    <col min="6407" max="6653" width="9.140625" style="191"/>
    <col min="6654" max="6654" width="40.42578125" style="191" customWidth="1"/>
    <col min="6655" max="6655" width="13.42578125" style="191" customWidth="1"/>
    <col min="6656" max="6656" width="14" style="191" customWidth="1"/>
    <col min="6657" max="6657" width="15.42578125" style="191" customWidth="1"/>
    <col min="6658" max="6658" width="14.28515625" style="191" customWidth="1"/>
    <col min="6659" max="6659" width="16.140625" style="191" customWidth="1"/>
    <col min="6660" max="6661" width="11" style="191" customWidth="1"/>
    <col min="6662" max="6662" width="11.85546875" style="191" customWidth="1"/>
    <col min="6663" max="6909" width="9.140625" style="191"/>
    <col min="6910" max="6910" width="40.42578125" style="191" customWidth="1"/>
    <col min="6911" max="6911" width="13.42578125" style="191" customWidth="1"/>
    <col min="6912" max="6912" width="14" style="191" customWidth="1"/>
    <col min="6913" max="6913" width="15.42578125" style="191" customWidth="1"/>
    <col min="6914" max="6914" width="14.28515625" style="191" customWidth="1"/>
    <col min="6915" max="6915" width="16.140625" style="191" customWidth="1"/>
    <col min="6916" max="6917" width="11" style="191" customWidth="1"/>
    <col min="6918" max="6918" width="11.85546875" style="191" customWidth="1"/>
    <col min="6919" max="7165" width="9.140625" style="191"/>
    <col min="7166" max="7166" width="40.42578125" style="191" customWidth="1"/>
    <col min="7167" max="7167" width="13.42578125" style="191" customWidth="1"/>
    <col min="7168" max="7168" width="14" style="191" customWidth="1"/>
    <col min="7169" max="7169" width="15.42578125" style="191" customWidth="1"/>
    <col min="7170" max="7170" width="14.28515625" style="191" customWidth="1"/>
    <col min="7171" max="7171" width="16.140625" style="191" customWidth="1"/>
    <col min="7172" max="7173" width="11" style="191" customWidth="1"/>
    <col min="7174" max="7174" width="11.85546875" style="191" customWidth="1"/>
    <col min="7175" max="7421" width="9.140625" style="191"/>
    <col min="7422" max="7422" width="40.42578125" style="191" customWidth="1"/>
    <col min="7423" max="7423" width="13.42578125" style="191" customWidth="1"/>
    <col min="7424" max="7424" width="14" style="191" customWidth="1"/>
    <col min="7425" max="7425" width="15.42578125" style="191" customWidth="1"/>
    <col min="7426" max="7426" width="14.28515625" style="191" customWidth="1"/>
    <col min="7427" max="7427" width="16.140625" style="191" customWidth="1"/>
    <col min="7428" max="7429" width="11" style="191" customWidth="1"/>
    <col min="7430" max="7430" width="11.85546875" style="191" customWidth="1"/>
    <col min="7431" max="7677" width="9.140625" style="191"/>
    <col min="7678" max="7678" width="40.42578125" style="191" customWidth="1"/>
    <col min="7679" max="7679" width="13.42578125" style="191" customWidth="1"/>
    <col min="7680" max="7680" width="14" style="191" customWidth="1"/>
    <col min="7681" max="7681" width="15.42578125" style="191" customWidth="1"/>
    <col min="7682" max="7682" width="14.28515625" style="191" customWidth="1"/>
    <col min="7683" max="7683" width="16.140625" style="191" customWidth="1"/>
    <col min="7684" max="7685" width="11" style="191" customWidth="1"/>
    <col min="7686" max="7686" width="11.85546875" style="191" customWidth="1"/>
    <col min="7687" max="7933" width="9.140625" style="191"/>
    <col min="7934" max="7934" width="40.42578125" style="191" customWidth="1"/>
    <col min="7935" max="7935" width="13.42578125" style="191" customWidth="1"/>
    <col min="7936" max="7936" width="14" style="191" customWidth="1"/>
    <col min="7937" max="7937" width="15.42578125" style="191" customWidth="1"/>
    <col min="7938" max="7938" width="14.28515625" style="191" customWidth="1"/>
    <col min="7939" max="7939" width="16.140625" style="191" customWidth="1"/>
    <col min="7940" max="7941" width="11" style="191" customWidth="1"/>
    <col min="7942" max="7942" width="11.85546875" style="191" customWidth="1"/>
    <col min="7943" max="8189" width="9.140625" style="191"/>
    <col min="8190" max="8190" width="40.42578125" style="191" customWidth="1"/>
    <col min="8191" max="8191" width="13.42578125" style="191" customWidth="1"/>
    <col min="8192" max="8192" width="14" style="191" customWidth="1"/>
    <col min="8193" max="8193" width="15.42578125" style="191" customWidth="1"/>
    <col min="8194" max="8194" width="14.28515625" style="191" customWidth="1"/>
    <col min="8195" max="8195" width="16.140625" style="191" customWidth="1"/>
    <col min="8196" max="8197" width="11" style="191" customWidth="1"/>
    <col min="8198" max="8198" width="11.85546875" style="191" customWidth="1"/>
    <col min="8199" max="8445" width="9.140625" style="191"/>
    <col min="8446" max="8446" width="40.42578125" style="191" customWidth="1"/>
    <col min="8447" max="8447" width="13.42578125" style="191" customWidth="1"/>
    <col min="8448" max="8448" width="14" style="191" customWidth="1"/>
    <col min="8449" max="8449" width="15.42578125" style="191" customWidth="1"/>
    <col min="8450" max="8450" width="14.28515625" style="191" customWidth="1"/>
    <col min="8451" max="8451" width="16.140625" style="191" customWidth="1"/>
    <col min="8452" max="8453" width="11" style="191" customWidth="1"/>
    <col min="8454" max="8454" width="11.85546875" style="191" customWidth="1"/>
    <col min="8455" max="8701" width="9.140625" style="191"/>
    <col min="8702" max="8702" width="40.42578125" style="191" customWidth="1"/>
    <col min="8703" max="8703" width="13.42578125" style="191" customWidth="1"/>
    <col min="8704" max="8704" width="14" style="191" customWidth="1"/>
    <col min="8705" max="8705" width="15.42578125" style="191" customWidth="1"/>
    <col min="8706" max="8706" width="14.28515625" style="191" customWidth="1"/>
    <col min="8707" max="8707" width="16.140625" style="191" customWidth="1"/>
    <col min="8708" max="8709" width="11" style="191" customWidth="1"/>
    <col min="8710" max="8710" width="11.85546875" style="191" customWidth="1"/>
    <col min="8711" max="8957" width="9.140625" style="191"/>
    <col min="8958" max="8958" width="40.42578125" style="191" customWidth="1"/>
    <col min="8959" max="8959" width="13.42578125" style="191" customWidth="1"/>
    <col min="8960" max="8960" width="14" style="191" customWidth="1"/>
    <col min="8961" max="8961" width="15.42578125" style="191" customWidth="1"/>
    <col min="8962" max="8962" width="14.28515625" style="191" customWidth="1"/>
    <col min="8963" max="8963" width="16.140625" style="191" customWidth="1"/>
    <col min="8964" max="8965" width="11" style="191" customWidth="1"/>
    <col min="8966" max="8966" width="11.85546875" style="191" customWidth="1"/>
    <col min="8967" max="9213" width="9.140625" style="191"/>
    <col min="9214" max="9214" width="40.42578125" style="191" customWidth="1"/>
    <col min="9215" max="9215" width="13.42578125" style="191" customWidth="1"/>
    <col min="9216" max="9216" width="14" style="191" customWidth="1"/>
    <col min="9217" max="9217" width="15.42578125" style="191" customWidth="1"/>
    <col min="9218" max="9218" width="14.28515625" style="191" customWidth="1"/>
    <col min="9219" max="9219" width="16.140625" style="191" customWidth="1"/>
    <col min="9220" max="9221" width="11" style="191" customWidth="1"/>
    <col min="9222" max="9222" width="11.85546875" style="191" customWidth="1"/>
    <col min="9223" max="9469" width="9.140625" style="191"/>
    <col min="9470" max="9470" width="40.42578125" style="191" customWidth="1"/>
    <col min="9471" max="9471" width="13.42578125" style="191" customWidth="1"/>
    <col min="9472" max="9472" width="14" style="191" customWidth="1"/>
    <col min="9473" max="9473" width="15.42578125" style="191" customWidth="1"/>
    <col min="9474" max="9474" width="14.28515625" style="191" customWidth="1"/>
    <col min="9475" max="9475" width="16.140625" style="191" customWidth="1"/>
    <col min="9476" max="9477" width="11" style="191" customWidth="1"/>
    <col min="9478" max="9478" width="11.85546875" style="191" customWidth="1"/>
    <col min="9479" max="9725" width="9.140625" style="191"/>
    <col min="9726" max="9726" width="40.42578125" style="191" customWidth="1"/>
    <col min="9727" max="9727" width="13.42578125" style="191" customWidth="1"/>
    <col min="9728" max="9728" width="14" style="191" customWidth="1"/>
    <col min="9729" max="9729" width="15.42578125" style="191" customWidth="1"/>
    <col min="9730" max="9730" width="14.28515625" style="191" customWidth="1"/>
    <col min="9731" max="9731" width="16.140625" style="191" customWidth="1"/>
    <col min="9732" max="9733" width="11" style="191" customWidth="1"/>
    <col min="9734" max="9734" width="11.85546875" style="191" customWidth="1"/>
    <col min="9735" max="9981" width="9.140625" style="191"/>
    <col min="9982" max="9982" width="40.42578125" style="191" customWidth="1"/>
    <col min="9983" max="9983" width="13.42578125" style="191" customWidth="1"/>
    <col min="9984" max="9984" width="14" style="191" customWidth="1"/>
    <col min="9985" max="9985" width="15.42578125" style="191" customWidth="1"/>
    <col min="9986" max="9986" width="14.28515625" style="191" customWidth="1"/>
    <col min="9987" max="9987" width="16.140625" style="191" customWidth="1"/>
    <col min="9988" max="9989" width="11" style="191" customWidth="1"/>
    <col min="9990" max="9990" width="11.85546875" style="191" customWidth="1"/>
    <col min="9991" max="10237" width="9.140625" style="191"/>
    <col min="10238" max="10238" width="40.42578125" style="191" customWidth="1"/>
    <col min="10239" max="10239" width="13.42578125" style="191" customWidth="1"/>
    <col min="10240" max="10240" width="14" style="191" customWidth="1"/>
    <col min="10241" max="10241" width="15.42578125" style="191" customWidth="1"/>
    <col min="10242" max="10242" width="14.28515625" style="191" customWidth="1"/>
    <col min="10243" max="10243" width="16.140625" style="191" customWidth="1"/>
    <col min="10244" max="10245" width="11" style="191" customWidth="1"/>
    <col min="10246" max="10246" width="11.85546875" style="191" customWidth="1"/>
    <col min="10247" max="10493" width="9.140625" style="191"/>
    <col min="10494" max="10494" width="40.42578125" style="191" customWidth="1"/>
    <col min="10495" max="10495" width="13.42578125" style="191" customWidth="1"/>
    <col min="10496" max="10496" width="14" style="191" customWidth="1"/>
    <col min="10497" max="10497" width="15.42578125" style="191" customWidth="1"/>
    <col min="10498" max="10498" width="14.28515625" style="191" customWidth="1"/>
    <col min="10499" max="10499" width="16.140625" style="191" customWidth="1"/>
    <col min="10500" max="10501" width="11" style="191" customWidth="1"/>
    <col min="10502" max="10502" width="11.85546875" style="191" customWidth="1"/>
    <col min="10503" max="10749" width="9.140625" style="191"/>
    <col min="10750" max="10750" width="40.42578125" style="191" customWidth="1"/>
    <col min="10751" max="10751" width="13.42578125" style="191" customWidth="1"/>
    <col min="10752" max="10752" width="14" style="191" customWidth="1"/>
    <col min="10753" max="10753" width="15.42578125" style="191" customWidth="1"/>
    <col min="10754" max="10754" width="14.28515625" style="191" customWidth="1"/>
    <col min="10755" max="10755" width="16.140625" style="191" customWidth="1"/>
    <col min="10756" max="10757" width="11" style="191" customWidth="1"/>
    <col min="10758" max="10758" width="11.85546875" style="191" customWidth="1"/>
    <col min="10759" max="11005" width="9.140625" style="191"/>
    <col min="11006" max="11006" width="40.42578125" style="191" customWidth="1"/>
    <col min="11007" max="11007" width="13.42578125" style="191" customWidth="1"/>
    <col min="11008" max="11008" width="14" style="191" customWidth="1"/>
    <col min="11009" max="11009" width="15.42578125" style="191" customWidth="1"/>
    <col min="11010" max="11010" width="14.28515625" style="191" customWidth="1"/>
    <col min="11011" max="11011" width="16.140625" style="191" customWidth="1"/>
    <col min="11012" max="11013" width="11" style="191" customWidth="1"/>
    <col min="11014" max="11014" width="11.85546875" style="191" customWidth="1"/>
    <col min="11015" max="11261" width="9.140625" style="191"/>
    <col min="11262" max="11262" width="40.42578125" style="191" customWidth="1"/>
    <col min="11263" max="11263" width="13.42578125" style="191" customWidth="1"/>
    <col min="11264" max="11264" width="14" style="191" customWidth="1"/>
    <col min="11265" max="11265" width="15.42578125" style="191" customWidth="1"/>
    <col min="11266" max="11266" width="14.28515625" style="191" customWidth="1"/>
    <col min="11267" max="11267" width="16.140625" style="191" customWidth="1"/>
    <col min="11268" max="11269" width="11" style="191" customWidth="1"/>
    <col min="11270" max="11270" width="11.85546875" style="191" customWidth="1"/>
    <col min="11271" max="11517" width="9.140625" style="191"/>
    <col min="11518" max="11518" width="40.42578125" style="191" customWidth="1"/>
    <col min="11519" max="11519" width="13.42578125" style="191" customWidth="1"/>
    <col min="11520" max="11520" width="14" style="191" customWidth="1"/>
    <col min="11521" max="11521" width="15.42578125" style="191" customWidth="1"/>
    <col min="11522" max="11522" width="14.28515625" style="191" customWidth="1"/>
    <col min="11523" max="11523" width="16.140625" style="191" customWidth="1"/>
    <col min="11524" max="11525" width="11" style="191" customWidth="1"/>
    <col min="11526" max="11526" width="11.85546875" style="191" customWidth="1"/>
    <col min="11527" max="11773" width="9.140625" style="191"/>
    <col min="11774" max="11774" width="40.42578125" style="191" customWidth="1"/>
    <col min="11775" max="11775" width="13.42578125" style="191" customWidth="1"/>
    <col min="11776" max="11776" width="14" style="191" customWidth="1"/>
    <col min="11777" max="11777" width="15.42578125" style="191" customWidth="1"/>
    <col min="11778" max="11778" width="14.28515625" style="191" customWidth="1"/>
    <col min="11779" max="11779" width="16.140625" style="191" customWidth="1"/>
    <col min="11780" max="11781" width="11" style="191" customWidth="1"/>
    <col min="11782" max="11782" width="11.85546875" style="191" customWidth="1"/>
    <col min="11783" max="12029" width="9.140625" style="191"/>
    <col min="12030" max="12030" width="40.42578125" style="191" customWidth="1"/>
    <col min="12031" max="12031" width="13.42578125" style="191" customWidth="1"/>
    <col min="12032" max="12032" width="14" style="191" customWidth="1"/>
    <col min="12033" max="12033" width="15.42578125" style="191" customWidth="1"/>
    <col min="12034" max="12034" width="14.28515625" style="191" customWidth="1"/>
    <col min="12035" max="12035" width="16.140625" style="191" customWidth="1"/>
    <col min="12036" max="12037" width="11" style="191" customWidth="1"/>
    <col min="12038" max="12038" width="11.85546875" style="191" customWidth="1"/>
    <col min="12039" max="12285" width="9.140625" style="191"/>
    <col min="12286" max="12286" width="40.42578125" style="191" customWidth="1"/>
    <col min="12287" max="12287" width="13.42578125" style="191" customWidth="1"/>
    <col min="12288" max="12288" width="14" style="191" customWidth="1"/>
    <col min="12289" max="12289" width="15.42578125" style="191" customWidth="1"/>
    <col min="12290" max="12290" width="14.28515625" style="191" customWidth="1"/>
    <col min="12291" max="12291" width="16.140625" style="191" customWidth="1"/>
    <col min="12292" max="12293" width="11" style="191" customWidth="1"/>
    <col min="12294" max="12294" width="11.85546875" style="191" customWidth="1"/>
    <col min="12295" max="12541" width="9.140625" style="191"/>
    <col min="12542" max="12542" width="40.42578125" style="191" customWidth="1"/>
    <col min="12543" max="12543" width="13.42578125" style="191" customWidth="1"/>
    <col min="12544" max="12544" width="14" style="191" customWidth="1"/>
    <col min="12545" max="12545" width="15.42578125" style="191" customWidth="1"/>
    <col min="12546" max="12546" width="14.28515625" style="191" customWidth="1"/>
    <col min="12547" max="12547" width="16.140625" style="191" customWidth="1"/>
    <col min="12548" max="12549" width="11" style="191" customWidth="1"/>
    <col min="12550" max="12550" width="11.85546875" style="191" customWidth="1"/>
    <col min="12551" max="12797" width="9.140625" style="191"/>
    <col min="12798" max="12798" width="40.42578125" style="191" customWidth="1"/>
    <col min="12799" max="12799" width="13.42578125" style="191" customWidth="1"/>
    <col min="12800" max="12800" width="14" style="191" customWidth="1"/>
    <col min="12801" max="12801" width="15.42578125" style="191" customWidth="1"/>
    <col min="12802" max="12802" width="14.28515625" style="191" customWidth="1"/>
    <col min="12803" max="12803" width="16.140625" style="191" customWidth="1"/>
    <col min="12804" max="12805" width="11" style="191" customWidth="1"/>
    <col min="12806" max="12806" width="11.85546875" style="191" customWidth="1"/>
    <col min="12807" max="13053" width="9.140625" style="191"/>
    <col min="13054" max="13054" width="40.42578125" style="191" customWidth="1"/>
    <col min="13055" max="13055" width="13.42578125" style="191" customWidth="1"/>
    <col min="13056" max="13056" width="14" style="191" customWidth="1"/>
    <col min="13057" max="13057" width="15.42578125" style="191" customWidth="1"/>
    <col min="13058" max="13058" width="14.28515625" style="191" customWidth="1"/>
    <col min="13059" max="13059" width="16.140625" style="191" customWidth="1"/>
    <col min="13060" max="13061" width="11" style="191" customWidth="1"/>
    <col min="13062" max="13062" width="11.85546875" style="191" customWidth="1"/>
    <col min="13063" max="13309" width="9.140625" style="191"/>
    <col min="13310" max="13310" width="40.42578125" style="191" customWidth="1"/>
    <col min="13311" max="13311" width="13.42578125" style="191" customWidth="1"/>
    <col min="13312" max="13312" width="14" style="191" customWidth="1"/>
    <col min="13313" max="13313" width="15.42578125" style="191" customWidth="1"/>
    <col min="13314" max="13314" width="14.28515625" style="191" customWidth="1"/>
    <col min="13315" max="13315" width="16.140625" style="191" customWidth="1"/>
    <col min="13316" max="13317" width="11" style="191" customWidth="1"/>
    <col min="13318" max="13318" width="11.85546875" style="191" customWidth="1"/>
    <col min="13319" max="13565" width="9.140625" style="191"/>
    <col min="13566" max="13566" width="40.42578125" style="191" customWidth="1"/>
    <col min="13567" max="13567" width="13.42578125" style="191" customWidth="1"/>
    <col min="13568" max="13568" width="14" style="191" customWidth="1"/>
    <col min="13569" max="13569" width="15.42578125" style="191" customWidth="1"/>
    <col min="13570" max="13570" width="14.28515625" style="191" customWidth="1"/>
    <col min="13571" max="13571" width="16.140625" style="191" customWidth="1"/>
    <col min="13572" max="13573" width="11" style="191" customWidth="1"/>
    <col min="13574" max="13574" width="11.85546875" style="191" customWidth="1"/>
    <col min="13575" max="13821" width="9.140625" style="191"/>
    <col min="13822" max="13822" width="40.42578125" style="191" customWidth="1"/>
    <col min="13823" max="13823" width="13.42578125" style="191" customWidth="1"/>
    <col min="13824" max="13824" width="14" style="191" customWidth="1"/>
    <col min="13825" max="13825" width="15.42578125" style="191" customWidth="1"/>
    <col min="13826" max="13826" width="14.28515625" style="191" customWidth="1"/>
    <col min="13827" max="13827" width="16.140625" style="191" customWidth="1"/>
    <col min="13828" max="13829" width="11" style="191" customWidth="1"/>
    <col min="13830" max="13830" width="11.85546875" style="191" customWidth="1"/>
    <col min="13831" max="14077" width="9.140625" style="191"/>
    <col min="14078" max="14078" width="40.42578125" style="191" customWidth="1"/>
    <col min="14079" max="14079" width="13.42578125" style="191" customWidth="1"/>
    <col min="14080" max="14080" width="14" style="191" customWidth="1"/>
    <col min="14081" max="14081" width="15.42578125" style="191" customWidth="1"/>
    <col min="14082" max="14082" width="14.28515625" style="191" customWidth="1"/>
    <col min="14083" max="14083" width="16.140625" style="191" customWidth="1"/>
    <col min="14084" max="14085" width="11" style="191" customWidth="1"/>
    <col min="14086" max="14086" width="11.85546875" style="191" customWidth="1"/>
    <col min="14087" max="14333" width="9.140625" style="191"/>
    <col min="14334" max="14334" width="40.42578125" style="191" customWidth="1"/>
    <col min="14335" max="14335" width="13.42578125" style="191" customWidth="1"/>
    <col min="14336" max="14336" width="14" style="191" customWidth="1"/>
    <col min="14337" max="14337" width="15.42578125" style="191" customWidth="1"/>
    <col min="14338" max="14338" width="14.28515625" style="191" customWidth="1"/>
    <col min="14339" max="14339" width="16.140625" style="191" customWidth="1"/>
    <col min="14340" max="14341" width="11" style="191" customWidth="1"/>
    <col min="14342" max="14342" width="11.85546875" style="191" customWidth="1"/>
    <col min="14343" max="14589" width="9.140625" style="191"/>
    <col min="14590" max="14590" width="40.42578125" style="191" customWidth="1"/>
    <col min="14591" max="14591" width="13.42578125" style="191" customWidth="1"/>
    <col min="14592" max="14592" width="14" style="191" customWidth="1"/>
    <col min="14593" max="14593" width="15.42578125" style="191" customWidth="1"/>
    <col min="14594" max="14594" width="14.28515625" style="191" customWidth="1"/>
    <col min="14595" max="14595" width="16.140625" style="191" customWidth="1"/>
    <col min="14596" max="14597" width="11" style="191" customWidth="1"/>
    <col min="14598" max="14598" width="11.85546875" style="191" customWidth="1"/>
    <col min="14599" max="14845" width="9.140625" style="191"/>
    <col min="14846" max="14846" width="40.42578125" style="191" customWidth="1"/>
    <col min="14847" max="14847" width="13.42578125" style="191" customWidth="1"/>
    <col min="14848" max="14848" width="14" style="191" customWidth="1"/>
    <col min="14849" max="14849" width="15.42578125" style="191" customWidth="1"/>
    <col min="14850" max="14850" width="14.28515625" style="191" customWidth="1"/>
    <col min="14851" max="14851" width="16.140625" style="191" customWidth="1"/>
    <col min="14852" max="14853" width="11" style="191" customWidth="1"/>
    <col min="14854" max="14854" width="11.85546875" style="191" customWidth="1"/>
    <col min="14855" max="15101" width="9.140625" style="191"/>
    <col min="15102" max="15102" width="40.42578125" style="191" customWidth="1"/>
    <col min="15103" max="15103" width="13.42578125" style="191" customWidth="1"/>
    <col min="15104" max="15104" width="14" style="191" customWidth="1"/>
    <col min="15105" max="15105" width="15.42578125" style="191" customWidth="1"/>
    <col min="15106" max="15106" width="14.28515625" style="191" customWidth="1"/>
    <col min="15107" max="15107" width="16.140625" style="191" customWidth="1"/>
    <col min="15108" max="15109" width="11" style="191" customWidth="1"/>
    <col min="15110" max="15110" width="11.85546875" style="191" customWidth="1"/>
    <col min="15111" max="15357" width="9.140625" style="191"/>
    <col min="15358" max="15358" width="40.42578125" style="191" customWidth="1"/>
    <col min="15359" max="15359" width="13.42578125" style="191" customWidth="1"/>
    <col min="15360" max="15360" width="14" style="191" customWidth="1"/>
    <col min="15361" max="15361" width="15.42578125" style="191" customWidth="1"/>
    <col min="15362" max="15362" width="14.28515625" style="191" customWidth="1"/>
    <col min="15363" max="15363" width="16.140625" style="191" customWidth="1"/>
    <col min="15364" max="15365" width="11" style="191" customWidth="1"/>
    <col min="15366" max="15366" width="11.85546875" style="191" customWidth="1"/>
    <col min="15367" max="15613" width="9.140625" style="191"/>
    <col min="15614" max="15614" width="40.42578125" style="191" customWidth="1"/>
    <col min="15615" max="15615" width="13.42578125" style="191" customWidth="1"/>
    <col min="15616" max="15616" width="14" style="191" customWidth="1"/>
    <col min="15617" max="15617" width="15.42578125" style="191" customWidth="1"/>
    <col min="15618" max="15618" width="14.28515625" style="191" customWidth="1"/>
    <col min="15619" max="15619" width="16.140625" style="191" customWidth="1"/>
    <col min="15620" max="15621" width="11" style="191" customWidth="1"/>
    <col min="15622" max="15622" width="11.85546875" style="191" customWidth="1"/>
    <col min="15623" max="15869" width="9.140625" style="191"/>
    <col min="15870" max="15870" width="40.42578125" style="191" customWidth="1"/>
    <col min="15871" max="15871" width="13.42578125" style="191" customWidth="1"/>
    <col min="15872" max="15872" width="14" style="191" customWidth="1"/>
    <col min="15873" max="15873" width="15.42578125" style="191" customWidth="1"/>
    <col min="15874" max="15874" width="14.28515625" style="191" customWidth="1"/>
    <col min="15875" max="15875" width="16.140625" style="191" customWidth="1"/>
    <col min="15876" max="15877" width="11" style="191" customWidth="1"/>
    <col min="15878" max="15878" width="11.85546875" style="191" customWidth="1"/>
    <col min="15879" max="16125" width="9.140625" style="191"/>
    <col min="16126" max="16126" width="40.42578125" style="191" customWidth="1"/>
    <col min="16127" max="16127" width="13.42578125" style="191" customWidth="1"/>
    <col min="16128" max="16128" width="14" style="191" customWidth="1"/>
    <col min="16129" max="16129" width="15.42578125" style="191" customWidth="1"/>
    <col min="16130" max="16130" width="14.28515625" style="191" customWidth="1"/>
    <col min="16131" max="16131" width="16.140625" style="191" customWidth="1"/>
    <col min="16132" max="16133" width="11" style="191" customWidth="1"/>
    <col min="16134" max="16134" width="11.85546875" style="191" customWidth="1"/>
    <col min="16135" max="16384" width="9.140625" style="191"/>
  </cols>
  <sheetData>
    <row r="1" spans="1:3">
      <c r="A1" s="319" t="s">
        <v>436</v>
      </c>
      <c r="B1" s="319"/>
      <c r="C1" s="319"/>
    </row>
    <row r="3" spans="1:3" ht="24.75" customHeight="1">
      <c r="A3" s="318" t="s">
        <v>385</v>
      </c>
      <c r="B3" s="318"/>
      <c r="C3" s="318"/>
    </row>
    <row r="4" spans="1:3" ht="6" customHeight="1">
      <c r="A4" s="318"/>
      <c r="B4" s="318"/>
      <c r="C4" s="318"/>
    </row>
    <row r="5" spans="1:3" ht="15.75" customHeight="1" thickBot="1">
      <c r="A5" s="317" t="s">
        <v>242</v>
      </c>
      <c r="B5" s="317"/>
      <c r="C5" s="246" t="s">
        <v>382</v>
      </c>
    </row>
    <row r="6" spans="1:3" s="194" customFormat="1" ht="44.25" customHeight="1" thickBot="1">
      <c r="A6" s="247" t="s">
        <v>115</v>
      </c>
      <c r="B6" s="193" t="s">
        <v>383</v>
      </c>
      <c r="C6" s="250" t="s">
        <v>113</v>
      </c>
    </row>
    <row r="7" spans="1:3" s="196" customFormat="1" ht="12" customHeight="1" thickBot="1">
      <c r="A7" s="189" t="s">
        <v>5</v>
      </c>
      <c r="B7" s="195" t="s">
        <v>4</v>
      </c>
      <c r="C7" s="251" t="s">
        <v>3</v>
      </c>
    </row>
    <row r="8" spans="1:3" ht="15.95" customHeight="1">
      <c r="A8" s="254" t="s">
        <v>112</v>
      </c>
      <c r="B8" s="248" t="s">
        <v>438</v>
      </c>
      <c r="C8" s="252">
        <v>8088600</v>
      </c>
    </row>
    <row r="9" spans="1:3" ht="15.95" customHeight="1">
      <c r="A9" s="255" t="s">
        <v>1</v>
      </c>
      <c r="B9" s="248" t="s">
        <v>388</v>
      </c>
      <c r="C9" s="252">
        <v>990600</v>
      </c>
    </row>
    <row r="10" spans="1:3" ht="15.95" customHeight="1">
      <c r="A10" s="256" t="s">
        <v>57</v>
      </c>
      <c r="B10" s="248" t="s">
        <v>389</v>
      </c>
      <c r="C10" s="252">
        <v>211400</v>
      </c>
    </row>
    <row r="11" spans="1:3" ht="15.95" customHeight="1">
      <c r="A11" s="256" t="s">
        <v>51</v>
      </c>
      <c r="B11" s="248" t="s">
        <v>395</v>
      </c>
      <c r="C11" s="252">
        <v>635000</v>
      </c>
    </row>
    <row r="12" spans="1:3" ht="15.95" customHeight="1" thickBot="1">
      <c r="A12" s="256" t="s">
        <v>49</v>
      </c>
      <c r="B12" s="248" t="s">
        <v>396</v>
      </c>
      <c r="C12" s="252">
        <v>4400000</v>
      </c>
    </row>
    <row r="13" spans="1:3" s="201" customFormat="1" ht="18" customHeight="1" thickBot="1">
      <c r="A13" s="257" t="s">
        <v>41</v>
      </c>
      <c r="B13" s="249" t="s">
        <v>384</v>
      </c>
      <c r="C13" s="253">
        <f>SUM(C8:C12)</f>
        <v>14325600</v>
      </c>
    </row>
    <row r="14" spans="1:3" s="201" customFormat="1">
      <c r="A14" s="258"/>
      <c r="B14" s="259"/>
      <c r="C14" s="260"/>
    </row>
    <row r="16" spans="1:3" ht="13.5" thickBot="1">
      <c r="A16" s="317" t="s">
        <v>116</v>
      </c>
      <c r="B16" s="317"/>
      <c r="C16" s="246" t="s">
        <v>382</v>
      </c>
    </row>
    <row r="17" spans="1:3" s="194" customFormat="1" ht="44.25" customHeight="1" thickBot="1">
      <c r="A17" s="247" t="s">
        <v>115</v>
      </c>
      <c r="B17" s="193" t="s">
        <v>386</v>
      </c>
      <c r="C17" s="250" t="s">
        <v>113</v>
      </c>
    </row>
    <row r="18" spans="1:3" s="196" customFormat="1" ht="12" customHeight="1" thickBot="1">
      <c r="A18" s="189" t="s">
        <v>5</v>
      </c>
      <c r="B18" s="195" t="s">
        <v>4</v>
      </c>
      <c r="C18" s="251" t="s">
        <v>3</v>
      </c>
    </row>
    <row r="19" spans="1:3" ht="15.95" customHeight="1">
      <c r="A19" s="254" t="s">
        <v>112</v>
      </c>
      <c r="B19" s="197" t="s">
        <v>437</v>
      </c>
      <c r="C19" s="198">
        <v>28511400</v>
      </c>
    </row>
    <row r="20" spans="1:3" ht="15.95" customHeight="1">
      <c r="A20" s="255" t="s">
        <v>1</v>
      </c>
      <c r="B20" s="197" t="s">
        <v>439</v>
      </c>
      <c r="C20" s="198">
        <v>4285088</v>
      </c>
    </row>
    <row r="21" spans="1:3" ht="15.95" customHeight="1">
      <c r="A21" s="256" t="s">
        <v>57</v>
      </c>
      <c r="B21" s="197" t="s">
        <v>387</v>
      </c>
      <c r="C21" s="198">
        <v>5080000</v>
      </c>
    </row>
    <row r="22" spans="1:3" ht="15.95" customHeight="1" thickBot="1">
      <c r="A22" s="261" t="s">
        <v>51</v>
      </c>
      <c r="B22" s="197" t="s">
        <v>397</v>
      </c>
      <c r="C22" s="198">
        <v>14239012</v>
      </c>
    </row>
    <row r="23" spans="1:3" s="201" customFormat="1" ht="18" customHeight="1" thickBot="1">
      <c r="A23" s="262" t="s">
        <v>49</v>
      </c>
      <c r="B23" s="199" t="s">
        <v>384</v>
      </c>
      <c r="C23" s="200">
        <f>SUM(C19:C22)</f>
        <v>52115500</v>
      </c>
    </row>
  </sheetData>
  <mergeCells count="4">
    <mergeCell ref="A5:B5"/>
    <mergeCell ref="A16:B16"/>
    <mergeCell ref="A3:C4"/>
    <mergeCell ref="A1:C1"/>
  </mergeCells>
  <pageMargins left="0.70866141732283472" right="0.70866141732283472" top="0.74803149606299213" bottom="0.74803149606299213" header="0.31496062992125984" footer="0.31496062992125984"/>
  <pageSetup paperSize="9" scale="98" orientation="portrait" copies="6" r:id="rId1"/>
  <headerFooter>
    <oddHeader xml:space="preserve">&amp;R&amp;"Times New Roman CE,Félkövér dőlt" 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E20"/>
  <sheetViews>
    <sheetView view="pageLayout" workbookViewId="0">
      <selection activeCell="A4" sqref="A4"/>
    </sheetView>
  </sheetViews>
  <sheetFormatPr defaultRowHeight="15"/>
  <cols>
    <col min="1" max="1" width="9.42578125" customWidth="1"/>
    <col min="2" max="2" width="46.5703125" customWidth="1"/>
    <col min="3" max="3" width="11.85546875" customWidth="1"/>
  </cols>
  <sheetData>
    <row r="1" spans="1:5">
      <c r="A1" s="320" t="s">
        <v>441</v>
      </c>
      <c r="B1" s="320"/>
      <c r="C1" s="320"/>
      <c r="D1" s="320"/>
      <c r="E1" s="320"/>
    </row>
    <row r="2" spans="1:5">
      <c r="A2" s="263"/>
      <c r="B2" s="263"/>
      <c r="C2" s="263"/>
      <c r="D2" s="263"/>
      <c r="E2" s="263"/>
    </row>
    <row r="3" spans="1:5">
      <c r="A3" s="321" t="s">
        <v>440</v>
      </c>
      <c r="B3" s="321"/>
      <c r="C3" s="321"/>
      <c r="D3" s="321"/>
      <c r="E3" s="321"/>
    </row>
    <row r="5" spans="1:5" ht="15.75" thickBot="1">
      <c r="A5" s="317" t="s">
        <v>242</v>
      </c>
      <c r="B5" s="317"/>
      <c r="C5" s="246" t="s">
        <v>382</v>
      </c>
    </row>
    <row r="6" spans="1:5" ht="39" thickBot="1">
      <c r="A6" s="247" t="s">
        <v>115</v>
      </c>
      <c r="B6" s="193" t="s">
        <v>447</v>
      </c>
      <c r="C6" s="250" t="s">
        <v>113</v>
      </c>
    </row>
    <row r="7" spans="1:5" ht="15.75" thickBot="1">
      <c r="A7" s="189" t="s">
        <v>5</v>
      </c>
      <c r="B7" s="195" t="s">
        <v>4</v>
      </c>
      <c r="C7" s="251" t="s">
        <v>3</v>
      </c>
    </row>
    <row r="8" spans="1:5" ht="26.25" thickBot="1">
      <c r="A8" s="265" t="s">
        <v>112</v>
      </c>
      <c r="B8" s="248" t="s">
        <v>446</v>
      </c>
      <c r="C8" s="252">
        <v>13425051</v>
      </c>
    </row>
    <row r="9" spans="1:5" ht="15.75" thickBot="1">
      <c r="A9" s="257" t="s">
        <v>1</v>
      </c>
      <c r="B9" s="249" t="s">
        <v>384</v>
      </c>
      <c r="C9" s="253">
        <f>SUM(C8:C8)</f>
        <v>13425051</v>
      </c>
    </row>
    <row r="10" spans="1:5">
      <c r="A10" s="258"/>
      <c r="B10" s="259"/>
      <c r="C10" s="260"/>
    </row>
    <row r="11" spans="1:5">
      <c r="A11" s="191"/>
      <c r="B11" s="232"/>
      <c r="C11" s="191"/>
    </row>
    <row r="12" spans="1:5" ht="15.75" thickBot="1">
      <c r="A12" s="317" t="s">
        <v>116</v>
      </c>
      <c r="B12" s="317"/>
      <c r="C12" s="246" t="s">
        <v>382</v>
      </c>
    </row>
    <row r="13" spans="1:5" ht="39" thickBot="1">
      <c r="A13" s="247" t="s">
        <v>115</v>
      </c>
      <c r="B13" s="193" t="s">
        <v>448</v>
      </c>
      <c r="C13" s="250" t="s">
        <v>113</v>
      </c>
    </row>
    <row r="14" spans="1:5" ht="15.75" thickBot="1">
      <c r="A14" s="189" t="s">
        <v>5</v>
      </c>
      <c r="B14" s="195" t="s">
        <v>4</v>
      </c>
      <c r="C14" s="251" t="s">
        <v>3</v>
      </c>
    </row>
    <row r="15" spans="1:5">
      <c r="A15" s="264" t="s">
        <v>112</v>
      </c>
      <c r="B15" s="197" t="s">
        <v>443</v>
      </c>
      <c r="C15" s="198">
        <v>36600000</v>
      </c>
    </row>
    <row r="16" spans="1:5">
      <c r="A16" s="265" t="s">
        <v>1</v>
      </c>
      <c r="B16" s="197" t="s">
        <v>442</v>
      </c>
      <c r="C16" s="198">
        <v>4285088</v>
      </c>
    </row>
    <row r="17" spans="1:3" ht="25.5">
      <c r="A17" s="256" t="s">
        <v>57</v>
      </c>
      <c r="B17" s="248" t="s">
        <v>446</v>
      </c>
      <c r="C17" s="198">
        <v>15933618</v>
      </c>
    </row>
    <row r="18" spans="1:3">
      <c r="A18" s="261" t="s">
        <v>51</v>
      </c>
      <c r="B18" s="197" t="s">
        <v>444</v>
      </c>
      <c r="C18" s="198">
        <v>285750</v>
      </c>
    </row>
    <row r="19" spans="1:3" ht="15.75" thickBot="1">
      <c r="A19" s="266" t="s">
        <v>49</v>
      </c>
      <c r="B19" s="267" t="s">
        <v>445</v>
      </c>
      <c r="C19" s="268">
        <v>1352550</v>
      </c>
    </row>
    <row r="20" spans="1:3" ht="15.75" thickBot="1">
      <c r="A20" s="262" t="s">
        <v>41</v>
      </c>
      <c r="B20" s="199" t="s">
        <v>384</v>
      </c>
      <c r="C20" s="200">
        <f>SUM(C15:C19)</f>
        <v>58457006</v>
      </c>
    </row>
  </sheetData>
  <mergeCells count="4">
    <mergeCell ref="A1:E1"/>
    <mergeCell ref="A3:E3"/>
    <mergeCell ref="A5:B5"/>
    <mergeCell ref="A12:B12"/>
  </mergeCells>
  <pageMargins left="0.7" right="0.7" top="0.75" bottom="0.75" header="0.3" footer="0.3"/>
  <pageSetup paperSize="9" orientation="portrait" copies="2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5"/>
  <sheetViews>
    <sheetView workbookViewId="0">
      <selection sqref="A1:G1"/>
    </sheetView>
  </sheetViews>
  <sheetFormatPr defaultRowHeight="15"/>
  <cols>
    <col min="1" max="1" width="5.28515625" customWidth="1"/>
    <col min="2" max="2" width="51.5703125" customWidth="1"/>
  </cols>
  <sheetData>
    <row r="1" spans="1:12" ht="29.25" customHeight="1">
      <c r="A1" s="322" t="s">
        <v>449</v>
      </c>
      <c r="B1" s="322"/>
      <c r="C1" s="322"/>
      <c r="D1" s="322"/>
      <c r="E1" s="322"/>
      <c r="F1" s="322"/>
      <c r="G1" s="322"/>
      <c r="H1" s="285"/>
      <c r="I1" s="285"/>
      <c r="J1" s="285"/>
      <c r="K1" s="285"/>
      <c r="L1" s="285"/>
    </row>
    <row r="3" spans="1:12" ht="30" customHeight="1">
      <c r="A3" s="324" t="s">
        <v>450</v>
      </c>
      <c r="B3" s="324"/>
      <c r="C3" s="324"/>
      <c r="D3" s="324"/>
      <c r="E3" s="324"/>
      <c r="F3" s="324"/>
      <c r="G3" s="324"/>
      <c r="H3" s="286"/>
      <c r="I3" s="286"/>
      <c r="J3" s="286"/>
      <c r="K3" s="286"/>
      <c r="L3" s="286"/>
    </row>
    <row r="5" spans="1:12" ht="15.75" thickBot="1">
      <c r="F5" s="323" t="s">
        <v>476</v>
      </c>
      <c r="G5" s="323"/>
    </row>
    <row r="6" spans="1:12" ht="15.75" thickBot="1">
      <c r="A6" s="325" t="s">
        <v>115</v>
      </c>
      <c r="B6" s="328" t="s">
        <v>324</v>
      </c>
      <c r="C6" s="269" t="s">
        <v>470</v>
      </c>
      <c r="D6" s="331" t="s">
        <v>471</v>
      </c>
      <c r="E6" s="332"/>
      <c r="F6" s="333"/>
      <c r="G6" s="334" t="s">
        <v>394</v>
      </c>
    </row>
    <row r="7" spans="1:12">
      <c r="A7" s="326"/>
      <c r="B7" s="329"/>
      <c r="C7" s="284" t="s">
        <v>472</v>
      </c>
      <c r="D7" s="270" t="s">
        <v>451</v>
      </c>
      <c r="E7" s="270" t="s">
        <v>452</v>
      </c>
      <c r="F7" s="270" t="s">
        <v>453</v>
      </c>
      <c r="G7" s="335"/>
    </row>
    <row r="8" spans="1:12" ht="15.75" thickBot="1">
      <c r="A8" s="327"/>
      <c r="B8" s="330"/>
      <c r="C8" s="271"/>
      <c r="D8" s="284" t="s">
        <v>473</v>
      </c>
      <c r="E8" s="284" t="s">
        <v>474</v>
      </c>
      <c r="F8" s="284" t="s">
        <v>475</v>
      </c>
      <c r="G8" s="336"/>
    </row>
    <row r="9" spans="1:12" ht="15.75" thickBot="1">
      <c r="A9" s="273" t="s">
        <v>5</v>
      </c>
      <c r="B9" s="272" t="s">
        <v>4</v>
      </c>
      <c r="C9" s="272" t="s">
        <v>3</v>
      </c>
      <c r="D9" s="272" t="s">
        <v>323</v>
      </c>
      <c r="E9" s="272" t="s">
        <v>322</v>
      </c>
      <c r="F9" s="272" t="s">
        <v>454</v>
      </c>
      <c r="G9" s="274" t="s">
        <v>455</v>
      </c>
    </row>
    <row r="10" spans="1:12" ht="15.75" thickBot="1">
      <c r="A10" s="275" t="s">
        <v>112</v>
      </c>
      <c r="B10" s="276" t="s">
        <v>456</v>
      </c>
      <c r="C10" s="277">
        <v>9300</v>
      </c>
      <c r="D10" s="277">
        <v>9000</v>
      </c>
      <c r="E10" s="277">
        <v>9000</v>
      </c>
      <c r="F10" s="277">
        <v>9000</v>
      </c>
      <c r="G10" s="278">
        <v>36300</v>
      </c>
    </row>
    <row r="11" spans="1:12" ht="24" thickBot="1">
      <c r="A11" s="275" t="s">
        <v>1</v>
      </c>
      <c r="B11" s="276" t="s">
        <v>457</v>
      </c>
      <c r="C11" s="277">
        <v>7581</v>
      </c>
      <c r="D11" s="277">
        <v>6640</v>
      </c>
      <c r="E11" s="277">
        <v>6640</v>
      </c>
      <c r="F11" s="277">
        <v>6640</v>
      </c>
      <c r="G11" s="278">
        <v>27501</v>
      </c>
    </row>
    <row r="12" spans="1:12" ht="15.75" thickBot="1">
      <c r="A12" s="275" t="s">
        <v>57</v>
      </c>
      <c r="B12" s="276" t="s">
        <v>458</v>
      </c>
      <c r="C12" s="279"/>
      <c r="D12" s="279"/>
      <c r="E12" s="279"/>
      <c r="F12" s="279"/>
      <c r="G12" s="278"/>
    </row>
    <row r="13" spans="1:12" ht="24" thickBot="1">
      <c r="A13" s="275" t="s">
        <v>51</v>
      </c>
      <c r="B13" s="276" t="s">
        <v>459</v>
      </c>
      <c r="C13" s="278"/>
      <c r="D13" s="278"/>
      <c r="E13" s="278"/>
      <c r="F13" s="278"/>
      <c r="G13" s="278"/>
    </row>
    <row r="14" spans="1:12" ht="15.75" thickBot="1">
      <c r="A14" s="275" t="s">
        <v>49</v>
      </c>
      <c r="B14" s="276" t="s">
        <v>460</v>
      </c>
      <c r="C14" s="278">
        <v>100</v>
      </c>
      <c r="D14" s="277">
        <v>100</v>
      </c>
      <c r="E14" s="278">
        <v>100</v>
      </c>
      <c r="F14" s="277">
        <v>100</v>
      </c>
      <c r="G14" s="278">
        <v>400</v>
      </c>
    </row>
    <row r="15" spans="1:12" ht="24" thickBot="1">
      <c r="A15" s="275" t="s">
        <v>41</v>
      </c>
      <c r="B15" s="276" t="s">
        <v>461</v>
      </c>
      <c r="C15" s="279"/>
      <c r="D15" s="276"/>
      <c r="E15" s="279"/>
      <c r="F15" s="276"/>
      <c r="G15" s="278"/>
    </row>
    <row r="16" spans="1:12" ht="15.75" thickBot="1">
      <c r="A16" s="275" t="s">
        <v>31</v>
      </c>
      <c r="B16" s="280" t="s">
        <v>486</v>
      </c>
      <c r="C16" s="281">
        <v>16981</v>
      </c>
      <c r="D16" s="281">
        <v>15740</v>
      </c>
      <c r="E16" s="281">
        <v>15740</v>
      </c>
      <c r="F16" s="281">
        <v>15740</v>
      </c>
      <c r="G16" s="282">
        <v>64201</v>
      </c>
    </row>
    <row r="17" spans="1:7" ht="15.75" thickBot="1">
      <c r="A17" s="275" t="s">
        <v>21</v>
      </c>
      <c r="B17" s="280" t="s">
        <v>485</v>
      </c>
      <c r="C17" s="281">
        <v>8491</v>
      </c>
      <c r="D17" s="281">
        <v>7870</v>
      </c>
      <c r="E17" s="281">
        <v>7870</v>
      </c>
      <c r="F17" s="281">
        <v>7870</v>
      </c>
      <c r="G17" s="282">
        <v>32101</v>
      </c>
    </row>
    <row r="18" spans="1:7" ht="17.25" customHeight="1" thickBot="1">
      <c r="A18" s="275">
        <v>9</v>
      </c>
      <c r="B18" s="280" t="s">
        <v>462</v>
      </c>
      <c r="C18" s="281"/>
      <c r="D18" s="281"/>
      <c r="E18" s="281"/>
      <c r="F18" s="281"/>
      <c r="G18" s="282"/>
    </row>
    <row r="19" spans="1:7" ht="15.75" thickBot="1">
      <c r="A19" s="275" t="s">
        <v>9</v>
      </c>
      <c r="B19" s="276" t="s">
        <v>463</v>
      </c>
      <c r="C19" s="278"/>
      <c r="D19" s="277"/>
      <c r="E19" s="278"/>
      <c r="F19" s="277"/>
      <c r="G19" s="278"/>
    </row>
    <row r="20" spans="1:7" ht="15.75" thickBot="1">
      <c r="A20" s="275" t="s">
        <v>309</v>
      </c>
      <c r="B20" s="276" t="s">
        <v>464</v>
      </c>
      <c r="C20" s="278"/>
      <c r="D20" s="278"/>
      <c r="E20" s="278"/>
      <c r="F20" s="278"/>
      <c r="G20" s="278"/>
    </row>
    <row r="21" spans="1:7" ht="15.75" thickBot="1">
      <c r="A21" s="275" t="s">
        <v>306</v>
      </c>
      <c r="B21" s="276" t="s">
        <v>465</v>
      </c>
      <c r="C21" s="278"/>
      <c r="D21" s="278"/>
      <c r="E21" s="278"/>
      <c r="F21" s="278"/>
      <c r="G21" s="278"/>
    </row>
    <row r="22" spans="1:7" ht="12.75" customHeight="1" thickBot="1">
      <c r="A22" s="275" t="s">
        <v>303</v>
      </c>
      <c r="B22" s="276" t="s">
        <v>466</v>
      </c>
      <c r="C22" s="279"/>
      <c r="D22" s="277"/>
      <c r="E22" s="279"/>
      <c r="F22" s="277"/>
      <c r="G22" s="278"/>
    </row>
    <row r="23" spans="1:7" ht="15.75" thickBot="1">
      <c r="A23" s="275" t="s">
        <v>301</v>
      </c>
      <c r="B23" s="276" t="s">
        <v>467</v>
      </c>
      <c r="C23" s="279"/>
      <c r="D23" s="277"/>
      <c r="E23" s="279"/>
      <c r="F23" s="277"/>
      <c r="G23" s="278"/>
    </row>
    <row r="24" spans="1:7" ht="15.75" thickBot="1">
      <c r="A24" s="275" t="s">
        <v>298</v>
      </c>
      <c r="B24" s="276" t="s">
        <v>468</v>
      </c>
      <c r="C24" s="279"/>
      <c r="D24" s="277"/>
      <c r="E24" s="279"/>
      <c r="F24" s="277"/>
      <c r="G24" s="278"/>
    </row>
    <row r="25" spans="1:7" ht="15.75" thickBot="1">
      <c r="A25" s="275" t="s">
        <v>296</v>
      </c>
      <c r="B25" s="276" t="s">
        <v>469</v>
      </c>
      <c r="C25" s="278"/>
      <c r="D25" s="277"/>
      <c r="E25" s="277"/>
      <c r="F25" s="277"/>
      <c r="G25" s="278"/>
    </row>
    <row r="26" spans="1:7" ht="24" thickBot="1">
      <c r="A26" s="275" t="s">
        <v>294</v>
      </c>
      <c r="B26" s="280" t="s">
        <v>489</v>
      </c>
      <c r="C26" s="282"/>
      <c r="D26" s="282"/>
      <c r="E26" s="282"/>
      <c r="F26" s="282"/>
      <c r="G26" s="282"/>
    </row>
    <row r="27" spans="1:7" ht="15.75" thickBot="1">
      <c r="A27" s="275" t="s">
        <v>293</v>
      </c>
      <c r="B27" s="276" t="s">
        <v>463</v>
      </c>
      <c r="C27" s="279"/>
      <c r="D27" s="277"/>
      <c r="E27" s="279"/>
      <c r="F27" s="277"/>
      <c r="G27" s="278"/>
    </row>
    <row r="28" spans="1:7" ht="15.75" thickBot="1">
      <c r="A28" s="275" t="s">
        <v>290</v>
      </c>
      <c r="B28" s="276" t="s">
        <v>464</v>
      </c>
      <c r="C28" s="279"/>
      <c r="D28" s="279"/>
      <c r="E28" s="279"/>
      <c r="F28" s="279"/>
      <c r="G28" s="278"/>
    </row>
    <row r="29" spans="1:7" ht="15.75" thickBot="1">
      <c r="A29" s="275" t="s">
        <v>288</v>
      </c>
      <c r="B29" s="276" t="s">
        <v>465</v>
      </c>
      <c r="C29" s="279"/>
      <c r="D29" s="279"/>
      <c r="E29" s="279"/>
      <c r="F29" s="279"/>
      <c r="G29" s="278"/>
    </row>
    <row r="30" spans="1:7" ht="15.75" thickBot="1">
      <c r="A30" s="275" t="s">
        <v>286</v>
      </c>
      <c r="B30" s="276" t="s">
        <v>466</v>
      </c>
      <c r="C30" s="279"/>
      <c r="D30" s="277"/>
      <c r="E30" s="279"/>
      <c r="F30" s="277"/>
      <c r="G30" s="278"/>
    </row>
    <row r="31" spans="1:7" ht="15.75" thickBot="1">
      <c r="A31" s="275" t="s">
        <v>283</v>
      </c>
      <c r="B31" s="276" t="s">
        <v>467</v>
      </c>
      <c r="C31" s="279"/>
      <c r="D31" s="277"/>
      <c r="E31" s="279"/>
      <c r="F31" s="277"/>
      <c r="G31" s="278"/>
    </row>
    <row r="32" spans="1:7" ht="15.75" thickBot="1">
      <c r="A32" s="275" t="s">
        <v>280</v>
      </c>
      <c r="B32" s="276" t="s">
        <v>468</v>
      </c>
      <c r="C32" s="279"/>
      <c r="D32" s="277"/>
      <c r="E32" s="279"/>
      <c r="F32" s="277"/>
      <c r="G32" s="278"/>
    </row>
    <row r="33" spans="1:7" ht="15.75" thickBot="1">
      <c r="A33" s="275" t="s">
        <v>277</v>
      </c>
      <c r="B33" s="276" t="s">
        <v>469</v>
      </c>
      <c r="C33" s="279"/>
      <c r="D33" s="277"/>
      <c r="E33" s="277"/>
      <c r="F33" s="277"/>
      <c r="G33" s="278"/>
    </row>
    <row r="34" spans="1:7" ht="15.75" thickBot="1">
      <c r="A34" s="275" t="s">
        <v>274</v>
      </c>
      <c r="B34" s="283" t="s">
        <v>487</v>
      </c>
      <c r="C34" s="281"/>
      <c r="D34" s="281"/>
      <c r="E34" s="281"/>
      <c r="F34" s="281"/>
      <c r="G34" s="282"/>
    </row>
    <row r="35" spans="1:7" ht="15.75" thickBot="1">
      <c r="A35" s="275" t="s">
        <v>271</v>
      </c>
      <c r="B35" s="283" t="s">
        <v>488</v>
      </c>
      <c r="C35" s="281">
        <v>8491</v>
      </c>
      <c r="D35" s="281">
        <v>7870</v>
      </c>
      <c r="E35" s="281">
        <v>7870</v>
      </c>
      <c r="F35" s="281">
        <v>7870</v>
      </c>
      <c r="G35" s="282">
        <v>32101</v>
      </c>
    </row>
  </sheetData>
  <mergeCells count="7">
    <mergeCell ref="A1:G1"/>
    <mergeCell ref="F5:G5"/>
    <mergeCell ref="A3:G3"/>
    <mergeCell ref="A6:A8"/>
    <mergeCell ref="B6:B8"/>
    <mergeCell ref="D6:F6"/>
    <mergeCell ref="G6:G8"/>
  </mergeCells>
  <pageMargins left="0.70866141732283472" right="0.70866141732283472" top="0.74803149606299213" bottom="0.74803149606299213" header="0.31496062992125984" footer="0.31496062992125984"/>
  <pageSetup paperSize="9" scale="8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Q31"/>
  <sheetViews>
    <sheetView view="pageLayout" zoomScaleSheetLayoutView="100" workbookViewId="0">
      <selection activeCell="A2" sqref="A2"/>
    </sheetView>
  </sheetViews>
  <sheetFormatPr defaultRowHeight="15.75"/>
  <cols>
    <col min="1" max="1" width="4.140625" style="202" customWidth="1"/>
    <col min="2" max="2" width="30.85546875" style="227" customWidth="1"/>
    <col min="3" max="14" width="8.7109375" style="227" bestFit="1" customWidth="1"/>
    <col min="15" max="15" width="10.85546875" style="202" customWidth="1"/>
    <col min="16" max="16" width="12.85546875" style="227" customWidth="1"/>
    <col min="17" max="17" width="14.28515625" style="227" customWidth="1"/>
    <col min="18" max="256" width="9.140625" style="227"/>
    <col min="257" max="257" width="4.140625" style="227" customWidth="1"/>
    <col min="258" max="258" width="30.85546875" style="227" customWidth="1"/>
    <col min="259" max="270" width="8.7109375" style="227" bestFit="1" customWidth="1"/>
    <col min="271" max="271" width="10.85546875" style="227" customWidth="1"/>
    <col min="272" max="272" width="12.85546875" style="227" customWidth="1"/>
    <col min="273" max="273" width="14.28515625" style="227" customWidth="1"/>
    <col min="274" max="512" width="9.140625" style="227"/>
    <col min="513" max="513" width="4.140625" style="227" customWidth="1"/>
    <col min="514" max="514" width="30.85546875" style="227" customWidth="1"/>
    <col min="515" max="526" width="8.7109375" style="227" bestFit="1" customWidth="1"/>
    <col min="527" max="527" width="10.85546875" style="227" customWidth="1"/>
    <col min="528" max="528" width="12.85546875" style="227" customWidth="1"/>
    <col min="529" max="529" width="14.28515625" style="227" customWidth="1"/>
    <col min="530" max="768" width="9.140625" style="227"/>
    <col min="769" max="769" width="4.140625" style="227" customWidth="1"/>
    <col min="770" max="770" width="30.85546875" style="227" customWidth="1"/>
    <col min="771" max="782" width="8.7109375" style="227" bestFit="1" customWidth="1"/>
    <col min="783" max="783" width="10.85546875" style="227" customWidth="1"/>
    <col min="784" max="784" width="12.85546875" style="227" customWidth="1"/>
    <col min="785" max="785" width="14.28515625" style="227" customWidth="1"/>
    <col min="786" max="1024" width="9.140625" style="227"/>
    <col min="1025" max="1025" width="4.140625" style="227" customWidth="1"/>
    <col min="1026" max="1026" width="30.85546875" style="227" customWidth="1"/>
    <col min="1027" max="1038" width="8.7109375" style="227" bestFit="1" customWidth="1"/>
    <col min="1039" max="1039" width="10.85546875" style="227" customWidth="1"/>
    <col min="1040" max="1040" width="12.85546875" style="227" customWidth="1"/>
    <col min="1041" max="1041" width="14.28515625" style="227" customWidth="1"/>
    <col min="1042" max="1280" width="9.140625" style="227"/>
    <col min="1281" max="1281" width="4.140625" style="227" customWidth="1"/>
    <col min="1282" max="1282" width="30.85546875" style="227" customWidth="1"/>
    <col min="1283" max="1294" width="8.7109375" style="227" bestFit="1" customWidth="1"/>
    <col min="1295" max="1295" width="10.85546875" style="227" customWidth="1"/>
    <col min="1296" max="1296" width="12.85546875" style="227" customWidth="1"/>
    <col min="1297" max="1297" width="14.28515625" style="227" customWidth="1"/>
    <col min="1298" max="1536" width="9.140625" style="227"/>
    <col min="1537" max="1537" width="4.140625" style="227" customWidth="1"/>
    <col min="1538" max="1538" width="30.85546875" style="227" customWidth="1"/>
    <col min="1539" max="1550" width="8.7109375" style="227" bestFit="1" customWidth="1"/>
    <col min="1551" max="1551" width="10.85546875" style="227" customWidth="1"/>
    <col min="1552" max="1552" width="12.85546875" style="227" customWidth="1"/>
    <col min="1553" max="1553" width="14.28515625" style="227" customWidth="1"/>
    <col min="1554" max="1792" width="9.140625" style="227"/>
    <col min="1793" max="1793" width="4.140625" style="227" customWidth="1"/>
    <col min="1794" max="1794" width="30.85546875" style="227" customWidth="1"/>
    <col min="1795" max="1806" width="8.7109375" style="227" bestFit="1" customWidth="1"/>
    <col min="1807" max="1807" width="10.85546875" style="227" customWidth="1"/>
    <col min="1808" max="1808" width="12.85546875" style="227" customWidth="1"/>
    <col min="1809" max="1809" width="14.28515625" style="227" customWidth="1"/>
    <col min="1810" max="2048" width="9.140625" style="227"/>
    <col min="2049" max="2049" width="4.140625" style="227" customWidth="1"/>
    <col min="2050" max="2050" width="30.85546875" style="227" customWidth="1"/>
    <col min="2051" max="2062" width="8.7109375" style="227" bestFit="1" customWidth="1"/>
    <col min="2063" max="2063" width="10.85546875" style="227" customWidth="1"/>
    <col min="2064" max="2064" width="12.85546875" style="227" customWidth="1"/>
    <col min="2065" max="2065" width="14.28515625" style="227" customWidth="1"/>
    <col min="2066" max="2304" width="9.140625" style="227"/>
    <col min="2305" max="2305" width="4.140625" style="227" customWidth="1"/>
    <col min="2306" max="2306" width="30.85546875" style="227" customWidth="1"/>
    <col min="2307" max="2318" width="8.7109375" style="227" bestFit="1" customWidth="1"/>
    <col min="2319" max="2319" width="10.85546875" style="227" customWidth="1"/>
    <col min="2320" max="2320" width="12.85546875" style="227" customWidth="1"/>
    <col min="2321" max="2321" width="14.28515625" style="227" customWidth="1"/>
    <col min="2322" max="2560" width="9.140625" style="227"/>
    <col min="2561" max="2561" width="4.140625" style="227" customWidth="1"/>
    <col min="2562" max="2562" width="30.85546875" style="227" customWidth="1"/>
    <col min="2563" max="2574" width="8.7109375" style="227" bestFit="1" customWidth="1"/>
    <col min="2575" max="2575" width="10.85546875" style="227" customWidth="1"/>
    <col min="2576" max="2576" width="12.85546875" style="227" customWidth="1"/>
    <col min="2577" max="2577" width="14.28515625" style="227" customWidth="1"/>
    <col min="2578" max="2816" width="9.140625" style="227"/>
    <col min="2817" max="2817" width="4.140625" style="227" customWidth="1"/>
    <col min="2818" max="2818" width="30.85546875" style="227" customWidth="1"/>
    <col min="2819" max="2830" width="8.7109375" style="227" bestFit="1" customWidth="1"/>
    <col min="2831" max="2831" width="10.85546875" style="227" customWidth="1"/>
    <col min="2832" max="2832" width="12.85546875" style="227" customWidth="1"/>
    <col min="2833" max="2833" width="14.28515625" style="227" customWidth="1"/>
    <col min="2834" max="3072" width="9.140625" style="227"/>
    <col min="3073" max="3073" width="4.140625" style="227" customWidth="1"/>
    <col min="3074" max="3074" width="30.85546875" style="227" customWidth="1"/>
    <col min="3075" max="3086" width="8.7109375" style="227" bestFit="1" customWidth="1"/>
    <col min="3087" max="3087" width="10.85546875" style="227" customWidth="1"/>
    <col min="3088" max="3088" width="12.85546875" style="227" customWidth="1"/>
    <col min="3089" max="3089" width="14.28515625" style="227" customWidth="1"/>
    <col min="3090" max="3328" width="9.140625" style="227"/>
    <col min="3329" max="3329" width="4.140625" style="227" customWidth="1"/>
    <col min="3330" max="3330" width="30.85546875" style="227" customWidth="1"/>
    <col min="3331" max="3342" width="8.7109375" style="227" bestFit="1" customWidth="1"/>
    <col min="3343" max="3343" width="10.85546875" style="227" customWidth="1"/>
    <col min="3344" max="3344" width="12.85546875" style="227" customWidth="1"/>
    <col min="3345" max="3345" width="14.28515625" style="227" customWidth="1"/>
    <col min="3346" max="3584" width="9.140625" style="227"/>
    <col min="3585" max="3585" width="4.140625" style="227" customWidth="1"/>
    <col min="3586" max="3586" width="30.85546875" style="227" customWidth="1"/>
    <col min="3587" max="3598" width="8.7109375" style="227" bestFit="1" customWidth="1"/>
    <col min="3599" max="3599" width="10.85546875" style="227" customWidth="1"/>
    <col min="3600" max="3600" width="12.85546875" style="227" customWidth="1"/>
    <col min="3601" max="3601" width="14.28515625" style="227" customWidth="1"/>
    <col min="3602" max="3840" width="9.140625" style="227"/>
    <col min="3841" max="3841" width="4.140625" style="227" customWidth="1"/>
    <col min="3842" max="3842" width="30.85546875" style="227" customWidth="1"/>
    <col min="3843" max="3854" width="8.7109375" style="227" bestFit="1" customWidth="1"/>
    <col min="3855" max="3855" width="10.85546875" style="227" customWidth="1"/>
    <col min="3856" max="3856" width="12.85546875" style="227" customWidth="1"/>
    <col min="3857" max="3857" width="14.28515625" style="227" customWidth="1"/>
    <col min="3858" max="4096" width="9.140625" style="227"/>
    <col min="4097" max="4097" width="4.140625" style="227" customWidth="1"/>
    <col min="4098" max="4098" width="30.85546875" style="227" customWidth="1"/>
    <col min="4099" max="4110" width="8.7109375" style="227" bestFit="1" customWidth="1"/>
    <col min="4111" max="4111" width="10.85546875" style="227" customWidth="1"/>
    <col min="4112" max="4112" width="12.85546875" style="227" customWidth="1"/>
    <col min="4113" max="4113" width="14.28515625" style="227" customWidth="1"/>
    <col min="4114" max="4352" width="9.140625" style="227"/>
    <col min="4353" max="4353" width="4.140625" style="227" customWidth="1"/>
    <col min="4354" max="4354" width="30.85546875" style="227" customWidth="1"/>
    <col min="4355" max="4366" width="8.7109375" style="227" bestFit="1" customWidth="1"/>
    <col min="4367" max="4367" width="10.85546875" style="227" customWidth="1"/>
    <col min="4368" max="4368" width="12.85546875" style="227" customWidth="1"/>
    <col min="4369" max="4369" width="14.28515625" style="227" customWidth="1"/>
    <col min="4370" max="4608" width="9.140625" style="227"/>
    <col min="4609" max="4609" width="4.140625" style="227" customWidth="1"/>
    <col min="4610" max="4610" width="30.85546875" style="227" customWidth="1"/>
    <col min="4611" max="4622" width="8.7109375" style="227" bestFit="1" customWidth="1"/>
    <col min="4623" max="4623" width="10.85546875" style="227" customWidth="1"/>
    <col min="4624" max="4624" width="12.85546875" style="227" customWidth="1"/>
    <col min="4625" max="4625" width="14.28515625" style="227" customWidth="1"/>
    <col min="4626" max="4864" width="9.140625" style="227"/>
    <col min="4865" max="4865" width="4.140625" style="227" customWidth="1"/>
    <col min="4866" max="4866" width="30.85546875" style="227" customWidth="1"/>
    <col min="4867" max="4878" width="8.7109375" style="227" bestFit="1" customWidth="1"/>
    <col min="4879" max="4879" width="10.85546875" style="227" customWidth="1"/>
    <col min="4880" max="4880" width="12.85546875" style="227" customWidth="1"/>
    <col min="4881" max="4881" width="14.28515625" style="227" customWidth="1"/>
    <col min="4882" max="5120" width="9.140625" style="227"/>
    <col min="5121" max="5121" width="4.140625" style="227" customWidth="1"/>
    <col min="5122" max="5122" width="30.85546875" style="227" customWidth="1"/>
    <col min="5123" max="5134" width="8.7109375" style="227" bestFit="1" customWidth="1"/>
    <col min="5135" max="5135" width="10.85546875" style="227" customWidth="1"/>
    <col min="5136" max="5136" width="12.85546875" style="227" customWidth="1"/>
    <col min="5137" max="5137" width="14.28515625" style="227" customWidth="1"/>
    <col min="5138" max="5376" width="9.140625" style="227"/>
    <col min="5377" max="5377" width="4.140625" style="227" customWidth="1"/>
    <col min="5378" max="5378" width="30.85546875" style="227" customWidth="1"/>
    <col min="5379" max="5390" width="8.7109375" style="227" bestFit="1" customWidth="1"/>
    <col min="5391" max="5391" width="10.85546875" style="227" customWidth="1"/>
    <col min="5392" max="5392" width="12.85546875" style="227" customWidth="1"/>
    <col min="5393" max="5393" width="14.28515625" style="227" customWidth="1"/>
    <col min="5394" max="5632" width="9.140625" style="227"/>
    <col min="5633" max="5633" width="4.140625" style="227" customWidth="1"/>
    <col min="5634" max="5634" width="30.85546875" style="227" customWidth="1"/>
    <col min="5635" max="5646" width="8.7109375" style="227" bestFit="1" customWidth="1"/>
    <col min="5647" max="5647" width="10.85546875" style="227" customWidth="1"/>
    <col min="5648" max="5648" width="12.85546875" style="227" customWidth="1"/>
    <col min="5649" max="5649" width="14.28515625" style="227" customWidth="1"/>
    <col min="5650" max="5888" width="9.140625" style="227"/>
    <col min="5889" max="5889" width="4.140625" style="227" customWidth="1"/>
    <col min="5890" max="5890" width="30.85546875" style="227" customWidth="1"/>
    <col min="5891" max="5902" width="8.7109375" style="227" bestFit="1" customWidth="1"/>
    <col min="5903" max="5903" width="10.85546875" style="227" customWidth="1"/>
    <col min="5904" max="5904" width="12.85546875" style="227" customWidth="1"/>
    <col min="5905" max="5905" width="14.28515625" style="227" customWidth="1"/>
    <col min="5906" max="6144" width="9.140625" style="227"/>
    <col min="6145" max="6145" width="4.140625" style="227" customWidth="1"/>
    <col min="6146" max="6146" width="30.85546875" style="227" customWidth="1"/>
    <col min="6147" max="6158" width="8.7109375" style="227" bestFit="1" customWidth="1"/>
    <col min="6159" max="6159" width="10.85546875" style="227" customWidth="1"/>
    <col min="6160" max="6160" width="12.85546875" style="227" customWidth="1"/>
    <col min="6161" max="6161" width="14.28515625" style="227" customWidth="1"/>
    <col min="6162" max="6400" width="9.140625" style="227"/>
    <col min="6401" max="6401" width="4.140625" style="227" customWidth="1"/>
    <col min="6402" max="6402" width="30.85546875" style="227" customWidth="1"/>
    <col min="6403" max="6414" width="8.7109375" style="227" bestFit="1" customWidth="1"/>
    <col min="6415" max="6415" width="10.85546875" style="227" customWidth="1"/>
    <col min="6416" max="6416" width="12.85546875" style="227" customWidth="1"/>
    <col min="6417" max="6417" width="14.28515625" style="227" customWidth="1"/>
    <col min="6418" max="6656" width="9.140625" style="227"/>
    <col min="6657" max="6657" width="4.140625" style="227" customWidth="1"/>
    <col min="6658" max="6658" width="30.85546875" style="227" customWidth="1"/>
    <col min="6659" max="6670" width="8.7109375" style="227" bestFit="1" customWidth="1"/>
    <col min="6671" max="6671" width="10.85546875" style="227" customWidth="1"/>
    <col min="6672" max="6672" width="12.85546875" style="227" customWidth="1"/>
    <col min="6673" max="6673" width="14.28515625" style="227" customWidth="1"/>
    <col min="6674" max="6912" width="9.140625" style="227"/>
    <col min="6913" max="6913" width="4.140625" style="227" customWidth="1"/>
    <col min="6914" max="6914" width="30.85546875" style="227" customWidth="1"/>
    <col min="6915" max="6926" width="8.7109375" style="227" bestFit="1" customWidth="1"/>
    <col min="6927" max="6927" width="10.85546875" style="227" customWidth="1"/>
    <col min="6928" max="6928" width="12.85546875" style="227" customWidth="1"/>
    <col min="6929" max="6929" width="14.28515625" style="227" customWidth="1"/>
    <col min="6930" max="7168" width="9.140625" style="227"/>
    <col min="7169" max="7169" width="4.140625" style="227" customWidth="1"/>
    <col min="7170" max="7170" width="30.85546875" style="227" customWidth="1"/>
    <col min="7171" max="7182" width="8.7109375" style="227" bestFit="1" customWidth="1"/>
    <col min="7183" max="7183" width="10.85546875" style="227" customWidth="1"/>
    <col min="7184" max="7184" width="12.85546875" style="227" customWidth="1"/>
    <col min="7185" max="7185" width="14.28515625" style="227" customWidth="1"/>
    <col min="7186" max="7424" width="9.140625" style="227"/>
    <col min="7425" max="7425" width="4.140625" style="227" customWidth="1"/>
    <col min="7426" max="7426" width="30.85546875" style="227" customWidth="1"/>
    <col min="7427" max="7438" width="8.7109375" style="227" bestFit="1" customWidth="1"/>
    <col min="7439" max="7439" width="10.85546875" style="227" customWidth="1"/>
    <col min="7440" max="7440" width="12.85546875" style="227" customWidth="1"/>
    <col min="7441" max="7441" width="14.28515625" style="227" customWidth="1"/>
    <col min="7442" max="7680" width="9.140625" style="227"/>
    <col min="7681" max="7681" width="4.140625" style="227" customWidth="1"/>
    <col min="7682" max="7682" width="30.85546875" style="227" customWidth="1"/>
    <col min="7683" max="7694" width="8.7109375" style="227" bestFit="1" customWidth="1"/>
    <col min="7695" max="7695" width="10.85546875" style="227" customWidth="1"/>
    <col min="7696" max="7696" width="12.85546875" style="227" customWidth="1"/>
    <col min="7697" max="7697" width="14.28515625" style="227" customWidth="1"/>
    <col min="7698" max="7936" width="9.140625" style="227"/>
    <col min="7937" max="7937" width="4.140625" style="227" customWidth="1"/>
    <col min="7938" max="7938" width="30.85546875" style="227" customWidth="1"/>
    <col min="7939" max="7950" width="8.7109375" style="227" bestFit="1" customWidth="1"/>
    <col min="7951" max="7951" width="10.85546875" style="227" customWidth="1"/>
    <col min="7952" max="7952" width="12.85546875" style="227" customWidth="1"/>
    <col min="7953" max="7953" width="14.28515625" style="227" customWidth="1"/>
    <col min="7954" max="8192" width="9.140625" style="227"/>
    <col min="8193" max="8193" width="4.140625" style="227" customWidth="1"/>
    <col min="8194" max="8194" width="30.85546875" style="227" customWidth="1"/>
    <col min="8195" max="8206" width="8.7109375" style="227" bestFit="1" customWidth="1"/>
    <col min="8207" max="8207" width="10.85546875" style="227" customWidth="1"/>
    <col min="8208" max="8208" width="12.85546875" style="227" customWidth="1"/>
    <col min="8209" max="8209" width="14.28515625" style="227" customWidth="1"/>
    <col min="8210" max="8448" width="9.140625" style="227"/>
    <col min="8449" max="8449" width="4.140625" style="227" customWidth="1"/>
    <col min="8450" max="8450" width="30.85546875" style="227" customWidth="1"/>
    <col min="8451" max="8462" width="8.7109375" style="227" bestFit="1" customWidth="1"/>
    <col min="8463" max="8463" width="10.85546875" style="227" customWidth="1"/>
    <col min="8464" max="8464" width="12.85546875" style="227" customWidth="1"/>
    <col min="8465" max="8465" width="14.28515625" style="227" customWidth="1"/>
    <col min="8466" max="8704" width="9.140625" style="227"/>
    <col min="8705" max="8705" width="4.140625" style="227" customWidth="1"/>
    <col min="8706" max="8706" width="30.85546875" style="227" customWidth="1"/>
    <col min="8707" max="8718" width="8.7109375" style="227" bestFit="1" customWidth="1"/>
    <col min="8719" max="8719" width="10.85546875" style="227" customWidth="1"/>
    <col min="8720" max="8720" width="12.85546875" style="227" customWidth="1"/>
    <col min="8721" max="8721" width="14.28515625" style="227" customWidth="1"/>
    <col min="8722" max="8960" width="9.140625" style="227"/>
    <col min="8961" max="8961" width="4.140625" style="227" customWidth="1"/>
    <col min="8962" max="8962" width="30.85546875" style="227" customWidth="1"/>
    <col min="8963" max="8974" width="8.7109375" style="227" bestFit="1" customWidth="1"/>
    <col min="8975" max="8975" width="10.85546875" style="227" customWidth="1"/>
    <col min="8976" max="8976" width="12.85546875" style="227" customWidth="1"/>
    <col min="8977" max="8977" width="14.28515625" style="227" customWidth="1"/>
    <col min="8978" max="9216" width="9.140625" style="227"/>
    <col min="9217" max="9217" width="4.140625" style="227" customWidth="1"/>
    <col min="9218" max="9218" width="30.85546875" style="227" customWidth="1"/>
    <col min="9219" max="9230" width="8.7109375" style="227" bestFit="1" customWidth="1"/>
    <col min="9231" max="9231" width="10.85546875" style="227" customWidth="1"/>
    <col min="9232" max="9232" width="12.85546875" style="227" customWidth="1"/>
    <col min="9233" max="9233" width="14.28515625" style="227" customWidth="1"/>
    <col min="9234" max="9472" width="9.140625" style="227"/>
    <col min="9473" max="9473" width="4.140625" style="227" customWidth="1"/>
    <col min="9474" max="9474" width="30.85546875" style="227" customWidth="1"/>
    <col min="9475" max="9486" width="8.7109375" style="227" bestFit="1" customWidth="1"/>
    <col min="9487" max="9487" width="10.85546875" style="227" customWidth="1"/>
    <col min="9488" max="9488" width="12.85546875" style="227" customWidth="1"/>
    <col min="9489" max="9489" width="14.28515625" style="227" customWidth="1"/>
    <col min="9490" max="9728" width="9.140625" style="227"/>
    <col min="9729" max="9729" width="4.140625" style="227" customWidth="1"/>
    <col min="9730" max="9730" width="30.85546875" style="227" customWidth="1"/>
    <col min="9731" max="9742" width="8.7109375" style="227" bestFit="1" customWidth="1"/>
    <col min="9743" max="9743" width="10.85546875" style="227" customWidth="1"/>
    <col min="9744" max="9744" width="12.85546875" style="227" customWidth="1"/>
    <col min="9745" max="9745" width="14.28515625" style="227" customWidth="1"/>
    <col min="9746" max="9984" width="9.140625" style="227"/>
    <col min="9985" max="9985" width="4.140625" style="227" customWidth="1"/>
    <col min="9986" max="9986" width="30.85546875" style="227" customWidth="1"/>
    <col min="9987" max="9998" width="8.7109375" style="227" bestFit="1" customWidth="1"/>
    <col min="9999" max="9999" width="10.85546875" style="227" customWidth="1"/>
    <col min="10000" max="10000" width="12.85546875" style="227" customWidth="1"/>
    <col min="10001" max="10001" width="14.28515625" style="227" customWidth="1"/>
    <col min="10002" max="10240" width="9.140625" style="227"/>
    <col min="10241" max="10241" width="4.140625" style="227" customWidth="1"/>
    <col min="10242" max="10242" width="30.85546875" style="227" customWidth="1"/>
    <col min="10243" max="10254" width="8.7109375" style="227" bestFit="1" customWidth="1"/>
    <col min="10255" max="10255" width="10.85546875" style="227" customWidth="1"/>
    <col min="10256" max="10256" width="12.85546875" style="227" customWidth="1"/>
    <col min="10257" max="10257" width="14.28515625" style="227" customWidth="1"/>
    <col min="10258" max="10496" width="9.140625" style="227"/>
    <col min="10497" max="10497" width="4.140625" style="227" customWidth="1"/>
    <col min="10498" max="10498" width="30.85546875" style="227" customWidth="1"/>
    <col min="10499" max="10510" width="8.7109375" style="227" bestFit="1" customWidth="1"/>
    <col min="10511" max="10511" width="10.85546875" style="227" customWidth="1"/>
    <col min="10512" max="10512" width="12.85546875" style="227" customWidth="1"/>
    <col min="10513" max="10513" width="14.28515625" style="227" customWidth="1"/>
    <col min="10514" max="10752" width="9.140625" style="227"/>
    <col min="10753" max="10753" width="4.140625" style="227" customWidth="1"/>
    <col min="10754" max="10754" width="30.85546875" style="227" customWidth="1"/>
    <col min="10755" max="10766" width="8.7109375" style="227" bestFit="1" customWidth="1"/>
    <col min="10767" max="10767" width="10.85546875" style="227" customWidth="1"/>
    <col min="10768" max="10768" width="12.85546875" style="227" customWidth="1"/>
    <col min="10769" max="10769" width="14.28515625" style="227" customWidth="1"/>
    <col min="10770" max="11008" width="9.140625" style="227"/>
    <col min="11009" max="11009" width="4.140625" style="227" customWidth="1"/>
    <col min="11010" max="11010" width="30.85546875" style="227" customWidth="1"/>
    <col min="11011" max="11022" width="8.7109375" style="227" bestFit="1" customWidth="1"/>
    <col min="11023" max="11023" width="10.85546875" style="227" customWidth="1"/>
    <col min="11024" max="11024" width="12.85546875" style="227" customWidth="1"/>
    <col min="11025" max="11025" width="14.28515625" style="227" customWidth="1"/>
    <col min="11026" max="11264" width="9.140625" style="227"/>
    <col min="11265" max="11265" width="4.140625" style="227" customWidth="1"/>
    <col min="11266" max="11266" width="30.85546875" style="227" customWidth="1"/>
    <col min="11267" max="11278" width="8.7109375" style="227" bestFit="1" customWidth="1"/>
    <col min="11279" max="11279" width="10.85546875" style="227" customWidth="1"/>
    <col min="11280" max="11280" width="12.85546875" style="227" customWidth="1"/>
    <col min="11281" max="11281" width="14.28515625" style="227" customWidth="1"/>
    <col min="11282" max="11520" width="9.140625" style="227"/>
    <col min="11521" max="11521" width="4.140625" style="227" customWidth="1"/>
    <col min="11522" max="11522" width="30.85546875" style="227" customWidth="1"/>
    <col min="11523" max="11534" width="8.7109375" style="227" bestFit="1" customWidth="1"/>
    <col min="11535" max="11535" width="10.85546875" style="227" customWidth="1"/>
    <col min="11536" max="11536" width="12.85546875" style="227" customWidth="1"/>
    <col min="11537" max="11537" width="14.28515625" style="227" customWidth="1"/>
    <col min="11538" max="11776" width="9.140625" style="227"/>
    <col min="11777" max="11777" width="4.140625" style="227" customWidth="1"/>
    <col min="11778" max="11778" width="30.85546875" style="227" customWidth="1"/>
    <col min="11779" max="11790" width="8.7109375" style="227" bestFit="1" customWidth="1"/>
    <col min="11791" max="11791" width="10.85546875" style="227" customWidth="1"/>
    <col min="11792" max="11792" width="12.85546875" style="227" customWidth="1"/>
    <col min="11793" max="11793" width="14.28515625" style="227" customWidth="1"/>
    <col min="11794" max="12032" width="9.140625" style="227"/>
    <col min="12033" max="12033" width="4.140625" style="227" customWidth="1"/>
    <col min="12034" max="12034" width="30.85546875" style="227" customWidth="1"/>
    <col min="12035" max="12046" width="8.7109375" style="227" bestFit="1" customWidth="1"/>
    <col min="12047" max="12047" width="10.85546875" style="227" customWidth="1"/>
    <col min="12048" max="12048" width="12.85546875" style="227" customWidth="1"/>
    <col min="12049" max="12049" width="14.28515625" style="227" customWidth="1"/>
    <col min="12050" max="12288" width="9.140625" style="227"/>
    <col min="12289" max="12289" width="4.140625" style="227" customWidth="1"/>
    <col min="12290" max="12290" width="30.85546875" style="227" customWidth="1"/>
    <col min="12291" max="12302" width="8.7109375" style="227" bestFit="1" customWidth="1"/>
    <col min="12303" max="12303" width="10.85546875" style="227" customWidth="1"/>
    <col min="12304" max="12304" width="12.85546875" style="227" customWidth="1"/>
    <col min="12305" max="12305" width="14.28515625" style="227" customWidth="1"/>
    <col min="12306" max="12544" width="9.140625" style="227"/>
    <col min="12545" max="12545" width="4.140625" style="227" customWidth="1"/>
    <col min="12546" max="12546" width="30.85546875" style="227" customWidth="1"/>
    <col min="12547" max="12558" width="8.7109375" style="227" bestFit="1" customWidth="1"/>
    <col min="12559" max="12559" width="10.85546875" style="227" customWidth="1"/>
    <col min="12560" max="12560" width="12.85546875" style="227" customWidth="1"/>
    <col min="12561" max="12561" width="14.28515625" style="227" customWidth="1"/>
    <col min="12562" max="12800" width="9.140625" style="227"/>
    <col min="12801" max="12801" width="4.140625" style="227" customWidth="1"/>
    <col min="12802" max="12802" width="30.85546875" style="227" customWidth="1"/>
    <col min="12803" max="12814" width="8.7109375" style="227" bestFit="1" customWidth="1"/>
    <col min="12815" max="12815" width="10.85546875" style="227" customWidth="1"/>
    <col min="12816" max="12816" width="12.85546875" style="227" customWidth="1"/>
    <col min="12817" max="12817" width="14.28515625" style="227" customWidth="1"/>
    <col min="12818" max="13056" width="9.140625" style="227"/>
    <col min="13057" max="13057" width="4.140625" style="227" customWidth="1"/>
    <col min="13058" max="13058" width="30.85546875" style="227" customWidth="1"/>
    <col min="13059" max="13070" width="8.7109375" style="227" bestFit="1" customWidth="1"/>
    <col min="13071" max="13071" width="10.85546875" style="227" customWidth="1"/>
    <col min="13072" max="13072" width="12.85546875" style="227" customWidth="1"/>
    <col min="13073" max="13073" width="14.28515625" style="227" customWidth="1"/>
    <col min="13074" max="13312" width="9.140625" style="227"/>
    <col min="13313" max="13313" width="4.140625" style="227" customWidth="1"/>
    <col min="13314" max="13314" width="30.85546875" style="227" customWidth="1"/>
    <col min="13315" max="13326" width="8.7109375" style="227" bestFit="1" customWidth="1"/>
    <col min="13327" max="13327" width="10.85546875" style="227" customWidth="1"/>
    <col min="13328" max="13328" width="12.85546875" style="227" customWidth="1"/>
    <col min="13329" max="13329" width="14.28515625" style="227" customWidth="1"/>
    <col min="13330" max="13568" width="9.140625" style="227"/>
    <col min="13569" max="13569" width="4.140625" style="227" customWidth="1"/>
    <col min="13570" max="13570" width="30.85546875" style="227" customWidth="1"/>
    <col min="13571" max="13582" width="8.7109375" style="227" bestFit="1" customWidth="1"/>
    <col min="13583" max="13583" width="10.85546875" style="227" customWidth="1"/>
    <col min="13584" max="13584" width="12.85546875" style="227" customWidth="1"/>
    <col min="13585" max="13585" width="14.28515625" style="227" customWidth="1"/>
    <col min="13586" max="13824" width="9.140625" style="227"/>
    <col min="13825" max="13825" width="4.140625" style="227" customWidth="1"/>
    <col min="13826" max="13826" width="30.85546875" style="227" customWidth="1"/>
    <col min="13827" max="13838" width="8.7109375" style="227" bestFit="1" customWidth="1"/>
    <col min="13839" max="13839" width="10.85546875" style="227" customWidth="1"/>
    <col min="13840" max="13840" width="12.85546875" style="227" customWidth="1"/>
    <col min="13841" max="13841" width="14.28515625" style="227" customWidth="1"/>
    <col min="13842" max="14080" width="9.140625" style="227"/>
    <col min="14081" max="14081" width="4.140625" style="227" customWidth="1"/>
    <col min="14082" max="14082" width="30.85546875" style="227" customWidth="1"/>
    <col min="14083" max="14094" width="8.7109375" style="227" bestFit="1" customWidth="1"/>
    <col min="14095" max="14095" width="10.85546875" style="227" customWidth="1"/>
    <col min="14096" max="14096" width="12.85546875" style="227" customWidth="1"/>
    <col min="14097" max="14097" width="14.28515625" style="227" customWidth="1"/>
    <col min="14098" max="14336" width="9.140625" style="227"/>
    <col min="14337" max="14337" width="4.140625" style="227" customWidth="1"/>
    <col min="14338" max="14338" width="30.85546875" style="227" customWidth="1"/>
    <col min="14339" max="14350" width="8.7109375" style="227" bestFit="1" customWidth="1"/>
    <col min="14351" max="14351" width="10.85546875" style="227" customWidth="1"/>
    <col min="14352" max="14352" width="12.85546875" style="227" customWidth="1"/>
    <col min="14353" max="14353" width="14.28515625" style="227" customWidth="1"/>
    <col min="14354" max="14592" width="9.140625" style="227"/>
    <col min="14593" max="14593" width="4.140625" style="227" customWidth="1"/>
    <col min="14594" max="14594" width="30.85546875" style="227" customWidth="1"/>
    <col min="14595" max="14606" width="8.7109375" style="227" bestFit="1" customWidth="1"/>
    <col min="14607" max="14607" width="10.85546875" style="227" customWidth="1"/>
    <col min="14608" max="14608" width="12.85546875" style="227" customWidth="1"/>
    <col min="14609" max="14609" width="14.28515625" style="227" customWidth="1"/>
    <col min="14610" max="14848" width="9.140625" style="227"/>
    <col min="14849" max="14849" width="4.140625" style="227" customWidth="1"/>
    <col min="14850" max="14850" width="30.85546875" style="227" customWidth="1"/>
    <col min="14851" max="14862" width="8.7109375" style="227" bestFit="1" customWidth="1"/>
    <col min="14863" max="14863" width="10.85546875" style="227" customWidth="1"/>
    <col min="14864" max="14864" width="12.85546875" style="227" customWidth="1"/>
    <col min="14865" max="14865" width="14.28515625" style="227" customWidth="1"/>
    <col min="14866" max="15104" width="9.140625" style="227"/>
    <col min="15105" max="15105" width="4.140625" style="227" customWidth="1"/>
    <col min="15106" max="15106" width="30.85546875" style="227" customWidth="1"/>
    <col min="15107" max="15118" width="8.7109375" style="227" bestFit="1" customWidth="1"/>
    <col min="15119" max="15119" width="10.85546875" style="227" customWidth="1"/>
    <col min="15120" max="15120" width="12.85546875" style="227" customWidth="1"/>
    <col min="15121" max="15121" width="14.28515625" style="227" customWidth="1"/>
    <col min="15122" max="15360" width="9.140625" style="227"/>
    <col min="15361" max="15361" width="4.140625" style="227" customWidth="1"/>
    <col min="15362" max="15362" width="30.85546875" style="227" customWidth="1"/>
    <col min="15363" max="15374" width="8.7109375" style="227" bestFit="1" customWidth="1"/>
    <col min="15375" max="15375" width="10.85546875" style="227" customWidth="1"/>
    <col min="15376" max="15376" width="12.85546875" style="227" customWidth="1"/>
    <col min="15377" max="15377" width="14.28515625" style="227" customWidth="1"/>
    <col min="15378" max="15616" width="9.140625" style="227"/>
    <col min="15617" max="15617" width="4.140625" style="227" customWidth="1"/>
    <col min="15618" max="15618" width="30.85546875" style="227" customWidth="1"/>
    <col min="15619" max="15630" width="8.7109375" style="227" bestFit="1" customWidth="1"/>
    <col min="15631" max="15631" width="10.85546875" style="227" customWidth="1"/>
    <col min="15632" max="15632" width="12.85546875" style="227" customWidth="1"/>
    <col min="15633" max="15633" width="14.28515625" style="227" customWidth="1"/>
    <col min="15634" max="15872" width="9.140625" style="227"/>
    <col min="15873" max="15873" width="4.140625" style="227" customWidth="1"/>
    <col min="15874" max="15874" width="30.85546875" style="227" customWidth="1"/>
    <col min="15875" max="15886" width="8.7109375" style="227" bestFit="1" customWidth="1"/>
    <col min="15887" max="15887" width="10.85546875" style="227" customWidth="1"/>
    <col min="15888" max="15888" width="12.85546875" style="227" customWidth="1"/>
    <col min="15889" max="15889" width="14.28515625" style="227" customWidth="1"/>
    <col min="15890" max="16128" width="9.140625" style="227"/>
    <col min="16129" max="16129" width="4.140625" style="227" customWidth="1"/>
    <col min="16130" max="16130" width="30.85546875" style="227" customWidth="1"/>
    <col min="16131" max="16142" width="8.7109375" style="227" bestFit="1" customWidth="1"/>
    <col min="16143" max="16143" width="10.85546875" style="227" customWidth="1"/>
    <col min="16144" max="16144" width="12.85546875" style="227" customWidth="1"/>
    <col min="16145" max="16145" width="14.28515625" style="227" customWidth="1"/>
    <col min="16146" max="16384" width="9.140625" style="227"/>
  </cols>
  <sheetData>
    <row r="1" spans="1:17">
      <c r="A1" s="350" t="s">
        <v>524</v>
      </c>
      <c r="B1" s="350"/>
      <c r="C1" s="350"/>
      <c r="D1" s="350"/>
      <c r="E1" s="350"/>
      <c r="F1" s="350"/>
      <c r="G1" s="350"/>
      <c r="H1" s="350"/>
      <c r="I1" s="350"/>
      <c r="J1" s="350"/>
      <c r="K1" s="350"/>
      <c r="L1" s="350"/>
      <c r="M1" s="350"/>
      <c r="N1" s="350"/>
      <c r="O1" s="350"/>
    </row>
    <row r="3" spans="1:17">
      <c r="A3" s="351" t="s">
        <v>523</v>
      </c>
      <c r="B3" s="351"/>
      <c r="C3" s="351"/>
      <c r="D3" s="351"/>
      <c r="E3" s="351"/>
      <c r="F3" s="351"/>
      <c r="G3" s="351"/>
      <c r="H3" s="351"/>
      <c r="I3" s="351"/>
      <c r="J3" s="351"/>
      <c r="K3" s="351"/>
      <c r="L3" s="351"/>
      <c r="M3" s="351"/>
      <c r="N3" s="351"/>
      <c r="O3" s="351"/>
    </row>
    <row r="4" spans="1:17" ht="16.5" thickBot="1">
      <c r="O4" s="352" t="s">
        <v>382</v>
      </c>
    </row>
    <row r="5" spans="1:17" s="202" customFormat="1" ht="26.1" customHeight="1" thickBot="1">
      <c r="A5" s="347" t="s">
        <v>398</v>
      </c>
      <c r="B5" s="348" t="s">
        <v>324</v>
      </c>
      <c r="C5" s="348" t="s">
        <v>399</v>
      </c>
      <c r="D5" s="348" t="s">
        <v>400</v>
      </c>
      <c r="E5" s="348" t="s">
        <v>401</v>
      </c>
      <c r="F5" s="348" t="s">
        <v>402</v>
      </c>
      <c r="G5" s="348" t="s">
        <v>403</v>
      </c>
      <c r="H5" s="348" t="s">
        <v>404</v>
      </c>
      <c r="I5" s="348" t="s">
        <v>405</v>
      </c>
      <c r="J5" s="348" t="s">
        <v>406</v>
      </c>
      <c r="K5" s="348" t="s">
        <v>407</v>
      </c>
      <c r="L5" s="348" t="s">
        <v>408</v>
      </c>
      <c r="M5" s="348" t="s">
        <v>409</v>
      </c>
      <c r="N5" s="348" t="s">
        <v>410</v>
      </c>
      <c r="O5" s="348" t="s">
        <v>378</v>
      </c>
    </row>
    <row r="6" spans="1:17" s="202" customFormat="1" ht="16.5" thickBot="1">
      <c r="A6" s="347" t="s">
        <v>5</v>
      </c>
      <c r="B6" s="348" t="s">
        <v>4</v>
      </c>
      <c r="C6" s="348" t="s">
        <v>3</v>
      </c>
      <c r="D6" s="348" t="s">
        <v>323</v>
      </c>
      <c r="E6" s="348" t="s">
        <v>322</v>
      </c>
      <c r="F6" s="348" t="s">
        <v>454</v>
      </c>
      <c r="G6" s="348" t="s">
        <v>455</v>
      </c>
      <c r="H6" s="348" t="s">
        <v>515</v>
      </c>
      <c r="I6" s="348" t="s">
        <v>516</v>
      </c>
      <c r="J6" s="348" t="s">
        <v>517</v>
      </c>
      <c r="K6" s="348" t="s">
        <v>518</v>
      </c>
      <c r="L6" s="348" t="s">
        <v>519</v>
      </c>
      <c r="M6" s="348" t="s">
        <v>520</v>
      </c>
      <c r="N6" s="348" t="s">
        <v>521</v>
      </c>
      <c r="O6" s="349" t="s">
        <v>522</v>
      </c>
    </row>
    <row r="7" spans="1:17" s="204" customFormat="1" ht="15" customHeight="1" thickBot="1">
      <c r="A7" s="346" t="s">
        <v>112</v>
      </c>
      <c r="B7" s="343" t="s">
        <v>326</v>
      </c>
      <c r="C7" s="344"/>
      <c r="D7" s="344"/>
      <c r="E7" s="344"/>
      <c r="F7" s="344"/>
      <c r="G7" s="344"/>
      <c r="H7" s="344"/>
      <c r="I7" s="344"/>
      <c r="J7" s="344"/>
      <c r="K7" s="344"/>
      <c r="L7" s="344"/>
      <c r="M7" s="344"/>
      <c r="N7" s="344"/>
      <c r="O7" s="345"/>
    </row>
    <row r="8" spans="1:17" s="204" customFormat="1" ht="15" customHeight="1">
      <c r="A8" s="205" t="s">
        <v>1</v>
      </c>
      <c r="B8" s="206" t="s">
        <v>321</v>
      </c>
      <c r="C8" s="207">
        <f>P8/12</f>
        <v>4958774.916666667</v>
      </c>
      <c r="D8" s="207">
        <f>P8/12</f>
        <v>4958774.916666667</v>
      </c>
      <c r="E8" s="207">
        <f>P8/12</f>
        <v>4958774.916666667</v>
      </c>
      <c r="F8" s="207">
        <f>P8/12</f>
        <v>4958774.916666667</v>
      </c>
      <c r="G8" s="207">
        <f>P8/12</f>
        <v>4958774.916666667</v>
      </c>
      <c r="H8" s="207">
        <f>P8/12</f>
        <v>4958774.916666667</v>
      </c>
      <c r="I8" s="207">
        <f>P8/12</f>
        <v>4958774.916666667</v>
      </c>
      <c r="J8" s="207">
        <f>P8/12</f>
        <v>4958774.916666667</v>
      </c>
      <c r="K8" s="207">
        <f>P8/12</f>
        <v>4958774.916666667</v>
      </c>
      <c r="L8" s="207">
        <f>P8/12</f>
        <v>4958774.916666667</v>
      </c>
      <c r="M8" s="207">
        <f>P8/12</f>
        <v>4958774.916666667</v>
      </c>
      <c r="N8" s="207">
        <f>P8/12</f>
        <v>4958774.916666667</v>
      </c>
      <c r="O8" s="208">
        <f>SUM(C8:N8)</f>
        <v>59505298.999999993</v>
      </c>
      <c r="P8" s="204">
        <v>59505299</v>
      </c>
    </row>
    <row r="9" spans="1:17" s="211" customFormat="1" ht="18.75" customHeight="1">
      <c r="A9" s="209" t="s">
        <v>57</v>
      </c>
      <c r="B9" s="210" t="s">
        <v>411</v>
      </c>
      <c r="C9" s="207">
        <v>716404</v>
      </c>
      <c r="D9" s="207">
        <v>549372</v>
      </c>
      <c r="E9" s="207">
        <v>549372</v>
      </c>
      <c r="F9" s="207">
        <v>859055</v>
      </c>
      <c r="G9" s="207">
        <v>14284556</v>
      </c>
      <c r="H9" s="207">
        <v>859055</v>
      </c>
      <c r="I9" s="207">
        <v>859055</v>
      </c>
      <c r="J9" s="207">
        <v>859055</v>
      </c>
      <c r="K9" s="207">
        <v>1030455</v>
      </c>
      <c r="L9" s="207">
        <v>859055</v>
      </c>
      <c r="M9" s="207">
        <v>1030455</v>
      </c>
      <c r="N9" s="207">
        <v>859063</v>
      </c>
      <c r="O9" s="208">
        <f t="shared" ref="O9:O28" si="0">SUM(C9:N9)</f>
        <v>23314952</v>
      </c>
      <c r="P9" s="211">
        <v>23314952</v>
      </c>
      <c r="Q9" s="212">
        <f>+O9-P9</f>
        <v>0</v>
      </c>
    </row>
    <row r="10" spans="1:17" s="211" customFormat="1" ht="18" customHeight="1">
      <c r="A10" s="209" t="s">
        <v>51</v>
      </c>
      <c r="B10" s="210" t="s">
        <v>412</v>
      </c>
      <c r="C10" s="207"/>
      <c r="D10" s="207"/>
      <c r="E10" s="207"/>
      <c r="F10" s="207"/>
      <c r="G10" s="207"/>
      <c r="H10" s="207"/>
      <c r="I10" s="207"/>
      <c r="J10" s="207"/>
      <c r="K10" s="207"/>
      <c r="L10" s="207"/>
      <c r="M10" s="207"/>
      <c r="N10" s="207"/>
      <c r="O10" s="213">
        <f t="shared" si="0"/>
        <v>0</v>
      </c>
      <c r="Q10" s="212">
        <f t="shared" ref="Q10:Q28" si="1">+O10-P10</f>
        <v>0</v>
      </c>
    </row>
    <row r="11" spans="1:17" s="211" customFormat="1" ht="14.1" customHeight="1">
      <c r="A11" s="209" t="s">
        <v>49</v>
      </c>
      <c r="B11" s="210" t="s">
        <v>317</v>
      </c>
      <c r="C11" s="207">
        <v>100000</v>
      </c>
      <c r="D11" s="207">
        <v>100000</v>
      </c>
      <c r="E11" s="207">
        <v>500000</v>
      </c>
      <c r="F11" s="207">
        <v>300000</v>
      </c>
      <c r="G11" s="207">
        <v>2450000</v>
      </c>
      <c r="H11" s="207">
        <v>1200000</v>
      </c>
      <c r="I11" s="207">
        <v>100000</v>
      </c>
      <c r="J11" s="207">
        <v>100000</v>
      </c>
      <c r="K11" s="207">
        <v>500000</v>
      </c>
      <c r="L11" s="207">
        <v>2450000</v>
      </c>
      <c r="M11" s="207">
        <v>1300000</v>
      </c>
      <c r="N11" s="207">
        <v>1900000</v>
      </c>
      <c r="O11" s="208">
        <f t="shared" si="0"/>
        <v>11000000</v>
      </c>
      <c r="P11" s="211">
        <v>11000000</v>
      </c>
      <c r="Q11" s="212">
        <f t="shared" si="1"/>
        <v>0</v>
      </c>
    </row>
    <row r="12" spans="1:17" s="211" customFormat="1" ht="14.1" customHeight="1">
      <c r="A12" s="209" t="s">
        <v>41</v>
      </c>
      <c r="B12" s="210" t="s">
        <v>316</v>
      </c>
      <c r="C12" s="207">
        <v>155713</v>
      </c>
      <c r="D12" s="207">
        <v>155713</v>
      </c>
      <c r="E12" s="207">
        <v>231632</v>
      </c>
      <c r="F12" s="207">
        <v>3767876</v>
      </c>
      <c r="G12" s="207">
        <v>231633</v>
      </c>
      <c r="H12" s="207">
        <v>685998</v>
      </c>
      <c r="I12" s="207">
        <v>231633</v>
      </c>
      <c r="J12" s="207">
        <v>1940969</v>
      </c>
      <c r="K12" s="207">
        <v>235632</v>
      </c>
      <c r="L12" s="207">
        <v>235632</v>
      </c>
      <c r="M12" s="207">
        <v>235632</v>
      </c>
      <c r="N12" s="207">
        <v>1935632</v>
      </c>
      <c r="O12" s="208">
        <f t="shared" si="0"/>
        <v>10043695</v>
      </c>
      <c r="P12" s="211">
        <v>10043695</v>
      </c>
      <c r="Q12" s="212">
        <f t="shared" si="1"/>
        <v>0</v>
      </c>
    </row>
    <row r="13" spans="1:17" s="211" customFormat="1" ht="14.1" customHeight="1">
      <c r="A13" s="209" t="s">
        <v>31</v>
      </c>
      <c r="B13" s="210" t="s">
        <v>311</v>
      </c>
      <c r="C13" s="207"/>
      <c r="D13" s="207"/>
      <c r="E13" s="207"/>
      <c r="F13" s="207"/>
      <c r="G13" s="207"/>
      <c r="H13" s="207"/>
      <c r="I13" s="207"/>
      <c r="J13" s="207"/>
      <c r="K13" s="207"/>
      <c r="L13" s="207"/>
      <c r="M13" s="207"/>
      <c r="N13" s="207"/>
      <c r="O13" s="208">
        <f t="shared" si="0"/>
        <v>0</v>
      </c>
      <c r="Q13" s="212">
        <f t="shared" si="1"/>
        <v>0</v>
      </c>
    </row>
    <row r="14" spans="1:17" s="211" customFormat="1" ht="14.1" customHeight="1">
      <c r="A14" s="209" t="s">
        <v>21</v>
      </c>
      <c r="B14" s="210" t="s">
        <v>315</v>
      </c>
      <c r="C14" s="207"/>
      <c r="D14" s="207"/>
      <c r="E14" s="207"/>
      <c r="F14" s="207"/>
      <c r="G14" s="207"/>
      <c r="H14" s="207"/>
      <c r="I14" s="207"/>
      <c r="J14" s="207"/>
      <c r="K14" s="207"/>
      <c r="L14" s="207"/>
      <c r="M14" s="207"/>
      <c r="N14" s="207"/>
      <c r="O14" s="208">
        <f t="shared" si="0"/>
        <v>0</v>
      </c>
      <c r="Q14" s="212">
        <f t="shared" si="1"/>
        <v>0</v>
      </c>
    </row>
    <row r="15" spans="1:17" s="211" customFormat="1" ht="14.1" customHeight="1">
      <c r="A15" s="209" t="s">
        <v>11</v>
      </c>
      <c r="B15" s="210" t="s">
        <v>310</v>
      </c>
      <c r="C15" s="207"/>
      <c r="D15" s="207"/>
      <c r="E15" s="207"/>
      <c r="F15" s="207"/>
      <c r="G15" s="207"/>
      <c r="H15" s="207"/>
      <c r="I15" s="207"/>
      <c r="J15" s="207"/>
      <c r="K15" s="207"/>
      <c r="L15" s="207"/>
      <c r="M15" s="207"/>
      <c r="N15" s="207"/>
      <c r="O15" s="208">
        <f t="shared" si="0"/>
        <v>0</v>
      </c>
      <c r="Q15" s="212">
        <f t="shared" si="1"/>
        <v>0</v>
      </c>
    </row>
    <row r="16" spans="1:17" s="211" customFormat="1" ht="14.1" customHeight="1" thickBot="1">
      <c r="A16" s="209" t="s">
        <v>9</v>
      </c>
      <c r="B16" s="210" t="s">
        <v>413</v>
      </c>
      <c r="C16" s="207">
        <v>86935514</v>
      </c>
      <c r="D16" s="207"/>
      <c r="E16" s="207"/>
      <c r="F16" s="207"/>
      <c r="G16" s="207"/>
      <c r="H16" s="207"/>
      <c r="I16" s="207"/>
      <c r="J16" s="207"/>
      <c r="K16" s="207"/>
      <c r="L16" s="207"/>
      <c r="M16" s="207"/>
      <c r="N16" s="207">
        <v>2101763</v>
      </c>
      <c r="O16" s="208">
        <f t="shared" si="0"/>
        <v>89037277</v>
      </c>
      <c r="P16" s="211">
        <v>89037277</v>
      </c>
      <c r="Q16" s="212">
        <f t="shared" si="1"/>
        <v>0</v>
      </c>
    </row>
    <row r="17" spans="1:17" s="204" customFormat="1" ht="15.95" customHeight="1" thickBot="1">
      <c r="A17" s="203" t="s">
        <v>309</v>
      </c>
      <c r="B17" s="214" t="s">
        <v>414</v>
      </c>
      <c r="C17" s="215">
        <f>SUM(C8:C16)</f>
        <v>92866405.916666672</v>
      </c>
      <c r="D17" s="215">
        <f>SUM(D8:D16)</f>
        <v>5763859.916666667</v>
      </c>
      <c r="E17" s="215">
        <f>SUM(E8:E16)</f>
        <v>6239778.916666667</v>
      </c>
      <c r="F17" s="215">
        <f>SUM(F8:F16)</f>
        <v>9885705.9166666679</v>
      </c>
      <c r="G17" s="215">
        <f t="shared" ref="G17:N17" si="2">SUM(G8:G16)</f>
        <v>21924963.916666668</v>
      </c>
      <c r="H17" s="215">
        <f t="shared" si="2"/>
        <v>7703827.916666667</v>
      </c>
      <c r="I17" s="215">
        <f t="shared" si="2"/>
        <v>6149462.916666667</v>
      </c>
      <c r="J17" s="215">
        <f t="shared" si="2"/>
        <v>7858798.916666667</v>
      </c>
      <c r="K17" s="215">
        <f t="shared" si="2"/>
        <v>6724861.916666667</v>
      </c>
      <c r="L17" s="215">
        <f t="shared" si="2"/>
        <v>8503461.9166666679</v>
      </c>
      <c r="M17" s="215">
        <f t="shared" si="2"/>
        <v>7524861.916666667</v>
      </c>
      <c r="N17" s="215">
        <f t="shared" si="2"/>
        <v>11755232.916666668</v>
      </c>
      <c r="O17" s="216">
        <f>SUM(C17:N17)</f>
        <v>192901222.99999994</v>
      </c>
      <c r="P17" s="204">
        <f>SUM(P8:P16)</f>
        <v>192901223</v>
      </c>
      <c r="Q17" s="212">
        <f t="shared" si="1"/>
        <v>0</v>
      </c>
    </row>
    <row r="18" spans="1:17" s="204" customFormat="1" ht="15" customHeight="1" thickBot="1">
      <c r="A18" s="203" t="s">
        <v>306</v>
      </c>
      <c r="B18" s="337" t="s">
        <v>325</v>
      </c>
      <c r="C18" s="338"/>
      <c r="D18" s="338"/>
      <c r="E18" s="338"/>
      <c r="F18" s="338"/>
      <c r="G18" s="338"/>
      <c r="H18" s="338"/>
      <c r="I18" s="338"/>
      <c r="J18" s="338"/>
      <c r="K18" s="338"/>
      <c r="L18" s="338"/>
      <c r="M18" s="338"/>
      <c r="N18" s="338"/>
      <c r="O18" s="339"/>
      <c r="Q18" s="212">
        <f t="shared" si="1"/>
        <v>0</v>
      </c>
    </row>
    <row r="19" spans="1:17" s="211" customFormat="1" ht="14.1" customHeight="1">
      <c r="A19" s="217" t="s">
        <v>303</v>
      </c>
      <c r="B19" s="218" t="s">
        <v>320</v>
      </c>
      <c r="C19" s="207">
        <v>1989235</v>
      </c>
      <c r="D19" s="219">
        <v>1765350</v>
      </c>
      <c r="E19" s="219">
        <v>1649685</v>
      </c>
      <c r="F19" s="219">
        <v>1990310</v>
      </c>
      <c r="G19" s="219">
        <v>2913600</v>
      </c>
      <c r="H19" s="219">
        <v>2091360</v>
      </c>
      <c r="I19" s="219">
        <v>2091360</v>
      </c>
      <c r="J19" s="219">
        <v>2091360</v>
      </c>
      <c r="K19" s="219">
        <v>2106915</v>
      </c>
      <c r="L19" s="219">
        <v>2106915</v>
      </c>
      <c r="M19" s="219">
        <v>2106915</v>
      </c>
      <c r="N19" s="219">
        <v>2106915</v>
      </c>
      <c r="O19" s="213">
        <f t="shared" si="0"/>
        <v>25009920</v>
      </c>
      <c r="P19" s="211">
        <v>25009920</v>
      </c>
      <c r="Q19" s="212">
        <f t="shared" si="1"/>
        <v>0</v>
      </c>
    </row>
    <row r="20" spans="1:17" s="211" customFormat="1" ht="28.5" customHeight="1">
      <c r="A20" s="209" t="s">
        <v>301</v>
      </c>
      <c r="B20" s="220" t="s">
        <v>107</v>
      </c>
      <c r="C20" s="207">
        <v>354884</v>
      </c>
      <c r="D20" s="207">
        <v>310520</v>
      </c>
      <c r="E20" s="207">
        <v>229610</v>
      </c>
      <c r="F20" s="207">
        <v>355603</v>
      </c>
      <c r="G20" s="207">
        <f t="shared" ref="E20:N21" si="3">+$P20/12</f>
        <v>340135.08333333331</v>
      </c>
      <c r="H20" s="207">
        <f t="shared" si="3"/>
        <v>340135.08333333331</v>
      </c>
      <c r="I20" s="207">
        <f t="shared" si="3"/>
        <v>340135.08333333331</v>
      </c>
      <c r="J20" s="207">
        <f t="shared" si="3"/>
        <v>340135.08333333331</v>
      </c>
      <c r="K20" s="207">
        <v>367616</v>
      </c>
      <c r="L20" s="207">
        <v>367616</v>
      </c>
      <c r="M20" s="207">
        <v>367616</v>
      </c>
      <c r="N20" s="207">
        <v>367616</v>
      </c>
      <c r="O20" s="208">
        <f t="shared" si="0"/>
        <v>4081621.3333333335</v>
      </c>
      <c r="P20" s="211">
        <v>4081621</v>
      </c>
      <c r="Q20" s="212">
        <f t="shared" si="1"/>
        <v>0.33333333348855376</v>
      </c>
    </row>
    <row r="21" spans="1:17" s="211" customFormat="1" ht="18" customHeight="1">
      <c r="A21" s="217" t="s">
        <v>298</v>
      </c>
      <c r="B21" s="210" t="s">
        <v>415</v>
      </c>
      <c r="C21" s="207">
        <f>+$P21/12</f>
        <v>3457837</v>
      </c>
      <c r="D21" s="207">
        <v>3457837</v>
      </c>
      <c r="E21" s="207">
        <f t="shared" si="3"/>
        <v>3457837</v>
      </c>
      <c r="F21" s="207">
        <f t="shared" si="3"/>
        <v>3457837</v>
      </c>
      <c r="G21" s="207">
        <f t="shared" si="3"/>
        <v>3457837</v>
      </c>
      <c r="H21" s="207">
        <f t="shared" si="3"/>
        <v>3457837</v>
      </c>
      <c r="I21" s="207">
        <f t="shared" si="3"/>
        <v>3457837</v>
      </c>
      <c r="J21" s="207">
        <f t="shared" si="3"/>
        <v>3457837</v>
      </c>
      <c r="K21" s="207">
        <f t="shared" si="3"/>
        <v>3457837</v>
      </c>
      <c r="L21" s="207">
        <f t="shared" si="3"/>
        <v>3457837</v>
      </c>
      <c r="M21" s="207">
        <f t="shared" si="3"/>
        <v>3457837</v>
      </c>
      <c r="N21" s="207">
        <f t="shared" si="3"/>
        <v>3457837</v>
      </c>
      <c r="O21" s="208">
        <f>SUM(C21:N21)</f>
        <v>41494044</v>
      </c>
      <c r="P21" s="211">
        <v>41494044</v>
      </c>
      <c r="Q21" s="212">
        <f t="shared" si="1"/>
        <v>0</v>
      </c>
    </row>
    <row r="22" spans="1:17" s="211" customFormat="1" ht="14.1" customHeight="1">
      <c r="A22" s="209" t="s">
        <v>296</v>
      </c>
      <c r="B22" s="210" t="s">
        <v>103</v>
      </c>
      <c r="C22" s="207">
        <v>126270</v>
      </c>
      <c r="D22" s="207">
        <v>126270</v>
      </c>
      <c r="E22" s="207">
        <v>126270</v>
      </c>
      <c r="F22" s="207">
        <v>126270</v>
      </c>
      <c r="G22" s="207">
        <v>126270</v>
      </c>
      <c r="H22" s="207">
        <v>126270</v>
      </c>
      <c r="I22" s="207">
        <v>126270</v>
      </c>
      <c r="J22" s="207">
        <v>1106270</v>
      </c>
      <c r="K22" s="207">
        <v>177670</v>
      </c>
      <c r="L22" s="207">
        <v>126270</v>
      </c>
      <c r="M22" s="207">
        <v>103270</v>
      </c>
      <c r="N22" s="207">
        <v>2132670</v>
      </c>
      <c r="O22" s="208">
        <v>4530040</v>
      </c>
      <c r="P22" s="211">
        <v>4530040</v>
      </c>
      <c r="Q22" s="212">
        <f t="shared" si="1"/>
        <v>0</v>
      </c>
    </row>
    <row r="23" spans="1:17" s="211" customFormat="1" ht="14.1" customHeight="1">
      <c r="A23" s="217" t="s">
        <v>294</v>
      </c>
      <c r="B23" s="210" t="s">
        <v>481</v>
      </c>
      <c r="C23" s="221">
        <v>2457523</v>
      </c>
      <c r="D23" s="221">
        <v>2226898</v>
      </c>
      <c r="E23" s="221">
        <v>2754023</v>
      </c>
      <c r="F23" s="221">
        <v>3060148</v>
      </c>
      <c r="G23" s="221">
        <v>2884098</v>
      </c>
      <c r="H23" s="221">
        <v>2707523</v>
      </c>
      <c r="I23" s="221">
        <v>2207523</v>
      </c>
      <c r="J23" s="221">
        <v>2457523</v>
      </c>
      <c r="K23" s="221">
        <v>2707523</v>
      </c>
      <c r="L23" s="221">
        <v>2912773</v>
      </c>
      <c r="M23" s="221">
        <v>2707523</v>
      </c>
      <c r="N23" s="221">
        <v>3517372</v>
      </c>
      <c r="O23" s="208">
        <f t="shared" si="0"/>
        <v>32600450</v>
      </c>
      <c r="P23" s="211">
        <v>32600450</v>
      </c>
      <c r="Q23" s="212">
        <f t="shared" si="1"/>
        <v>0</v>
      </c>
    </row>
    <row r="24" spans="1:17" s="211" customFormat="1" ht="14.1" customHeight="1">
      <c r="A24" s="209" t="s">
        <v>293</v>
      </c>
      <c r="B24" s="210" t="s">
        <v>80</v>
      </c>
      <c r="C24" s="207"/>
      <c r="D24" s="207">
        <v>990600</v>
      </c>
      <c r="E24" s="207">
        <v>42280</v>
      </c>
      <c r="F24" s="207">
        <v>42280</v>
      </c>
      <c r="G24" s="207">
        <v>42280</v>
      </c>
      <c r="H24" s="207">
        <v>42280</v>
      </c>
      <c r="I24" s="207">
        <v>635000</v>
      </c>
      <c r="J24" s="207">
        <v>8088600</v>
      </c>
      <c r="K24" s="207">
        <v>4400000</v>
      </c>
      <c r="L24" s="207"/>
      <c r="M24" s="207"/>
      <c r="N24" s="207">
        <v>42280</v>
      </c>
      <c r="O24" s="208">
        <f t="shared" si="0"/>
        <v>14325600</v>
      </c>
      <c r="P24" s="211">
        <v>14325600</v>
      </c>
      <c r="Q24" s="212">
        <f t="shared" si="1"/>
        <v>0</v>
      </c>
    </row>
    <row r="25" spans="1:17" s="211" customFormat="1" ht="14.1" customHeight="1">
      <c r="A25" s="217" t="s">
        <v>290</v>
      </c>
      <c r="B25" s="210" t="s">
        <v>76</v>
      </c>
      <c r="C25" s="207">
        <v>420000</v>
      </c>
      <c r="D25" s="207">
        <v>420000</v>
      </c>
      <c r="E25" s="207">
        <v>4705088</v>
      </c>
      <c r="F25" s="207">
        <v>10920000</v>
      </c>
      <c r="G25" s="207">
        <v>420000</v>
      </c>
      <c r="H25" s="207">
        <v>14489012</v>
      </c>
      <c r="I25" s="207">
        <v>420000</v>
      </c>
      <c r="J25" s="207">
        <v>420000</v>
      </c>
      <c r="K25" s="207">
        <v>18181400</v>
      </c>
      <c r="L25" s="207">
        <v>420000</v>
      </c>
      <c r="M25" s="207">
        <v>420000</v>
      </c>
      <c r="N25" s="207">
        <v>880000</v>
      </c>
      <c r="O25" s="208">
        <f t="shared" si="0"/>
        <v>52115500</v>
      </c>
      <c r="P25" s="211">
        <v>52115500</v>
      </c>
      <c r="Q25" s="212">
        <f t="shared" si="1"/>
        <v>0</v>
      </c>
    </row>
    <row r="26" spans="1:17" s="211" customFormat="1" ht="14.1" customHeight="1">
      <c r="A26" s="209" t="s">
        <v>288</v>
      </c>
      <c r="B26" s="210" t="s">
        <v>72</v>
      </c>
      <c r="C26" s="207" t="s">
        <v>361</v>
      </c>
      <c r="D26" s="207" t="s">
        <v>361</v>
      </c>
      <c r="E26" s="207" t="s">
        <v>361</v>
      </c>
      <c r="F26" s="207" t="s">
        <v>361</v>
      </c>
      <c r="G26" s="207" t="s">
        <v>361</v>
      </c>
      <c r="H26" s="207" t="s">
        <v>361</v>
      </c>
      <c r="I26" s="207" t="s">
        <v>361</v>
      </c>
      <c r="J26" s="207" t="s">
        <v>361</v>
      </c>
      <c r="K26" s="207">
        <v>100000</v>
      </c>
      <c r="L26" s="207" t="s">
        <v>361</v>
      </c>
      <c r="M26" s="207" t="s">
        <v>361</v>
      </c>
      <c r="N26" s="207" t="s">
        <v>361</v>
      </c>
      <c r="O26" s="208">
        <f t="shared" si="0"/>
        <v>100000</v>
      </c>
      <c r="P26" s="211">
        <v>100000</v>
      </c>
      <c r="Q26" s="212">
        <f t="shared" si="1"/>
        <v>0</v>
      </c>
    </row>
    <row r="27" spans="1:17" s="211" customFormat="1" ht="14.1" customHeight="1" thickBot="1">
      <c r="A27" s="217" t="s">
        <v>286</v>
      </c>
      <c r="B27" s="210" t="s">
        <v>416</v>
      </c>
      <c r="C27" s="207">
        <v>2101763</v>
      </c>
      <c r="D27" s="207"/>
      <c r="E27" s="207"/>
      <c r="F27" s="207"/>
      <c r="G27" s="207"/>
      <c r="H27" s="207"/>
      <c r="I27" s="207"/>
      <c r="J27" s="207"/>
      <c r="K27" s="207"/>
      <c r="L27" s="207"/>
      <c r="M27" s="207"/>
      <c r="N27" s="207"/>
      <c r="O27" s="208">
        <v>2101763</v>
      </c>
      <c r="P27" s="211">
        <v>2101763</v>
      </c>
      <c r="Q27" s="212">
        <f t="shared" si="1"/>
        <v>0</v>
      </c>
    </row>
    <row r="28" spans="1:17" s="204" customFormat="1" ht="15.95" customHeight="1" thickBot="1">
      <c r="A28" s="222" t="s">
        <v>283</v>
      </c>
      <c r="B28" s="214" t="s">
        <v>480</v>
      </c>
      <c r="C28" s="215">
        <f t="shared" ref="C28:N28" si="4">SUM(C19:C27)</f>
        <v>10907512</v>
      </c>
      <c r="D28" s="215">
        <f t="shared" si="4"/>
        <v>9297475</v>
      </c>
      <c r="E28" s="215">
        <f t="shared" si="4"/>
        <v>12964793</v>
      </c>
      <c r="F28" s="215">
        <f t="shared" si="4"/>
        <v>19952448</v>
      </c>
      <c r="G28" s="215">
        <f t="shared" si="4"/>
        <v>10184220.083333334</v>
      </c>
      <c r="H28" s="215">
        <f t="shared" si="4"/>
        <v>23254417.083333336</v>
      </c>
      <c r="I28" s="215">
        <f t="shared" si="4"/>
        <v>9278125.083333334</v>
      </c>
      <c r="J28" s="215">
        <f t="shared" si="4"/>
        <v>17961725.083333336</v>
      </c>
      <c r="K28" s="215">
        <f t="shared" si="4"/>
        <v>31498961</v>
      </c>
      <c r="L28" s="215">
        <f t="shared" si="4"/>
        <v>9391411</v>
      </c>
      <c r="M28" s="215">
        <f t="shared" si="4"/>
        <v>9163161</v>
      </c>
      <c r="N28" s="215">
        <f t="shared" si="4"/>
        <v>12504690</v>
      </c>
      <c r="O28" s="216">
        <f t="shared" si="0"/>
        <v>176358938.33333334</v>
      </c>
      <c r="P28" s="223">
        <f>SUM(P19:P27)</f>
        <v>176358938</v>
      </c>
      <c r="Q28" s="212">
        <f t="shared" si="1"/>
        <v>0.3333333432674408</v>
      </c>
    </row>
    <row r="29" spans="1:17" ht="14.25" customHeight="1" thickBot="1">
      <c r="A29" s="224" t="s">
        <v>280</v>
      </c>
      <c r="B29" s="225" t="s">
        <v>417</v>
      </c>
      <c r="C29" s="226">
        <f>C17-C28</f>
        <v>81958893.916666672</v>
      </c>
      <c r="D29" s="226">
        <f t="shared" ref="D29:M29" si="5">D17-D28+C29</f>
        <v>78425278.833333343</v>
      </c>
      <c r="E29" s="226">
        <f t="shared" si="5"/>
        <v>71700264.750000015</v>
      </c>
      <c r="F29" s="226">
        <f t="shared" si="5"/>
        <v>61633522.666666687</v>
      </c>
      <c r="G29" s="226">
        <f t="shared" si="5"/>
        <v>73374266.500000015</v>
      </c>
      <c r="H29" s="226">
        <f t="shared" si="5"/>
        <v>57823677.333333343</v>
      </c>
      <c r="I29" s="226">
        <f t="shared" si="5"/>
        <v>54695015.166666679</v>
      </c>
      <c r="J29" s="226">
        <f t="shared" si="5"/>
        <v>44592089.000000015</v>
      </c>
      <c r="K29" s="226">
        <f t="shared" si="5"/>
        <v>19817989.916666683</v>
      </c>
      <c r="L29" s="226">
        <f t="shared" si="5"/>
        <v>18930040.833333351</v>
      </c>
      <c r="M29" s="226">
        <f t="shared" si="5"/>
        <v>17291741.750000019</v>
      </c>
      <c r="N29" s="226">
        <f>N17-N28+M29</f>
        <v>16542284.666666687</v>
      </c>
      <c r="O29" s="342">
        <f>O17-O28</f>
        <v>16542284.666666597</v>
      </c>
    </row>
    <row r="30" spans="1:17">
      <c r="A30" s="228"/>
    </row>
    <row r="31" spans="1:17">
      <c r="B31" s="229"/>
      <c r="C31" s="230"/>
      <c r="D31" s="230"/>
    </row>
  </sheetData>
  <sheetProtection selectLockedCells="1" selectUnlockedCells="1"/>
  <mergeCells count="4">
    <mergeCell ref="B7:O7"/>
    <mergeCell ref="B18:O18"/>
    <mergeCell ref="A1:O1"/>
    <mergeCell ref="A3:O3"/>
  </mergeCells>
  <printOptions horizontalCentered="1"/>
  <pageMargins left="0.78740157480314965" right="0.78740157480314965" top="0.98229166666666667" bottom="0.98425196850393704" header="0.78740157480314965" footer="0.78740157480314965"/>
  <pageSetup paperSize="9" scale="82" orientation="landscape" copies="6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10</vt:i4>
      </vt:variant>
      <vt:variant>
        <vt:lpstr>Névvel ellátott tartományok</vt:lpstr>
      </vt:variant>
      <vt:variant>
        <vt:i4>5</vt:i4>
      </vt:variant>
    </vt:vector>
  </HeadingPairs>
  <TitlesOfParts>
    <vt:vector size="15" baseType="lpstr">
      <vt:lpstr>1. melléklet</vt:lpstr>
      <vt:lpstr>2. melléklet</vt:lpstr>
      <vt:lpstr>3. melléklet</vt:lpstr>
      <vt:lpstr>4. melléklet</vt:lpstr>
      <vt:lpstr>5. melléklet</vt:lpstr>
      <vt:lpstr>6. melléklet</vt:lpstr>
      <vt:lpstr>7. melléklet</vt:lpstr>
      <vt:lpstr>8. melléklet</vt:lpstr>
      <vt:lpstr>9. melléklet</vt:lpstr>
      <vt:lpstr>10. melléklet</vt:lpstr>
      <vt:lpstr>'9. melléklet'!_GoBack</vt:lpstr>
      <vt:lpstr>'1. melléklet'!Nyomtatási_terület</vt:lpstr>
      <vt:lpstr>'10. melléklet'!Nyomtatási_terület</vt:lpstr>
      <vt:lpstr>'5. melléklet'!Nyomtatási_terület</vt:lpstr>
      <vt:lpstr>'6. melléklet'!Nyomtatási_terület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win7</cp:lastModifiedBy>
  <cp:lastPrinted>2019-04-03T12:14:02Z</cp:lastPrinted>
  <dcterms:created xsi:type="dcterms:W3CDTF">2019-02-19T15:17:26Z</dcterms:created>
  <dcterms:modified xsi:type="dcterms:W3CDTF">2019-04-03T12:14:26Z</dcterms:modified>
</cp:coreProperties>
</file>