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E35" i="1"/>
  <c r="D35" i="1"/>
  <c r="C35" i="1"/>
  <c r="B35" i="1"/>
  <c r="E34" i="1"/>
  <c r="J33" i="1"/>
  <c r="I33" i="1"/>
  <c r="H33" i="1"/>
  <c r="G33" i="1"/>
  <c r="E33" i="1"/>
  <c r="D33" i="1"/>
  <c r="D32" i="1"/>
  <c r="C32" i="1"/>
  <c r="B32" i="1"/>
  <c r="E32" i="1" s="1"/>
  <c r="J31" i="1"/>
  <c r="I31" i="1"/>
  <c r="I37" i="1" s="1"/>
  <c r="H31" i="1"/>
  <c r="H37" i="1" s="1"/>
  <c r="G31" i="1"/>
  <c r="G37" i="1" s="1"/>
  <c r="D31" i="1"/>
  <c r="C31" i="1"/>
  <c r="B31" i="1"/>
  <c r="E31" i="1" s="1"/>
  <c r="D30" i="1"/>
  <c r="D37" i="1" s="1"/>
  <c r="C30" i="1"/>
  <c r="C37" i="1" s="1"/>
  <c r="B30" i="1"/>
  <c r="B37" i="1" s="1"/>
  <c r="I29" i="1"/>
  <c r="I40" i="1" s="1"/>
  <c r="D27" i="1"/>
  <c r="D21" i="1" s="1"/>
  <c r="D29" i="1" s="1"/>
  <c r="D40" i="1" s="1"/>
  <c r="C27" i="1"/>
  <c r="E27" i="1" s="1"/>
  <c r="J26" i="1"/>
  <c r="I26" i="1"/>
  <c r="H26" i="1"/>
  <c r="H21" i="1" s="1"/>
  <c r="G26" i="1"/>
  <c r="G21" i="1" s="1"/>
  <c r="D26" i="1"/>
  <c r="C26" i="1"/>
  <c r="C21" i="1" s="1"/>
  <c r="B26" i="1"/>
  <c r="E26" i="1" s="1"/>
  <c r="B25" i="1"/>
  <c r="E25" i="1" s="1"/>
  <c r="E21" i="1" s="1"/>
  <c r="J24" i="1"/>
  <c r="I24" i="1"/>
  <c r="H24" i="1"/>
  <c r="G24" i="1"/>
  <c r="E24" i="1"/>
  <c r="D24" i="1"/>
  <c r="C24" i="1"/>
  <c r="B24" i="1"/>
  <c r="J23" i="1"/>
  <c r="I23" i="1"/>
  <c r="H23" i="1"/>
  <c r="G23" i="1"/>
  <c r="E23" i="1"/>
  <c r="D23" i="1"/>
  <c r="C23" i="1"/>
  <c r="B23" i="1"/>
  <c r="J22" i="1"/>
  <c r="I22" i="1"/>
  <c r="H22" i="1"/>
  <c r="G22" i="1"/>
  <c r="E22" i="1"/>
  <c r="D22" i="1"/>
  <c r="C22" i="1"/>
  <c r="B22" i="1"/>
  <c r="J21" i="1"/>
  <c r="I21" i="1"/>
  <c r="J20" i="1"/>
  <c r="I20" i="1"/>
  <c r="H20" i="1"/>
  <c r="G20" i="1"/>
  <c r="J19" i="1"/>
  <c r="I19" i="1"/>
  <c r="H19" i="1"/>
  <c r="G19" i="1"/>
  <c r="J18" i="1"/>
  <c r="I18" i="1"/>
  <c r="H18" i="1"/>
  <c r="G18" i="1"/>
  <c r="E18" i="1"/>
  <c r="E17" i="1"/>
  <c r="D17" i="1"/>
  <c r="C17" i="1"/>
  <c r="J16" i="1"/>
  <c r="J10" i="1" s="1"/>
  <c r="J29" i="1" s="1"/>
  <c r="J40" i="1" s="1"/>
  <c r="I16" i="1"/>
  <c r="H16" i="1"/>
  <c r="G16" i="1"/>
  <c r="E16" i="1"/>
  <c r="D16" i="1"/>
  <c r="J15" i="1"/>
  <c r="I15" i="1"/>
  <c r="H15" i="1"/>
  <c r="G15" i="1"/>
  <c r="D15" i="1"/>
  <c r="C15" i="1"/>
  <c r="B15" i="1"/>
  <c r="E15" i="1" s="1"/>
  <c r="J14" i="1"/>
  <c r="I14" i="1"/>
  <c r="H14" i="1"/>
  <c r="G14" i="1"/>
  <c r="D14" i="1"/>
  <c r="C14" i="1"/>
  <c r="B14" i="1"/>
  <c r="E14" i="1" s="1"/>
  <c r="J13" i="1"/>
  <c r="I13" i="1"/>
  <c r="H13" i="1"/>
  <c r="G13" i="1"/>
  <c r="D13" i="1"/>
  <c r="C13" i="1"/>
  <c r="B13" i="1"/>
  <c r="E13" i="1" s="1"/>
  <c r="J12" i="1"/>
  <c r="I12" i="1"/>
  <c r="H12" i="1"/>
  <c r="G12" i="1"/>
  <c r="D12" i="1"/>
  <c r="C12" i="1"/>
  <c r="B12" i="1"/>
  <c r="E12" i="1" s="1"/>
  <c r="J11" i="1"/>
  <c r="I11" i="1"/>
  <c r="H11" i="1"/>
  <c r="G11" i="1"/>
  <c r="D11" i="1"/>
  <c r="C11" i="1"/>
  <c r="C10" i="1" s="1"/>
  <c r="B11" i="1"/>
  <c r="E11" i="1" s="1"/>
  <c r="I10" i="1"/>
  <c r="H10" i="1"/>
  <c r="G10" i="1"/>
  <c r="D10" i="1"/>
  <c r="B10" i="1"/>
  <c r="G29" i="1" l="1"/>
  <c r="G40" i="1" s="1"/>
  <c r="C29" i="1"/>
  <c r="C40" i="1" s="1"/>
  <c r="E10" i="1"/>
  <c r="E29" i="1" s="1"/>
  <c r="E40" i="1" s="1"/>
  <c r="H29" i="1"/>
  <c r="H40" i="1" s="1"/>
  <c r="B21" i="1"/>
  <c r="B29" i="1" s="1"/>
  <c r="B40" i="1" s="1"/>
  <c r="E30" i="1"/>
  <c r="E37" i="1" s="1"/>
</calcChain>
</file>

<file path=xl/sharedStrings.xml><?xml version="1.0" encoding="utf-8"?>
<sst xmlns="http://schemas.openxmlformats.org/spreadsheetml/2006/main" count="80" uniqueCount="75">
  <si>
    <t>"1. melléklet a 2/2021.(III.02.)önkormányzati rendelethez"</t>
  </si>
  <si>
    <t>FELSŐÖRS KÖZSÉG ÖNKORMÁNYZATA</t>
  </si>
  <si>
    <t>2021. évi költségvetés mérlege (Ft)</t>
  </si>
  <si>
    <t>1. melléklet az 5/2021.(VI.28.) önkormányzati rendelethez, hatályos 2021. június 30-tól</t>
  </si>
  <si>
    <t>Megnevezés</t>
  </si>
  <si>
    <t>2021.évi eredeti előirányzat</t>
  </si>
  <si>
    <t>Módosítási javaslat maradvány</t>
  </si>
  <si>
    <t>Módosítási javaslat</t>
  </si>
  <si>
    <t>2021.évi módosított előirányzat V.31.</t>
  </si>
  <si>
    <t>bevétel</t>
  </si>
  <si>
    <t>kiadás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</si>
  <si>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</si>
  <si>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</si>
  <si>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</si>
  <si>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</si>
  <si>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</si>
  <si>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</si>
  <si>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</si>
  <si>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</si>
  <si>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</si>
  <si>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</si>
  <si>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Működési bevétel</t>
  </si>
  <si>
    <t>Működési kiadás</t>
  </si>
  <si>
    <t>Önkormányzatok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</si>
  <si>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</si>
  <si>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</si>
  <si>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</si>
  <si>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</si>
  <si>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</si>
  <si>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</si>
  <si>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</si>
  <si>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</si>
  <si>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Elvonások és befizetések</t>
  </si>
  <si>
    <t>Műk.c.visszat.tám.,kölcs.visszat.áh.n kívülről</t>
  </si>
  <si>
    <t>Egyéb műk.c.támog.áh.n belülre</t>
  </si>
  <si>
    <t>Egyéb működési célú átvett pénzeszk.</t>
  </si>
  <si>
    <t>Műk.c.visszat.támog., kölcs.nyújt.áh.n kívülre</t>
  </si>
  <si>
    <t>Műk.bev.felh.célra</t>
  </si>
  <si>
    <t>Egyéb műk.c.támog.áh.n kívülre</t>
  </si>
  <si>
    <t>Működési tartalék:    - általános</t>
  </si>
  <si>
    <t xml:space="preserve">                - cél</t>
  </si>
  <si>
    <t>Felhalmozási célú bev.</t>
  </si>
  <si>
    <t>Felhalmozási célú kiadás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</si>
  <si>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</si>
  <si>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</si>
  <si>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</si>
  <si>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</si>
  <si>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</si>
  <si>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</si>
  <si>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</si>
  <si>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</si>
  <si>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</si>
  <si>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</si>
  <si>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Műk.bev.felhalm.célra</t>
  </si>
  <si>
    <t>Felhalmozási tartalék: - általános</t>
  </si>
  <si>
    <t xml:space="preserve">                                   - cél</t>
  </si>
  <si>
    <t>Költségvetési bev-ek</t>
  </si>
  <si>
    <t>Költségvetési kiadások</t>
  </si>
  <si>
    <t>Maradvány igénybevétele felj.célra</t>
  </si>
  <si>
    <t>Hosszú lej.hitelek, kölcsönök törlesztése</t>
  </si>
  <si>
    <t>Maradvány igénybevétele műk.célra</t>
  </si>
  <si>
    <t>Áh.n. belüli megelőlegezés visszafizetése</t>
  </si>
  <si>
    <t>Maradvány igénybevétele finanszírozási célra</t>
  </si>
  <si>
    <t>Pénzeszközök lekötött bankbetétként elhelyezése</t>
  </si>
  <si>
    <t>Áh.n belüli megelőlegezés</t>
  </si>
  <si>
    <t>Belföldi értékpapírok kiadásai</t>
  </si>
  <si>
    <t>Lekötött bankbetétek megszűntetése</t>
  </si>
  <si>
    <t>Belföldi értékpapírok bevételei</t>
  </si>
  <si>
    <t>Műk.és.felh.bev. Finansz.célra</t>
  </si>
  <si>
    <t xml:space="preserve">Finanszírozási bevételek </t>
  </si>
  <si>
    <t xml:space="preserve">Finanszírozási kiadások </t>
  </si>
  <si>
    <t>Nyitó</t>
  </si>
  <si>
    <t>Záró</t>
  </si>
  <si>
    <t>Bevételek összesen:</t>
  </si>
  <si>
    <t>Kiadás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</si>
</sst>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2" fillId="0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4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3" fontId="3" fillId="0" borderId="0" xfId="0" applyNumberFormat="1" applyFont="1" applyFill="1" applyBorder="1"/>
    <xf numFmtId="0" fontId="3" fillId="0" borderId="0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10" xfId="0" applyFont="1" applyFill="1" applyBorder="1"/>
    <xf numFmtId="3" fontId="3" fillId="0" borderId="0" xfId="0" applyNumberFormat="1" applyFont="1" applyFill="1" applyBorder="1" applyAlignment="1">
      <alignment horizontal="left"/>
    </xf>
    <xf numFmtId="0" fontId="2" fillId="0" borderId="10" xfId="0" applyFont="1" applyFill="1" applyBorder="1"/>
    <xf numFmtId="3" fontId="4" fillId="0" borderId="6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left"/>
    </xf>
    <xf numFmtId="0" fontId="6" fillId="0" borderId="11" xfId="0" applyFont="1" applyFill="1" applyBorder="1"/>
    <xf numFmtId="3" fontId="3" fillId="0" borderId="11" xfId="0" applyNumberFormat="1" applyFont="1" applyFill="1" applyBorder="1"/>
    <xf numFmtId="3" fontId="3" fillId="0" borderId="12" xfId="0" applyNumberFormat="1" applyFont="1" applyFill="1" applyBorder="1"/>
    <xf numFmtId="0" fontId="6" fillId="0" borderId="13" xfId="0" applyFont="1" applyFill="1" applyBorder="1" applyAlignment="1">
      <alignment horizontal="left"/>
    </xf>
    <xf numFmtId="3" fontId="3" fillId="0" borderId="14" xfId="0" applyNumberFormat="1" applyFont="1" applyFill="1" applyBorder="1"/>
    <xf numFmtId="0" fontId="6" fillId="0" borderId="14" xfId="0" applyFont="1" applyFill="1" applyBorder="1"/>
    <xf numFmtId="3" fontId="3" fillId="0" borderId="15" xfId="0" applyNumberFormat="1" applyFont="1" applyFill="1" applyBorder="1"/>
    <xf numFmtId="0" fontId="6" fillId="0" borderId="15" xfId="0" applyFont="1" applyFill="1" applyBorder="1"/>
    <xf numFmtId="3" fontId="3" fillId="0" borderId="13" xfId="0" applyNumberFormat="1" applyFont="1" applyFill="1" applyBorder="1"/>
    <xf numFmtId="0" fontId="6" fillId="0" borderId="16" xfId="0" applyFont="1" applyFill="1" applyBorder="1" applyAlignment="1">
      <alignment horizontal="left"/>
    </xf>
    <xf numFmtId="0" fontId="6" fillId="0" borderId="16" xfId="0" applyFont="1" applyFill="1" applyBorder="1"/>
    <xf numFmtId="3" fontId="3" fillId="0" borderId="16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7" fillId="0" borderId="15" xfId="0" applyNumberFormat="1" applyFont="1" applyFill="1" applyBorder="1"/>
    <xf numFmtId="3" fontId="7" fillId="0" borderId="7" xfId="0" applyNumberFormat="1" applyFont="1" applyFill="1" applyBorder="1"/>
    <xf numFmtId="3" fontId="3" fillId="0" borderId="7" xfId="0" applyNumberFormat="1" applyFont="1" applyFill="1" applyBorder="1"/>
    <xf numFmtId="3" fontId="3" fillId="0" borderId="17" xfId="0" applyNumberFormat="1" applyFont="1" applyFill="1" applyBorder="1"/>
    <xf numFmtId="0" fontId="6" fillId="0" borderId="8" xfId="0" applyFont="1" applyFill="1" applyBorder="1" applyAlignment="1">
      <alignment horizontal="center"/>
    </xf>
    <xf numFmtId="3" fontId="3" fillId="0" borderId="2" xfId="0" applyNumberFormat="1" applyFont="1" applyFill="1" applyBorder="1"/>
    <xf numFmtId="3" fontId="5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3" fontId="7" fillId="0" borderId="14" xfId="0" applyNumberFormat="1" applyFont="1" applyFill="1" applyBorder="1"/>
    <xf numFmtId="3" fontId="3" fillId="0" borderId="18" xfId="0" applyNumberFormat="1" applyFont="1" applyFill="1" applyBorder="1"/>
    <xf numFmtId="3" fontId="4" fillId="0" borderId="19" xfId="0" applyNumberFormat="1" applyFont="1" applyFill="1" applyBorder="1" applyAlignment="1">
      <alignment horizontal="right"/>
    </xf>
    <xf numFmtId="1" fontId="2" fillId="0" borderId="10" xfId="0" applyNumberFormat="1" applyFont="1" applyFill="1" applyBorder="1" applyAlignment="1">
      <alignment horizontal="left"/>
    </xf>
    <xf numFmtId="3" fontId="4" fillId="0" borderId="6" xfId="0" applyNumberFormat="1" applyFont="1" applyFill="1" applyBorder="1"/>
    <xf numFmtId="0" fontId="6" fillId="0" borderId="18" xfId="0" applyFont="1" applyFill="1" applyBorder="1"/>
    <xf numFmtId="3" fontId="3" fillId="0" borderId="3" xfId="0" applyNumberFormat="1" applyFont="1" applyFill="1" applyBorder="1"/>
    <xf numFmtId="3" fontId="3" fillId="0" borderId="20" xfId="0" applyNumberFormat="1" applyFont="1" applyFill="1" applyBorder="1"/>
    <xf numFmtId="3" fontId="3" fillId="0" borderId="21" xfId="0" applyNumberFormat="1" applyFont="1" applyFill="1" applyBorder="1"/>
    <xf numFmtId="0" fontId="6" fillId="0" borderId="19" xfId="0" applyFont="1" applyFill="1" applyBorder="1" applyAlignment="1">
      <alignment horizontal="left"/>
    </xf>
    <xf numFmtId="0" fontId="3" fillId="0" borderId="14" xfId="0" applyFont="1" applyFill="1" applyBorder="1"/>
    <xf numFmtId="0" fontId="6" fillId="0" borderId="22" xfId="0" applyFont="1" applyFill="1" applyBorder="1"/>
    <xf numFmtId="3" fontId="3" fillId="0" borderId="22" xfId="0" applyNumberFormat="1" applyFont="1" applyFill="1" applyBorder="1"/>
    <xf numFmtId="0" fontId="3" fillId="0" borderId="15" xfId="0" applyFont="1" applyFill="1" applyBorder="1"/>
    <xf numFmtId="3" fontId="3" fillId="0" borderId="9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3" fillId="0" borderId="23" xfId="0" applyNumberFormat="1" applyFont="1" applyFill="1" applyBorder="1"/>
    <xf numFmtId="3" fontId="3" fillId="0" borderId="24" xfId="0" applyNumberFormat="1" applyFont="1" applyFill="1" applyBorder="1"/>
    <xf numFmtId="0" fontId="6" fillId="0" borderId="8" xfId="0" applyFont="1" applyFill="1" applyBorder="1" applyAlignment="1">
      <alignment horizontal="left"/>
    </xf>
    <xf numFmtId="0" fontId="3" fillId="0" borderId="25" xfId="0" applyFont="1" applyFill="1" applyBorder="1"/>
    <xf numFmtId="3" fontId="5" fillId="0" borderId="10" xfId="0" applyNumberFormat="1" applyFont="1" applyFill="1" applyBorder="1"/>
    <xf numFmtId="3" fontId="5" fillId="0" borderId="7" xfId="0" applyNumberFormat="1" applyFont="1" applyFill="1" applyBorder="1"/>
    <xf numFmtId="0" fontId="2" fillId="0" borderId="24" xfId="0" applyFont="1" applyFill="1" applyBorder="1" applyAlignment="1">
      <alignment horizontal="left"/>
    </xf>
    <xf numFmtId="3" fontId="4" fillId="0" borderId="17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2" fillId="0" borderId="25" xfId="0" applyFont="1" applyFill="1" applyBorder="1"/>
    <xf numFmtId="3" fontId="5" fillId="0" borderId="2" xfId="0" applyNumberFormat="1" applyFont="1" applyFill="1" applyBorder="1"/>
    <xf numFmtId="0" fontId="2" fillId="0" borderId="2" xfId="0" applyFont="1" applyFill="1" applyBorder="1" applyAlignment="1">
      <alignment horizontal="left"/>
    </xf>
    <xf numFmtId="3" fontId="4" fillId="0" borderId="8" xfId="0" applyNumberFormat="1" applyFont="1" applyFill="1" applyBorder="1"/>
    <xf numFmtId="3" fontId="4" fillId="0" borderId="0" xfId="0" applyNumberFormat="1" applyFont="1" applyFill="1" applyBorder="1"/>
    <xf numFmtId="0" fontId="3" fillId="0" borderId="2" xfId="0" applyFont="1" applyFill="1" applyBorder="1"/>
    <xf numFmtId="0" fontId="5" fillId="0" borderId="10" xfId="0" applyFont="1" applyFill="1" applyBorder="1"/>
    <xf numFmtId="0" fontId="4" fillId="0" borderId="10" xfId="0" applyFont="1" applyFill="1" applyBorder="1" applyAlignment="1">
      <alignment horizontal="left"/>
    </xf>
    <xf numFmtId="3" fontId="4" fillId="0" borderId="10" xfId="0" applyNumberFormat="1" applyFont="1" applyFill="1" applyBorder="1" applyAlignment="1">
      <alignment horizontal="right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/>
      <sheetData sheetId="1"/>
      <sheetData sheetId="2"/>
      <sheetData sheetId="3"/>
      <sheetData sheetId="4"/>
      <sheetData sheetId="5">
        <row r="16">
          <cell r="F16">
            <v>0</v>
          </cell>
          <cell r="G16">
            <v>2355076</v>
          </cell>
        </row>
        <row r="25">
          <cell r="F25">
            <v>0</v>
          </cell>
          <cell r="G25">
            <v>8451182</v>
          </cell>
        </row>
        <row r="30">
          <cell r="E30">
            <v>146959250</v>
          </cell>
        </row>
        <row r="33">
          <cell r="E33">
            <v>0</v>
          </cell>
          <cell r="F33">
            <v>5533175</v>
          </cell>
        </row>
        <row r="57">
          <cell r="E57">
            <v>18827182</v>
          </cell>
          <cell r="F57">
            <v>0</v>
          </cell>
          <cell r="G5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92">
          <cell r="E92">
            <v>17289107</v>
          </cell>
          <cell r="F92">
            <v>0</v>
          </cell>
          <cell r="G92">
            <v>5820270</v>
          </cell>
        </row>
        <row r="120">
          <cell r="E120">
            <v>54550000</v>
          </cell>
          <cell r="F120">
            <v>0</v>
          </cell>
          <cell r="G120">
            <v>-8451182</v>
          </cell>
        </row>
        <row r="154">
          <cell r="E154">
            <v>22131654</v>
          </cell>
          <cell r="F154">
            <v>0</v>
          </cell>
          <cell r="G154">
            <v>3141</v>
          </cell>
        </row>
        <row r="164">
          <cell r="E164">
            <v>0</v>
          </cell>
          <cell r="F164">
            <v>0</v>
          </cell>
          <cell r="G164">
            <v>0</v>
          </cell>
        </row>
        <row r="170">
          <cell r="E170">
            <v>0</v>
          </cell>
          <cell r="G170">
            <v>0</v>
          </cell>
        </row>
        <row r="174">
          <cell r="F174">
            <v>0</v>
          </cell>
          <cell r="G174">
            <v>625500</v>
          </cell>
        </row>
        <row r="187">
          <cell r="E187">
            <v>0</v>
          </cell>
          <cell r="F187">
            <v>0</v>
          </cell>
          <cell r="G187">
            <v>0</v>
          </cell>
        </row>
        <row r="196">
          <cell r="E196">
            <v>67558216</v>
          </cell>
          <cell r="F196">
            <v>5533175</v>
          </cell>
          <cell r="G196">
            <v>-2285890</v>
          </cell>
        </row>
        <row r="200">
          <cell r="E200">
            <v>374959716</v>
          </cell>
          <cell r="F200">
            <v>42977015</v>
          </cell>
          <cell r="G200">
            <v>2285890</v>
          </cell>
        </row>
        <row r="203">
          <cell r="E203">
            <v>5878370</v>
          </cell>
          <cell r="F203">
            <v>0</v>
          </cell>
          <cell r="G203">
            <v>0</v>
          </cell>
        </row>
        <row r="208">
          <cell r="G208">
            <v>291094</v>
          </cell>
        </row>
        <row r="216">
          <cell r="E216">
            <v>100000000</v>
          </cell>
          <cell r="F216">
            <v>0</v>
          </cell>
          <cell r="G216">
            <v>0</v>
          </cell>
        </row>
      </sheetData>
      <sheetData sheetId="6"/>
      <sheetData sheetId="7">
        <row r="96">
          <cell r="E96">
            <v>102210604</v>
          </cell>
          <cell r="F96">
            <v>95760</v>
          </cell>
          <cell r="G96">
            <v>671294</v>
          </cell>
          <cell r="H96">
            <v>102977658</v>
          </cell>
        </row>
      </sheetData>
      <sheetData sheetId="8">
        <row r="96">
          <cell r="E96">
            <v>15770757</v>
          </cell>
          <cell r="F96">
            <v>0</v>
          </cell>
          <cell r="G96">
            <v>104049</v>
          </cell>
          <cell r="H96">
            <v>15874806</v>
          </cell>
        </row>
      </sheetData>
      <sheetData sheetId="9">
        <row r="96">
          <cell r="E96">
            <v>170306327</v>
          </cell>
          <cell r="F96">
            <v>950165</v>
          </cell>
          <cell r="G96">
            <v>1640000</v>
          </cell>
          <cell r="H96">
            <v>172896492</v>
          </cell>
        </row>
      </sheetData>
      <sheetData sheetId="10">
        <row r="96">
          <cell r="E96">
            <v>3000000</v>
          </cell>
          <cell r="F96">
            <v>0</v>
          </cell>
          <cell r="G96">
            <v>0</v>
          </cell>
          <cell r="H96">
            <v>3000000</v>
          </cell>
        </row>
      </sheetData>
      <sheetData sheetId="11">
        <row r="94">
          <cell r="E94">
            <v>11503174</v>
          </cell>
          <cell r="F94">
            <v>0</v>
          </cell>
          <cell r="G94">
            <v>0</v>
          </cell>
          <cell r="H94">
            <v>11503174</v>
          </cell>
        </row>
        <row r="95">
          <cell r="E95">
            <v>1914992</v>
          </cell>
          <cell r="F95">
            <v>1007891</v>
          </cell>
          <cell r="G95">
            <v>0</v>
          </cell>
          <cell r="H95">
            <v>2922883</v>
          </cell>
        </row>
      </sheetData>
      <sheetData sheetId="12"/>
      <sheetData sheetId="13">
        <row r="13">
          <cell r="B13">
            <v>0</v>
          </cell>
          <cell r="C13">
            <v>6195083</v>
          </cell>
          <cell r="D13">
            <v>679479</v>
          </cell>
          <cell r="E13">
            <v>6874562</v>
          </cell>
        </row>
      </sheetData>
      <sheetData sheetId="14">
        <row r="41">
          <cell r="D41">
            <v>295773587</v>
          </cell>
          <cell r="E41">
            <v>45262905</v>
          </cell>
          <cell r="F41">
            <v>-205913</v>
          </cell>
          <cell r="G41">
            <v>340830579</v>
          </cell>
        </row>
        <row r="67">
          <cell r="D67">
            <v>96161521</v>
          </cell>
          <cell r="E67">
            <v>0</v>
          </cell>
          <cell r="F67">
            <v>5986183</v>
          </cell>
          <cell r="G67">
            <v>102147704</v>
          </cell>
        </row>
        <row r="78">
          <cell r="D78">
            <v>865000</v>
          </cell>
          <cell r="E78">
            <v>0</v>
          </cell>
          <cell r="F78">
            <v>200000</v>
          </cell>
          <cell r="G78">
            <v>1065000</v>
          </cell>
        </row>
        <row r="84">
          <cell r="D84">
            <v>100000000</v>
          </cell>
          <cell r="E84">
            <v>0</v>
          </cell>
          <cell r="F84">
            <v>0</v>
          </cell>
          <cell r="G84">
            <v>100000000</v>
          </cell>
        </row>
        <row r="98">
          <cell r="D98">
            <v>5878370</v>
          </cell>
          <cell r="F98">
            <v>291094</v>
          </cell>
          <cell r="G98">
            <v>6169464</v>
          </cell>
        </row>
      </sheetData>
      <sheetData sheetId="15">
        <row r="10">
          <cell r="B10">
            <v>4769163</v>
          </cell>
          <cell r="C10">
            <v>531561</v>
          </cell>
          <cell r="D10">
            <v>-1830878</v>
          </cell>
          <cell r="E10">
            <v>3469846</v>
          </cell>
        </row>
        <row r="11">
          <cell r="B11">
            <v>0</v>
          </cell>
          <cell r="C11">
            <v>0</v>
          </cell>
          <cell r="D11">
            <v>1559773</v>
          </cell>
          <cell r="E11">
            <v>1559773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K12" sqref="K12"/>
    </sheetView>
  </sheetViews>
  <sheetFormatPr defaultRowHeight="12" x14ac:dyDescent="0.2"/>
  <cols>
    <col min="1" max="1" width="37.7109375" style="2" bestFit="1" customWidth="1"/>
    <col min="2" max="5" width="14.140625" style="2" customWidth="1"/>
    <col min="6" max="6" width="37.5703125" style="2" bestFit="1" customWidth="1"/>
    <col min="7" max="7" width="14.140625" style="2" customWidth="1"/>
    <col min="8" max="8" width="14" style="2" customWidth="1"/>
    <col min="9" max="9" width="14.140625" style="2" customWidth="1"/>
    <col min="10" max="10" width="13" style="2" customWidth="1"/>
    <col min="11" max="11" width="13.85546875" style="3" customWidth="1"/>
    <col min="12" max="12" width="10.85546875" style="2" bestFit="1" customWidth="1"/>
    <col min="13" max="16384" width="9.140625" style="2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ht="12.75" x14ac:dyDescent="0.2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12" ht="12.75" x14ac:dyDescent="0.2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12" x14ac:dyDescent="0.2">
      <c r="A4" s="5"/>
      <c r="B4" s="5"/>
      <c r="C4" s="5"/>
      <c r="D4" s="5"/>
      <c r="E4" s="5"/>
      <c r="F4" s="5"/>
      <c r="G4" s="5"/>
      <c r="H4" s="5"/>
      <c r="I4" s="5"/>
    </row>
    <row r="5" spans="1:12" ht="15.75" thickBot="1" x14ac:dyDescent="0.3">
      <c r="A5" s="6" t="s">
        <v>3</v>
      </c>
      <c r="B5" s="6"/>
      <c r="C5" s="6"/>
      <c r="D5" s="6"/>
      <c r="E5" s="6"/>
      <c r="F5" s="6"/>
      <c r="G5" s="6"/>
      <c r="H5" s="6"/>
      <c r="I5" s="6"/>
      <c r="J5" s="7"/>
    </row>
    <row r="6" spans="1:12" ht="48.75" thickBo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2" ht="15.75" thickBot="1" x14ac:dyDescent="0.3">
      <c r="A7" s="10" t="s">
        <v>9</v>
      </c>
      <c r="B7" s="11"/>
      <c r="C7" s="11"/>
      <c r="D7" s="11"/>
      <c r="E7" s="12"/>
      <c r="F7" s="10" t="s">
        <v>10</v>
      </c>
      <c r="G7" s="11"/>
      <c r="H7" s="11"/>
      <c r="I7" s="11"/>
      <c r="J7" s="12"/>
      <c r="K7" s="13"/>
      <c r="L7" s="14"/>
    </row>
    <row r="8" spans="1:12" ht="13.5" thickBot="1" x14ac:dyDescent="0.25">
      <c r="A8" s="15" t="s">
        <v>11</v>
      </c>
      <c r="B8" s="15" t="s">
        <v>12</v>
      </c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  <c r="K8" s="13"/>
      <c r="L8" s="14"/>
    </row>
    <row r="9" spans="1:12" ht="13.5" thickBot="1" x14ac:dyDescent="0.25">
      <c r="A9" s="8"/>
      <c r="B9" s="8"/>
      <c r="C9" s="8"/>
      <c r="D9" s="8"/>
      <c r="E9" s="16"/>
      <c r="F9" s="16"/>
      <c r="G9" s="8"/>
      <c r="H9" s="8"/>
      <c r="I9" s="17"/>
      <c r="J9" s="18"/>
      <c r="K9" s="19"/>
      <c r="L9" s="14"/>
    </row>
    <row r="10" spans="1:12" ht="13.5" thickBot="1" x14ac:dyDescent="0.25">
      <c r="A10" s="20" t="s">
        <v>21</v>
      </c>
      <c r="B10" s="21">
        <f>SUM(B11:B20)</f>
        <v>241916801</v>
      </c>
      <c r="C10" s="21">
        <f t="shared" ref="C10:E10" si="0">SUM(C11:C20)</f>
        <v>3247285</v>
      </c>
      <c r="D10" s="21">
        <f t="shared" si="0"/>
        <v>5109607</v>
      </c>
      <c r="E10" s="21">
        <f t="shared" si="0"/>
        <v>250273693</v>
      </c>
      <c r="F10" s="22" t="s">
        <v>22</v>
      </c>
      <c r="G10" s="21">
        <f>SUM(G11:G20)</f>
        <v>309475017</v>
      </c>
      <c r="H10" s="21">
        <f t="shared" ref="H10:I10" si="1">SUM(H11:H20)</f>
        <v>8780460</v>
      </c>
      <c r="I10" s="21">
        <f t="shared" si="1"/>
        <v>2823717</v>
      </c>
      <c r="J10" s="21">
        <f>SUM(J11:J20)</f>
        <v>321079194</v>
      </c>
      <c r="K10" s="19"/>
      <c r="L10" s="13"/>
    </row>
    <row r="11" spans="1:12" x14ac:dyDescent="0.2">
      <c r="A11" s="23" t="s">
        <v>23</v>
      </c>
      <c r="B11" s="24">
        <f>'[1]6.mell'!E30</f>
        <v>146959250</v>
      </c>
      <c r="C11" s="24">
        <f>'[1]6.mell'!F16+'[1]6.mell'!F25</f>
        <v>0</v>
      </c>
      <c r="D11" s="25">
        <f>'[1]6.mell'!G16+'[1]6.mell'!G25</f>
        <v>10806258</v>
      </c>
      <c r="E11" s="24">
        <f>SUM(B11:D11)</f>
        <v>157765508</v>
      </c>
      <c r="F11" s="26" t="s">
        <v>24</v>
      </c>
      <c r="G11" s="27">
        <f>'[1]7.1.mell'!E96</f>
        <v>102210604</v>
      </c>
      <c r="H11" s="27">
        <f>'[1]7.1.mell'!F96</f>
        <v>95760</v>
      </c>
      <c r="I11" s="27">
        <f>'[1]7.1.mell'!G96</f>
        <v>671294</v>
      </c>
      <c r="J11" s="27">
        <f>'[1]7.1.mell'!H96</f>
        <v>102977658</v>
      </c>
      <c r="K11" s="19"/>
      <c r="L11" s="13"/>
    </row>
    <row r="12" spans="1:12" x14ac:dyDescent="0.2">
      <c r="A12" s="28" t="s">
        <v>25</v>
      </c>
      <c r="B12" s="25">
        <f>'[1]6.mell'!E33</f>
        <v>0</v>
      </c>
      <c r="C12" s="29">
        <f>'[1]6.mell'!F33</f>
        <v>5533175</v>
      </c>
      <c r="D12" s="25">
        <f>'[1]6.mell'!G33</f>
        <v>0</v>
      </c>
      <c r="E12" s="27">
        <f>SUM(B12:D12)</f>
        <v>5533175</v>
      </c>
      <c r="F12" s="26" t="s">
        <v>26</v>
      </c>
      <c r="G12" s="27">
        <f>'[1]7.2.mell'!E96</f>
        <v>15770757</v>
      </c>
      <c r="H12" s="27">
        <f>'[1]7.2.mell'!F96</f>
        <v>0</v>
      </c>
      <c r="I12" s="27">
        <f>'[1]7.2.mell'!G96</f>
        <v>104049</v>
      </c>
      <c r="J12" s="27">
        <f>'[1]7.2.mell'!H96</f>
        <v>15874806</v>
      </c>
      <c r="K12" s="19"/>
      <c r="L12" s="13"/>
    </row>
    <row r="13" spans="1:12" x14ac:dyDescent="0.2">
      <c r="A13" s="30" t="s">
        <v>27</v>
      </c>
      <c r="B13" s="27">
        <f>'[1]6.mell'!E57</f>
        <v>18827182</v>
      </c>
      <c r="C13" s="27">
        <f>'[1]6.mell'!F57</f>
        <v>0</v>
      </c>
      <c r="D13" s="31">
        <f>'[1]6.mell'!G57</f>
        <v>0</v>
      </c>
      <c r="E13" s="27">
        <f t="shared" ref="E13:E18" si="2">SUM(B13:D13)</f>
        <v>18827182</v>
      </c>
      <c r="F13" s="26" t="s">
        <v>28</v>
      </c>
      <c r="G13" s="27">
        <f>'[1]7.3.mell'!E96</f>
        <v>170306327</v>
      </c>
      <c r="H13" s="27">
        <f>'[1]7.3.mell'!F96</f>
        <v>950165</v>
      </c>
      <c r="I13" s="27">
        <f>'[1]7.3.mell'!G96</f>
        <v>1640000</v>
      </c>
      <c r="J13" s="27">
        <f>'[1]7.3.mell'!H96</f>
        <v>172896492</v>
      </c>
      <c r="K13" s="19"/>
      <c r="L13" s="13"/>
    </row>
    <row r="14" spans="1:12" x14ac:dyDescent="0.2">
      <c r="A14" s="28" t="s">
        <v>29</v>
      </c>
      <c r="B14" s="27">
        <f>'[1]6.mell'!E120</f>
        <v>54550000</v>
      </c>
      <c r="C14" s="27">
        <f>'[1]6.mell'!F120</f>
        <v>0</v>
      </c>
      <c r="D14" s="31">
        <f>'[1]6.mell'!G120</f>
        <v>-8451182</v>
      </c>
      <c r="E14" s="27">
        <f t="shared" si="2"/>
        <v>46098818</v>
      </c>
      <c r="F14" s="32" t="s">
        <v>30</v>
      </c>
      <c r="G14" s="27">
        <f>'[1]7.4.mell'!E96</f>
        <v>3000000</v>
      </c>
      <c r="H14" s="27">
        <f>'[1]7.4.mell'!F96</f>
        <v>0</v>
      </c>
      <c r="I14" s="27">
        <f>'[1]7.4.mell'!G96</f>
        <v>0</v>
      </c>
      <c r="J14" s="27">
        <f>'[1]7.4.mell'!H96</f>
        <v>3000000</v>
      </c>
      <c r="K14" s="19"/>
      <c r="L14" s="13"/>
    </row>
    <row r="15" spans="1:12" x14ac:dyDescent="0.2">
      <c r="A15" s="28" t="s">
        <v>31</v>
      </c>
      <c r="B15" s="27">
        <f>'[1]6.mell'!E154</f>
        <v>22131654</v>
      </c>
      <c r="C15" s="27">
        <f>'[1]6.mell'!F154</f>
        <v>0</v>
      </c>
      <c r="D15" s="31">
        <f>'[1]6.mell'!G154</f>
        <v>3141</v>
      </c>
      <c r="E15" s="27">
        <f t="shared" si="2"/>
        <v>22134795</v>
      </c>
      <c r="F15" s="26" t="s">
        <v>32</v>
      </c>
      <c r="G15" s="27">
        <f>'[1]8.mell'!B13</f>
        <v>0</v>
      </c>
      <c r="H15" s="27">
        <f>'[1]8.mell'!C13</f>
        <v>6195083</v>
      </c>
      <c r="I15" s="27">
        <f>'[1]8.mell'!D13</f>
        <v>679479</v>
      </c>
      <c r="J15" s="27">
        <f>'[1]8.mell'!E13</f>
        <v>6874562</v>
      </c>
      <c r="K15" s="19"/>
      <c r="L15" s="13"/>
    </row>
    <row r="16" spans="1:12" x14ac:dyDescent="0.2">
      <c r="A16" s="28" t="s">
        <v>33</v>
      </c>
      <c r="B16" s="27">
        <v>0</v>
      </c>
      <c r="C16" s="27">
        <v>0</v>
      </c>
      <c r="D16" s="31">
        <f>'[1]6.mell'!G170</f>
        <v>0</v>
      </c>
      <c r="E16" s="27">
        <f t="shared" si="2"/>
        <v>0</v>
      </c>
      <c r="F16" s="26" t="s">
        <v>34</v>
      </c>
      <c r="G16" s="27">
        <f>'[1]7.5.mell'!E94</f>
        <v>11503174</v>
      </c>
      <c r="H16" s="27">
        <f>'[1]7.5.mell'!F94</f>
        <v>0</v>
      </c>
      <c r="I16" s="27">
        <f>'[1]7.5.mell'!G94</f>
        <v>0</v>
      </c>
      <c r="J16" s="27">
        <f>'[1]7.5.mell'!H94</f>
        <v>11503174</v>
      </c>
      <c r="K16" s="13"/>
      <c r="L16" s="13"/>
    </row>
    <row r="17" spans="1:12" x14ac:dyDescent="0.2">
      <c r="A17" s="28" t="s">
        <v>35</v>
      </c>
      <c r="B17" s="27">
        <v>0</v>
      </c>
      <c r="C17" s="27">
        <f>'[1]6.mell'!F174</f>
        <v>0</v>
      </c>
      <c r="D17" s="31">
        <f>'[1]6.mell'!G174</f>
        <v>625500</v>
      </c>
      <c r="E17" s="27">
        <f t="shared" si="2"/>
        <v>625500</v>
      </c>
      <c r="F17" s="33" t="s">
        <v>36</v>
      </c>
      <c r="G17" s="27">
        <v>0</v>
      </c>
      <c r="H17" s="27">
        <v>0</v>
      </c>
      <c r="I17" s="27">
        <v>0</v>
      </c>
      <c r="J17" s="27"/>
      <c r="K17" s="19"/>
      <c r="L17" s="13"/>
    </row>
    <row r="18" spans="1:12" x14ac:dyDescent="0.2">
      <c r="A18" s="30" t="s">
        <v>37</v>
      </c>
      <c r="B18" s="29">
        <v>-551285</v>
      </c>
      <c r="C18" s="29">
        <v>-2285890</v>
      </c>
      <c r="D18" s="34">
        <v>2125890</v>
      </c>
      <c r="E18" s="27">
        <f t="shared" si="2"/>
        <v>-711285</v>
      </c>
      <c r="F18" s="32" t="s">
        <v>38</v>
      </c>
      <c r="G18" s="27">
        <f>'[1]7.5.mell'!E95</f>
        <v>1914992</v>
      </c>
      <c r="H18" s="27">
        <f>'[1]7.5.mell'!F95</f>
        <v>1007891</v>
      </c>
      <c r="I18" s="27">
        <f>'[1]7.5.mell'!G95</f>
        <v>0</v>
      </c>
      <c r="J18" s="27">
        <f>'[1]7.5.mell'!H95</f>
        <v>2922883</v>
      </c>
      <c r="K18" s="19"/>
      <c r="L18" s="35"/>
    </row>
    <row r="19" spans="1:12" x14ac:dyDescent="0.2">
      <c r="A19" s="30"/>
      <c r="B19" s="36"/>
      <c r="C19" s="27">
        <v>0</v>
      </c>
      <c r="D19" s="31"/>
      <c r="E19" s="27"/>
      <c r="F19" s="26" t="s">
        <v>39</v>
      </c>
      <c r="G19" s="27">
        <f>'[1]10.mell'!B10</f>
        <v>4769163</v>
      </c>
      <c r="H19" s="27">
        <f>'[1]10.mell'!C10</f>
        <v>531561</v>
      </c>
      <c r="I19" s="27">
        <f>'[1]10.mell'!D10</f>
        <v>-1830878</v>
      </c>
      <c r="J19" s="27">
        <f>'[1]10.mell'!E10</f>
        <v>3469846</v>
      </c>
      <c r="K19" s="19"/>
      <c r="L19" s="14"/>
    </row>
    <row r="20" spans="1:12" ht="12.75" thickBot="1" x14ac:dyDescent="0.25">
      <c r="A20" s="30"/>
      <c r="B20" s="37"/>
      <c r="C20" s="38"/>
      <c r="D20" s="39"/>
      <c r="E20" s="38"/>
      <c r="F20" s="40" t="s">
        <v>40</v>
      </c>
      <c r="G20" s="41">
        <f>'[1]10.mell'!B11</f>
        <v>0</v>
      </c>
      <c r="H20" s="41">
        <f>'[1]10.mell'!C11</f>
        <v>0</v>
      </c>
      <c r="I20" s="41">
        <f>'[1]10.mell'!D11</f>
        <v>1559773</v>
      </c>
      <c r="J20" s="41">
        <f>'[1]10.mell'!E11</f>
        <v>1559773</v>
      </c>
      <c r="K20" s="19"/>
      <c r="L20" s="13"/>
    </row>
    <row r="21" spans="1:12" ht="13.5" thickBot="1" x14ac:dyDescent="0.25">
      <c r="A21" s="20" t="s">
        <v>41</v>
      </c>
      <c r="B21" s="42">
        <f>SUM(B22:B28)</f>
        <v>17840392</v>
      </c>
      <c r="C21" s="42">
        <f t="shared" ref="C21:E21" si="3">SUM(C22:C28)</f>
        <v>2285890</v>
      </c>
      <c r="D21" s="42">
        <f t="shared" si="3"/>
        <v>3694380</v>
      </c>
      <c r="E21" s="42">
        <f t="shared" si="3"/>
        <v>23820662</v>
      </c>
      <c r="F21" s="22" t="s">
        <v>42</v>
      </c>
      <c r="G21" s="21">
        <f>SUM(G22:G28)</f>
        <v>392800108</v>
      </c>
      <c r="H21" s="21">
        <f t="shared" ref="H21:J21" si="4">SUM(H22:H28)</f>
        <v>45262905</v>
      </c>
      <c r="I21" s="21">
        <f>SUM(I22:I28)</f>
        <v>5980270</v>
      </c>
      <c r="J21" s="21">
        <f t="shared" si="4"/>
        <v>444043283</v>
      </c>
      <c r="K21" s="13"/>
      <c r="L21" s="14"/>
    </row>
    <row r="22" spans="1:12" x14ac:dyDescent="0.2">
      <c r="A22" s="28" t="s">
        <v>43</v>
      </c>
      <c r="B22" s="27">
        <f>'[1]6.mell'!E70</f>
        <v>0</v>
      </c>
      <c r="C22" s="27">
        <f>'[1]6.mell'!F70</f>
        <v>0</v>
      </c>
      <c r="D22" s="27">
        <f>'[1]6.mell'!G70</f>
        <v>0</v>
      </c>
      <c r="E22" s="27">
        <f>'[1]6.mell'!H70</f>
        <v>0</v>
      </c>
      <c r="F22" s="43" t="s">
        <v>44</v>
      </c>
      <c r="G22" s="27">
        <f>'[1]9.mell'!D41</f>
        <v>295773587</v>
      </c>
      <c r="H22" s="27">
        <f>'[1]9.mell'!E41</f>
        <v>45262905</v>
      </c>
      <c r="I22" s="27">
        <f>'[1]9.mell'!F41</f>
        <v>-205913</v>
      </c>
      <c r="J22" s="24">
        <f>'[1]9.mell'!G41</f>
        <v>340830579</v>
      </c>
      <c r="K22" s="44"/>
      <c r="L22" s="14"/>
    </row>
    <row r="23" spans="1:12" x14ac:dyDescent="0.2">
      <c r="A23" s="30" t="s">
        <v>45</v>
      </c>
      <c r="B23" s="27">
        <f>'[1]6.mell'!E92</f>
        <v>17289107</v>
      </c>
      <c r="C23" s="27">
        <f>'[1]6.mell'!F92</f>
        <v>0</v>
      </c>
      <c r="D23" s="27">
        <f>'[1]6.mell'!G92</f>
        <v>5820270</v>
      </c>
      <c r="E23" s="27">
        <f>SUM(B23:D23)</f>
        <v>23109377</v>
      </c>
      <c r="F23" s="30" t="s">
        <v>46</v>
      </c>
      <c r="G23" s="27">
        <f>'[1]9.mell'!D67</f>
        <v>96161521</v>
      </c>
      <c r="H23" s="27">
        <f>'[1]9.mell'!E67</f>
        <v>0</v>
      </c>
      <c r="I23" s="27">
        <f>'[1]9.mell'!F67</f>
        <v>5986183</v>
      </c>
      <c r="J23" s="27">
        <f>'[1]9.mell'!G67</f>
        <v>102147704</v>
      </c>
      <c r="K23" s="13"/>
      <c r="L23" s="14"/>
    </row>
    <row r="24" spans="1:12" x14ac:dyDescent="0.2">
      <c r="A24" s="28" t="s">
        <v>47</v>
      </c>
      <c r="B24" s="27">
        <f>'[1]6.mell'!E164</f>
        <v>0</v>
      </c>
      <c r="C24" s="27">
        <f>'[1]6.mell'!F164</f>
        <v>0</v>
      </c>
      <c r="D24" s="27">
        <f>'[1]6.mell'!G164</f>
        <v>0</v>
      </c>
      <c r="E24" s="27">
        <f t="shared" ref="E24:E27" si="5">SUM(B24:D24)</f>
        <v>0</v>
      </c>
      <c r="F24" s="45" t="s">
        <v>48</v>
      </c>
      <c r="G24" s="27">
        <f>'[1]9.mell'!D68</f>
        <v>0</v>
      </c>
      <c r="H24" s="27">
        <f>'[1]9.mell'!E68</f>
        <v>0</v>
      </c>
      <c r="I24" s="27">
        <f>'[1]9.mell'!F68</f>
        <v>0</v>
      </c>
      <c r="J24" s="27">
        <f>'[1]9.mell'!G68</f>
        <v>0</v>
      </c>
      <c r="K24" s="19"/>
      <c r="L24" s="14"/>
    </row>
    <row r="25" spans="1:12" x14ac:dyDescent="0.2">
      <c r="A25" s="28" t="s">
        <v>49</v>
      </c>
      <c r="B25" s="27">
        <f>'[1]6.mell'!E170</f>
        <v>0</v>
      </c>
      <c r="C25" s="27">
        <v>0</v>
      </c>
      <c r="D25" s="27">
        <v>0</v>
      </c>
      <c r="E25" s="27">
        <f t="shared" si="5"/>
        <v>0</v>
      </c>
      <c r="F25" s="43" t="s">
        <v>50</v>
      </c>
      <c r="G25" s="27">
        <v>0</v>
      </c>
      <c r="H25" s="27">
        <v>0</v>
      </c>
      <c r="I25" s="27">
        <v>0</v>
      </c>
      <c r="J25" s="27">
        <v>0</v>
      </c>
      <c r="K25" s="19"/>
      <c r="L25" s="14"/>
    </row>
    <row r="26" spans="1:12" x14ac:dyDescent="0.2">
      <c r="A26" s="28" t="s">
        <v>51</v>
      </c>
      <c r="B26" s="27">
        <f>'[1]6.mell'!E187</f>
        <v>0</v>
      </c>
      <c r="C26" s="27">
        <f>'[1]6.mell'!F187</f>
        <v>0</v>
      </c>
      <c r="D26" s="27">
        <f>'[1]6.mell'!G187</f>
        <v>0</v>
      </c>
      <c r="E26" s="27">
        <f t="shared" si="5"/>
        <v>0</v>
      </c>
      <c r="F26" s="45" t="s">
        <v>52</v>
      </c>
      <c r="G26" s="27">
        <f>'[1]9.mell'!D78</f>
        <v>865000</v>
      </c>
      <c r="H26" s="27">
        <f>'[1]9.mell'!E78</f>
        <v>0</v>
      </c>
      <c r="I26" s="27">
        <f>'[1]9.mell'!F78</f>
        <v>200000</v>
      </c>
      <c r="J26" s="27">
        <f>'[1]9.mell'!G78</f>
        <v>1065000</v>
      </c>
      <c r="K26" s="19"/>
      <c r="L26" s="14"/>
    </row>
    <row r="27" spans="1:12" x14ac:dyDescent="0.2">
      <c r="A27" s="28" t="s">
        <v>53</v>
      </c>
      <c r="B27" s="27">
        <v>551285</v>
      </c>
      <c r="C27" s="27">
        <f t="shared" ref="C27:D27" si="6">-C18</f>
        <v>2285890</v>
      </c>
      <c r="D27" s="27">
        <f t="shared" si="6"/>
        <v>-2125890</v>
      </c>
      <c r="E27" s="27">
        <f t="shared" si="5"/>
        <v>711285</v>
      </c>
      <c r="F27" s="45" t="s">
        <v>54</v>
      </c>
      <c r="G27" s="27">
        <v>0</v>
      </c>
      <c r="H27" s="27">
        <v>0</v>
      </c>
      <c r="I27" s="27">
        <v>0</v>
      </c>
      <c r="J27" s="27">
        <v>0</v>
      </c>
      <c r="K27" s="19"/>
      <c r="L27" s="14"/>
    </row>
    <row r="28" spans="1:12" ht="12.75" thickBot="1" x14ac:dyDescent="0.25">
      <c r="A28" s="30"/>
      <c r="B28" s="46"/>
      <c r="C28" s="27"/>
      <c r="D28" s="27"/>
      <c r="E28" s="27"/>
      <c r="F28" s="45" t="s">
        <v>55</v>
      </c>
      <c r="G28" s="27">
        <v>0</v>
      </c>
      <c r="H28" s="27">
        <v>0</v>
      </c>
      <c r="I28" s="47">
        <v>0</v>
      </c>
      <c r="J28" s="38">
        <v>0</v>
      </c>
      <c r="K28" s="19"/>
      <c r="L28" s="14"/>
    </row>
    <row r="29" spans="1:12" ht="13.5" thickBot="1" x14ac:dyDescent="0.25">
      <c r="A29" s="20" t="s">
        <v>56</v>
      </c>
      <c r="B29" s="21">
        <f>B21+B10</f>
        <v>259757193</v>
      </c>
      <c r="C29" s="21">
        <f t="shared" ref="C29:D29" si="7">C21+C10</f>
        <v>5533175</v>
      </c>
      <c r="D29" s="48">
        <f t="shared" si="7"/>
        <v>8803987</v>
      </c>
      <c r="E29" s="48">
        <f>E21+E10</f>
        <v>274094355</v>
      </c>
      <c r="F29" s="49" t="s">
        <v>57</v>
      </c>
      <c r="G29" s="50">
        <f>G10+G21</f>
        <v>702275125</v>
      </c>
      <c r="H29" s="50">
        <f t="shared" ref="H29:I29" si="8">H10+H21</f>
        <v>54043365</v>
      </c>
      <c r="I29" s="50">
        <f t="shared" si="8"/>
        <v>8803987</v>
      </c>
      <c r="J29" s="50">
        <f>J10+J21</f>
        <v>765122477</v>
      </c>
      <c r="K29" s="44"/>
      <c r="L29" s="14"/>
    </row>
    <row r="30" spans="1:12" x14ac:dyDescent="0.2">
      <c r="A30" s="51" t="s">
        <v>58</v>
      </c>
      <c r="B30" s="52">
        <f>'[1]6.mell'!E200</f>
        <v>374959716</v>
      </c>
      <c r="C30" s="53">
        <f>'[1]6.mell'!F200</f>
        <v>42977015</v>
      </c>
      <c r="D30" s="54">
        <f>'[1]6.mell'!G200</f>
        <v>2285890</v>
      </c>
      <c r="E30" s="24">
        <f>SUM(B30:D30)</f>
        <v>420222621</v>
      </c>
      <c r="F30" s="55" t="s">
        <v>59</v>
      </c>
      <c r="G30" s="24">
        <v>0</v>
      </c>
      <c r="H30" s="24">
        <v>0</v>
      </c>
      <c r="I30" s="24">
        <v>0</v>
      </c>
      <c r="J30" s="56">
        <v>0</v>
      </c>
      <c r="K30" s="19"/>
      <c r="L30" s="14"/>
    </row>
    <row r="31" spans="1:12" x14ac:dyDescent="0.2">
      <c r="A31" s="57" t="s">
        <v>60</v>
      </c>
      <c r="B31" s="29">
        <f>'[1]6.mell'!E196</f>
        <v>67558216</v>
      </c>
      <c r="C31" s="29">
        <f>'[1]6.mell'!F196</f>
        <v>5533175</v>
      </c>
      <c r="D31" s="58">
        <f>'[1]6.mell'!G196</f>
        <v>-2285890</v>
      </c>
      <c r="E31" s="29">
        <f>SUM(B31:D31)</f>
        <v>70805501</v>
      </c>
      <c r="F31" s="32" t="s">
        <v>61</v>
      </c>
      <c r="G31" s="27">
        <f>'[1]9.mell'!D98</f>
        <v>5878370</v>
      </c>
      <c r="H31" s="27">
        <f>'[1]9.mell'!E98</f>
        <v>0</v>
      </c>
      <c r="I31" s="27">
        <f>'[1]9.mell'!F98</f>
        <v>291094</v>
      </c>
      <c r="J31" s="27">
        <f>'[1]9.mell'!G98</f>
        <v>6169464</v>
      </c>
      <c r="K31" s="19"/>
      <c r="L31" s="14"/>
    </row>
    <row r="32" spans="1:12" x14ac:dyDescent="0.2">
      <c r="A32" s="57" t="s">
        <v>62</v>
      </c>
      <c r="B32" s="27">
        <f>'[1]6.mell'!E203</f>
        <v>5878370</v>
      </c>
      <c r="C32" s="47">
        <f>'[1]6.mell'!F203</f>
        <v>0</v>
      </c>
      <c r="D32" s="58">
        <f>'[1]6.mell'!G203</f>
        <v>0</v>
      </c>
      <c r="E32" s="29">
        <f t="shared" ref="E32:E35" si="9">SUM(B32:D32)</f>
        <v>5878370</v>
      </c>
      <c r="F32" s="32" t="s">
        <v>63</v>
      </c>
      <c r="G32" s="27">
        <v>0</v>
      </c>
      <c r="H32" s="27">
        <v>0</v>
      </c>
      <c r="I32" s="27">
        <v>0</v>
      </c>
      <c r="J32" s="59">
        <v>0</v>
      </c>
      <c r="K32" s="13"/>
      <c r="L32" s="14"/>
    </row>
    <row r="33" spans="1:12" x14ac:dyDescent="0.2">
      <c r="A33" s="57" t="s">
        <v>64</v>
      </c>
      <c r="B33" s="41">
        <v>0</v>
      </c>
      <c r="C33" s="60">
        <v>0</v>
      </c>
      <c r="D33" s="58">
        <f>'[1]6.mell'!G208</f>
        <v>291094</v>
      </c>
      <c r="E33" s="29">
        <f t="shared" si="9"/>
        <v>291094</v>
      </c>
      <c r="F33" s="32" t="s">
        <v>65</v>
      </c>
      <c r="G33" s="27">
        <f>'[1]9.mell'!D84</f>
        <v>100000000</v>
      </c>
      <c r="H33" s="27">
        <f>'[1]9.mell'!E84</f>
        <v>0</v>
      </c>
      <c r="I33" s="27">
        <f>'[1]9.mell'!F84</f>
        <v>0</v>
      </c>
      <c r="J33" s="27">
        <f>'[1]9.mell'!G84</f>
        <v>100000000</v>
      </c>
      <c r="K33" s="13"/>
      <c r="L33" s="14"/>
    </row>
    <row r="34" spans="1:12" x14ac:dyDescent="0.2">
      <c r="A34" s="57" t="s">
        <v>66</v>
      </c>
      <c r="B34" s="29"/>
      <c r="C34" s="58">
        <v>0</v>
      </c>
      <c r="D34" s="58"/>
      <c r="E34" s="29">
        <f t="shared" si="9"/>
        <v>0</v>
      </c>
      <c r="F34" s="32"/>
      <c r="G34" s="27"/>
      <c r="H34" s="27"/>
      <c r="I34" s="47"/>
      <c r="J34" s="59"/>
      <c r="K34" s="13"/>
      <c r="L34" s="14"/>
    </row>
    <row r="35" spans="1:12" x14ac:dyDescent="0.2">
      <c r="A35" s="57" t="s">
        <v>67</v>
      </c>
      <c r="B35" s="29">
        <f>'[1]6.mell'!E216</f>
        <v>100000000</v>
      </c>
      <c r="C35" s="58">
        <f>'[1]6.mell'!F216</f>
        <v>0</v>
      </c>
      <c r="D35" s="58">
        <f>'[1]6.mell'!G216</f>
        <v>0</v>
      </c>
      <c r="E35" s="29">
        <f t="shared" si="9"/>
        <v>100000000</v>
      </c>
      <c r="F35" s="32"/>
      <c r="G35" s="29"/>
      <c r="H35" s="29"/>
      <c r="I35" s="58"/>
      <c r="J35" s="59"/>
      <c r="K35" s="61"/>
      <c r="L35" s="14"/>
    </row>
    <row r="36" spans="1:12" ht="12.75" thickBot="1" x14ac:dyDescent="0.25">
      <c r="A36" s="57" t="s">
        <v>68</v>
      </c>
      <c r="B36" s="38"/>
      <c r="C36" s="62"/>
      <c r="D36" s="62"/>
      <c r="E36" s="63"/>
      <c r="F36" s="64"/>
      <c r="G36" s="41"/>
      <c r="H36" s="41"/>
      <c r="I36" s="60"/>
      <c r="J36" s="65"/>
      <c r="K36" s="61"/>
      <c r="L36" s="14"/>
    </row>
    <row r="37" spans="1:12" ht="12.75" thickBot="1" x14ac:dyDescent="0.25">
      <c r="A37" s="22" t="s">
        <v>69</v>
      </c>
      <c r="B37" s="66">
        <f>SUM(B30:B36)</f>
        <v>548396302</v>
      </c>
      <c r="C37" s="66">
        <f t="shared" ref="C37:D37" si="10">SUM(C30:C36)</f>
        <v>48510190</v>
      </c>
      <c r="D37" s="67">
        <f t="shared" si="10"/>
        <v>291094</v>
      </c>
      <c r="E37" s="67">
        <f>SUM(E30:E36)</f>
        <v>597197586</v>
      </c>
      <c r="F37" s="22" t="s">
        <v>70</v>
      </c>
      <c r="G37" s="66">
        <f>SUM(G30:G33)</f>
        <v>105878370</v>
      </c>
      <c r="H37" s="66">
        <f t="shared" ref="H37:J37" si="11">SUM(H30:H33)</f>
        <v>0</v>
      </c>
      <c r="I37" s="66">
        <f t="shared" si="11"/>
        <v>291094</v>
      </c>
      <c r="J37" s="66">
        <f t="shared" si="11"/>
        <v>106169464</v>
      </c>
      <c r="K37" s="61"/>
      <c r="L37" s="14"/>
    </row>
    <row r="38" spans="1:12" ht="13.5" thickBot="1" x14ac:dyDescent="0.25">
      <c r="A38" s="68"/>
      <c r="B38" s="50"/>
      <c r="C38" s="50"/>
      <c r="D38" s="50"/>
      <c r="E38" s="69"/>
      <c r="F38" s="68"/>
      <c r="G38" s="70"/>
      <c r="H38" s="70"/>
      <c r="I38" s="71"/>
      <c r="J38" s="18"/>
    </row>
    <row r="39" spans="1:12" ht="13.5" thickBot="1" x14ac:dyDescent="0.25">
      <c r="A39" s="72" t="s">
        <v>71</v>
      </c>
      <c r="B39" s="73"/>
      <c r="C39" s="73"/>
      <c r="D39" s="73"/>
      <c r="E39" s="73"/>
      <c r="F39" s="74" t="s">
        <v>72</v>
      </c>
      <c r="G39" s="75"/>
      <c r="H39" s="75"/>
      <c r="I39" s="76"/>
      <c r="J39" s="77"/>
    </row>
    <row r="40" spans="1:12" ht="13.5" thickBot="1" x14ac:dyDescent="0.25">
      <c r="A40" s="78" t="s">
        <v>73</v>
      </c>
      <c r="B40" s="21">
        <f>B38+B29+B39+B37</f>
        <v>808153495</v>
      </c>
      <c r="C40" s="21">
        <f t="shared" ref="C40:D40" si="12">C38+C29+C39+C37</f>
        <v>54043365</v>
      </c>
      <c r="D40" s="21">
        <f t="shared" si="12"/>
        <v>9095081</v>
      </c>
      <c r="E40" s="21">
        <f>E38+E29+E39+E37</f>
        <v>871291941</v>
      </c>
      <c r="F40" s="79" t="s">
        <v>74</v>
      </c>
      <c r="G40" s="80">
        <f>G29+G38+G39+G37</f>
        <v>808153495</v>
      </c>
      <c r="H40" s="80">
        <f t="shared" ref="H40:I40" si="13">H29+H38+H39+H37</f>
        <v>54043365</v>
      </c>
      <c r="I40" s="80">
        <f t="shared" si="13"/>
        <v>9095081</v>
      </c>
      <c r="J40" s="80">
        <f>J29+J38+J39+J37</f>
        <v>871291941</v>
      </c>
    </row>
    <row r="42" spans="1:12" x14ac:dyDescent="0.2">
      <c r="B42" s="3"/>
      <c r="D42" s="3"/>
      <c r="E42" s="3"/>
      <c r="H42" s="3"/>
      <c r="I42" s="3"/>
    </row>
    <row r="43" spans="1:12" x14ac:dyDescent="0.2">
      <c r="B43" s="3"/>
      <c r="J43" s="3"/>
    </row>
    <row r="44" spans="1:12" x14ac:dyDescent="0.2">
      <c r="B44" s="3"/>
    </row>
    <row r="45" spans="1:12" x14ac:dyDescent="0.2">
      <c r="B45" s="3"/>
      <c r="F45" s="3"/>
      <c r="I45" s="3"/>
      <c r="J45" s="3"/>
    </row>
    <row r="46" spans="1:12" x14ac:dyDescent="0.2">
      <c r="B46" s="3"/>
    </row>
  </sheetData>
  <mergeCells count="7">
    <mergeCell ref="A1:I1"/>
    <mergeCell ref="A2:I2"/>
    <mergeCell ref="A3:I3"/>
    <mergeCell ref="A4:I4"/>
    <mergeCell ref="A5:J5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2021-06-25T07:03:45Z</dcterms:created>
  <dcterms:modified xsi:type="dcterms:W3CDTF">2021-06-25T07:05:37Z</dcterms:modified>
</cp:coreProperties>
</file>