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Honlapra\2018\07\Rendeletek\HATÁLYOS RENDELETEK_2018_07_15\Zárszámadások\2005_évi\"/>
    </mc:Choice>
  </mc:AlternateContent>
  <xr:revisionPtr revIDLastSave="0" documentId="8_{FBF69E71-C3F4-4B6C-80C5-919C701126F8}" xr6:coauthVersionLast="34" xr6:coauthVersionMax="34" xr10:uidLastSave="{00000000-0000-0000-0000-000000000000}"/>
  <bookViews>
    <workbookView xWindow="120" yWindow="132" windowWidth="9420" windowHeight="4500" firstSheet="5" activeTab="8"/>
  </bookViews>
  <sheets>
    <sheet name="1_melléklet" sheetId="1" r:id="rId1"/>
    <sheet name="7_melléklet" sheetId="9" r:id="rId2"/>
    <sheet name="4_melléklet" sheetId="7" r:id="rId3"/>
    <sheet name="6_melléklet" sheetId="14" r:id="rId4"/>
    <sheet name="5_melléklet" sheetId="6" r:id="rId5"/>
    <sheet name="8_mell_források" sheetId="17" r:id="rId6"/>
    <sheet name="8_mell_eszközök" sheetId="16" r:id="rId7"/>
    <sheet name="9_melléklet" sheetId="15" r:id="rId8"/>
    <sheet name="10_melléklet" sheetId="12" r:id="rId9"/>
    <sheet name="3_melléklet" sheetId="13" r:id="rId10"/>
    <sheet name="2_melléklet" sheetId="3" r:id="rId11"/>
  </sheets>
  <externalReferences>
    <externalReference r:id="rId12"/>
  </externalReferences>
  <calcPr calcId="179017"/>
</workbook>
</file>

<file path=xl/calcChain.xml><?xml version="1.0" encoding="utf-8"?>
<calcChain xmlns="http://schemas.openxmlformats.org/spreadsheetml/2006/main">
  <c r="C8" i="17" l="1"/>
  <c r="C14" i="17"/>
  <c r="C19" i="17"/>
  <c r="E19" i="17" s="1"/>
  <c r="C20" i="17"/>
  <c r="C26" i="17"/>
  <c r="C45" i="17"/>
  <c r="C52" i="17"/>
  <c r="E52" i="17" s="1"/>
  <c r="C53" i="17"/>
  <c r="E53" i="17" s="1"/>
  <c r="D8" i="17"/>
  <c r="D14" i="17"/>
  <c r="D19" i="17"/>
  <c r="D26" i="17"/>
  <c r="D53" i="17" s="1"/>
  <c r="D45" i="17"/>
  <c r="D52" i="17"/>
  <c r="E51" i="17"/>
  <c r="E50" i="17"/>
  <c r="E49" i="17"/>
  <c r="E48" i="17"/>
  <c r="E47" i="17"/>
  <c r="E46" i="17"/>
  <c r="E45" i="17"/>
  <c r="E44" i="17"/>
  <c r="E43" i="17"/>
  <c r="E42" i="17"/>
  <c r="E41" i="17"/>
  <c r="E40" i="17"/>
  <c r="E39" i="17"/>
  <c r="E38" i="17"/>
  <c r="E37" i="17"/>
  <c r="E36" i="17"/>
  <c r="E35" i="17"/>
  <c r="E34" i="17"/>
  <c r="E33" i="17"/>
  <c r="E32" i="17"/>
  <c r="E31" i="17"/>
  <c r="E30" i="17"/>
  <c r="E29" i="17"/>
  <c r="E28" i="17"/>
  <c r="E27" i="17"/>
  <c r="E26" i="17"/>
  <c r="E25" i="17"/>
  <c r="E24" i="17"/>
  <c r="E22" i="17"/>
  <c r="E21" i="17"/>
  <c r="E18" i="17"/>
  <c r="E17" i="17"/>
  <c r="E16" i="17"/>
  <c r="E15" i="17"/>
  <c r="E13" i="17"/>
  <c r="E12" i="17"/>
  <c r="E11" i="17"/>
  <c r="E10" i="17"/>
  <c r="E9" i="17"/>
  <c r="E8" i="17"/>
  <c r="E7" i="17"/>
  <c r="E6" i="17"/>
  <c r="E5" i="17"/>
  <c r="C11" i="16"/>
  <c r="C20" i="16"/>
  <c r="C27" i="16"/>
  <c r="C33" i="16"/>
  <c r="E33" i="16" s="1"/>
  <c r="C40" i="16"/>
  <c r="C48" i="16"/>
  <c r="C51" i="16"/>
  <c r="C62" i="16" s="1"/>
  <c r="C56" i="16"/>
  <c r="C61" i="16"/>
  <c r="D11" i="16"/>
  <c r="D20" i="16"/>
  <c r="D27" i="16"/>
  <c r="D33" i="16"/>
  <c r="D34" i="16"/>
  <c r="D40" i="16"/>
  <c r="D48" i="16"/>
  <c r="D51" i="16"/>
  <c r="D56" i="16"/>
  <c r="E56" i="16" s="1"/>
  <c r="D61" i="16"/>
  <c r="E61" i="16"/>
  <c r="E60" i="16"/>
  <c r="E59" i="16"/>
  <c r="E58" i="16"/>
  <c r="E57" i="16"/>
  <c r="E55" i="16"/>
  <c r="E54" i="16"/>
  <c r="E53" i="16"/>
  <c r="E52" i="16"/>
  <c r="E50" i="16"/>
  <c r="E49" i="16"/>
  <c r="E48" i="16"/>
  <c r="E47" i="16"/>
  <c r="E46" i="16"/>
  <c r="E45" i="16"/>
  <c r="E44" i="16"/>
  <c r="E43" i="16"/>
  <c r="E42" i="16"/>
  <c r="E41" i="16"/>
  <c r="E40" i="16"/>
  <c r="E39" i="16"/>
  <c r="E38" i="16"/>
  <c r="E37" i="16"/>
  <c r="E36" i="16"/>
  <c r="E35" i="16"/>
  <c r="E32" i="16"/>
  <c r="E31" i="16"/>
  <c r="E30" i="16"/>
  <c r="E29" i="16"/>
  <c r="E28" i="16"/>
  <c r="E27" i="16"/>
  <c r="E26" i="16"/>
  <c r="E25" i="16"/>
  <c r="E24" i="16"/>
  <c r="E23" i="16"/>
  <c r="E22" i="16"/>
  <c r="E21" i="16"/>
  <c r="E20" i="16"/>
  <c r="E19" i="16"/>
  <c r="E18" i="16"/>
  <c r="E17" i="16"/>
  <c r="E16" i="16"/>
  <c r="E15" i="16"/>
  <c r="E14" i="16"/>
  <c r="E13" i="16"/>
  <c r="E12" i="16"/>
  <c r="E11" i="16"/>
  <c r="E10" i="16"/>
  <c r="E9" i="16"/>
  <c r="E8" i="16"/>
  <c r="E7" i="16"/>
  <c r="E6" i="16"/>
  <c r="E5" i="16"/>
  <c r="H20" i="15"/>
  <c r="G20" i="15"/>
  <c r="F20" i="15"/>
  <c r="E20" i="15"/>
  <c r="F61" i="1"/>
  <c r="F62" i="1"/>
  <c r="F65" i="1"/>
  <c r="F69" i="1"/>
  <c r="F78" i="1"/>
  <c r="F80" i="1"/>
  <c r="F85" i="1"/>
  <c r="E61" i="1"/>
  <c r="E62" i="1"/>
  <c r="E60" i="1" s="1"/>
  <c r="E88" i="1" s="1"/>
  <c r="E92" i="1" s="1"/>
  <c r="E63" i="1"/>
  <c r="E65" i="1"/>
  <c r="E69" i="1"/>
  <c r="E78" i="1"/>
  <c r="E75" i="1" s="1"/>
  <c r="E79" i="1"/>
  <c r="E80" i="1"/>
  <c r="E85" i="1"/>
  <c r="D69" i="1"/>
  <c r="D78" i="1"/>
  <c r="D75" i="1" s="1"/>
  <c r="D79" i="1"/>
  <c r="D80" i="1"/>
  <c r="D85" i="1"/>
  <c r="C60" i="1"/>
  <c r="C88" i="1" s="1"/>
  <c r="C92" i="1" s="1"/>
  <c r="C69" i="1"/>
  <c r="C75" i="1"/>
  <c r="C80" i="1"/>
  <c r="C85" i="1"/>
  <c r="D65" i="1"/>
  <c r="F16" i="1"/>
  <c r="F10" i="1" s="1"/>
  <c r="F47" i="1" s="1"/>
  <c r="F51" i="1" s="1"/>
  <c r="F26" i="1"/>
  <c r="F25" i="1"/>
  <c r="F32" i="1"/>
  <c r="F38" i="1"/>
  <c r="E16" i="1"/>
  <c r="E10" i="1"/>
  <c r="E26" i="1"/>
  <c r="E25" i="1"/>
  <c r="E32" i="1"/>
  <c r="E38" i="1"/>
  <c r="D16" i="1"/>
  <c r="D10" i="1" s="1"/>
  <c r="D47" i="1" s="1"/>
  <c r="D51" i="1" s="1"/>
  <c r="D26" i="1"/>
  <c r="D25" i="1"/>
  <c r="D32" i="1"/>
  <c r="D38" i="1"/>
  <c r="C16" i="1"/>
  <c r="C10" i="1"/>
  <c r="C25" i="1"/>
  <c r="C32" i="1"/>
  <c r="C38" i="1"/>
  <c r="C47" i="1"/>
  <c r="C51" i="1" s="1"/>
  <c r="J23" i="13"/>
  <c r="I23" i="13"/>
  <c r="H23" i="13"/>
  <c r="G23" i="13"/>
  <c r="E23" i="13"/>
  <c r="D23" i="13"/>
  <c r="C23" i="13"/>
  <c r="B23" i="13"/>
  <c r="J10" i="3"/>
  <c r="J11" i="3"/>
  <c r="J12" i="3"/>
  <c r="J13" i="3"/>
  <c r="J14" i="3"/>
  <c r="J15" i="3"/>
  <c r="J17" i="3"/>
  <c r="J18" i="3"/>
  <c r="I10" i="3"/>
  <c r="I11" i="3"/>
  <c r="I12" i="3"/>
  <c r="I13" i="3"/>
  <c r="I14" i="3"/>
  <c r="I15" i="3"/>
  <c r="I18" i="3"/>
  <c r="H22" i="3"/>
  <c r="G22" i="3"/>
  <c r="E11" i="3"/>
  <c r="E12" i="3"/>
  <c r="E13" i="3"/>
  <c r="E14" i="3"/>
  <c r="D11" i="3"/>
  <c r="D12" i="3"/>
  <c r="D13" i="3"/>
  <c r="D14" i="3"/>
  <c r="C22" i="3"/>
  <c r="B22" i="3"/>
  <c r="G10" i="14"/>
  <c r="G12" i="14"/>
  <c r="G25" i="14"/>
  <c r="G32" i="14"/>
  <c r="G34" i="14"/>
  <c r="G41" i="14"/>
  <c r="G45" i="14"/>
  <c r="F12" i="14"/>
  <c r="F25" i="14"/>
  <c r="F34" i="14"/>
  <c r="F45" i="14"/>
  <c r="F743" i="7"/>
  <c r="F855" i="7"/>
  <c r="F967" i="7"/>
  <c r="F141" i="7"/>
  <c r="E743" i="7"/>
  <c r="E855" i="7"/>
  <c r="E967" i="7"/>
  <c r="E141" i="7"/>
  <c r="E908" i="7"/>
  <c r="E963" i="7"/>
  <c r="E632" i="7"/>
  <c r="D632" i="7"/>
  <c r="D908" i="7"/>
  <c r="D963" i="7"/>
  <c r="F963" i="7"/>
  <c r="G55" i="6"/>
  <c r="G74" i="6"/>
  <c r="G66" i="6"/>
  <c r="G59" i="6"/>
  <c r="G47" i="6"/>
  <c r="G33" i="6"/>
  <c r="G29" i="6"/>
  <c r="G25" i="6"/>
  <c r="G22" i="6"/>
  <c r="G14" i="6"/>
  <c r="F9" i="6"/>
  <c r="F14" i="6"/>
  <c r="F22" i="6"/>
  <c r="F77" i="6" s="1"/>
  <c r="F25" i="6"/>
  <c r="F29" i="6"/>
  <c r="F33" i="6"/>
  <c r="F47" i="6"/>
  <c r="F55" i="6"/>
  <c r="F59" i="6"/>
  <c r="F66" i="6"/>
  <c r="F74" i="6"/>
  <c r="G9" i="6"/>
  <c r="E9" i="6"/>
  <c r="E14" i="6"/>
  <c r="E22" i="6"/>
  <c r="E25" i="6"/>
  <c r="E29" i="6"/>
  <c r="E33" i="6"/>
  <c r="E47" i="6"/>
  <c r="E55" i="6"/>
  <c r="E59" i="6"/>
  <c r="E66" i="6"/>
  <c r="E74" i="6"/>
  <c r="D14" i="6"/>
  <c r="D22" i="6"/>
  <c r="D29" i="6"/>
  <c r="D26" i="6"/>
  <c r="D25" i="6"/>
  <c r="D33" i="6"/>
  <c r="D47" i="6"/>
  <c r="D55" i="6"/>
  <c r="D59" i="6"/>
  <c r="D66" i="6"/>
  <c r="D74" i="6"/>
  <c r="C14" i="6"/>
  <c r="C22" i="6"/>
  <c r="C25" i="6"/>
  <c r="C29" i="6"/>
  <c r="C33" i="6"/>
  <c r="C47" i="6"/>
  <c r="C55" i="6"/>
  <c r="C59" i="6"/>
  <c r="C66" i="6"/>
  <c r="C74" i="6"/>
  <c r="B9" i="6"/>
  <c r="B77" i="6" s="1"/>
  <c r="B14" i="6"/>
  <c r="B22" i="6"/>
  <c r="B25" i="6"/>
  <c r="B29" i="6"/>
  <c r="B33" i="6"/>
  <c r="B47" i="6"/>
  <c r="B55" i="6"/>
  <c r="B59" i="6"/>
  <c r="B66" i="6"/>
  <c r="B74" i="6"/>
  <c r="F33" i="7"/>
  <c r="E24" i="7"/>
  <c r="C8" i="9" s="1"/>
  <c r="C28" i="9" s="1"/>
  <c r="E33" i="7"/>
  <c r="E13" i="7"/>
  <c r="E18" i="7"/>
  <c r="E959" i="7"/>
  <c r="E971" i="7"/>
  <c r="E953" i="7"/>
  <c r="E957" i="7" s="1"/>
  <c r="E948" i="7"/>
  <c r="E904" i="7"/>
  <c r="E916" i="7" s="1"/>
  <c r="E912" i="7"/>
  <c r="E893" i="7"/>
  <c r="E898" i="7"/>
  <c r="E902" i="7" s="1"/>
  <c r="E802" i="7"/>
  <c r="E798" i="7"/>
  <c r="E794" i="7"/>
  <c r="E806" i="7" s="1"/>
  <c r="E783" i="7"/>
  <c r="E792" i="7" s="1"/>
  <c r="E788" i="7"/>
  <c r="E747" i="7"/>
  <c r="E739" i="7"/>
  <c r="E751" i="7" s="1"/>
  <c r="E728" i="7"/>
  <c r="E733" i="7"/>
  <c r="E737" i="7"/>
  <c r="E692" i="7"/>
  <c r="E688" i="7"/>
  <c r="E678" i="7"/>
  <c r="E582" i="7"/>
  <c r="E578" i="7"/>
  <c r="E586" i="7" s="1"/>
  <c r="E416" i="7"/>
  <c r="E412" i="7"/>
  <c r="E361" i="7"/>
  <c r="E357" i="7"/>
  <c r="E365" i="7" s="1"/>
  <c r="E133" i="7"/>
  <c r="E287" i="7"/>
  <c r="F287" i="7"/>
  <c r="F296" i="7" s="1"/>
  <c r="E296" i="7"/>
  <c r="E851" i="7"/>
  <c r="E858" i="7"/>
  <c r="E862" i="7"/>
  <c r="E838" i="7"/>
  <c r="E843" i="7"/>
  <c r="E846" i="7"/>
  <c r="E849" i="7"/>
  <c r="E684" i="7"/>
  <c r="E696" i="7" s="1"/>
  <c r="E673" i="7"/>
  <c r="E682" i="7"/>
  <c r="E628" i="7"/>
  <c r="E640" i="7" s="1"/>
  <c r="E636" i="7"/>
  <c r="E617" i="7"/>
  <c r="E622" i="7"/>
  <c r="E626" i="7"/>
  <c r="E574" i="7"/>
  <c r="E563" i="7"/>
  <c r="E568" i="7"/>
  <c r="E518" i="7"/>
  <c r="E530" i="7" s="1"/>
  <c r="E522" i="7"/>
  <c r="E526" i="7"/>
  <c r="E507" i="7"/>
  <c r="E516" i="7"/>
  <c r="E463" i="7"/>
  <c r="C16" i="9" s="1"/>
  <c r="E467" i="7"/>
  <c r="E471" i="7"/>
  <c r="E475" i="7"/>
  <c r="E452" i="7"/>
  <c r="E461" i="7" s="1"/>
  <c r="E408" i="7"/>
  <c r="E420" i="7"/>
  <c r="E397" i="7"/>
  <c r="E406" i="7" s="1"/>
  <c r="E402" i="7"/>
  <c r="E353" i="7"/>
  <c r="E342" i="7"/>
  <c r="E351" i="7"/>
  <c r="E298" i="7"/>
  <c r="E302" i="7"/>
  <c r="E306" i="7"/>
  <c r="E243" i="7"/>
  <c r="C12" i="9" s="1"/>
  <c r="E247" i="7"/>
  <c r="E251" i="7"/>
  <c r="E255" i="7"/>
  <c r="E232" i="7"/>
  <c r="E241" i="7" s="1"/>
  <c r="E237" i="7"/>
  <c r="E188" i="7"/>
  <c r="E192" i="7"/>
  <c r="E196" i="7"/>
  <c r="E177" i="7"/>
  <c r="E182" i="7"/>
  <c r="E186" i="7"/>
  <c r="E137" i="7"/>
  <c r="E145" i="7"/>
  <c r="E122" i="7"/>
  <c r="E127" i="7"/>
  <c r="E78" i="7"/>
  <c r="E82" i="7"/>
  <c r="E86" i="7"/>
  <c r="E67" i="7"/>
  <c r="E76" i="7" s="1"/>
  <c r="F632" i="7"/>
  <c r="F908" i="7"/>
  <c r="F846" i="7"/>
  <c r="F733" i="7"/>
  <c r="F678" i="7"/>
  <c r="F298" i="7"/>
  <c r="F302" i="7"/>
  <c r="F310" i="7" s="1"/>
  <c r="F306" i="7"/>
  <c r="F13" i="7"/>
  <c r="F18" i="7"/>
  <c r="F22" i="7" s="1"/>
  <c r="F959" i="7"/>
  <c r="F971" i="7" s="1"/>
  <c r="F953" i="7"/>
  <c r="F948" i="7"/>
  <c r="F957" i="7" s="1"/>
  <c r="F904" i="7"/>
  <c r="F912" i="7"/>
  <c r="F916" i="7"/>
  <c r="F893" i="7"/>
  <c r="F898" i="7"/>
  <c r="F902" i="7"/>
  <c r="F858" i="7"/>
  <c r="F851" i="7"/>
  <c r="F843" i="7"/>
  <c r="F838" i="7"/>
  <c r="F849" i="7"/>
  <c r="F794" i="7"/>
  <c r="F802" i="7"/>
  <c r="F798" i="7"/>
  <c r="F806" i="7"/>
  <c r="F788" i="7"/>
  <c r="F783" i="7"/>
  <c r="F792" i="7"/>
  <c r="F739" i="7"/>
  <c r="F751" i="7" s="1"/>
  <c r="F747" i="7"/>
  <c r="F728" i="7"/>
  <c r="F737" i="7"/>
  <c r="F684" i="7"/>
  <c r="F692" i="7"/>
  <c r="F688" i="7"/>
  <c r="F696" i="7"/>
  <c r="F673" i="7"/>
  <c r="F682" i="7"/>
  <c r="F628" i="7"/>
  <c r="F636" i="7"/>
  <c r="F617" i="7"/>
  <c r="F622" i="7"/>
  <c r="F626" i="7"/>
  <c r="F574" i="7"/>
  <c r="F582" i="7"/>
  <c r="F578" i="7"/>
  <c r="F586" i="7"/>
  <c r="F563" i="7"/>
  <c r="F568" i="7"/>
  <c r="F572" i="7" s="1"/>
  <c r="F518" i="7"/>
  <c r="F530" i="7" s="1"/>
  <c r="F526" i="7"/>
  <c r="F522" i="7"/>
  <c r="F507" i="7"/>
  <c r="F516" i="7" s="1"/>
  <c r="F463" i="7"/>
  <c r="F475" i="7" s="1"/>
  <c r="F467" i="7"/>
  <c r="F471" i="7"/>
  <c r="F452" i="7"/>
  <c r="F461" i="7"/>
  <c r="F408" i="7"/>
  <c r="F416" i="7"/>
  <c r="F412" i="7"/>
  <c r="F420" i="7"/>
  <c r="F397" i="7"/>
  <c r="F402" i="7"/>
  <c r="F406" i="7"/>
  <c r="F353" i="7"/>
  <c r="D14" i="9" s="1"/>
  <c r="F361" i="7"/>
  <c r="F357" i="7"/>
  <c r="F342" i="7"/>
  <c r="F351" i="7" s="1"/>
  <c r="F243" i="7"/>
  <c r="F251" i="7"/>
  <c r="F247" i="7"/>
  <c r="F255" i="7" s="1"/>
  <c r="F232" i="7"/>
  <c r="F237" i="7"/>
  <c r="F241" i="7"/>
  <c r="F188" i="7"/>
  <c r="F192" i="7"/>
  <c r="F196" i="7"/>
  <c r="F200" i="7"/>
  <c r="F177" i="7"/>
  <c r="F182" i="7"/>
  <c r="F186" i="7"/>
  <c r="F133" i="7"/>
  <c r="F145" i="7" s="1"/>
  <c r="F137" i="7"/>
  <c r="F122" i="7"/>
  <c r="F127" i="7"/>
  <c r="F131" i="7"/>
  <c r="F78" i="7"/>
  <c r="F82" i="7"/>
  <c r="F86" i="7"/>
  <c r="F90" i="7"/>
  <c r="F67" i="7"/>
  <c r="F76" i="7"/>
  <c r="F24" i="7"/>
  <c r="F32" i="7"/>
  <c r="F37" i="7" s="1"/>
  <c r="D959" i="7"/>
  <c r="D967" i="7"/>
  <c r="D971" i="7"/>
  <c r="D948" i="7"/>
  <c r="D953" i="7"/>
  <c r="D957" i="7" s="1"/>
  <c r="D904" i="7"/>
  <c r="D916" i="7" s="1"/>
  <c r="D912" i="7"/>
  <c r="D893" i="7"/>
  <c r="D898" i="7"/>
  <c r="D851" i="7"/>
  <c r="D862" i="7" s="1"/>
  <c r="D855" i="7"/>
  <c r="D858" i="7"/>
  <c r="D838" i="7"/>
  <c r="D843" i="7"/>
  <c r="D846" i="7"/>
  <c r="D794" i="7"/>
  <c r="D798" i="7"/>
  <c r="D802" i="7"/>
  <c r="D783" i="7"/>
  <c r="D788" i="7"/>
  <c r="D792" i="7"/>
  <c r="D739" i="7"/>
  <c r="D743" i="7"/>
  <c r="D747" i="7"/>
  <c r="D751" i="7"/>
  <c r="D728" i="7"/>
  <c r="D733" i="7"/>
  <c r="D737" i="7" s="1"/>
  <c r="D684" i="7"/>
  <c r="D696" i="7" s="1"/>
  <c r="D688" i="7"/>
  <c r="D692" i="7"/>
  <c r="D673" i="7"/>
  <c r="D682" i="7" s="1"/>
  <c r="D678" i="7"/>
  <c r="D628" i="7"/>
  <c r="D636" i="7"/>
  <c r="D617" i="7"/>
  <c r="D626" i="7" s="1"/>
  <c r="D622" i="7"/>
  <c r="D574" i="7"/>
  <c r="D578" i="7"/>
  <c r="D586" i="7" s="1"/>
  <c r="D582" i="7"/>
  <c r="D563" i="7"/>
  <c r="D568" i="7"/>
  <c r="D572" i="7" s="1"/>
  <c r="D518" i="7"/>
  <c r="D522" i="7"/>
  <c r="D526" i="7"/>
  <c r="D530" i="7" s="1"/>
  <c r="D507" i="7"/>
  <c r="D516" i="7" s="1"/>
  <c r="D463" i="7"/>
  <c r="D467" i="7"/>
  <c r="D471" i="7"/>
  <c r="D452" i="7"/>
  <c r="D461" i="7"/>
  <c r="D408" i="7"/>
  <c r="D420" i="7" s="1"/>
  <c r="D412" i="7"/>
  <c r="D416" i="7"/>
  <c r="D397" i="7"/>
  <c r="D406" i="7" s="1"/>
  <c r="D402" i="7"/>
  <c r="D353" i="7"/>
  <c r="B14" i="9" s="1"/>
  <c r="D357" i="7"/>
  <c r="D361" i="7"/>
  <c r="D342" i="7"/>
  <c r="D351" i="7"/>
  <c r="D298" i="7"/>
  <c r="D302" i="7"/>
  <c r="D306" i="7"/>
  <c r="D310" i="7"/>
  <c r="D287" i="7"/>
  <c r="D296" i="7"/>
  <c r="D243" i="7"/>
  <c r="B12" i="9" s="1"/>
  <c r="D247" i="7"/>
  <c r="D251" i="7"/>
  <c r="D232" i="7"/>
  <c r="D237" i="7"/>
  <c r="D188" i="7"/>
  <c r="D192" i="7"/>
  <c r="D196" i="7"/>
  <c r="D177" i="7"/>
  <c r="D186" i="7" s="1"/>
  <c r="D182" i="7"/>
  <c r="D133" i="7"/>
  <c r="D137" i="7"/>
  <c r="D145" i="7" s="1"/>
  <c r="D141" i="7"/>
  <c r="D122" i="7"/>
  <c r="D127" i="7"/>
  <c r="D131" i="7" s="1"/>
  <c r="D78" i="7"/>
  <c r="D82" i="7"/>
  <c r="D86" i="7"/>
  <c r="D90" i="7" s="1"/>
  <c r="D67" i="7"/>
  <c r="D76" i="7" s="1"/>
  <c r="D24" i="7"/>
  <c r="B8" i="9" s="1"/>
  <c r="D28" i="7"/>
  <c r="D33" i="7"/>
  <c r="D13" i="7"/>
  <c r="D22" i="7" s="1"/>
  <c r="D18" i="7"/>
  <c r="C21" i="9"/>
  <c r="C27" i="9"/>
  <c r="C23" i="9"/>
  <c r="C9" i="9"/>
  <c r="C10" i="9"/>
  <c r="C11" i="9"/>
  <c r="C13" i="9"/>
  <c r="C14" i="9"/>
  <c r="C15" i="9"/>
  <c r="C17" i="9"/>
  <c r="C18" i="9"/>
  <c r="C19" i="9"/>
  <c r="C20" i="9"/>
  <c r="D16" i="9"/>
  <c r="B27" i="9"/>
  <c r="D12" i="9"/>
  <c r="D13" i="9"/>
  <c r="D15" i="9"/>
  <c r="D8" i="9"/>
  <c r="D9" i="9"/>
  <c r="D11" i="9"/>
  <c r="B17" i="9"/>
  <c r="B15" i="9"/>
  <c r="B25" i="9"/>
  <c r="B21" i="9"/>
  <c r="B23" i="9"/>
  <c r="B13" i="9"/>
  <c r="B11" i="9"/>
  <c r="B10" i="9"/>
  <c r="B9" i="9"/>
  <c r="B20" i="9"/>
  <c r="B18" i="9"/>
  <c r="D20" i="9"/>
  <c r="E77" i="6" l="1"/>
  <c r="I22" i="3"/>
  <c r="D88" i="1"/>
  <c r="D92" i="1" s="1"/>
  <c r="E62" i="16"/>
  <c r="C54" i="17"/>
  <c r="E54" i="17" s="1"/>
  <c r="D475" i="7"/>
  <c r="B16" i="9"/>
  <c r="B28" i="9" s="1"/>
  <c r="D849" i="7"/>
  <c r="F365" i="7"/>
  <c r="F640" i="7"/>
  <c r="E131" i="7"/>
  <c r="E200" i="7"/>
  <c r="E22" i="7"/>
  <c r="D77" i="6"/>
  <c r="E47" i="1"/>
  <c r="E51" i="1" s="1"/>
  <c r="F75" i="1"/>
  <c r="D18" i="9"/>
  <c r="D28" i="9" s="1"/>
  <c r="F60" i="1"/>
  <c r="D62" i="16"/>
  <c r="D63" i="16" s="1"/>
  <c r="B19" i="9"/>
  <c r="B22" i="9"/>
  <c r="D17" i="9"/>
  <c r="D255" i="7"/>
  <c r="D365" i="7"/>
  <c r="D640" i="7"/>
  <c r="D806" i="7"/>
  <c r="D902" i="7"/>
  <c r="E310" i="7"/>
  <c r="E572" i="7"/>
  <c r="C77" i="6"/>
  <c r="G77" i="6"/>
  <c r="D22" i="3"/>
  <c r="E22" i="3"/>
  <c r="E51" i="16"/>
  <c r="D20" i="17"/>
  <c r="D54" i="17" s="1"/>
  <c r="E14" i="17"/>
  <c r="D241" i="7"/>
  <c r="D10" i="9"/>
  <c r="D32" i="7"/>
  <c r="D37" i="7" s="1"/>
  <c r="D200" i="7"/>
  <c r="F862" i="7"/>
  <c r="D19" i="9"/>
  <c r="E90" i="7"/>
  <c r="E32" i="7"/>
  <c r="E37" i="7" s="1"/>
  <c r="J22" i="3"/>
  <c r="C34" i="16"/>
  <c r="E20" i="17" l="1"/>
  <c r="E34" i="16"/>
  <c r="C63" i="16"/>
  <c r="E63" i="16" s="1"/>
  <c r="F88" i="1"/>
  <c r="F92" i="1" s="1"/>
</calcChain>
</file>

<file path=xl/sharedStrings.xml><?xml version="1.0" encoding="utf-8"?>
<sst xmlns="http://schemas.openxmlformats.org/spreadsheetml/2006/main" count="1442" uniqueCount="552">
  <si>
    <t>BEVÉTELEK</t>
  </si>
  <si>
    <t>Sor-</t>
  </si>
  <si>
    <t>szám</t>
  </si>
  <si>
    <t>Bevételi jogcím</t>
  </si>
  <si>
    <t>2001.évi</t>
  </si>
  <si>
    <t>2002.évi</t>
  </si>
  <si>
    <t>tény</t>
  </si>
  <si>
    <t>előirányzat</t>
  </si>
  <si>
    <t>1.</t>
  </si>
  <si>
    <t>1.Saját bevételek</t>
  </si>
  <si>
    <t>2.</t>
  </si>
  <si>
    <t>A/ Alaptevékenység bevételei</t>
  </si>
  <si>
    <t>3.</t>
  </si>
  <si>
    <t>B/ Alaptevékenység egyéb bevételei</t>
  </si>
  <si>
    <t>4.</t>
  </si>
  <si>
    <t>C/ Intézmények egyéb sajátos bevételei</t>
  </si>
  <si>
    <t>D/ Vállalkozási bevételek</t>
  </si>
  <si>
    <t>E/ Kamatbevételek</t>
  </si>
  <si>
    <t>F/ Helyi adók</t>
  </si>
  <si>
    <t xml:space="preserve">    Építményadó</t>
  </si>
  <si>
    <t xml:space="preserve">   Telekadó</t>
  </si>
  <si>
    <t xml:space="preserve">   Kommunális adó</t>
  </si>
  <si>
    <t xml:space="preserve">   Iparűzési adó</t>
  </si>
  <si>
    <t>G/ Illetékek</t>
  </si>
  <si>
    <t>H/ Önkormányzatok sajátos működési bevételei</t>
  </si>
  <si>
    <t>I/ Felhalmozási és tőke jellegű bevételei</t>
  </si>
  <si>
    <t>II.Átengedett,megosztott bevételek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</si>
  <si>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</si>
  <si>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</si>
  <si>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</si>
  <si>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</si>
  <si>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</si>
  <si>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</si>
  <si>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</si>
  <si>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</si>
  <si>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</si>
  <si>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</si>
  <si>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</si>
  <si>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</si>
  <si>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</si>
  <si>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</si>
  <si>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</si>
  <si>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</si>
  <si>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</si>
  <si>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</si>
  <si>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</si>
  <si>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</si>
  <si>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</si>
  <si>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</si>
  <si>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</si>
  <si>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</si>
  <si>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</si>
  <si>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</si>
  <si>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</si>
  <si>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</si>
  <si>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</si>
  <si>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</si>
  <si>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</si>
  <si>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</si>
  <si>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</si>
  <si>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</si>
  <si>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</si>
  <si>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</si>
  <si>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</si>
  <si>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</si>
  <si>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 xml:space="preserve">                                                 PÉNZÜGYI MÉRLEGE</t>
  </si>
  <si>
    <t>A/ Személyi jövedelemadó</t>
  </si>
  <si>
    <t xml:space="preserve">   Helyben maradó rész</t>
  </si>
  <si>
    <t xml:space="preserve">  Kiegészítés</t>
  </si>
  <si>
    <t xml:space="preserve">  Normatív részesedés</t>
  </si>
  <si>
    <t>B/ Termőföld bérbeadása utáni adó</t>
  </si>
  <si>
    <t>III. Átvett pénzeszközök</t>
  </si>
  <si>
    <t>C/ Gépjárműadó</t>
  </si>
  <si>
    <t xml:space="preserve">   Egészségbizosítási  Alaptól átvett pénzeszk.</t>
  </si>
  <si>
    <t xml:space="preserve">   Elkülönített állami pénzalapoktól átvett </t>
  </si>
  <si>
    <t xml:space="preserve">   Központi(fejezettől ) átvett pénze.</t>
  </si>
  <si>
    <t xml:space="preserve">   Költségvetési kiegészítések, visszatérítések</t>
  </si>
  <si>
    <t>IV. Állami hozzájárulások és támogatások</t>
  </si>
  <si>
    <t xml:space="preserve">   Normatív állami támogatás</t>
  </si>
  <si>
    <t xml:space="preserve">   Normatív kötött felhasználású tám.</t>
  </si>
  <si>
    <t xml:space="preserve">   Színházi támogatások</t>
  </si>
  <si>
    <t xml:space="preserve">   Címzett és céltámogatások</t>
  </si>
  <si>
    <t xml:space="preserve">   Egyéb támogatások ( közp.ei.)</t>
  </si>
  <si>
    <t xml:space="preserve">   Területi kiegy. szolg.támogatások</t>
  </si>
  <si>
    <t xml:space="preserve">   Céljellegű és decentr. tám.</t>
  </si>
  <si>
    <t xml:space="preserve">   Működésképt. vált önkorm. támog.</t>
  </si>
  <si>
    <t>FOLYÓ BEVÉTELEK ÖSSZESEN</t>
  </si>
  <si>
    <t xml:space="preserve">   Előző évi várható pénzmaradvány</t>
  </si>
  <si>
    <t>BEVÉTELEK ÖSSZESEN</t>
  </si>
  <si>
    <t xml:space="preserve">                                  KIADÁSOK</t>
  </si>
  <si>
    <t xml:space="preserve"> Kiadási  jogcím</t>
  </si>
  <si>
    <r>
      <t xml:space="preserve">        </t>
    </r>
    <r>
      <rPr>
        <b/>
        <sz val="10"/>
        <rFont val="Times New Roman"/>
        <family val="1"/>
        <charset val="238"/>
      </rPr>
      <t xml:space="preserve">                                       Pétfürdői Önkormányzat                </t>
    </r>
  </si>
  <si>
    <t>I. Folyó ( működési ) kiadások</t>
  </si>
  <si>
    <t xml:space="preserve">   Személyi juttatások</t>
  </si>
  <si>
    <t xml:space="preserve">   Munkaadókat terhelő járulékok</t>
  </si>
  <si>
    <t xml:space="preserve">   Dologi kiadások</t>
  </si>
  <si>
    <t xml:space="preserve">   Egyéb folyó kiadások</t>
  </si>
  <si>
    <t xml:space="preserve">   Működési célú pénzeszközátadás, támogatás</t>
  </si>
  <si>
    <t xml:space="preserve">   Rövid lejáratú értékpapírok vásárlása</t>
  </si>
  <si>
    <t xml:space="preserve">   Rövid lejáratú kölcsönök nyújtása, törlesztése</t>
  </si>
  <si>
    <t xml:space="preserve">   Tartalékok</t>
  </si>
  <si>
    <t>II.Felhalmozási és tőkejellegű kiadások</t>
  </si>
  <si>
    <t xml:space="preserve">   Tárgyi eszk., föld és immat.javak felhalmozása</t>
  </si>
  <si>
    <t xml:space="preserve">   Államháztartáson belüli felhalm.átut.</t>
  </si>
  <si>
    <t xml:space="preserve"> 13.</t>
  </si>
  <si>
    <t xml:space="preserve">   Államháztartáson kívüli felhalm. Átutalások</t>
  </si>
  <si>
    <t xml:space="preserve">   Nagyértékű tárgyi eszközök felújítása</t>
  </si>
  <si>
    <t xml:space="preserve">   Beruházások áfa egyenlege  </t>
  </si>
  <si>
    <t>III. Támogatások, elvonások</t>
  </si>
  <si>
    <t xml:space="preserve">   Műk. célú pénzeszk.átadás államh-on belülre</t>
  </si>
  <si>
    <t xml:space="preserve">   Műk. célú pénzeszk.átadás államh-on kívülre</t>
  </si>
  <si>
    <t xml:space="preserve">   Társadalom és szociálpolitikai juttatások</t>
  </si>
  <si>
    <t xml:space="preserve">   Ellátottak pénzbeli juttatása</t>
  </si>
  <si>
    <t>IV. Tartalékok</t>
  </si>
  <si>
    <t xml:space="preserve">   Általános tartalék</t>
  </si>
  <si>
    <t xml:space="preserve">   Céltartalék</t>
  </si>
  <si>
    <t xml:space="preserve">   Egyéb tartalékok</t>
  </si>
  <si>
    <t>V. Hitelek kamatai</t>
  </si>
  <si>
    <t>VI. Egyéb kiadások</t>
  </si>
  <si>
    <t>FOLYÓ KIADÁSOK ÖSSZESEN</t>
  </si>
  <si>
    <t xml:space="preserve">   Adósságszolgálat</t>
  </si>
  <si>
    <t>TÁRGYÉVI KIADÁSOK ÖSSZESEN</t>
  </si>
  <si>
    <t>Bevételek</t>
  </si>
  <si>
    <t xml:space="preserve">  Kiadások</t>
  </si>
  <si>
    <t xml:space="preserve"> </t>
  </si>
  <si>
    <t>Megnevezés</t>
  </si>
  <si>
    <t>Saját bevételek</t>
  </si>
  <si>
    <t>Átengedett bevételek</t>
  </si>
  <si>
    <t>Átvett pénzeszközök</t>
  </si>
  <si>
    <t>Állami hozzájárulás</t>
  </si>
  <si>
    <t>Előző évi vható pénzmar.</t>
  </si>
  <si>
    <t>EU előcsatlakozási tám.</t>
  </si>
  <si>
    <t>Egyéb</t>
  </si>
  <si>
    <t>ÖSSZESEN:</t>
  </si>
  <si>
    <t>Hiány</t>
  </si>
  <si>
    <t>Többlet</t>
  </si>
  <si>
    <t>Személyi juttatások</t>
  </si>
  <si>
    <t>Járulékok</t>
  </si>
  <si>
    <t>Dologi kiadások</t>
  </si>
  <si>
    <t>Ellátottak pénzbeli jutt.</t>
  </si>
  <si>
    <t>Pénzeszköz átadások</t>
  </si>
  <si>
    <t>Műk.célú hiteltörlesztés</t>
  </si>
  <si>
    <t>Tartalék</t>
  </si>
  <si>
    <t>Társ.és szocpol.jutt.</t>
  </si>
  <si>
    <t>Tőkejellegű   bevételek és kiadások    mérlege</t>
  </si>
  <si>
    <t>Működési célú (folyó)bevételek, Működési célú ( folyó) kiadások mérlege</t>
  </si>
  <si>
    <t xml:space="preserve">Önkormányzat felhalm.és </t>
  </si>
  <si>
    <t>tőke jellegű bevételei</t>
  </si>
  <si>
    <t>Beruházási kiadások,felh.</t>
  </si>
  <si>
    <t>célú alapátadások</t>
  </si>
  <si>
    <t>Felhalmozási célú pénz-</t>
  </si>
  <si>
    <t>eszköz átadás</t>
  </si>
  <si>
    <t>Fejlelsztési célú támoga-</t>
  </si>
  <si>
    <t>tások ( cél, cimzett)</t>
  </si>
  <si>
    <t>Értékpapír eladás</t>
  </si>
  <si>
    <t>Felújítások</t>
  </si>
  <si>
    <t>Előző évi vható pénzm.</t>
  </si>
  <si>
    <t>Pénzügyi befektetések</t>
  </si>
  <si>
    <t>Felhalm.célú hitel</t>
  </si>
  <si>
    <t>Felhalm.célú tartalék</t>
  </si>
  <si>
    <t>EU előcsatl.tám.</t>
  </si>
  <si>
    <t>Felhalm.célú hiteltörl.</t>
  </si>
  <si>
    <t>Sor</t>
  </si>
  <si>
    <t>………………………….</t>
  </si>
  <si>
    <t>Hitel jellege</t>
  </si>
  <si>
    <t>Felvétel</t>
  </si>
  <si>
    <t>Lejárat</t>
  </si>
  <si>
    <t>Hitel állomány január 1-jén</t>
  </si>
  <si>
    <t xml:space="preserve">                 éve</t>
  </si>
  <si>
    <t>Működési célú</t>
  </si>
  <si>
    <t>Összesen (1+6)</t>
  </si>
  <si>
    <t>Felhalmozási célú</t>
  </si>
  <si>
    <t>…………………………..</t>
  </si>
  <si>
    <t>Az önkományzat által felvett hitelállomány alakulása</t>
  </si>
  <si>
    <t xml:space="preserve">   Hitelek, értékpapírműveletek</t>
  </si>
  <si>
    <t>Japán hitel</t>
  </si>
  <si>
    <t>Beruházási kiadások</t>
  </si>
  <si>
    <t>Beruházás megnevezése</t>
  </si>
  <si>
    <t>Kivitelezés</t>
  </si>
  <si>
    <t xml:space="preserve">kezdési és </t>
  </si>
  <si>
    <t>befejezési éve</t>
  </si>
  <si>
    <t>Felújítási kiadások</t>
  </si>
  <si>
    <t>Felújítás megnevezése</t>
  </si>
  <si>
    <t>Polgármesteri Hivatal</t>
  </si>
  <si>
    <t xml:space="preserve">          Alcím neve, száma</t>
  </si>
  <si>
    <t xml:space="preserve">           Cím neve, száma</t>
  </si>
  <si>
    <t>Előirányzat</t>
  </si>
  <si>
    <t>csoport</t>
  </si>
  <si>
    <t>Kiemelt</t>
  </si>
  <si>
    <t>Előirányzat-csoport, kiemelt előirányzat</t>
  </si>
  <si>
    <t>megnevezése</t>
  </si>
  <si>
    <t>Alaptevékenység bevételei</t>
  </si>
  <si>
    <t>Vállalkozási bevételek</t>
  </si>
  <si>
    <t>Előző évi várható pénzmaradvány</t>
  </si>
  <si>
    <t>Kiadások</t>
  </si>
  <si>
    <t>Működési kiadások</t>
  </si>
  <si>
    <t>Munkaadókat terhelő járulékok</t>
  </si>
  <si>
    <t>Speciális célú támogatások</t>
  </si>
  <si>
    <t>Társadalom és szociálpolitikai juttatások</t>
  </si>
  <si>
    <t>Működési célú pénzeszközátadás</t>
  </si>
  <si>
    <t>Ellátottak pénzbeli juttatása</t>
  </si>
  <si>
    <t>Felhalmozási célú kiadások</t>
  </si>
  <si>
    <t>Felújítások kiadásai</t>
  </si>
  <si>
    <t>Egyéb fejlesztési célú kiadások</t>
  </si>
  <si>
    <t>Általános tartalék</t>
  </si>
  <si>
    <t>Céltartalék</t>
  </si>
  <si>
    <t>KIADÁSOK ÖSSZESEN</t>
  </si>
  <si>
    <t>Működési célra átvett pénzeszközök</t>
  </si>
  <si>
    <t>Felhalmozásicélra átvett pénzeszközök</t>
  </si>
  <si>
    <t>Önkormányzati támogatás</t>
  </si>
  <si>
    <t>Társadalom és szociálpolitikaijuttatások</t>
  </si>
  <si>
    <t>Működési célú pénzeszköz átadás</t>
  </si>
  <si>
    <t>Létszámkeret /átlagos állományi létszám / (fő)</t>
  </si>
  <si>
    <t>Cigány Kisebbségi Önkormányzat</t>
  </si>
  <si>
    <t>Támogatás</t>
  </si>
  <si>
    <t>Központi költségvetési támogatás</t>
  </si>
  <si>
    <t>Horváth István Általános Iskola</t>
  </si>
  <si>
    <t>Nitrogénes Napköziotthonos Óvoda</t>
  </si>
  <si>
    <t>Önkormányzati Hivatásos Tűzoltóság</t>
  </si>
  <si>
    <t>Létszámkeret/átlagos álományi létszám / fő</t>
  </si>
  <si>
    <t>Közösségi Ház és Könyvtár</t>
  </si>
  <si>
    <t>Gondozási Központ</t>
  </si>
  <si>
    <t xml:space="preserve"> értékpapír</t>
  </si>
  <si>
    <t xml:space="preserve">   vagyonátvétel</t>
  </si>
  <si>
    <t xml:space="preserve">   egyéb sajátos bevétel</t>
  </si>
  <si>
    <t xml:space="preserve">   Idegenforgalmi adó / PÓTLÉK,BÍRSÁG</t>
  </si>
  <si>
    <t xml:space="preserve">   Aktív elszámolások</t>
  </si>
  <si>
    <t xml:space="preserve"> passzív elszámolások</t>
  </si>
  <si>
    <t xml:space="preserve">  akív elszámolások</t>
  </si>
  <si>
    <t xml:space="preserve">  értékpapír vás.</t>
  </si>
  <si>
    <t>e Ft</t>
  </si>
  <si>
    <t>Összesen:</t>
  </si>
  <si>
    <t>Igazgatási tevékenység</t>
  </si>
  <si>
    <t>Óvoda</t>
  </si>
  <si>
    <t>Iskola</t>
  </si>
  <si>
    <t>1994.</t>
  </si>
  <si>
    <t>2019.</t>
  </si>
  <si>
    <t>KIADÁSI JOGCÍMEK</t>
  </si>
  <si>
    <t>Polgármesteri Hivatal  igazgatási feladatok</t>
  </si>
  <si>
    <t>Állategészségügyi feladatok</t>
  </si>
  <si>
    <t>Közvilágítás</t>
  </si>
  <si>
    <t>Köztemető</t>
  </si>
  <si>
    <t>Köztisztasági tevékenység</t>
  </si>
  <si>
    <t>Parkfenntartás</t>
  </si>
  <si>
    <t>Községgazdálkodás</t>
  </si>
  <si>
    <t>Strand</t>
  </si>
  <si>
    <t>Utak, hidak</t>
  </si>
  <si>
    <t>Társadalom és szocpol. Juttatás</t>
  </si>
  <si>
    <t>Cigány kisebbségi Önkormányzat</t>
  </si>
  <si>
    <t>Átadott pénzeszközök</t>
  </si>
  <si>
    <t>Intézményfinanszírozás</t>
  </si>
  <si>
    <t>Felújítás, felhalmozás</t>
  </si>
  <si>
    <t>Hiteltörlesztés</t>
  </si>
  <si>
    <t>2006.</t>
  </si>
  <si>
    <t>Rendszeres pénzbeli ellátás</t>
  </si>
  <si>
    <t>Társadalom és szoc.pol.</t>
  </si>
  <si>
    <t>Strand szolgáltatás</t>
  </si>
  <si>
    <t>Utak, hidak üzemeltetése</t>
  </si>
  <si>
    <t>Állategészségügyi tevékenység</t>
  </si>
  <si>
    <t>Felhalmozási célra átvett pénzeszközök</t>
  </si>
  <si>
    <t>Pénzmaradvány</t>
  </si>
  <si>
    <t>KIADÁSOK összesen</t>
  </si>
  <si>
    <t>Tűzoltóság</t>
  </si>
  <si>
    <t>2005.</t>
  </si>
  <si>
    <t>2007.</t>
  </si>
  <si>
    <t>4/1.melléklet</t>
  </si>
  <si>
    <t>4/11.melléklet</t>
  </si>
  <si>
    <t>4/13.melléklet</t>
  </si>
  <si>
    <t>4/12.melléklet</t>
  </si>
  <si>
    <t>4/16.melléklet</t>
  </si>
  <si>
    <t>4/14.melléklet</t>
  </si>
  <si>
    <t>4/15.melléklet</t>
  </si>
  <si>
    <t>4/6.melléklet</t>
  </si>
  <si>
    <t>4/8.melléklet</t>
  </si>
  <si>
    <t>4/7.melléklet</t>
  </si>
  <si>
    <t>4/10.melléklet</t>
  </si>
  <si>
    <t>4/9.melléklet</t>
  </si>
  <si>
    <t>4/17.melléklet</t>
  </si>
  <si>
    <t>Felhalmozási célú átadás</t>
  </si>
  <si>
    <t>4/18.melléklet</t>
  </si>
  <si>
    <t>4/2.melléklet</t>
  </si>
  <si>
    <t>4/5.melléklet</t>
  </si>
  <si>
    <t>4/4.melléklet</t>
  </si>
  <si>
    <t>4/3.melléklet</t>
  </si>
  <si>
    <t>Utak,hidak, árkok</t>
  </si>
  <si>
    <t>Utak, hidak létesítése</t>
  </si>
  <si>
    <t>eredeti előirányzat</t>
  </si>
  <si>
    <t>igény</t>
  </si>
  <si>
    <t>Az önkormányzat által adott közvetett támogatások</t>
  </si>
  <si>
    <t xml:space="preserve">(kedvezmények) </t>
  </si>
  <si>
    <t>Tényleges</t>
  </si>
  <si>
    <t>bevétel</t>
  </si>
  <si>
    <t>Adott kedvezmények</t>
  </si>
  <si>
    <t xml:space="preserve">összege </t>
  </si>
  <si>
    <t>ezer Ft-ban !</t>
  </si>
  <si>
    <t>Iparűzési adó</t>
  </si>
  <si>
    <t xml:space="preserve">   Egyéb átvett pénzeszköz</t>
  </si>
  <si>
    <t>2005.évi</t>
  </si>
  <si>
    <t>Intézményi bevételek</t>
  </si>
  <si>
    <t>205.</t>
  </si>
  <si>
    <t>előir.mód.</t>
  </si>
  <si>
    <t>Felhasználás</t>
  </si>
  <si>
    <t>2004. XII.31-ig</t>
  </si>
  <si>
    <t xml:space="preserve">2005.évi </t>
  </si>
  <si>
    <t>Laktanya építészeti és statikai felülv.</t>
  </si>
  <si>
    <t>2 db MOTOROLA kárhely rádió</t>
  </si>
  <si>
    <t>Pályázati tartalék vízszállítóra</t>
  </si>
  <si>
    <t>Felhalmozási célra átadott pénzeszközök</t>
  </si>
  <si>
    <t>Bakonykarszt(Babits-Bocskay-Újmandulás)</t>
  </si>
  <si>
    <t>Beruházások összesen:</t>
  </si>
  <si>
    <t xml:space="preserve">  ablakcsere</t>
  </si>
  <si>
    <t xml:space="preserve">  központi épület ablakcsere</t>
  </si>
  <si>
    <t xml:space="preserve">  központi épület öltöző, orvosi szoba(fal)</t>
  </si>
  <si>
    <t xml:space="preserve">  központi épület ebédlő (fal)</t>
  </si>
  <si>
    <t xml:space="preserve">  központi épület tanterem padlócsere</t>
  </si>
  <si>
    <t xml:space="preserve">  központi épület könyvtár radiátorcsere</t>
  </si>
  <si>
    <t xml:space="preserve">  központi épület alagsor elektr.hálózat felúj.</t>
  </si>
  <si>
    <t xml:space="preserve">  sport udvar aszfaltpálya felújítása</t>
  </si>
  <si>
    <t xml:space="preserve">  alsó tagozat tornaterem parkettacsere</t>
  </si>
  <si>
    <t xml:space="preserve">  alsó tagozat elektr.hálózat felújítás</t>
  </si>
  <si>
    <t xml:space="preserve">   terasz szigetelés</t>
  </si>
  <si>
    <t xml:space="preserve">   főbejárat lépcső</t>
  </si>
  <si>
    <t xml:space="preserve">   alagsori mosdók felújítása</t>
  </si>
  <si>
    <t xml:space="preserve">   fűtéskorszerűsítés ( 2004.évi célt.)</t>
  </si>
  <si>
    <t xml:space="preserve">   műhely tetőszerkezet</t>
  </si>
  <si>
    <t xml:space="preserve">   Scandoor kapuk javítása</t>
  </si>
  <si>
    <t xml:space="preserve">   Fürdő-mosdó felújítása</t>
  </si>
  <si>
    <t>Bocskai u.47-49. Gázvezeték és doboz áthelyezése</t>
  </si>
  <si>
    <t xml:space="preserve">   hidak 3 db</t>
  </si>
  <si>
    <t xml:space="preserve">   lépcsők, kőfalak ( SAPARD önrész)</t>
  </si>
  <si>
    <t>Egyéb folyó kiadás</t>
  </si>
  <si>
    <t xml:space="preserve">  közp iskola fénymásoló javítás</t>
  </si>
  <si>
    <t xml:space="preserve">  közp.iskola könyvtár parketta javítás</t>
  </si>
  <si>
    <t xml:space="preserve">  közp.iskola könyvtár fal</t>
  </si>
  <si>
    <t xml:space="preserve">   számítógép felújítás</t>
  </si>
  <si>
    <t xml:space="preserve">   harmonika ajtó (előző évi pm.terhére)</t>
  </si>
  <si>
    <t xml:space="preserve">   Családsegítő járda felújítás (bejáró)</t>
  </si>
  <si>
    <t xml:space="preserve">   laktanya járólapozása</t>
  </si>
  <si>
    <t>számítógéppark</t>
  </si>
  <si>
    <t xml:space="preserve">                                          2005.ÉVI KÖLTSÉGVETÉSÉNEK</t>
  </si>
  <si>
    <t>IV.</t>
  </si>
  <si>
    <t>mód.ei. IV.</t>
  </si>
  <si>
    <t>mód.ei.IV.</t>
  </si>
  <si>
    <t>IV.módosítás</t>
  </si>
  <si>
    <t xml:space="preserve">   Malomárok felújítás</t>
  </si>
  <si>
    <t>teljesítés</t>
  </si>
  <si>
    <t>IV.,</t>
  </si>
  <si>
    <t xml:space="preserve"> teljesítés</t>
  </si>
  <si>
    <t xml:space="preserve">   Passziv elsz.</t>
  </si>
  <si>
    <t>Aktív eslzámolások</t>
  </si>
  <si>
    <t>2008.után</t>
  </si>
  <si>
    <t>Egyéb célra átvett pénzeszközök</t>
  </si>
  <si>
    <t>központi épület tálaló HACCP szaniter csere</t>
  </si>
  <si>
    <t>központi épület könyvtár számítógép asztal</t>
  </si>
  <si>
    <t>polcrendszer</t>
  </si>
  <si>
    <t>Iskola alsó tagozat elektr.hálózat felúj.tervezése</t>
  </si>
  <si>
    <t>központi épület tanári szekrénysor</t>
  </si>
  <si>
    <t>nyelvi labor beszerzés (773 e Ft normatíva)</t>
  </si>
  <si>
    <t>informatikai fejlesztés ( 687 e Ft normatíva)</t>
  </si>
  <si>
    <t>bútorok</t>
  </si>
  <si>
    <t>számítógép + szoftver</t>
  </si>
  <si>
    <t>2 db számítógép (ADSL)</t>
  </si>
  <si>
    <t>program újsághoz</t>
  </si>
  <si>
    <t>Közösségi Ház terasz felülvizsgálat</t>
  </si>
  <si>
    <t>audiometer</t>
  </si>
  <si>
    <t>Bölcsőde locsolócsap vízmérő</t>
  </si>
  <si>
    <t>Védőnők  mérleg</t>
  </si>
  <si>
    <t xml:space="preserve">Fogorvosi rendelő(fotopolimerizációs lámpa) </t>
  </si>
  <si>
    <t>szociális program</t>
  </si>
  <si>
    <t>2 számítógép + monitor</t>
  </si>
  <si>
    <t>takarítógép</t>
  </si>
  <si>
    <t>iratmegsemmesítő</t>
  </si>
  <si>
    <t>anyakönyvi kellékek</t>
  </si>
  <si>
    <t>iratkezelő program</t>
  </si>
  <si>
    <t>nyomtató 2 db EPSON</t>
  </si>
  <si>
    <t>Polgármesteri Hivatal építés</t>
  </si>
  <si>
    <t>Távvezeték szigetelés</t>
  </si>
  <si>
    <t>Polgármesteri Hivatal eng.terv, kiviteli terv</t>
  </si>
  <si>
    <t>Hulladékgazdálkodási terv</t>
  </si>
  <si>
    <t>Környezetvédelmi program</t>
  </si>
  <si>
    <t>kapu építés</t>
  </si>
  <si>
    <t>ravatalozó bontás</t>
  </si>
  <si>
    <t>belső berendezés (2004.évi céltart.)</t>
  </si>
  <si>
    <t>Temető kapu eng.terv</t>
  </si>
  <si>
    <t>ravatalozó csapadékvíz átépítés</t>
  </si>
  <si>
    <t xml:space="preserve">murvás feltöltés </t>
  </si>
  <si>
    <t>Temető ravatalozó bontási eng.terv</t>
  </si>
  <si>
    <t>lakóház gar.vtartás kifiz, vill.szer.</t>
  </si>
  <si>
    <t>kerítés, új lakás terve</t>
  </si>
  <si>
    <t>Bocskay u.47-49. Épület bontás</t>
  </si>
  <si>
    <t>Iskola u.+ járda</t>
  </si>
  <si>
    <t>Klapka  ( Temető - Iskola között )</t>
  </si>
  <si>
    <t>Kazinczy ( Temető - Iskola u. között)</t>
  </si>
  <si>
    <t>Fazekas ( Ady- Temető között)</t>
  </si>
  <si>
    <t>Temető utca + járda</t>
  </si>
  <si>
    <t>Úttervek felülvizsgálata + Temető u.</t>
  </si>
  <si>
    <t>1 db játszótér (2004.évi céltart. 1.000 e Ft)</t>
  </si>
  <si>
    <t xml:space="preserve"> Hősök tere (2004.évi céltartalék 1.500 e Ft)</t>
  </si>
  <si>
    <t>Virágládák 10 db ( SAPARD önrész)</t>
  </si>
  <si>
    <t>Szeméttartók 15 db (SAPARD  önrész)</t>
  </si>
  <si>
    <t>Játszótér tervezés (eng.terv)</t>
  </si>
  <si>
    <t>Parkoló terv (Hősök tere) eng.</t>
  </si>
  <si>
    <t>Ifjúsági tó tanulmányterv és felmérés</t>
  </si>
  <si>
    <t>Társasházak fűtéskorszerűsítése</t>
  </si>
  <si>
    <t xml:space="preserve">Teljes </t>
  </si>
  <si>
    <t>költség</t>
  </si>
  <si>
    <t>Ezer forintban!</t>
  </si>
  <si>
    <t>2. oldal</t>
  </si>
  <si>
    <t>( Önkormányzati szinten )          e</t>
  </si>
  <si>
    <t xml:space="preserve"> (Önkormányzati szinten )                               </t>
  </si>
  <si>
    <t xml:space="preserve">                       Beruházási kiadások</t>
  </si>
  <si>
    <t xml:space="preserve">                       előirányzata célonként</t>
  </si>
  <si>
    <t xml:space="preserve">            Felújítási kiadások</t>
  </si>
  <si>
    <t xml:space="preserve">     előirányzata feladatonként</t>
  </si>
  <si>
    <t xml:space="preserve">                                              Polgármesteri Hivatal kiadási előirányzatai</t>
  </si>
  <si>
    <t xml:space="preserve">                                                                      feladatonként</t>
  </si>
  <si>
    <t xml:space="preserve">                                                ____ önk. rendelet 7. számú melléklete</t>
  </si>
  <si>
    <t>ESZKÖZÖK</t>
  </si>
  <si>
    <t>Sorszám</t>
  </si>
  <si>
    <t>Előző év   (nyitó)</t>
  </si>
  <si>
    <t>Tárgyév</t>
  </si>
  <si>
    <t>Változás</t>
  </si>
  <si>
    <t>állományi érték</t>
  </si>
  <si>
    <t>%-a</t>
  </si>
  <si>
    <t>1</t>
  </si>
  <si>
    <t>2</t>
  </si>
  <si>
    <t>3</t>
  </si>
  <si>
    <t>4</t>
  </si>
  <si>
    <t>5</t>
  </si>
  <si>
    <t xml:space="preserve">   1. Alapítás-átszervezés aktivált értéke </t>
  </si>
  <si>
    <t>01</t>
  </si>
  <si>
    <t xml:space="preserve">   2. Kísérleti fejlesztés aktivált értéke </t>
  </si>
  <si>
    <t>02</t>
  </si>
  <si>
    <t xml:space="preserve">   3. Vagyoni értékű jogok </t>
  </si>
  <si>
    <t xml:space="preserve">   4. Szellemi termékek</t>
  </si>
  <si>
    <t xml:space="preserve">   5. Immateriális javakra adott előlegek</t>
  </si>
  <si>
    <t xml:space="preserve">   6. Immateriális javak értékhelyesbítése</t>
  </si>
  <si>
    <t xml:space="preserve"> I. Immateriális javak összesen (01+02+03+04+05+06) </t>
  </si>
  <si>
    <t xml:space="preserve">   1. Ingatlanok és kapcsolódó vagyoni értékű jogok</t>
  </si>
  <si>
    <t xml:space="preserve">   2. Gépek, berendezések és felszerelések </t>
  </si>
  <si>
    <t xml:space="preserve">   3. Járművek </t>
  </si>
  <si>
    <t xml:space="preserve">   4. Tenyészállatok </t>
  </si>
  <si>
    <t xml:space="preserve">   5. Beruházások, felújítások</t>
  </si>
  <si>
    <t xml:space="preserve">   6. Beruházásra adott előlegek </t>
  </si>
  <si>
    <t xml:space="preserve">   7. Állami készletek, tartalékok</t>
  </si>
  <si>
    <t xml:space="preserve">   8. Tárgyi eszközök értékhelyesbítése</t>
  </si>
  <si>
    <t xml:space="preserve"> II. Tárgyi eszközök összesen (08+..+15)</t>
  </si>
  <si>
    <t xml:space="preserve">   1. Egyéb tartós részesedés </t>
  </si>
  <si>
    <t xml:space="preserve">   2. Tartós hitelviszonyt megtestesítő értékpapír </t>
  </si>
  <si>
    <t xml:space="preserve">   3. Tartósan adott kölcsön </t>
  </si>
  <si>
    <t xml:space="preserve">   4. Hosszú lejáratú bankbetétek </t>
  </si>
  <si>
    <t xml:space="preserve">   5. Egyéb hosszú lejáratú követelések </t>
  </si>
  <si>
    <t xml:space="preserve">   6. Befektetett pénzügyi eszközök értékhelyesbítése</t>
  </si>
  <si>
    <t>III. Befektetett pénzügyi eszközök összesen (17+..+22)</t>
  </si>
  <si>
    <t xml:space="preserve">   1. Üzemeltetésre kezelésre átadott eszközök </t>
  </si>
  <si>
    <t xml:space="preserve">   2. Koncesszióba adott eszközök </t>
  </si>
  <si>
    <t xml:space="preserve">   3. Vagyonkezelésbe adott eszközök</t>
  </si>
  <si>
    <t xml:space="preserve">   4. Vagyonkezelésbe vett eszközök</t>
  </si>
  <si>
    <t xml:space="preserve">   5. Üzemeltetésre, kezelésre átadott koncesszióba adott, vagyonkezelésbe vett eszközök 
       értékhelyesbítése</t>
  </si>
  <si>
    <t>IV. Üzemeltetésre, kezelésre átadott, koncesszióba adott vagyonkezelésbe vett eszközök (24+…+28)</t>
  </si>
  <si>
    <t>A) BEFEKTETETT ESZKÖZÖK ÖSSZESEN (07+16+23+29)</t>
  </si>
  <si>
    <t xml:space="preserve">   1. Anyagok </t>
  </si>
  <si>
    <t xml:space="preserve">   2. Befejezetlen termelés és félkész termékek</t>
  </si>
  <si>
    <t xml:space="preserve">   3. Növendék-, hízó és egyéb állatok</t>
  </si>
  <si>
    <t xml:space="preserve">   4. Késztermékek</t>
  </si>
  <si>
    <t xml:space="preserve">   5. Áruk, betétdíjas göngyölegek, közvetített szolgáltatásokés követelés fejében 
       átvett eszközök, készletek</t>
  </si>
  <si>
    <t xml:space="preserve"> I. Készletek összesen (31+..+35)</t>
  </si>
  <si>
    <t xml:space="preserve">   1. Követelések áruszállításból, szolgáltatásból (vevők)</t>
  </si>
  <si>
    <t xml:space="preserve">   2. Adósok</t>
  </si>
  <si>
    <t xml:space="preserve">   3. Rövid lejáratú kölcsönök </t>
  </si>
  <si>
    <t xml:space="preserve">   4. Egyéb követelések </t>
  </si>
  <si>
    <t xml:space="preserve">         Ebből: -  tartósan adott kölcsönökből a mérlegfordulónapot követő egy éven belül 
                         esedékes részlet</t>
  </si>
  <si>
    <t xml:space="preserve">                     - támogatási program előlege</t>
  </si>
  <si>
    <t xml:space="preserve">                     - támogatási programok szabálytalan kifizetése miatti követelés</t>
  </si>
  <si>
    <t xml:space="preserve"> II. Követelések összesen (37+38+39+40)</t>
  </si>
  <si>
    <t xml:space="preserve">   1. Egyéb részesedés</t>
  </si>
  <si>
    <t xml:space="preserve">   2. Forgatási célú hitelviszonyt megtestesítő értékpapírok</t>
  </si>
  <si>
    <t xml:space="preserve"> III. Értékpapírok összesen (45+46)</t>
  </si>
  <si>
    <t xml:space="preserve">   1. Pénztárak, csekkek, betétkönyvek </t>
  </si>
  <si>
    <t xml:space="preserve">   2. Költségvetési bankszámlák </t>
  </si>
  <si>
    <t xml:space="preserve">   3. Elszámolási számlák </t>
  </si>
  <si>
    <t xml:space="preserve">   4. Idegen pénzeszközök számlái </t>
  </si>
  <si>
    <t xml:space="preserve"> IV. Pénzeszközök összesen (48+49+50+51)</t>
  </si>
  <si>
    <t xml:space="preserve">   1. Költségvetési aktív függő elszámolások</t>
  </si>
  <si>
    <t xml:space="preserve">   2. Költségvetési aktív átfutó elszámolások</t>
  </si>
  <si>
    <t xml:space="preserve">   3. Költségvetési aktív kiegyenlítő elszámolások</t>
  </si>
  <si>
    <t xml:space="preserve">   3. Költségvetésen kívüli aktív pénzügyi elszámolások</t>
  </si>
  <si>
    <t xml:space="preserve"> V. Egyéb aktív pénzügyi elszámolások összesen (53+54+55+56)</t>
  </si>
  <si>
    <t>B) FORGÓESZKÖZÖK ÖSSZESEN  (36+44+47+52+57)</t>
  </si>
  <si>
    <t>ESZKÖZÖK ÖSSZESEN  (30+58)</t>
  </si>
  <si>
    <t>FORRÁSOK</t>
  </si>
  <si>
    <t>Előző év
(nyitó)</t>
  </si>
  <si>
    <t xml:space="preserve">   1. Induló tőke (411.)</t>
  </si>
  <si>
    <t xml:space="preserve">   2. Tőkeváltozások (412.)</t>
  </si>
  <si>
    <t xml:space="preserve">   3. Értékelési tartalék (417.)</t>
  </si>
  <si>
    <t xml:space="preserve"> D) SAJÁT TŐKE ÖSSZESEN (60+61+62)</t>
  </si>
  <si>
    <t xml:space="preserve">   1. Költségvetési tartalék elszámolása </t>
  </si>
  <si>
    <t xml:space="preserve">   2. Költségvetési pénzmaradvány </t>
  </si>
  <si>
    <t xml:space="preserve">   3. Kiadási megtakarítás </t>
  </si>
  <si>
    <t xml:space="preserve">   4. Bevételi lemaradás </t>
  </si>
  <si>
    <t xml:space="preserve">   5. Előirányzat-maradvány </t>
  </si>
  <si>
    <t xml:space="preserve">  I. Költségvetési tartalékok összesen (64+…+68)</t>
  </si>
  <si>
    <t xml:space="preserve">   1. Vállalkozási tartalék elszámolása </t>
  </si>
  <si>
    <t xml:space="preserve">   2. Vállalkozási tevékenység eredménye </t>
  </si>
  <si>
    <t xml:space="preserve">   3. Vállalkozási tevékenység kiadási megtakarítása </t>
  </si>
  <si>
    <t xml:space="preserve">   4. Vállalkozási tevékenység bevételi lemaradása </t>
  </si>
  <si>
    <t xml:space="preserve"> II. Vállalkozási tartalékok összesen (70+…+73)</t>
  </si>
  <si>
    <t>E) TARTALÉKOK ÖSSZESEN (69+74)</t>
  </si>
  <si>
    <t xml:space="preserve">   1. Hosszú lejáratra kapott kölcsönök</t>
  </si>
  <si>
    <t xml:space="preserve">   2. Tartozások fejlesztési célú kötvénykibocsátásból </t>
  </si>
  <si>
    <t xml:space="preserve">   3. Tartozások működési célú kötvénykibocsátásból </t>
  </si>
  <si>
    <t xml:space="preserve">   4. Beruházási és fejlesztési célú hitelek</t>
  </si>
  <si>
    <t xml:space="preserve">   5. Egyéb hosszú lejáratú kötelezettségek </t>
  </si>
  <si>
    <t xml:space="preserve"> I. Hosszú lejáratú kötelezettségek összesen (76+..+80)</t>
  </si>
  <si>
    <t xml:space="preserve">   1. Rövid lejáratú kölcsönök</t>
  </si>
  <si>
    <t xml:space="preserve">   2. Rövid lejáratú hitelek</t>
  </si>
  <si>
    <t xml:space="preserve">   3. Kötelezettségek áruszállításból és szolgáltatásból (szállítók)</t>
  </si>
  <si>
    <t xml:space="preserve">          Ebből:    - tárgyévi költségvetést terhelő szállítói kötelezettségek</t>
  </si>
  <si>
    <t xml:space="preserve">                       - tárgyévet követő évet terhelő szállítói kötelezettségek</t>
  </si>
  <si>
    <t xml:space="preserve">   4. Egyéb rövid lejáratú kötelezettségek </t>
  </si>
  <si>
    <t xml:space="preserve">    Ebből: - váltótartozások</t>
  </si>
  <si>
    <t xml:space="preserve">              - munkaválalókkal szembeni kötelezettségek</t>
  </si>
  <si>
    <t xml:space="preserve">              - költségvetéssel szembeni kötelezettségek</t>
  </si>
  <si>
    <t xml:space="preserve">              - iparűzési adó feltöltés miatti kötelezettség</t>
  </si>
  <si>
    <t xml:space="preserve">              - helyi adó túlfizetés</t>
  </si>
  <si>
    <t xml:space="preserve">              - szabálytalan kifizetések miatti kötelezettségek</t>
  </si>
  <si>
    <t xml:space="preserve">              - beruházási, fejlesztési hitelek (kötvények) következő évet terhelő 
                 törlesztő részletei</t>
  </si>
  <si>
    <t xml:space="preserve">              - felhalmozási célú kötvénykibocsátásból származó tartozások következő évet 
                 terhelő törlesztő részletei</t>
  </si>
  <si>
    <t xml:space="preserve">              - tartozás működési célú kötvénykibocsátásból származó tartozások következő
                évet terhelő törlesztő részletei</t>
  </si>
  <si>
    <t xml:space="preserve">              - egyéb hosszú lejáratú kötelezettségek következő évet terhelő törlesztő részletei</t>
  </si>
  <si>
    <t xml:space="preserve">              
- tárgyévi költségvetést terhelő egyéb rövid lejáratú kötelezettségek
      </t>
  </si>
  <si>
    <t xml:space="preserve">              
- egyéb különféle kötelezettségek
      </t>
  </si>
  <si>
    <t xml:space="preserve"> II. Rövid lejáratú kötelezettségek összesen (82+83+84+87)</t>
  </si>
  <si>
    <t xml:space="preserve">   1. Költségvetési passzív függő elszámolások</t>
  </si>
  <si>
    <t xml:space="preserve">   2. Költségvetési passzív átfutó elszámolások</t>
  </si>
  <si>
    <t xml:space="preserve">   3. Költségvetési passzív kiegyenlítő elszámolások</t>
  </si>
  <si>
    <t xml:space="preserve">   4. Költségvetésen kívüli passzív pénzügyi elszámolások </t>
  </si>
  <si>
    <t xml:space="preserve">       Ebből: - Költségvetésen kívüli letéti elszámolások</t>
  </si>
  <si>
    <t xml:space="preserve">                 - Nemzetközi támogatási programok deviza elszámolása</t>
  </si>
  <si>
    <t>III. Egyéb passzív pénzügyi elszámolások összesen (101+…+104)</t>
  </si>
  <si>
    <t>F) KÖTELEZETTSÉGEK ÖSSZESEN (81+100+107)</t>
  </si>
  <si>
    <t>FORRÁSOK ÖSSZESEN  (63+75+108)</t>
  </si>
  <si>
    <t>5/2006.(III.27.) önk. rendelet 2. számú melléklete</t>
  </si>
  <si>
    <t>5/2006.(III.27.) önk. rendelet 3. számú melléklete</t>
  </si>
  <si>
    <t>5/2006.(III.27.) önk. rendelet 4/1-18. számú mellékletei</t>
  </si>
  <si>
    <t xml:space="preserve">              5/2006.(III.27.) önk. rendelet 5. számú melléklete</t>
  </si>
  <si>
    <t xml:space="preserve">        5/2006.(III.27.) önk. rendelet 6. számú. melléklete</t>
  </si>
  <si>
    <t>5/2006.(III.27.) önk. rendelet 7. számú melléklete</t>
  </si>
  <si>
    <t xml:space="preserve">    5/2006.(III.27.) önk. rendelet 9. számú melléklete</t>
  </si>
  <si>
    <t>5/2006.(III.27.) önk. rendelet 10. számú melléklete</t>
  </si>
  <si>
    <t xml:space="preserve">            lejárat és eszközök szerinti bontásban</t>
  </si>
  <si>
    <t xml:space="preserve">                                                                    5/2006.(III.27.) önk. rendelet 1. számú melléklete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</si>
</sst>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,###__;\-\ #,###__"/>
    <numFmt numFmtId="169" formatCode="#,##0.00\ _F_t;\-\ #,##0.00\ _F_t"/>
    <numFmt numFmtId="170" formatCode="00"/>
  </numFmts>
  <fonts count="24" x14ac:knownFonts="1">
    <font>
      <sz val="10"/>
      <name val="Arial CE"/>
      <charset val="238"/>
    </font>
    <font>
      <sz val="10"/>
      <name val="Times New Roman"/>
      <family val="1"/>
      <charset val="238"/>
    </font>
    <font>
      <sz val="9"/>
      <name val="Times New Roman"/>
      <family val="1"/>
      <charset val="238"/>
    </font>
    <font>
      <sz val="9"/>
      <name val="Arial CE"/>
      <charset val="238"/>
    </font>
    <font>
      <b/>
      <sz val="9"/>
      <name val="Times New Roman"/>
      <family val="1"/>
      <charset val="238"/>
    </font>
    <font>
      <b/>
      <sz val="9"/>
      <name val="Arial CE"/>
      <charset val="238"/>
    </font>
    <font>
      <b/>
      <sz val="10"/>
      <name val="Arial CE"/>
      <charset val="238"/>
    </font>
    <font>
      <b/>
      <i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b/>
      <i/>
      <sz val="10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8"/>
      <name val="Arial CE"/>
      <charset val="238"/>
    </font>
    <font>
      <b/>
      <sz val="9"/>
      <name val="Times New Roman"/>
      <family val="1"/>
    </font>
    <font>
      <sz val="9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i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9"/>
      <name val="Times New Roman CE"/>
      <family val="1"/>
      <charset val="238"/>
    </font>
    <font>
      <sz val="10"/>
      <name val="Times New Roman CE"/>
      <family val="1"/>
      <charset val="238"/>
    </font>
  </fonts>
  <fills count="5">
    <fill>
      <patternFill patternType="none"/>
    </fill>
    <fill>
      <patternFill patternType="gray125"/>
    </fill>
    <fill>
      <patternFill patternType="lightHorizontal"/>
    </fill>
    <fill>
      <patternFill patternType="solid">
        <fgColor indexed="65"/>
        <bgColor indexed="64"/>
      </patternFill>
    </fill>
    <fill>
      <patternFill patternType="solid">
        <fgColor indexed="13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6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2" fillId="0" borderId="2" xfId="0" applyFont="1" applyBorder="1" applyAlignment="1"/>
    <xf numFmtId="0" fontId="2" fillId="0" borderId="3" xfId="0" applyFont="1" applyBorder="1"/>
    <xf numFmtId="0" fontId="4" fillId="0" borderId="3" xfId="0" applyFont="1" applyBorder="1"/>
    <xf numFmtId="0" fontId="5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7" fillId="0" borderId="3" xfId="0" applyFont="1" applyBorder="1"/>
    <xf numFmtId="0" fontId="8" fillId="0" borderId="0" xfId="0" applyFont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1" xfId="0" applyFont="1" applyBorder="1"/>
    <xf numFmtId="0" fontId="1" fillId="0" borderId="6" xfId="0" applyFont="1" applyBorder="1"/>
    <xf numFmtId="0" fontId="1" fillId="0" borderId="2" xfId="0" applyFont="1" applyBorder="1"/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0" fillId="0" borderId="11" xfId="0" applyBorder="1"/>
    <xf numFmtId="0" fontId="8" fillId="0" borderId="5" xfId="0" applyFont="1" applyBorder="1" applyAlignment="1">
      <alignment horizontal="center"/>
    </xf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8" fillId="0" borderId="15" xfId="0" applyFont="1" applyBorder="1"/>
    <xf numFmtId="0" fontId="8" fillId="0" borderId="16" xfId="0" applyFont="1" applyBorder="1"/>
    <xf numFmtId="0" fontId="1" fillId="0" borderId="16" xfId="0" applyFont="1" applyBorder="1"/>
    <xf numFmtId="0" fontId="8" fillId="0" borderId="17" xfId="0" applyFont="1" applyBorder="1"/>
    <xf numFmtId="0" fontId="9" fillId="0" borderId="0" xfId="0" applyFont="1"/>
    <xf numFmtId="0" fontId="9" fillId="0" borderId="6" xfId="0" applyFont="1" applyBorder="1"/>
    <xf numFmtId="0" fontId="9" fillId="0" borderId="2" xfId="0" applyFont="1" applyBorder="1"/>
    <xf numFmtId="0" fontId="10" fillId="0" borderId="18" xfId="0" applyFont="1" applyBorder="1"/>
    <xf numFmtId="0" fontId="10" fillId="0" borderId="2" xfId="0" applyFont="1" applyBorder="1"/>
    <xf numFmtId="0" fontId="10" fillId="0" borderId="18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7" xfId="0" applyFont="1" applyBorder="1"/>
    <xf numFmtId="0" fontId="9" fillId="0" borderId="1" xfId="0" applyFont="1" applyBorder="1"/>
    <xf numFmtId="0" fontId="9" fillId="0" borderId="15" xfId="0" applyFont="1" applyBorder="1" applyAlignment="1">
      <alignment horizontal="right"/>
    </xf>
    <xf numFmtId="0" fontId="9" fillId="0" borderId="2" xfId="0" applyFont="1" applyBorder="1" applyAlignment="1">
      <alignment horizontal="center"/>
    </xf>
    <xf numFmtId="0" fontId="9" fillId="0" borderId="17" xfId="0" applyFont="1" applyBorder="1" applyAlignment="1">
      <alignment horizontal="right"/>
    </xf>
    <xf numFmtId="0" fontId="9" fillId="0" borderId="24" xfId="0" applyFont="1" applyBorder="1" applyAlignment="1">
      <alignment horizontal="right"/>
    </xf>
    <xf numFmtId="0" fontId="9" fillId="0" borderId="2" xfId="0" applyFont="1" applyBorder="1" applyAlignment="1">
      <alignment horizontal="right"/>
    </xf>
    <xf numFmtId="0" fontId="9" fillId="0" borderId="25" xfId="0" applyFont="1" applyBorder="1"/>
    <xf numFmtId="0" fontId="9" fillId="2" borderId="17" xfId="0" applyFont="1" applyFill="1" applyBorder="1"/>
    <xf numFmtId="0" fontId="10" fillId="0" borderId="26" xfId="0" applyFont="1" applyBorder="1" applyAlignment="1">
      <alignment horizontal="center"/>
    </xf>
    <xf numFmtId="0" fontId="10" fillId="0" borderId="27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29" xfId="0" applyFont="1" applyBorder="1"/>
    <xf numFmtId="0" fontId="10" fillId="0" borderId="25" xfId="0" applyFont="1" applyBorder="1"/>
    <xf numFmtId="0" fontId="10" fillId="0" borderId="9" xfId="0" applyFont="1" applyBorder="1"/>
    <xf numFmtId="0" fontId="10" fillId="0" borderId="30" xfId="0" applyFont="1" applyBorder="1"/>
    <xf numFmtId="0" fontId="9" fillId="0" borderId="3" xfId="0" applyFont="1" applyBorder="1"/>
    <xf numFmtId="0" fontId="9" fillId="0" borderId="31" xfId="0" applyFont="1" applyBorder="1"/>
    <xf numFmtId="0" fontId="9" fillId="0" borderId="32" xfId="0" applyFont="1" applyBorder="1"/>
    <xf numFmtId="0" fontId="9" fillId="0" borderId="33" xfId="0" applyFont="1" applyBorder="1"/>
    <xf numFmtId="0" fontId="9" fillId="0" borderId="34" xfId="0" applyFont="1" applyBorder="1"/>
    <xf numFmtId="0" fontId="10" fillId="0" borderId="15" xfId="0" applyFont="1" applyBorder="1"/>
    <xf numFmtId="0" fontId="9" fillId="0" borderId="24" xfId="0" applyFont="1" applyBorder="1"/>
    <xf numFmtId="0" fontId="10" fillId="0" borderId="6" xfId="0" applyFont="1" applyBorder="1"/>
    <xf numFmtId="0" fontId="10" fillId="0" borderId="0" xfId="0" applyFont="1" applyBorder="1"/>
    <xf numFmtId="0" fontId="10" fillId="0" borderId="8" xfId="0" applyFont="1" applyBorder="1"/>
    <xf numFmtId="0" fontId="10" fillId="0" borderId="0" xfId="0" applyFont="1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35" xfId="0" applyFont="1" applyBorder="1" applyAlignment="1">
      <alignment horizontal="center"/>
    </xf>
    <xf numFmtId="0" fontId="9" fillId="0" borderId="0" xfId="0" applyFont="1" applyBorder="1"/>
    <xf numFmtId="0" fontId="9" fillId="0" borderId="28" xfId="0" applyFont="1" applyBorder="1"/>
    <xf numFmtId="0" fontId="10" fillId="0" borderId="29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9" fillId="0" borderId="36" xfId="0" applyFont="1" applyBorder="1"/>
    <xf numFmtId="0" fontId="9" fillId="0" borderId="37" xfId="0" applyFont="1" applyBorder="1"/>
    <xf numFmtId="0" fontId="9" fillId="0" borderId="38" xfId="0" applyFont="1" applyBorder="1"/>
    <xf numFmtId="0" fontId="9" fillId="0" borderId="39" xfId="0" applyFont="1" applyBorder="1" applyAlignment="1">
      <alignment horizontal="center"/>
    </xf>
    <xf numFmtId="0" fontId="9" fillId="0" borderId="40" xfId="0" applyFont="1" applyBorder="1" applyAlignment="1">
      <alignment horizontal="center"/>
    </xf>
    <xf numFmtId="0" fontId="0" fillId="0" borderId="3" xfId="0" applyBorder="1"/>
    <xf numFmtId="0" fontId="10" fillId="0" borderId="41" xfId="0" applyFont="1" applyBorder="1" applyAlignment="1">
      <alignment horizontal="center"/>
    </xf>
    <xf numFmtId="0" fontId="10" fillId="0" borderId="42" xfId="0" applyFont="1" applyBorder="1" applyAlignment="1">
      <alignment horizontal="center"/>
    </xf>
    <xf numFmtId="0" fontId="10" fillId="0" borderId="43" xfId="0" applyFont="1" applyBorder="1" applyAlignment="1">
      <alignment horizontal="center"/>
    </xf>
    <xf numFmtId="0" fontId="10" fillId="0" borderId="44" xfId="0" applyFont="1" applyBorder="1" applyAlignment="1">
      <alignment horizontal="center"/>
    </xf>
    <xf numFmtId="0" fontId="9" fillId="0" borderId="15" xfId="0" applyFont="1" applyBorder="1"/>
    <xf numFmtId="0" fontId="9" fillId="0" borderId="45" xfId="0" applyFont="1" applyBorder="1"/>
    <xf numFmtId="0" fontId="11" fillId="0" borderId="15" xfId="0" applyFont="1" applyBorder="1"/>
    <xf numFmtId="0" fontId="11" fillId="0" borderId="17" xfId="0" applyFont="1" applyBorder="1"/>
    <xf numFmtId="0" fontId="11" fillId="0" borderId="38" xfId="0" applyFont="1" applyBorder="1"/>
    <xf numFmtId="0" fontId="11" fillId="0" borderId="3" xfId="0" applyFont="1" applyBorder="1"/>
    <xf numFmtId="0" fontId="10" fillId="0" borderId="24" xfId="0" applyFont="1" applyBorder="1"/>
    <xf numFmtId="0" fontId="9" fillId="2" borderId="37" xfId="0" applyFont="1" applyFill="1" applyBorder="1"/>
    <xf numFmtId="0" fontId="10" fillId="0" borderId="17" xfId="0" applyFont="1" applyBorder="1"/>
    <xf numFmtId="0" fontId="9" fillId="2" borderId="15" xfId="0" applyFont="1" applyFill="1" applyBorder="1"/>
    <xf numFmtId="0" fontId="11" fillId="0" borderId="45" xfId="0" applyFont="1" applyBorder="1"/>
    <xf numFmtId="0" fontId="11" fillId="0" borderId="1" xfId="0" applyFont="1" applyBorder="1"/>
    <xf numFmtId="0" fontId="9" fillId="2" borderId="28" xfId="0" applyFont="1" applyFill="1" applyBorder="1"/>
    <xf numFmtId="0" fontId="12" fillId="0" borderId="2" xfId="0" applyFont="1" applyBorder="1"/>
    <xf numFmtId="0" fontId="9" fillId="0" borderId="46" xfId="0" applyFont="1" applyBorder="1"/>
    <xf numFmtId="0" fontId="9" fillId="0" borderId="47" xfId="0" applyFont="1" applyBorder="1"/>
    <xf numFmtId="0" fontId="9" fillId="0" borderId="19" xfId="0" applyFont="1" applyBorder="1"/>
    <xf numFmtId="0" fontId="10" fillId="0" borderId="48" xfId="0" applyFont="1" applyBorder="1"/>
    <xf numFmtId="0" fontId="9" fillId="2" borderId="49" xfId="0" applyFont="1" applyFill="1" applyBorder="1"/>
    <xf numFmtId="0" fontId="8" fillId="0" borderId="36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8" fillId="0" borderId="50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8" fillId="0" borderId="37" xfId="0" applyFont="1" applyBorder="1" applyAlignment="1">
      <alignment horizontal="center"/>
    </xf>
    <xf numFmtId="0" fontId="1" fillId="0" borderId="38" xfId="0" applyFont="1" applyBorder="1"/>
    <xf numFmtId="0" fontId="1" fillId="0" borderId="45" xfId="0" applyFont="1" applyBorder="1"/>
    <xf numFmtId="0" fontId="1" fillId="0" borderId="33" xfId="0" applyFont="1" applyBorder="1"/>
    <xf numFmtId="0" fontId="1" fillId="0" borderId="47" xfId="0" applyFont="1" applyBorder="1"/>
    <xf numFmtId="0" fontId="9" fillId="0" borderId="3" xfId="0" applyFont="1" applyBorder="1" applyAlignment="1">
      <alignment horizontal="center"/>
    </xf>
    <xf numFmtId="0" fontId="9" fillId="0" borderId="29" xfId="0" applyFont="1" applyBorder="1"/>
    <xf numFmtId="0" fontId="9" fillId="0" borderId="18" xfId="0" applyFont="1" applyBorder="1"/>
    <xf numFmtId="0" fontId="4" fillId="0" borderId="15" xfId="0" applyFont="1" applyBorder="1" applyAlignment="1">
      <alignment horizontal="right"/>
    </xf>
    <xf numFmtId="0" fontId="4" fillId="0" borderId="17" xfId="0" applyFont="1" applyBorder="1"/>
    <xf numFmtId="0" fontId="2" fillId="0" borderId="41" xfId="0" applyFont="1" applyBorder="1"/>
    <xf numFmtId="0" fontId="8" fillId="0" borderId="21" xfId="0" applyFont="1" applyBorder="1" applyAlignment="1">
      <alignment horizontal="center"/>
    </xf>
    <xf numFmtId="0" fontId="0" fillId="0" borderId="21" xfId="0" applyBorder="1"/>
    <xf numFmtId="0" fontId="2" fillId="0" borderId="21" xfId="0" applyFont="1" applyBorder="1"/>
    <xf numFmtId="0" fontId="2" fillId="0" borderId="42" xfId="0" applyFont="1" applyBorder="1"/>
    <xf numFmtId="0" fontId="2" fillId="0" borderId="45" xfId="0" applyFont="1" applyBorder="1"/>
    <xf numFmtId="0" fontId="2" fillId="0" borderId="37" xfId="0" applyFont="1" applyBorder="1"/>
    <xf numFmtId="0" fontId="4" fillId="0" borderId="38" xfId="0" applyFont="1" applyBorder="1" applyAlignment="1">
      <alignment horizontal="right"/>
    </xf>
    <xf numFmtId="0" fontId="2" fillId="0" borderId="38" xfId="0" applyFont="1" applyBorder="1" applyAlignment="1">
      <alignment horizontal="right"/>
    </xf>
    <xf numFmtId="0" fontId="2" fillId="0" borderId="45" xfId="0" applyFont="1" applyBorder="1" applyAlignment="1">
      <alignment horizontal="right"/>
    </xf>
    <xf numFmtId="0" fontId="4" fillId="0" borderId="21" xfId="0" applyFont="1" applyBorder="1"/>
    <xf numFmtId="0" fontId="0" fillId="0" borderId="0" xfId="0" applyBorder="1"/>
    <xf numFmtId="0" fontId="2" fillId="0" borderId="15" xfId="0" applyFont="1" applyBorder="1" applyAlignment="1">
      <alignment horizontal="right"/>
    </xf>
    <xf numFmtId="0" fontId="10" fillId="0" borderId="37" xfId="0" applyFont="1" applyBorder="1"/>
    <xf numFmtId="0" fontId="10" fillId="0" borderId="38" xfId="0" applyFont="1" applyBorder="1"/>
    <xf numFmtId="0" fontId="10" fillId="0" borderId="3" xfId="0" applyFont="1" applyBorder="1"/>
    <xf numFmtId="0" fontId="10" fillId="0" borderId="31" xfId="0" applyFont="1" applyBorder="1"/>
    <xf numFmtId="0" fontId="10" fillId="0" borderId="3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0" fillId="0" borderId="47" xfId="0" applyFont="1" applyBorder="1"/>
    <xf numFmtId="0" fontId="9" fillId="0" borderId="51" xfId="0" applyFont="1" applyBorder="1"/>
    <xf numFmtId="0" fontId="9" fillId="0" borderId="52" xfId="0" applyFont="1" applyBorder="1"/>
    <xf numFmtId="0" fontId="10" fillId="0" borderId="53" xfId="0" applyFont="1" applyBorder="1" applyAlignment="1">
      <alignment horizontal="center"/>
    </xf>
    <xf numFmtId="0" fontId="10" fillId="0" borderId="54" xfId="0" applyFont="1" applyBorder="1" applyAlignment="1">
      <alignment horizontal="center"/>
    </xf>
    <xf numFmtId="0" fontId="9" fillId="0" borderId="40" xfId="0" applyFont="1" applyBorder="1"/>
    <xf numFmtId="0" fontId="9" fillId="0" borderId="30" xfId="0" applyFont="1" applyBorder="1"/>
    <xf numFmtId="0" fontId="9" fillId="0" borderId="16" xfId="0" applyFont="1" applyBorder="1"/>
    <xf numFmtId="0" fontId="8" fillId="0" borderId="0" xfId="0" applyFont="1" applyBorder="1" applyAlignment="1">
      <alignment horizontal="center"/>
    </xf>
    <xf numFmtId="0" fontId="12" fillId="0" borderId="17" xfId="0" applyFont="1" applyBorder="1"/>
    <xf numFmtId="0" fontId="12" fillId="0" borderId="3" xfId="0" applyFont="1" applyBorder="1"/>
    <xf numFmtId="0" fontId="9" fillId="0" borderId="0" xfId="0" applyFont="1" applyFill="1" applyBorder="1"/>
    <xf numFmtId="0" fontId="10" fillId="0" borderId="16" xfId="0" applyFont="1" applyBorder="1"/>
    <xf numFmtId="0" fontId="9" fillId="0" borderId="55" xfId="0" applyFont="1" applyBorder="1"/>
    <xf numFmtId="0" fontId="10" fillId="0" borderId="55" xfId="0" applyFont="1" applyBorder="1"/>
    <xf numFmtId="0" fontId="0" fillId="2" borderId="32" xfId="0" applyFill="1" applyBorder="1"/>
    <xf numFmtId="0" fontId="10" fillId="0" borderId="32" xfId="0" applyFont="1" applyBorder="1"/>
    <xf numFmtId="0" fontId="11" fillId="0" borderId="0" xfId="0" applyFont="1" applyBorder="1"/>
    <xf numFmtId="0" fontId="9" fillId="0" borderId="48" xfId="0" applyFont="1" applyBorder="1"/>
    <xf numFmtId="0" fontId="9" fillId="0" borderId="56" xfId="0" applyFont="1" applyBorder="1"/>
    <xf numFmtId="0" fontId="10" fillId="0" borderId="1" xfId="0" applyFont="1" applyBorder="1"/>
    <xf numFmtId="0" fontId="9" fillId="0" borderId="6" xfId="0" applyFont="1" applyFill="1" applyBorder="1"/>
    <xf numFmtId="0" fontId="9" fillId="0" borderId="3" xfId="0" applyFont="1" applyFill="1" applyBorder="1"/>
    <xf numFmtId="0" fontId="10" fillId="0" borderId="0" xfId="0" applyFont="1" applyFill="1" applyBorder="1" applyAlignment="1">
      <alignment horizontal="center"/>
    </xf>
    <xf numFmtId="0" fontId="4" fillId="0" borderId="57" xfId="0" applyFont="1" applyBorder="1"/>
    <xf numFmtId="0" fontId="2" fillId="0" borderId="57" xfId="0" applyFont="1" applyBorder="1"/>
    <xf numFmtId="0" fontId="2" fillId="0" borderId="58" xfId="0" applyFont="1" applyBorder="1"/>
    <xf numFmtId="0" fontId="4" fillId="0" borderId="10" xfId="0" applyFont="1" applyBorder="1" applyAlignment="1">
      <alignment horizontal="center"/>
    </xf>
    <xf numFmtId="0" fontId="4" fillId="0" borderId="47" xfId="0" applyFont="1" applyBorder="1"/>
    <xf numFmtId="0" fontId="9" fillId="0" borderId="10" xfId="0" applyFont="1" applyBorder="1"/>
    <xf numFmtId="0" fontId="9" fillId="0" borderId="57" xfId="0" applyFont="1" applyBorder="1"/>
    <xf numFmtId="0" fontId="9" fillId="0" borderId="58" xfId="0" applyFont="1" applyBorder="1"/>
    <xf numFmtId="0" fontId="10" fillId="0" borderId="47" xfId="0" applyFont="1" applyBorder="1" applyAlignment="1">
      <alignment horizontal="center"/>
    </xf>
    <xf numFmtId="0" fontId="9" fillId="0" borderId="34" xfId="0" applyFont="1" applyBorder="1" applyAlignment="1">
      <alignment horizontal="right"/>
    </xf>
    <xf numFmtId="0" fontId="9" fillId="0" borderId="33" xfId="0" applyFont="1" applyBorder="1" applyAlignment="1">
      <alignment horizontal="right"/>
    </xf>
    <xf numFmtId="0" fontId="9" fillId="0" borderId="48" xfId="0" applyFont="1" applyBorder="1" applyAlignment="1">
      <alignment horizontal="center"/>
    </xf>
    <xf numFmtId="0" fontId="9" fillId="0" borderId="37" xfId="0" applyFont="1" applyBorder="1" applyAlignment="1">
      <alignment horizontal="right"/>
    </xf>
    <xf numFmtId="0" fontId="9" fillId="0" borderId="38" xfId="0" applyFont="1" applyBorder="1" applyAlignment="1">
      <alignment horizontal="right"/>
    </xf>
    <xf numFmtId="0" fontId="9" fillId="0" borderId="45" xfId="0" applyFont="1" applyBorder="1" applyAlignment="1">
      <alignment horizontal="right"/>
    </xf>
    <xf numFmtId="0" fontId="10" fillId="0" borderId="59" xfId="0" applyFont="1" applyBorder="1" applyAlignment="1">
      <alignment horizontal="center"/>
    </xf>
    <xf numFmtId="0" fontId="9" fillId="0" borderId="60" xfId="0" applyFont="1" applyBorder="1"/>
    <xf numFmtId="0" fontId="9" fillId="0" borderId="61" xfId="0" applyFont="1" applyBorder="1"/>
    <xf numFmtId="0" fontId="11" fillId="0" borderId="49" xfId="0" applyFont="1" applyBorder="1"/>
    <xf numFmtId="0" fontId="10" fillId="0" borderId="49" xfId="0" applyFont="1" applyBorder="1"/>
    <xf numFmtId="0" fontId="11" fillId="0" borderId="60" xfId="0" applyFont="1" applyBorder="1"/>
    <xf numFmtId="0" fontId="9" fillId="0" borderId="61" xfId="0" applyFont="1" applyBorder="1" applyAlignment="1">
      <alignment horizontal="center"/>
    </xf>
    <xf numFmtId="0" fontId="12" fillId="0" borderId="47" xfId="0" applyFont="1" applyBorder="1"/>
    <xf numFmtId="0" fontId="9" fillId="3" borderId="57" xfId="0" applyFont="1" applyFill="1" applyBorder="1"/>
    <xf numFmtId="0" fontId="12" fillId="0" borderId="57" xfId="0" applyFont="1" applyBorder="1"/>
    <xf numFmtId="0" fontId="9" fillId="0" borderId="62" xfId="0" applyFont="1" applyBorder="1"/>
    <xf numFmtId="0" fontId="9" fillId="0" borderId="63" xfId="0" applyFont="1" applyBorder="1"/>
    <xf numFmtId="0" fontId="8" fillId="0" borderId="61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1" fillId="0" borderId="28" xfId="0" applyFont="1" applyBorder="1"/>
    <xf numFmtId="0" fontId="1" fillId="0" borderId="60" xfId="0" applyFont="1" applyBorder="1"/>
    <xf numFmtId="0" fontId="1" fillId="0" borderId="61" xfId="0" applyFont="1" applyBorder="1"/>
    <xf numFmtId="0" fontId="8" fillId="0" borderId="64" xfId="0" applyFont="1" applyBorder="1" applyAlignment="1">
      <alignment horizontal="center"/>
    </xf>
    <xf numFmtId="0" fontId="1" fillId="0" borderId="64" xfId="0" applyFont="1" applyBorder="1"/>
    <xf numFmtId="0" fontId="9" fillId="0" borderId="49" xfId="0" applyFont="1" applyBorder="1"/>
    <xf numFmtId="0" fontId="1" fillId="0" borderId="58" xfId="0" applyFont="1" applyBorder="1"/>
    <xf numFmtId="0" fontId="1" fillId="0" borderId="23" xfId="0" applyFont="1" applyBorder="1"/>
    <xf numFmtId="0" fontId="1" fillId="0" borderId="10" xfId="0" applyFont="1" applyBorder="1"/>
    <xf numFmtId="0" fontId="1" fillId="0" borderId="57" xfId="0" applyFont="1" applyBorder="1"/>
    <xf numFmtId="0" fontId="12" fillId="0" borderId="49" xfId="0" applyFont="1" applyBorder="1"/>
    <xf numFmtId="0" fontId="12" fillId="0" borderId="60" xfId="0" applyFont="1" applyBorder="1"/>
    <xf numFmtId="0" fontId="12" fillId="0" borderId="58" xfId="0" applyFont="1" applyBorder="1"/>
    <xf numFmtId="0" fontId="10" fillId="0" borderId="55" xfId="0" applyFont="1" applyBorder="1" applyAlignment="1">
      <alignment horizontal="center"/>
    </xf>
    <xf numFmtId="0" fontId="10" fillId="0" borderId="40" xfId="0" applyFont="1" applyBorder="1" applyAlignment="1">
      <alignment horizontal="center"/>
    </xf>
    <xf numFmtId="0" fontId="12" fillId="0" borderId="1" xfId="0" applyFont="1" applyBorder="1"/>
    <xf numFmtId="0" fontId="9" fillId="3" borderId="3" xfId="0" applyFont="1" applyFill="1" applyBorder="1"/>
    <xf numFmtId="0" fontId="12" fillId="0" borderId="28" xfId="0" applyFont="1" applyBorder="1"/>
    <xf numFmtId="0" fontId="11" fillId="0" borderId="2" xfId="0" applyFont="1" applyBorder="1"/>
    <xf numFmtId="0" fontId="10" fillId="0" borderId="20" xfId="0" applyFont="1" applyBorder="1"/>
    <xf numFmtId="0" fontId="12" fillId="0" borderId="16" xfId="0" applyFont="1" applyBorder="1"/>
    <xf numFmtId="0" fontId="10" fillId="0" borderId="65" xfId="0" applyFont="1" applyBorder="1"/>
    <xf numFmtId="0" fontId="4" fillId="0" borderId="4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66" xfId="0" applyFont="1" applyBorder="1"/>
    <xf numFmtId="0" fontId="2" fillId="0" borderId="66" xfId="0" applyFont="1" applyBorder="1"/>
    <xf numFmtId="0" fontId="7" fillId="0" borderId="66" xfId="0" applyFont="1" applyBorder="1"/>
    <xf numFmtId="0" fontId="2" fillId="0" borderId="4" xfId="0" applyFont="1" applyBorder="1"/>
    <xf numFmtId="0" fontId="4" fillId="0" borderId="46" xfId="0" applyFont="1" applyBorder="1"/>
    <xf numFmtId="0" fontId="4" fillId="0" borderId="58" xfId="0" applyFont="1" applyBorder="1" applyAlignment="1">
      <alignment horizontal="center"/>
    </xf>
    <xf numFmtId="0" fontId="12" fillId="0" borderId="19" xfId="0" applyFont="1" applyBorder="1"/>
    <xf numFmtId="0" fontId="11" fillId="0" borderId="65" xfId="0" applyFont="1" applyBorder="1"/>
    <xf numFmtId="0" fontId="10" fillId="0" borderId="67" xfId="0" applyFont="1" applyBorder="1" applyAlignment="1">
      <alignment horizontal="center"/>
    </xf>
    <xf numFmtId="0" fontId="11" fillId="0" borderId="61" xfId="0" applyFont="1" applyBorder="1"/>
    <xf numFmtId="0" fontId="10" fillId="0" borderId="68" xfId="0" applyFont="1" applyBorder="1" applyAlignment="1">
      <alignment horizontal="center"/>
    </xf>
    <xf numFmtId="0" fontId="10" fillId="0" borderId="69" xfId="0" applyFont="1" applyBorder="1" applyAlignment="1">
      <alignment horizontal="center"/>
    </xf>
    <xf numFmtId="0" fontId="9" fillId="0" borderId="70" xfId="0" applyFont="1" applyBorder="1"/>
    <xf numFmtId="0" fontId="10" fillId="0" borderId="24" xfId="0" applyFont="1" applyBorder="1" applyAlignment="1">
      <alignment horizontal="center"/>
    </xf>
    <xf numFmtId="0" fontId="10" fillId="0" borderId="62" xfId="0" applyFont="1" applyBorder="1"/>
    <xf numFmtId="0" fontId="9" fillId="0" borderId="8" xfId="0" applyFont="1" applyFill="1" applyBorder="1"/>
    <xf numFmtId="0" fontId="9" fillId="0" borderId="62" xfId="0" applyFont="1" applyFill="1" applyBorder="1"/>
    <xf numFmtId="0" fontId="9" fillId="0" borderId="11" xfId="0" applyFont="1" applyBorder="1"/>
    <xf numFmtId="0" fontId="10" fillId="0" borderId="11" xfId="0" applyFont="1" applyBorder="1"/>
    <xf numFmtId="0" fontId="2" fillId="0" borderId="55" xfId="0" applyFont="1" applyBorder="1"/>
    <xf numFmtId="0" fontId="14" fillId="0" borderId="29" xfId="0" applyFont="1" applyBorder="1" applyAlignment="1">
      <alignment horizontal="center"/>
    </xf>
    <xf numFmtId="0" fontId="14" fillId="0" borderId="18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27" xfId="0" applyFont="1" applyBorder="1" applyAlignment="1">
      <alignment horizontal="center"/>
    </xf>
    <xf numFmtId="0" fontId="9" fillId="0" borderId="68" xfId="0" applyFont="1" applyBorder="1" applyAlignment="1">
      <alignment horizontal="center"/>
    </xf>
    <xf numFmtId="0" fontId="10" fillId="0" borderId="60" xfId="0" applyFont="1" applyBorder="1"/>
    <xf numFmtId="0" fontId="10" fillId="0" borderId="61" xfId="0" applyFont="1" applyBorder="1"/>
    <xf numFmtId="0" fontId="0" fillId="0" borderId="35" xfId="0" applyBorder="1"/>
    <xf numFmtId="0" fontId="10" fillId="0" borderId="12" xfId="0" applyFont="1" applyBorder="1"/>
    <xf numFmtId="0" fontId="11" fillId="0" borderId="47" xfId="0" applyFont="1" applyBorder="1"/>
    <xf numFmtId="0" fontId="12" fillId="0" borderId="10" xfId="0" applyFont="1" applyBorder="1"/>
    <xf numFmtId="0" fontId="10" fillId="0" borderId="57" xfId="0" applyFont="1" applyBorder="1" applyAlignment="1">
      <alignment horizontal="center"/>
    </xf>
    <xf numFmtId="0" fontId="9" fillId="0" borderId="71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9" fillId="0" borderId="42" xfId="0" applyFont="1" applyBorder="1"/>
    <xf numFmtId="0" fontId="9" fillId="0" borderId="71" xfId="0" applyFont="1" applyBorder="1"/>
    <xf numFmtId="0" fontId="10" fillId="0" borderId="42" xfId="0" applyFont="1" applyBorder="1"/>
    <xf numFmtId="0" fontId="10" fillId="0" borderId="57" xfId="0" applyFont="1" applyBorder="1"/>
    <xf numFmtId="0" fontId="12" fillId="0" borderId="16" xfId="0" applyFont="1" applyBorder="1" applyAlignment="1">
      <alignment horizontal="center"/>
    </xf>
    <xf numFmtId="0" fontId="11" fillId="0" borderId="71" xfId="0" applyFont="1" applyBorder="1"/>
    <xf numFmtId="0" fontId="10" fillId="0" borderId="71" xfId="0" applyFont="1" applyBorder="1"/>
    <xf numFmtId="0" fontId="0" fillId="0" borderId="12" xfId="0" applyBorder="1"/>
    <xf numFmtId="0" fontId="11" fillId="0" borderId="40" xfId="0" applyFont="1" applyBorder="1"/>
    <xf numFmtId="0" fontId="10" fillId="0" borderId="40" xfId="0" applyFont="1" applyBorder="1"/>
    <xf numFmtId="0" fontId="0" fillId="0" borderId="16" xfId="0" applyBorder="1"/>
    <xf numFmtId="0" fontId="12" fillId="0" borderId="47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9" fillId="0" borderId="12" xfId="0" applyFont="1" applyBorder="1"/>
    <xf numFmtId="0" fontId="11" fillId="0" borderId="12" xfId="0" applyFont="1" applyBorder="1"/>
    <xf numFmtId="0" fontId="11" fillId="0" borderId="16" xfId="0" applyFont="1" applyBorder="1"/>
    <xf numFmtId="0" fontId="11" fillId="0" borderId="57" xfId="0" applyFont="1" applyBorder="1"/>
    <xf numFmtId="0" fontId="12" fillId="0" borderId="71" xfId="0" applyFont="1" applyBorder="1"/>
    <xf numFmtId="0" fontId="12" fillId="0" borderId="40" xfId="0" applyFont="1" applyBorder="1"/>
    <xf numFmtId="0" fontId="4" fillId="0" borderId="61" xfId="0" applyFont="1" applyBorder="1" applyAlignment="1">
      <alignment horizontal="center"/>
    </xf>
    <xf numFmtId="0" fontId="4" fillId="0" borderId="60" xfId="0" applyFont="1" applyBorder="1"/>
    <xf numFmtId="0" fontId="2" fillId="0" borderId="60" xfId="0" applyFont="1" applyBorder="1"/>
    <xf numFmtId="0" fontId="7" fillId="0" borderId="57" xfId="0" applyFont="1" applyBorder="1"/>
    <xf numFmtId="0" fontId="14" fillId="0" borderId="10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8" fillId="0" borderId="58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" fillId="0" borderId="40" xfId="0" applyFont="1" applyBorder="1"/>
    <xf numFmtId="0" fontId="9" fillId="0" borderId="3" xfId="0" applyFont="1" applyBorder="1" applyAlignment="1">
      <alignment horizontal="right"/>
    </xf>
    <xf numFmtId="0" fontId="10" fillId="0" borderId="45" xfId="0" applyFont="1" applyBorder="1"/>
    <xf numFmtId="0" fontId="2" fillId="0" borderId="0" xfId="0" applyFont="1" applyBorder="1"/>
    <xf numFmtId="0" fontId="4" fillId="0" borderId="0" xfId="0" applyFont="1" applyBorder="1" applyAlignment="1">
      <alignment horizontal="center"/>
    </xf>
    <xf numFmtId="0" fontId="2" fillId="0" borderId="0" xfId="0" applyFont="1" applyBorder="1" applyAlignment="1"/>
    <xf numFmtId="0" fontId="4" fillId="0" borderId="0" xfId="0" applyFont="1" applyBorder="1" applyAlignment="1">
      <alignment horizontal="right"/>
    </xf>
    <xf numFmtId="0" fontId="4" fillId="0" borderId="0" xfId="0" applyFont="1" applyBorder="1"/>
    <xf numFmtId="0" fontId="2" fillId="0" borderId="0" xfId="0" applyFont="1" applyBorder="1" applyAlignment="1">
      <alignment horizontal="right"/>
    </xf>
    <xf numFmtId="0" fontId="7" fillId="0" borderId="0" xfId="0" applyFont="1" applyBorder="1"/>
    <xf numFmtId="0" fontId="9" fillId="0" borderId="54" xfId="0" applyFont="1" applyBorder="1"/>
    <xf numFmtId="0" fontId="9" fillId="0" borderId="69" xfId="0" applyFont="1" applyBorder="1"/>
    <xf numFmtId="0" fontId="10" fillId="0" borderId="72" xfId="0" applyFont="1" applyBorder="1"/>
    <xf numFmtId="0" fontId="12" fillId="0" borderId="61" xfId="0" applyFont="1" applyBorder="1"/>
    <xf numFmtId="0" fontId="9" fillId="0" borderId="66" xfId="0" applyFont="1" applyBorder="1"/>
    <xf numFmtId="0" fontId="12" fillId="0" borderId="4" xfId="0" applyFont="1" applyBorder="1"/>
    <xf numFmtId="0" fontId="9" fillId="3" borderId="66" xfId="0" applyFont="1" applyFill="1" applyBorder="1"/>
    <xf numFmtId="0" fontId="12" fillId="0" borderId="66" xfId="0" applyFont="1" applyBorder="1"/>
    <xf numFmtId="0" fontId="10" fillId="0" borderId="59" xfId="0" applyFont="1" applyBorder="1"/>
    <xf numFmtId="0" fontId="12" fillId="0" borderId="34" xfId="0" applyFont="1" applyBorder="1"/>
    <xf numFmtId="0" fontId="12" fillId="0" borderId="33" xfId="0" applyFont="1" applyBorder="1"/>
    <xf numFmtId="0" fontId="9" fillId="3" borderId="31" xfId="0" applyFont="1" applyFill="1" applyBorder="1"/>
    <xf numFmtId="0" fontId="12" fillId="0" borderId="31" xfId="0" applyFont="1" applyBorder="1"/>
    <xf numFmtId="0" fontId="10" fillId="0" borderId="52" xfId="0" applyFont="1" applyBorder="1"/>
    <xf numFmtId="0" fontId="14" fillId="0" borderId="64" xfId="0" applyFont="1" applyBorder="1" applyAlignment="1">
      <alignment horizontal="center"/>
    </xf>
    <xf numFmtId="0" fontId="10" fillId="0" borderId="28" xfId="0" applyFont="1" applyBorder="1"/>
    <xf numFmtId="0" fontId="10" fillId="0" borderId="66" xfId="0" applyFont="1" applyBorder="1"/>
    <xf numFmtId="0" fontId="9" fillId="0" borderId="64" xfId="0" applyFont="1" applyFill="1" applyBorder="1"/>
    <xf numFmtId="0" fontId="9" fillId="0" borderId="60" xfId="0" applyFont="1" applyFill="1" applyBorder="1"/>
    <xf numFmtId="0" fontId="9" fillId="0" borderId="4" xfId="0" applyFont="1" applyBorder="1"/>
    <xf numFmtId="0" fontId="4" fillId="0" borderId="34" xfId="0" applyFont="1" applyBorder="1" applyAlignment="1">
      <alignment horizontal="center"/>
    </xf>
    <xf numFmtId="0" fontId="4" fillId="0" borderId="31" xfId="0" applyFont="1" applyBorder="1"/>
    <xf numFmtId="0" fontId="2" fillId="0" borderId="31" xfId="0" applyFont="1" applyBorder="1"/>
    <xf numFmtId="0" fontId="9" fillId="0" borderId="35" xfId="0" applyFont="1" applyBorder="1"/>
    <xf numFmtId="0" fontId="14" fillId="0" borderId="23" xfId="0" applyFont="1" applyBorder="1" applyAlignment="1">
      <alignment horizontal="center"/>
    </xf>
    <xf numFmtId="0" fontId="10" fillId="0" borderId="58" xfId="0" applyFont="1" applyBorder="1"/>
    <xf numFmtId="0" fontId="10" fillId="0" borderId="10" xfId="0" applyFont="1" applyBorder="1"/>
    <xf numFmtId="0" fontId="9" fillId="0" borderId="23" xfId="0" applyFont="1" applyFill="1" applyBorder="1"/>
    <xf numFmtId="0" fontId="9" fillId="0" borderId="57" xfId="0" applyFont="1" applyFill="1" applyBorder="1"/>
    <xf numFmtId="0" fontId="12" fillId="0" borderId="24" xfId="0" applyFont="1" applyBorder="1"/>
    <xf numFmtId="0" fontId="10" fillId="0" borderId="33" xfId="0" applyFont="1" applyBorder="1"/>
    <xf numFmtId="0" fontId="9" fillId="0" borderId="31" xfId="0" applyFont="1" applyBorder="1" applyAlignment="1">
      <alignment horizontal="right"/>
    </xf>
    <xf numFmtId="0" fontId="3" fillId="0" borderId="0" xfId="0" applyFont="1" applyBorder="1"/>
    <xf numFmtId="0" fontId="16" fillId="0" borderId="37" xfId="0" applyFont="1" applyBorder="1"/>
    <xf numFmtId="0" fontId="16" fillId="0" borderId="38" xfId="0" applyFont="1" applyBorder="1"/>
    <xf numFmtId="0" fontId="16" fillId="0" borderId="25" xfId="0" applyFont="1" applyBorder="1"/>
    <xf numFmtId="0" fontId="13" fillId="0" borderId="38" xfId="0" applyFont="1" applyBorder="1"/>
    <xf numFmtId="0" fontId="13" fillId="0" borderId="38" xfId="0" applyFont="1" applyBorder="1" applyAlignment="1">
      <alignment wrapText="1"/>
    </xf>
    <xf numFmtId="0" fontId="13" fillId="0" borderId="37" xfId="0" applyFont="1" applyBorder="1" applyAlignment="1">
      <alignment wrapText="1"/>
    </xf>
    <xf numFmtId="0" fontId="13" fillId="0" borderId="25" xfId="0" applyFont="1" applyBorder="1"/>
    <xf numFmtId="0" fontId="13" fillId="0" borderId="37" xfId="0" applyFont="1" applyBorder="1"/>
    <xf numFmtId="0" fontId="13" fillId="0" borderId="45" xfId="0" applyFont="1" applyBorder="1"/>
    <xf numFmtId="0" fontId="13" fillId="0" borderId="25" xfId="0" applyFont="1" applyFill="1" applyBorder="1"/>
    <xf numFmtId="0" fontId="14" fillId="0" borderId="37" xfId="0" applyFont="1" applyBorder="1"/>
    <xf numFmtId="0" fontId="9" fillId="0" borderId="62" xfId="0" applyFont="1" applyBorder="1" applyAlignment="1">
      <alignment wrapText="1"/>
    </xf>
    <xf numFmtId="0" fontId="9" fillId="0" borderId="3" xfId="0" applyFont="1" applyBorder="1" applyAlignment="1">
      <alignment horizontal="center" wrapText="1"/>
    </xf>
    <xf numFmtId="0" fontId="10" fillId="0" borderId="3" xfId="0" applyFont="1" applyBorder="1" applyAlignment="1">
      <alignment wrapText="1"/>
    </xf>
    <xf numFmtId="0" fontId="9" fillId="0" borderId="60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9" fillId="0" borderId="57" xfId="0" applyFont="1" applyBorder="1" applyAlignment="1">
      <alignment wrapText="1"/>
    </xf>
    <xf numFmtId="0" fontId="9" fillId="0" borderId="0" xfId="0" applyFont="1" applyAlignment="1">
      <alignment wrapText="1"/>
    </xf>
    <xf numFmtId="0" fontId="0" fillId="0" borderId="0" xfId="0" applyAlignment="1">
      <alignment wrapText="1"/>
    </xf>
    <xf numFmtId="0" fontId="14" fillId="0" borderId="0" xfId="0" applyFont="1" applyBorder="1" applyAlignment="1">
      <alignment horizontal="center"/>
    </xf>
    <xf numFmtId="0" fontId="9" fillId="0" borderId="0" xfId="0" applyFont="1" applyBorder="1" applyAlignment="1">
      <alignment horizontal="right"/>
    </xf>
    <xf numFmtId="0" fontId="1" fillId="0" borderId="25" xfId="0" applyFont="1" applyBorder="1"/>
    <xf numFmtId="0" fontId="1" fillId="0" borderId="37" xfId="0" applyFont="1" applyBorder="1"/>
    <xf numFmtId="0" fontId="9" fillId="0" borderId="9" xfId="0" applyFont="1" applyBorder="1"/>
    <xf numFmtId="0" fontId="1" fillId="0" borderId="9" xfId="0" applyFont="1" applyBorder="1"/>
    <xf numFmtId="0" fontId="0" fillId="0" borderId="0" xfId="0" applyAlignment="1">
      <alignment horizontal="right"/>
    </xf>
    <xf numFmtId="49" fontId="18" fillId="0" borderId="0" xfId="0" applyNumberFormat="1" applyFont="1" applyAlignment="1" applyProtection="1">
      <alignment horizontal="center" vertical="center"/>
    </xf>
    <xf numFmtId="0" fontId="9" fillId="0" borderId="40" xfId="0" applyFont="1" applyBorder="1" applyAlignment="1">
      <alignment horizontal="right"/>
    </xf>
    <xf numFmtId="0" fontId="0" fillId="0" borderId="0" xfId="0" applyAlignment="1" applyProtection="1">
      <alignment vertical="center" wrapText="1"/>
    </xf>
    <xf numFmtId="0" fontId="17" fillId="0" borderId="0" xfId="0" applyFont="1" applyAlignment="1" applyProtection="1">
      <alignment horizontal="center" vertical="center"/>
    </xf>
    <xf numFmtId="0" fontId="0" fillId="0" borderId="0" xfId="0" applyAlignment="1" applyProtection="1">
      <alignment vertical="center"/>
      <protection locked="0"/>
    </xf>
    <xf numFmtId="0" fontId="19" fillId="0" borderId="22" xfId="0" applyFont="1" applyBorder="1" applyAlignment="1" applyProtection="1">
      <alignment horizontal="center" vertical="center" wrapText="1"/>
    </xf>
    <xf numFmtId="0" fontId="19" fillId="0" borderId="67" xfId="0" applyFont="1" applyBorder="1" applyAlignment="1" applyProtection="1">
      <alignment horizontal="center" vertical="center"/>
    </xf>
    <xf numFmtId="0" fontId="20" fillId="0" borderId="0" xfId="0" applyFont="1" applyAlignment="1" applyProtection="1">
      <alignment horizontal="center" vertical="center"/>
    </xf>
    <xf numFmtId="0" fontId="19" fillId="0" borderId="11" xfId="0" applyFont="1" applyBorder="1" applyAlignment="1" applyProtection="1">
      <alignment horizontal="centerContinuous" vertical="center"/>
    </xf>
    <xf numFmtId="0" fontId="19" fillId="0" borderId="33" xfId="0" applyFont="1" applyBorder="1" applyAlignment="1" applyProtection="1">
      <alignment horizontal="centerContinuous" vertical="center"/>
    </xf>
    <xf numFmtId="0" fontId="19" fillId="0" borderId="33" xfId="0" applyFont="1" applyBorder="1" applyAlignment="1" applyProtection="1">
      <alignment horizontal="center" vertical="center"/>
    </xf>
    <xf numFmtId="0" fontId="18" fillId="0" borderId="0" xfId="0" applyFont="1" applyAlignment="1" applyProtection="1">
      <alignment horizontal="center" vertical="center"/>
    </xf>
    <xf numFmtId="49" fontId="21" fillId="0" borderId="15" xfId="0" applyNumberFormat="1" applyFont="1" applyBorder="1" applyAlignment="1" applyProtection="1">
      <alignment horizontal="center" vertical="center" wrapText="1"/>
    </xf>
    <xf numFmtId="49" fontId="21" fillId="0" borderId="17" xfId="0" applyNumberFormat="1" applyFont="1" applyBorder="1" applyAlignment="1" applyProtection="1">
      <alignment horizontal="center" vertical="center"/>
    </xf>
    <xf numFmtId="49" fontId="21" fillId="0" borderId="24" xfId="0" applyNumberFormat="1" applyFont="1" applyBorder="1" applyAlignment="1" applyProtection="1">
      <alignment horizontal="center" vertical="center"/>
    </xf>
    <xf numFmtId="0" fontId="17" fillId="0" borderId="51" xfId="0" applyFont="1" applyBorder="1" applyAlignment="1" applyProtection="1">
      <alignment horizontal="left" vertical="center" wrapText="1"/>
    </xf>
    <xf numFmtId="49" fontId="17" fillId="0" borderId="55" xfId="0" applyNumberFormat="1" applyFont="1" applyBorder="1" applyAlignment="1" applyProtection="1">
      <alignment horizontal="center" vertical="center"/>
    </xf>
    <xf numFmtId="168" fontId="17" fillId="0" borderId="18" xfId="0" applyNumberFormat="1" applyFont="1" applyBorder="1" applyAlignment="1" applyProtection="1">
      <alignment horizontal="right" vertical="center"/>
      <protection locked="0"/>
    </xf>
    <xf numFmtId="168" fontId="17" fillId="0" borderId="19" xfId="0" applyNumberFormat="1" applyFont="1" applyBorder="1" applyAlignment="1" applyProtection="1">
      <alignment horizontal="right" vertical="center"/>
      <protection locked="0"/>
    </xf>
    <xf numFmtId="169" fontId="17" fillId="4" borderId="69" xfId="0" applyNumberFormat="1" applyFont="1" applyFill="1" applyBorder="1" applyAlignment="1" applyProtection="1">
      <alignment horizontal="right" vertical="center"/>
    </xf>
    <xf numFmtId="0" fontId="17" fillId="0" borderId="38" xfId="0" applyFont="1" applyBorder="1" applyAlignment="1" applyProtection="1">
      <alignment horizontal="left" vertical="center" wrapText="1"/>
    </xf>
    <xf numFmtId="49" fontId="17" fillId="0" borderId="3" xfId="0" applyNumberFormat="1" applyFont="1" applyBorder="1" applyAlignment="1" applyProtection="1">
      <alignment horizontal="center" vertical="center"/>
    </xf>
    <xf numFmtId="168" fontId="17" fillId="0" borderId="3" xfId="0" applyNumberFormat="1" applyFont="1" applyBorder="1" applyAlignment="1" applyProtection="1">
      <alignment horizontal="right" vertical="center"/>
      <protection locked="0"/>
    </xf>
    <xf numFmtId="168" fontId="17" fillId="0" borderId="60" xfId="0" applyNumberFormat="1" applyFont="1" applyBorder="1" applyAlignment="1" applyProtection="1">
      <alignment horizontal="right" vertical="center"/>
      <protection locked="0"/>
    </xf>
    <xf numFmtId="169" fontId="17" fillId="4" borderId="70" xfId="0" applyNumberFormat="1" applyFont="1" applyFill="1" applyBorder="1" applyAlignment="1" applyProtection="1">
      <alignment horizontal="right" vertical="center"/>
    </xf>
    <xf numFmtId="0" fontId="17" fillId="0" borderId="37" xfId="0" applyFont="1" applyBorder="1" applyAlignment="1" applyProtection="1">
      <alignment horizontal="left" vertical="center" wrapText="1"/>
    </xf>
    <xf numFmtId="170" fontId="17" fillId="0" borderId="2" xfId="0" applyNumberFormat="1" applyFont="1" applyBorder="1" applyAlignment="1" applyProtection="1">
      <alignment horizontal="center" vertical="center"/>
    </xf>
    <xf numFmtId="170" fontId="17" fillId="0" borderId="3" xfId="0" applyNumberFormat="1" applyFont="1" applyBorder="1" applyAlignment="1" applyProtection="1">
      <alignment horizontal="center" vertical="center"/>
    </xf>
    <xf numFmtId="169" fontId="17" fillId="4" borderId="56" xfId="0" applyNumberFormat="1" applyFont="1" applyFill="1" applyBorder="1" applyAlignment="1" applyProtection="1">
      <alignment horizontal="right" vertical="center"/>
    </xf>
    <xf numFmtId="168" fontId="17" fillId="0" borderId="2" xfId="0" applyNumberFormat="1" applyFont="1" applyBorder="1" applyAlignment="1" applyProtection="1">
      <alignment horizontal="right" vertical="center"/>
      <protection locked="0"/>
    </xf>
    <xf numFmtId="168" fontId="17" fillId="0" borderId="28" xfId="0" applyNumberFormat="1" applyFont="1" applyBorder="1" applyAlignment="1" applyProtection="1">
      <alignment horizontal="right" vertical="center"/>
      <protection locked="0"/>
    </xf>
    <xf numFmtId="169" fontId="17" fillId="4" borderId="63" xfId="0" applyNumberFormat="1" applyFont="1" applyFill="1" applyBorder="1" applyAlignment="1" applyProtection="1">
      <alignment horizontal="right" vertical="center"/>
    </xf>
    <xf numFmtId="0" fontId="22" fillId="4" borderId="38" xfId="0" applyFont="1" applyFill="1" applyBorder="1" applyAlignment="1" applyProtection="1">
      <alignment horizontal="left" vertical="center" wrapText="1"/>
    </xf>
    <xf numFmtId="170" fontId="17" fillId="4" borderId="60" xfId="0" applyNumberFormat="1" applyFont="1" applyFill="1" applyBorder="1" applyAlignment="1" applyProtection="1">
      <alignment horizontal="center" vertical="center"/>
    </xf>
    <xf numFmtId="168" fontId="22" fillId="4" borderId="15" xfId="0" applyNumberFormat="1" applyFont="1" applyFill="1" applyBorder="1" applyAlignment="1" applyProtection="1">
      <alignment vertical="center"/>
    </xf>
    <xf numFmtId="168" fontId="22" fillId="4" borderId="24" xfId="0" applyNumberFormat="1" applyFont="1" applyFill="1" applyBorder="1" applyAlignment="1" applyProtection="1">
      <alignment vertical="center"/>
    </xf>
    <xf numFmtId="169" fontId="17" fillId="4" borderId="48" xfId="0" applyNumberFormat="1" applyFont="1" applyFill="1" applyBorder="1" applyAlignment="1" applyProtection="1">
      <alignment horizontal="right" vertical="center"/>
    </xf>
    <xf numFmtId="0" fontId="17" fillId="0" borderId="38" xfId="0" applyFont="1" applyBorder="1" applyAlignment="1" applyProtection="1">
      <alignment vertical="center" wrapText="1"/>
    </xf>
    <xf numFmtId="170" fontId="17" fillId="0" borderId="1" xfId="0" applyNumberFormat="1" applyFont="1" applyBorder="1" applyAlignment="1" applyProtection="1">
      <alignment horizontal="center" vertical="center"/>
    </xf>
    <xf numFmtId="0" fontId="22" fillId="4" borderId="38" xfId="0" applyFont="1" applyFill="1" applyBorder="1" applyAlignment="1" applyProtection="1">
      <alignment vertical="center" wrapText="1"/>
    </xf>
    <xf numFmtId="168" fontId="22" fillId="4" borderId="15" xfId="0" applyNumberFormat="1" applyFont="1" applyFill="1" applyBorder="1" applyAlignment="1" applyProtection="1">
      <alignment horizontal="right" vertical="center"/>
    </xf>
    <xf numFmtId="0" fontId="23" fillId="0" borderId="0" xfId="0" applyFont="1" applyAlignment="1" applyProtection="1">
      <alignment vertical="center"/>
      <protection locked="0"/>
    </xf>
    <xf numFmtId="170" fontId="17" fillId="0" borderId="60" xfId="0" applyNumberFormat="1" applyFont="1" applyBorder="1" applyAlignment="1" applyProtection="1">
      <alignment horizontal="center" vertical="center"/>
    </xf>
    <xf numFmtId="169" fontId="17" fillId="4" borderId="72" xfId="0" applyNumberFormat="1" applyFont="1" applyFill="1" applyBorder="1" applyAlignment="1" applyProtection="1">
      <alignment horizontal="right" vertical="center"/>
    </xf>
    <xf numFmtId="0" fontId="21" fillId="4" borderId="38" xfId="0" applyFont="1" applyFill="1" applyBorder="1" applyAlignment="1" applyProtection="1">
      <alignment vertical="center" wrapText="1"/>
    </xf>
    <xf numFmtId="168" fontId="21" fillId="4" borderId="15" xfId="0" applyNumberFormat="1" applyFont="1" applyFill="1" applyBorder="1" applyAlignment="1" applyProtection="1">
      <alignment vertical="center"/>
    </xf>
    <xf numFmtId="168" fontId="21" fillId="4" borderId="24" xfId="0" applyNumberFormat="1" applyFont="1" applyFill="1" applyBorder="1" applyAlignment="1" applyProtection="1">
      <alignment vertical="center"/>
    </xf>
    <xf numFmtId="0" fontId="21" fillId="4" borderId="39" xfId="0" applyFont="1" applyFill="1" applyBorder="1" applyAlignment="1" applyProtection="1">
      <alignment vertical="center" wrapText="1"/>
    </xf>
    <xf numFmtId="170" fontId="17" fillId="4" borderId="52" xfId="0" applyNumberFormat="1" applyFont="1" applyFill="1" applyBorder="1" applyAlignment="1" applyProtection="1">
      <alignment horizontal="center" vertical="center"/>
    </xf>
    <xf numFmtId="0" fontId="21" fillId="4" borderId="30" xfId="0" applyFont="1" applyFill="1" applyBorder="1" applyAlignment="1" applyProtection="1">
      <alignment horizontal="left" vertical="center" wrapText="1"/>
    </xf>
    <xf numFmtId="170" fontId="17" fillId="4" borderId="65" xfId="0" applyNumberFormat="1" applyFont="1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19" fillId="0" borderId="62" xfId="0" applyFont="1" applyBorder="1" applyAlignment="1" applyProtection="1">
      <alignment horizontal="centerContinuous" vertical="center"/>
    </xf>
    <xf numFmtId="0" fontId="19" fillId="0" borderId="31" xfId="0" applyFont="1" applyBorder="1" applyAlignment="1" applyProtection="1">
      <alignment horizontal="centerContinuous" vertical="center"/>
    </xf>
    <xf numFmtId="0" fontId="19" fillId="0" borderId="31" xfId="0" applyFont="1" applyBorder="1" applyAlignment="1" applyProtection="1">
      <alignment horizontal="center" vertical="center"/>
    </xf>
    <xf numFmtId="49" fontId="21" fillId="0" borderId="30" xfId="0" applyNumberFormat="1" applyFont="1" applyBorder="1" applyAlignment="1" applyProtection="1">
      <alignment horizontal="center" vertical="center" wrapText="1"/>
    </xf>
    <xf numFmtId="49" fontId="21" fillId="0" borderId="16" xfId="0" applyNumberFormat="1" applyFont="1" applyBorder="1" applyAlignment="1" applyProtection="1">
      <alignment horizontal="center" vertical="center"/>
    </xf>
    <xf numFmtId="49" fontId="21" fillId="0" borderId="40" xfId="0" applyNumberFormat="1" applyFont="1" applyBorder="1" applyAlignment="1" applyProtection="1">
      <alignment horizontal="center" vertical="center"/>
    </xf>
    <xf numFmtId="49" fontId="21" fillId="0" borderId="52" xfId="0" applyNumberFormat="1" applyFont="1" applyBorder="1" applyAlignment="1" applyProtection="1">
      <alignment horizontal="center" vertical="center"/>
    </xf>
    <xf numFmtId="49" fontId="23" fillId="0" borderId="0" xfId="0" applyNumberFormat="1" applyFont="1" applyAlignment="1" applyProtection="1">
      <alignment horizontal="center" vertical="center"/>
    </xf>
    <xf numFmtId="170" fontId="17" fillId="0" borderId="55" xfId="0" applyNumberFormat="1" applyFont="1" applyBorder="1" applyAlignment="1" applyProtection="1">
      <alignment horizontal="center" vertical="center"/>
    </xf>
    <xf numFmtId="168" fontId="17" fillId="0" borderId="55" xfId="0" applyNumberFormat="1" applyFont="1" applyBorder="1" applyAlignment="1" applyProtection="1">
      <alignment horizontal="right" vertical="center"/>
      <protection locked="0"/>
    </xf>
    <xf numFmtId="168" fontId="17" fillId="0" borderId="20" xfId="0" applyNumberFormat="1" applyFont="1" applyBorder="1" applyAlignment="1" applyProtection="1">
      <alignment horizontal="right" vertical="center"/>
      <protection locked="0"/>
    </xf>
    <xf numFmtId="168" fontId="17" fillId="0" borderId="1" xfId="0" applyNumberFormat="1" applyFont="1" applyBorder="1" applyAlignment="1" applyProtection="1">
      <alignment horizontal="right" vertical="center"/>
      <protection locked="0"/>
    </xf>
    <xf numFmtId="168" fontId="17" fillId="0" borderId="61" xfId="0" applyNumberFormat="1" applyFont="1" applyBorder="1" applyAlignment="1" applyProtection="1">
      <alignment horizontal="right" vertical="center"/>
      <protection locked="0"/>
    </xf>
    <xf numFmtId="168" fontId="17" fillId="0" borderId="40" xfId="0" applyNumberFormat="1" applyFont="1" applyBorder="1" applyAlignment="1" applyProtection="1">
      <alignment horizontal="right" vertical="center"/>
      <protection locked="0"/>
    </xf>
    <xf numFmtId="168" fontId="17" fillId="0" borderId="68" xfId="0" applyNumberFormat="1" applyFont="1" applyBorder="1" applyAlignment="1" applyProtection="1">
      <alignment horizontal="right" vertical="center"/>
      <protection locked="0"/>
    </xf>
    <xf numFmtId="0" fontId="21" fillId="4" borderId="38" xfId="0" applyFont="1" applyFill="1" applyBorder="1" applyAlignment="1" applyProtection="1">
      <alignment horizontal="left" vertical="center" wrapText="1"/>
    </xf>
    <xf numFmtId="168" fontId="21" fillId="4" borderId="15" xfId="0" applyNumberFormat="1" applyFont="1" applyFill="1" applyBorder="1" applyAlignment="1" applyProtection="1">
      <alignment horizontal="right" vertical="center"/>
    </xf>
    <xf numFmtId="168" fontId="21" fillId="4" borderId="24" xfId="0" applyNumberFormat="1" applyFont="1" applyFill="1" applyBorder="1" applyAlignment="1" applyProtection="1">
      <alignment horizontal="right" vertical="center"/>
    </xf>
    <xf numFmtId="168" fontId="17" fillId="0" borderId="1" xfId="0" quotePrefix="1" applyNumberFormat="1" applyFont="1" applyBorder="1" applyAlignment="1" applyProtection="1">
      <alignment horizontal="right" vertical="center"/>
      <protection locked="0"/>
    </xf>
    <xf numFmtId="168" fontId="22" fillId="4" borderId="24" xfId="0" applyNumberFormat="1" applyFont="1" applyFill="1" applyBorder="1" applyAlignment="1" applyProtection="1">
      <alignment horizontal="right" vertical="center"/>
    </xf>
    <xf numFmtId="170" fontId="17" fillId="4" borderId="3" xfId="0" applyNumberFormat="1" applyFont="1" applyFill="1" applyBorder="1" applyAlignment="1" applyProtection="1">
      <alignment horizontal="center" vertical="center"/>
    </xf>
    <xf numFmtId="168" fontId="17" fillId="0" borderId="3" xfId="0" quotePrefix="1" applyNumberFormat="1" applyFont="1" applyBorder="1" applyAlignment="1" applyProtection="1">
      <alignment horizontal="right" vertical="center"/>
      <protection locked="0"/>
    </xf>
    <xf numFmtId="0" fontId="17" fillId="0" borderId="38" xfId="0" applyFont="1" applyBorder="1" applyAlignment="1" applyProtection="1">
      <alignment horizontal="left" vertical="center" wrapText="1" indent="4"/>
    </xf>
    <xf numFmtId="168" fontId="17" fillId="0" borderId="40" xfId="0" quotePrefix="1" applyNumberFormat="1" applyFont="1" applyBorder="1" applyAlignment="1" applyProtection="1">
      <alignment horizontal="right" vertical="center"/>
      <protection locked="0"/>
    </xf>
    <xf numFmtId="0" fontId="21" fillId="4" borderId="45" xfId="0" applyFont="1" applyFill="1" applyBorder="1" applyAlignment="1" applyProtection="1">
      <alignment vertical="center" wrapText="1"/>
    </xf>
    <xf numFmtId="170" fontId="17" fillId="4" borderId="1" xfId="0" applyNumberFormat="1" applyFont="1" applyFill="1" applyBorder="1" applyAlignment="1" applyProtection="1">
      <alignment horizontal="center" vertical="center"/>
    </xf>
    <xf numFmtId="0" fontId="21" fillId="4" borderId="32" xfId="0" applyFont="1" applyFill="1" applyBorder="1" applyAlignment="1" applyProtection="1">
      <alignment horizontal="left" vertical="center" wrapText="1"/>
    </xf>
    <xf numFmtId="170" fontId="17" fillId="4" borderId="24" xfId="0" applyNumberFormat="1" applyFont="1" applyFill="1" applyBorder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9" fillId="0" borderId="0" xfId="0" applyFont="1" applyAlignment="1"/>
    <xf numFmtId="0" fontId="0" fillId="0" borderId="0" xfId="0" applyAlignment="1"/>
    <xf numFmtId="0" fontId="9" fillId="0" borderId="0" xfId="0" applyFont="1" applyAlignment="1">
      <alignment horizontal="right"/>
    </xf>
    <xf numFmtId="0" fontId="18" fillId="0" borderId="73" xfId="0" applyFont="1" applyBorder="1" applyAlignment="1" applyProtection="1">
      <alignment horizontal="right" vertical="center"/>
      <protection locked="0"/>
    </xf>
    <xf numFmtId="0" fontId="18" fillId="0" borderId="29" xfId="0" applyFont="1" applyBorder="1" applyAlignment="1" applyProtection="1">
      <alignment horizontal="center" vertical="center" wrapText="1"/>
    </xf>
    <xf numFmtId="0" fontId="18" fillId="0" borderId="37" xfId="0" applyFont="1" applyBorder="1" applyAlignment="1" applyProtection="1">
      <alignment horizontal="center" vertical="center" wrapText="1"/>
    </xf>
    <xf numFmtId="0" fontId="19" fillId="0" borderId="18" xfId="0" applyFont="1" applyBorder="1" applyAlignment="1" applyProtection="1">
      <alignment horizontal="center" vertical="center" textRotation="90"/>
    </xf>
    <xf numFmtId="0" fontId="19" fillId="0" borderId="2" xfId="0" applyFont="1" applyBorder="1" applyAlignment="1" applyProtection="1">
      <alignment horizontal="center" vertical="center" textRotation="90"/>
    </xf>
    <xf numFmtId="0" fontId="18" fillId="0" borderId="25" xfId="0" applyFont="1" applyBorder="1" applyAlignment="1" applyProtection="1">
      <alignment horizontal="center" vertical="center" wrapText="1"/>
    </xf>
    <xf numFmtId="0" fontId="19" fillId="0" borderId="6" xfId="0" applyFont="1" applyBorder="1" applyAlignment="1" applyProtection="1">
      <alignment horizontal="center" vertical="center" textRotation="90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3" xfId="0" applyFont="1" applyBorder="1" applyAlignment="1">
      <alignment horizontal="center"/>
    </xf>
    <xf numFmtId="0" fontId="0" fillId="0" borderId="73" xfId="0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2005-z&#225;rsz&#225;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nka1"/>
      <sheetName val="Munka2"/>
      <sheetName val="Munka9"/>
      <sheetName val="Munka8"/>
      <sheetName val="Munka7"/>
      <sheetName val="Munka6"/>
      <sheetName val="Munka10"/>
      <sheetName val="Munka5"/>
      <sheetName val="Munka4"/>
      <sheetName val="Munka11"/>
      <sheetName val="Munka12"/>
      <sheetName val="Munka3"/>
    </sheetNames>
    <sheetDataSet>
      <sheetData sheetId="0">
        <row r="25">
          <cell r="E25">
            <v>330311</v>
          </cell>
          <cell r="F25">
            <v>320622</v>
          </cell>
        </row>
        <row r="32">
          <cell r="E32">
            <v>18428</v>
          </cell>
          <cell r="F32">
            <v>20877</v>
          </cell>
        </row>
        <row r="38">
          <cell r="E38">
            <v>172452</v>
          </cell>
          <cell r="F38">
            <v>172452</v>
          </cell>
        </row>
        <row r="48">
          <cell r="E48">
            <v>179009</v>
          </cell>
          <cell r="F48">
            <v>179009</v>
          </cell>
        </row>
        <row r="61">
          <cell r="E61">
            <v>438953</v>
          </cell>
          <cell r="F61">
            <v>432470</v>
          </cell>
        </row>
        <row r="62">
          <cell r="E62">
            <v>136368</v>
          </cell>
          <cell r="F62">
            <v>135172</v>
          </cell>
        </row>
        <row r="63">
          <cell r="E63">
            <v>219237</v>
          </cell>
          <cell r="F63">
            <v>179641</v>
          </cell>
        </row>
        <row r="64">
          <cell r="E64">
            <v>15804</v>
          </cell>
          <cell r="F64">
            <v>8305</v>
          </cell>
        </row>
        <row r="65">
          <cell r="E65">
            <v>21109</v>
          </cell>
          <cell r="F65">
            <v>14545</v>
          </cell>
        </row>
        <row r="78">
          <cell r="E78">
            <v>29389</v>
          </cell>
          <cell r="F78">
            <v>29823</v>
          </cell>
        </row>
        <row r="79">
          <cell r="E79">
            <v>1668</v>
          </cell>
          <cell r="F79">
            <v>1668</v>
          </cell>
        </row>
      </sheetData>
      <sheetData sheetId="1"/>
      <sheetData sheetId="2"/>
      <sheetData sheetId="3"/>
      <sheetData sheetId="4">
        <row r="25">
          <cell r="E25">
            <v>75269</v>
          </cell>
          <cell r="F25">
            <v>74596</v>
          </cell>
        </row>
        <row r="26">
          <cell r="E26">
            <v>21793</v>
          </cell>
          <cell r="F26">
            <v>21774</v>
          </cell>
        </row>
        <row r="27">
          <cell r="E27">
            <v>31186</v>
          </cell>
        </row>
        <row r="80">
          <cell r="E80">
            <v>817</v>
          </cell>
          <cell r="F80">
            <v>607</v>
          </cell>
        </row>
        <row r="134">
          <cell r="E134">
            <v>60</v>
          </cell>
          <cell r="F134">
            <v>60</v>
          </cell>
        </row>
        <row r="135">
          <cell r="E135">
            <v>15</v>
          </cell>
          <cell r="F135">
            <v>15</v>
          </cell>
        </row>
        <row r="136">
          <cell r="E136">
            <v>132</v>
          </cell>
        </row>
        <row r="191">
          <cell r="E191">
            <v>13644</v>
          </cell>
        </row>
        <row r="246">
          <cell r="E246">
            <v>4710</v>
          </cell>
        </row>
        <row r="301">
          <cell r="E301">
            <v>20931</v>
          </cell>
        </row>
        <row r="356">
          <cell r="E356">
            <v>18172</v>
          </cell>
        </row>
        <row r="409">
          <cell r="E409">
            <v>10354</v>
          </cell>
          <cell r="F409">
            <v>10354</v>
          </cell>
        </row>
        <row r="410">
          <cell r="E410">
            <v>3974</v>
          </cell>
          <cell r="F410">
            <v>3974</v>
          </cell>
        </row>
        <row r="411">
          <cell r="E411">
            <v>4995</v>
          </cell>
        </row>
        <row r="466">
          <cell r="E466">
            <v>5392</v>
          </cell>
        </row>
        <row r="521">
          <cell r="E521">
            <v>9989</v>
          </cell>
        </row>
        <row r="575">
          <cell r="E575">
            <v>167794</v>
          </cell>
          <cell r="F575">
            <v>166235</v>
          </cell>
        </row>
        <row r="576">
          <cell r="E576">
            <v>53078</v>
          </cell>
          <cell r="F576">
            <v>52624</v>
          </cell>
        </row>
        <row r="577">
          <cell r="E577">
            <v>18670</v>
          </cell>
        </row>
        <row r="629">
          <cell r="E629">
            <v>89793</v>
          </cell>
          <cell r="F629">
            <v>87644</v>
          </cell>
        </row>
        <row r="630">
          <cell r="E630">
            <v>27361</v>
          </cell>
          <cell r="F630">
            <v>27287</v>
          </cell>
        </row>
        <row r="631">
          <cell r="E631">
            <v>36113</v>
          </cell>
        </row>
        <row r="632">
          <cell r="D632">
            <v>1668</v>
          </cell>
          <cell r="E632">
            <v>1668</v>
          </cell>
        </row>
        <row r="685">
          <cell r="E685">
            <v>49995</v>
          </cell>
          <cell r="F685">
            <v>48699</v>
          </cell>
        </row>
        <row r="686">
          <cell r="E686">
            <v>15260</v>
          </cell>
          <cell r="F686">
            <v>15414</v>
          </cell>
        </row>
        <row r="687">
          <cell r="E687">
            <v>22874</v>
          </cell>
        </row>
        <row r="740">
          <cell r="E740">
            <v>15630</v>
          </cell>
          <cell r="F740">
            <v>15293</v>
          </cell>
        </row>
        <row r="741">
          <cell r="E741">
            <v>5094</v>
          </cell>
          <cell r="F741">
            <v>4543</v>
          </cell>
        </row>
        <row r="742">
          <cell r="E742">
            <v>16936</v>
          </cell>
        </row>
        <row r="795">
          <cell r="E795">
            <v>29620</v>
          </cell>
          <cell r="F795">
            <v>29151</v>
          </cell>
        </row>
        <row r="796">
          <cell r="E796">
            <v>8928</v>
          </cell>
          <cell r="F796">
            <v>8882</v>
          </cell>
        </row>
        <row r="797">
          <cell r="E797">
            <v>15265</v>
          </cell>
        </row>
        <row r="852">
          <cell r="E852">
            <v>438</v>
          </cell>
          <cell r="F852">
            <v>438</v>
          </cell>
        </row>
        <row r="853">
          <cell r="E853">
            <v>48</v>
          </cell>
          <cell r="F853">
            <v>52</v>
          </cell>
        </row>
        <row r="854">
          <cell r="E854">
            <v>228</v>
          </cell>
        </row>
        <row r="908">
          <cell r="D908">
            <v>18818</v>
          </cell>
          <cell r="E908">
            <v>21109</v>
          </cell>
        </row>
        <row r="910">
          <cell r="F910">
            <v>14545</v>
          </cell>
        </row>
        <row r="963">
          <cell r="D963">
            <v>29000</v>
          </cell>
          <cell r="E963">
            <v>29389</v>
          </cell>
          <cell r="F963">
            <v>29823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4"/>
  <sheetViews>
    <sheetView workbookViewId="0">
      <selection activeCell="I9" sqref="I9"/>
    </sheetView>
  </sheetViews>
  <sheetFormatPr defaultRowHeight="13.2" x14ac:dyDescent="0.25"/>
  <cols>
    <col min="1" max="1" width="5.109375" customWidth="1"/>
    <col min="2" max="2" width="34.88671875" customWidth="1"/>
    <col min="3" max="3" width="11.33203125" hidden="1" customWidth="1"/>
    <col min="4" max="6" width="10.6640625" customWidth="1"/>
    <col min="9" max="9" width="4.88671875" customWidth="1"/>
    <col min="10" max="10" width="33" customWidth="1"/>
    <col min="11" max="11" width="9.109375" hidden="1" customWidth="1"/>
  </cols>
  <sheetData>
    <row r="1" spans="1:14" x14ac:dyDescent="0.25">
      <c r="B1" s="443" t="s">
        <v>551</v>
      </c>
      <c r="C1" s="443"/>
      <c r="D1" s="444"/>
      <c r="E1" s="36"/>
      <c r="F1" s="36"/>
      <c r="G1" s="36"/>
    </row>
    <row r="2" spans="1:14" x14ac:dyDescent="0.25">
      <c r="B2" s="9" t="s">
        <v>91</v>
      </c>
      <c r="C2" s="13"/>
    </row>
    <row r="3" spans="1:14" x14ac:dyDescent="0.25">
      <c r="A3" s="1"/>
      <c r="B3" s="13" t="s">
        <v>339</v>
      </c>
      <c r="C3" s="13"/>
      <c r="D3" s="1"/>
      <c r="E3" s="1"/>
      <c r="F3" s="1"/>
    </row>
    <row r="4" spans="1:14" x14ac:dyDescent="0.25">
      <c r="A4" s="1"/>
      <c r="B4" s="13" t="s">
        <v>65</v>
      </c>
      <c r="C4" s="13"/>
      <c r="D4" s="1"/>
      <c r="E4" s="1"/>
      <c r="F4" s="1"/>
    </row>
    <row r="5" spans="1:14" x14ac:dyDescent="0.25">
      <c r="A5" s="1"/>
      <c r="B5" s="13"/>
      <c r="C5" s="13"/>
      <c r="D5" s="1"/>
      <c r="E5" s="1"/>
      <c r="F5" s="1"/>
    </row>
    <row r="6" spans="1:14" ht="13.8" thickBot="1" x14ac:dyDescent="0.3">
      <c r="A6" s="2"/>
      <c r="D6" s="2"/>
      <c r="E6" s="2"/>
      <c r="F6" s="1"/>
      <c r="G6" s="3"/>
    </row>
    <row r="7" spans="1:14" x14ac:dyDescent="0.25">
      <c r="A7" s="135"/>
      <c r="B7" s="136" t="s">
        <v>0</v>
      </c>
      <c r="C7" s="137"/>
      <c r="D7" s="138"/>
      <c r="E7" s="138"/>
      <c r="F7" s="139"/>
      <c r="G7" s="3"/>
      <c r="I7" s="296"/>
      <c r="J7" s="162"/>
      <c r="K7" s="146"/>
      <c r="L7" s="296"/>
      <c r="M7" s="296"/>
      <c r="N7" s="296"/>
    </row>
    <row r="8" spans="1:14" x14ac:dyDescent="0.25">
      <c r="A8" s="140" t="s">
        <v>1</v>
      </c>
      <c r="B8" s="10" t="s">
        <v>3</v>
      </c>
      <c r="C8" s="10" t="s">
        <v>4</v>
      </c>
      <c r="D8" s="229" t="s">
        <v>297</v>
      </c>
      <c r="E8" s="10" t="s">
        <v>297</v>
      </c>
      <c r="F8" s="236" t="s">
        <v>297</v>
      </c>
      <c r="G8" s="3"/>
      <c r="I8" s="296"/>
      <c r="J8" s="297"/>
      <c r="K8" s="297"/>
      <c r="L8" s="297"/>
      <c r="M8" s="297"/>
      <c r="N8" s="297"/>
    </row>
    <row r="9" spans="1:14" x14ac:dyDescent="0.25">
      <c r="A9" s="141" t="s">
        <v>2</v>
      </c>
      <c r="B9" s="5"/>
      <c r="C9" s="11" t="s">
        <v>6</v>
      </c>
      <c r="D9" s="230" t="s">
        <v>7</v>
      </c>
      <c r="E9" s="11" t="s">
        <v>342</v>
      </c>
      <c r="F9" s="181" t="s">
        <v>345</v>
      </c>
      <c r="G9" s="3"/>
      <c r="I9" s="296"/>
      <c r="J9" s="298"/>
      <c r="K9" s="297"/>
      <c r="L9" s="297"/>
      <c r="M9" s="297"/>
      <c r="N9" s="297"/>
    </row>
    <row r="10" spans="1:14" x14ac:dyDescent="0.25">
      <c r="A10" s="142" t="s">
        <v>8</v>
      </c>
      <c r="B10" s="7" t="s">
        <v>9</v>
      </c>
      <c r="C10" s="7">
        <f>SUM(C11+C12+C13+C14+C15+C16+C22+C23+C24)</f>
        <v>392421</v>
      </c>
      <c r="D10" s="231">
        <f>SUM(D11+D12+D13+D14+D15+D16+D22+D23+D24)</f>
        <v>415340</v>
      </c>
      <c r="E10" s="7">
        <f>SUM(E11+E12+E13+E14+E15+E16+E22+E23+E24)</f>
        <v>580421</v>
      </c>
      <c r="F10" s="178">
        <f>SUM(F11+F12+F13+F14+F15+F16+F22+F23+F24)</f>
        <v>579652</v>
      </c>
      <c r="G10" s="3"/>
      <c r="I10" s="299"/>
      <c r="J10" s="300"/>
      <c r="K10" s="300"/>
      <c r="L10" s="300"/>
      <c r="M10" s="300"/>
      <c r="N10" s="300"/>
    </row>
    <row r="11" spans="1:14" x14ac:dyDescent="0.25">
      <c r="A11" s="143" t="s">
        <v>10</v>
      </c>
      <c r="B11" s="6" t="s">
        <v>11</v>
      </c>
      <c r="C11" s="6">
        <v>12280</v>
      </c>
      <c r="D11" s="232">
        <v>20126</v>
      </c>
      <c r="E11" s="6">
        <v>22254</v>
      </c>
      <c r="F11" s="179">
        <v>20276</v>
      </c>
      <c r="G11" s="3"/>
      <c r="I11" s="301"/>
      <c r="J11" s="296"/>
      <c r="K11" s="296"/>
      <c r="L11" s="296"/>
      <c r="M11" s="296"/>
      <c r="N11" s="296"/>
    </row>
    <row r="12" spans="1:14" x14ac:dyDescent="0.25">
      <c r="A12" s="143" t="s">
        <v>12</v>
      </c>
      <c r="B12" s="6" t="s">
        <v>13</v>
      </c>
      <c r="C12" s="6">
        <v>2933</v>
      </c>
      <c r="D12" s="232">
        <v>1814</v>
      </c>
      <c r="E12" s="6">
        <v>1814</v>
      </c>
      <c r="F12" s="179">
        <v>2574</v>
      </c>
      <c r="G12" s="3"/>
      <c r="I12" s="301"/>
      <c r="J12" s="296"/>
      <c r="K12" s="296"/>
      <c r="L12" s="296"/>
      <c r="M12" s="296"/>
      <c r="N12" s="296"/>
    </row>
    <row r="13" spans="1:14" x14ac:dyDescent="0.25">
      <c r="A13" s="143" t="s">
        <v>14</v>
      </c>
      <c r="B13" s="6" t="s">
        <v>15</v>
      </c>
      <c r="C13" s="6">
        <v>26250</v>
      </c>
      <c r="D13" s="232"/>
      <c r="E13" s="6">
        <v>41442</v>
      </c>
      <c r="F13" s="179">
        <v>41442</v>
      </c>
      <c r="G13" s="3"/>
      <c r="I13" s="301"/>
      <c r="J13" s="296"/>
      <c r="K13" s="296"/>
      <c r="L13" s="296"/>
      <c r="M13" s="296"/>
      <c r="N13" s="296"/>
    </row>
    <row r="14" spans="1:14" x14ac:dyDescent="0.25">
      <c r="A14" s="143" t="s">
        <v>27</v>
      </c>
      <c r="B14" s="6" t="s">
        <v>16</v>
      </c>
      <c r="C14" s="6"/>
      <c r="D14" s="232"/>
      <c r="E14" s="6"/>
      <c r="F14" s="179"/>
      <c r="G14" s="3"/>
      <c r="I14" s="301"/>
      <c r="J14" s="296"/>
      <c r="K14" s="296"/>
      <c r="L14" s="296"/>
      <c r="M14" s="296"/>
      <c r="N14" s="296"/>
    </row>
    <row r="15" spans="1:14" x14ac:dyDescent="0.25">
      <c r="A15" s="143" t="s">
        <v>28</v>
      </c>
      <c r="B15" s="6" t="s">
        <v>17</v>
      </c>
      <c r="C15" s="6"/>
      <c r="D15" s="232">
        <v>10000</v>
      </c>
      <c r="E15" s="6">
        <v>13724</v>
      </c>
      <c r="F15" s="179">
        <v>13724</v>
      </c>
      <c r="G15" s="3"/>
      <c r="I15" s="301"/>
      <c r="J15" s="296"/>
      <c r="K15" s="296"/>
      <c r="L15" s="296"/>
      <c r="M15" s="296"/>
      <c r="N15" s="296"/>
    </row>
    <row r="16" spans="1:14" x14ac:dyDescent="0.25">
      <c r="A16" s="143" t="s">
        <v>29</v>
      </c>
      <c r="B16" s="6" t="s">
        <v>18</v>
      </c>
      <c r="C16" s="6">
        <f>SUM(C17:C21)</f>
        <v>346893</v>
      </c>
      <c r="D16" s="232">
        <f>SUM(D17:D21)</f>
        <v>333400</v>
      </c>
      <c r="E16" s="6">
        <f>SUM(E17:E21)</f>
        <v>451156</v>
      </c>
      <c r="F16" s="179">
        <f>SUM(F17:F21)</f>
        <v>451156</v>
      </c>
      <c r="G16" s="3"/>
      <c r="I16" s="301"/>
      <c r="J16" s="296"/>
      <c r="K16" s="296"/>
      <c r="L16" s="296"/>
      <c r="M16" s="296"/>
      <c r="N16" s="296"/>
    </row>
    <row r="17" spans="1:14" x14ac:dyDescent="0.25">
      <c r="A17" s="143" t="s">
        <v>30</v>
      </c>
      <c r="B17" s="6" t="s">
        <v>19</v>
      </c>
      <c r="C17" s="6">
        <v>58036</v>
      </c>
      <c r="D17" s="232">
        <v>101500</v>
      </c>
      <c r="E17" s="6">
        <v>100468</v>
      </c>
      <c r="F17" s="179">
        <v>100468</v>
      </c>
      <c r="G17" s="3"/>
      <c r="I17" s="301"/>
      <c r="J17" s="296"/>
      <c r="K17" s="296"/>
      <c r="L17" s="296"/>
      <c r="M17" s="296"/>
      <c r="N17" s="296"/>
    </row>
    <row r="18" spans="1:14" x14ac:dyDescent="0.25">
      <c r="A18" s="143" t="s">
        <v>31</v>
      </c>
      <c r="B18" s="6" t="s">
        <v>20</v>
      </c>
      <c r="C18" s="6"/>
      <c r="D18" s="232"/>
      <c r="E18" s="6"/>
      <c r="F18" s="179"/>
      <c r="G18" s="3"/>
      <c r="I18" s="301"/>
      <c r="J18" s="296"/>
      <c r="K18" s="296"/>
      <c r="L18" s="296"/>
      <c r="M18" s="296"/>
      <c r="N18" s="296"/>
    </row>
    <row r="19" spans="1:14" x14ac:dyDescent="0.25">
      <c r="A19" s="143" t="s">
        <v>32</v>
      </c>
      <c r="B19" s="6" t="s">
        <v>21</v>
      </c>
      <c r="C19" s="6">
        <v>6205</v>
      </c>
      <c r="D19" s="232">
        <v>8400</v>
      </c>
      <c r="E19" s="6">
        <v>7923</v>
      </c>
      <c r="F19" s="179">
        <v>7923</v>
      </c>
      <c r="G19" s="3"/>
      <c r="I19" s="301"/>
      <c r="J19" s="296"/>
      <c r="K19" s="296"/>
      <c r="L19" s="296"/>
      <c r="M19" s="296"/>
      <c r="N19" s="296"/>
    </row>
    <row r="20" spans="1:14" x14ac:dyDescent="0.25">
      <c r="A20" s="143" t="s">
        <v>33</v>
      </c>
      <c r="B20" s="6" t="s">
        <v>225</v>
      </c>
      <c r="C20" s="6">
        <v>268</v>
      </c>
      <c r="D20" s="232"/>
      <c r="E20" s="6">
        <v>1919</v>
      </c>
      <c r="F20" s="179">
        <v>1919</v>
      </c>
      <c r="G20" s="3"/>
      <c r="I20" s="301"/>
      <c r="J20" s="296"/>
      <c r="K20" s="296"/>
      <c r="L20" s="296"/>
      <c r="M20" s="296"/>
      <c r="N20" s="296"/>
    </row>
    <row r="21" spans="1:14" x14ac:dyDescent="0.25">
      <c r="A21" s="143" t="s">
        <v>34</v>
      </c>
      <c r="B21" s="6" t="s">
        <v>22</v>
      </c>
      <c r="C21" s="6">
        <v>282384</v>
      </c>
      <c r="D21" s="232">
        <v>223500</v>
      </c>
      <c r="E21" s="6">
        <v>340846</v>
      </c>
      <c r="F21" s="179">
        <v>340846</v>
      </c>
      <c r="G21" s="3"/>
      <c r="I21" s="301"/>
      <c r="J21" s="296"/>
      <c r="K21" s="296"/>
      <c r="L21" s="296"/>
      <c r="M21" s="296"/>
      <c r="N21" s="296"/>
    </row>
    <row r="22" spans="1:14" x14ac:dyDescent="0.25">
      <c r="A22" s="143" t="s">
        <v>35</v>
      </c>
      <c r="B22" s="6" t="s">
        <v>23</v>
      </c>
      <c r="C22" s="6"/>
      <c r="D22" s="232"/>
      <c r="E22" s="6"/>
      <c r="F22" s="179"/>
      <c r="G22" s="3"/>
      <c r="I22" s="301"/>
      <c r="J22" s="296"/>
      <c r="K22" s="296"/>
      <c r="L22" s="296"/>
      <c r="M22" s="296"/>
      <c r="N22" s="296"/>
    </row>
    <row r="23" spans="1:14" x14ac:dyDescent="0.25">
      <c r="A23" s="143" t="s">
        <v>36</v>
      </c>
      <c r="B23" s="6" t="s">
        <v>24</v>
      </c>
      <c r="C23" s="6">
        <v>210</v>
      </c>
      <c r="D23" s="232"/>
      <c r="E23" s="6">
        <v>31</v>
      </c>
      <c r="F23" s="179">
        <v>30</v>
      </c>
      <c r="G23" s="3"/>
      <c r="I23" s="301"/>
      <c r="J23" s="296"/>
      <c r="K23" s="296"/>
      <c r="L23" s="296"/>
      <c r="M23" s="296"/>
      <c r="N23" s="296"/>
    </row>
    <row r="24" spans="1:14" x14ac:dyDescent="0.25">
      <c r="A24" s="143" t="s">
        <v>37</v>
      </c>
      <c r="B24" s="6" t="s">
        <v>25</v>
      </c>
      <c r="C24" s="6">
        <v>3855</v>
      </c>
      <c r="D24" s="232">
        <v>50000</v>
      </c>
      <c r="E24" s="6">
        <v>50000</v>
      </c>
      <c r="F24" s="179">
        <v>50450</v>
      </c>
      <c r="G24" s="3"/>
      <c r="I24" s="301"/>
      <c r="J24" s="296"/>
      <c r="K24" s="296"/>
      <c r="L24" s="296"/>
      <c r="M24" s="296"/>
      <c r="N24" s="296"/>
    </row>
    <row r="25" spans="1:14" s="9" customFormat="1" x14ac:dyDescent="0.25">
      <c r="A25" s="142" t="s">
        <v>38</v>
      </c>
      <c r="B25" s="7" t="s">
        <v>26</v>
      </c>
      <c r="C25" s="7">
        <f>SUM(C26+C30+C31)</f>
        <v>170501</v>
      </c>
      <c r="D25" s="231">
        <f>SUM(D26+D31+D29+D30)</f>
        <v>345026</v>
      </c>
      <c r="E25" s="7">
        <f>SUM(E26+E30+E31+E29)</f>
        <v>330311</v>
      </c>
      <c r="F25" s="178">
        <f>SUM(F26+F30+F31+F29)</f>
        <v>320622</v>
      </c>
      <c r="G25" s="8"/>
      <c r="I25" s="299"/>
      <c r="J25" s="300"/>
      <c r="K25" s="300"/>
      <c r="L25" s="300"/>
      <c r="M25" s="300"/>
      <c r="N25" s="300"/>
    </row>
    <row r="26" spans="1:14" x14ac:dyDescent="0.25">
      <c r="A26" s="143" t="s">
        <v>39</v>
      </c>
      <c r="B26" s="6" t="s">
        <v>66</v>
      </c>
      <c r="C26" s="6">
        <v>165811</v>
      </c>
      <c r="D26" s="232">
        <f>SUM(D27+D28)</f>
        <v>47606</v>
      </c>
      <c r="E26" s="6">
        <f>SUM(E27+E28)</f>
        <v>29780</v>
      </c>
      <c r="F26" s="6">
        <f>SUM(F27+F28)</f>
        <v>20091</v>
      </c>
      <c r="G26" s="3"/>
      <c r="I26" s="301"/>
      <c r="J26" s="296"/>
      <c r="K26" s="296"/>
      <c r="L26" s="296"/>
      <c r="M26" s="296"/>
      <c r="N26" s="296"/>
    </row>
    <row r="27" spans="1:14" x14ac:dyDescent="0.25">
      <c r="A27" s="143" t="s">
        <v>40</v>
      </c>
      <c r="B27" s="6" t="s">
        <v>67</v>
      </c>
      <c r="C27" s="6">
        <v>25768</v>
      </c>
      <c r="D27" s="232">
        <v>56163</v>
      </c>
      <c r="E27" s="6">
        <v>56163</v>
      </c>
      <c r="F27" s="179">
        <v>46474</v>
      </c>
      <c r="G27" s="3"/>
      <c r="I27" s="301"/>
      <c r="J27" s="296"/>
      <c r="K27" s="296"/>
      <c r="L27" s="296"/>
      <c r="M27" s="296"/>
      <c r="N27" s="296"/>
    </row>
    <row r="28" spans="1:14" x14ac:dyDescent="0.25">
      <c r="A28" s="143" t="s">
        <v>41</v>
      </c>
      <c r="B28" s="6" t="s">
        <v>68</v>
      </c>
      <c r="C28" s="6">
        <v>-18439</v>
      </c>
      <c r="D28" s="232">
        <v>-8557</v>
      </c>
      <c r="E28" s="6">
        <v>-26383</v>
      </c>
      <c r="F28" s="179">
        <v>-26383</v>
      </c>
      <c r="G28" s="3"/>
      <c r="I28" s="301"/>
      <c r="J28" s="296"/>
      <c r="K28" s="296"/>
      <c r="L28" s="296"/>
      <c r="M28" s="296"/>
      <c r="N28" s="296"/>
    </row>
    <row r="29" spans="1:14" x14ac:dyDescent="0.25">
      <c r="A29" s="143" t="s">
        <v>42</v>
      </c>
      <c r="B29" s="6" t="s">
        <v>69</v>
      </c>
      <c r="C29" s="6">
        <v>158482</v>
      </c>
      <c r="D29" s="232">
        <v>281420</v>
      </c>
      <c r="E29" s="6">
        <v>281421</v>
      </c>
      <c r="F29" s="179">
        <v>281421</v>
      </c>
      <c r="G29" s="3"/>
      <c r="I29" s="301"/>
      <c r="J29" s="296"/>
      <c r="K29" s="296"/>
      <c r="L29" s="296"/>
      <c r="M29" s="296"/>
      <c r="N29" s="296"/>
    </row>
    <row r="30" spans="1:14" x14ac:dyDescent="0.25">
      <c r="A30" s="143" t="s">
        <v>43</v>
      </c>
      <c r="B30" s="6" t="s">
        <v>70</v>
      </c>
      <c r="C30" s="6"/>
      <c r="D30" s="232"/>
      <c r="E30" s="6"/>
      <c r="F30" s="179"/>
      <c r="G30" s="3"/>
      <c r="I30" s="301"/>
      <c r="J30" s="296"/>
      <c r="K30" s="296"/>
      <c r="L30" s="296"/>
      <c r="M30" s="296"/>
      <c r="N30" s="296"/>
    </row>
    <row r="31" spans="1:14" x14ac:dyDescent="0.25">
      <c r="A31" s="143" t="s">
        <v>44</v>
      </c>
      <c r="B31" s="6" t="s">
        <v>72</v>
      </c>
      <c r="C31" s="6">
        <v>4690</v>
      </c>
      <c r="D31" s="232">
        <v>16000</v>
      </c>
      <c r="E31" s="6">
        <v>19110</v>
      </c>
      <c r="F31" s="179">
        <v>19110</v>
      </c>
      <c r="G31" s="3"/>
      <c r="I31" s="301"/>
      <c r="J31" s="296"/>
      <c r="K31" s="296"/>
      <c r="L31" s="296"/>
      <c r="M31" s="296"/>
      <c r="N31" s="296"/>
    </row>
    <row r="32" spans="1:14" x14ac:dyDescent="0.25">
      <c r="A32" s="143" t="s">
        <v>45</v>
      </c>
      <c r="B32" s="7" t="s">
        <v>71</v>
      </c>
      <c r="C32" s="7">
        <f>SUM(C33:C37)</f>
        <v>27037</v>
      </c>
      <c r="D32" s="231">
        <f>SUM(D33:D37)</f>
        <v>30419</v>
      </c>
      <c r="E32" s="7">
        <f>SUM(E33:E37)</f>
        <v>18428</v>
      </c>
      <c r="F32" s="178">
        <f>SUM(F33:F37)</f>
        <v>20877</v>
      </c>
      <c r="G32" s="3"/>
      <c r="I32" s="301"/>
      <c r="J32" s="300"/>
      <c r="K32" s="300"/>
      <c r="L32" s="300"/>
      <c r="M32" s="300"/>
      <c r="N32" s="300"/>
    </row>
    <row r="33" spans="1:14" x14ac:dyDescent="0.25">
      <c r="A33" s="143" t="s">
        <v>46</v>
      </c>
      <c r="B33" s="6" t="s">
        <v>73</v>
      </c>
      <c r="C33" s="6">
        <v>1988</v>
      </c>
      <c r="D33" s="232">
        <v>3492</v>
      </c>
      <c r="E33" s="6">
        <v>5659</v>
      </c>
      <c r="F33" s="179">
        <v>5659</v>
      </c>
      <c r="G33" s="3"/>
      <c r="I33" s="301"/>
      <c r="J33" s="296"/>
      <c r="K33" s="296"/>
      <c r="L33" s="296"/>
      <c r="M33" s="296"/>
      <c r="N33" s="296"/>
    </row>
    <row r="34" spans="1:14" x14ac:dyDescent="0.25">
      <c r="A34" s="143" t="s">
        <v>47</v>
      </c>
      <c r="B34" s="6" t="s">
        <v>74</v>
      </c>
      <c r="C34" s="6">
        <v>2458</v>
      </c>
      <c r="D34" s="232">
        <v>6057</v>
      </c>
      <c r="E34" s="6">
        <v>6350</v>
      </c>
      <c r="F34" s="179">
        <v>6736</v>
      </c>
      <c r="G34" s="3"/>
      <c r="I34" s="301"/>
      <c r="J34" s="296"/>
      <c r="K34" s="296"/>
      <c r="L34" s="296"/>
      <c r="M34" s="296"/>
      <c r="N34" s="296"/>
    </row>
    <row r="35" spans="1:14" x14ac:dyDescent="0.25">
      <c r="A35" s="143" t="s">
        <v>48</v>
      </c>
      <c r="B35" s="6" t="s">
        <v>75</v>
      </c>
      <c r="C35" s="6">
        <v>14055</v>
      </c>
      <c r="D35" s="232">
        <v>20870</v>
      </c>
      <c r="E35" s="6">
        <v>6341</v>
      </c>
      <c r="F35" s="179">
        <v>8404</v>
      </c>
      <c r="G35" s="3"/>
      <c r="I35" s="301"/>
      <c r="J35" s="296"/>
      <c r="K35" s="296"/>
      <c r="L35" s="296"/>
      <c r="M35" s="296"/>
      <c r="N35" s="296"/>
    </row>
    <row r="36" spans="1:14" x14ac:dyDescent="0.25">
      <c r="A36" s="143" t="s">
        <v>49</v>
      </c>
      <c r="B36" s="6" t="s">
        <v>76</v>
      </c>
      <c r="C36" s="6"/>
      <c r="D36" s="232"/>
      <c r="E36" s="6"/>
      <c r="F36" s="179"/>
      <c r="G36" s="3"/>
      <c r="I36" s="301"/>
      <c r="J36" s="296"/>
      <c r="K36" s="296"/>
      <c r="L36" s="296"/>
      <c r="M36" s="296"/>
      <c r="N36" s="296"/>
    </row>
    <row r="37" spans="1:14" x14ac:dyDescent="0.25">
      <c r="A37" s="143" t="s">
        <v>50</v>
      </c>
      <c r="B37" s="6" t="s">
        <v>296</v>
      </c>
      <c r="C37" s="6">
        <v>8536</v>
      </c>
      <c r="D37" s="232"/>
      <c r="E37" s="6">
        <v>78</v>
      </c>
      <c r="F37" s="179">
        <v>78</v>
      </c>
      <c r="G37" s="3"/>
      <c r="I37" s="301"/>
      <c r="J37" s="296"/>
      <c r="K37" s="296"/>
      <c r="L37" s="296"/>
      <c r="M37" s="296"/>
      <c r="N37" s="296"/>
    </row>
    <row r="38" spans="1:14" x14ac:dyDescent="0.25">
      <c r="A38" s="143" t="s">
        <v>51</v>
      </c>
      <c r="B38" s="7" t="s">
        <v>77</v>
      </c>
      <c r="C38" s="7">
        <f>SUM(C39:C46)</f>
        <v>198000</v>
      </c>
      <c r="D38" s="231">
        <f>SUM(D39:D46)</f>
        <v>136749</v>
      </c>
      <c r="E38" s="7">
        <f>SUM(E39:E46)</f>
        <v>172452</v>
      </c>
      <c r="F38" s="178">
        <f>SUM(F39:F46)</f>
        <v>172452</v>
      </c>
      <c r="G38" s="3"/>
      <c r="I38" s="301"/>
      <c r="J38" s="300"/>
      <c r="K38" s="300"/>
      <c r="L38" s="300"/>
      <c r="M38" s="300"/>
      <c r="N38" s="300"/>
    </row>
    <row r="39" spans="1:14" x14ac:dyDescent="0.25">
      <c r="A39" s="143" t="s">
        <v>52</v>
      </c>
      <c r="B39" s="6" t="s">
        <v>78</v>
      </c>
      <c r="C39" s="6">
        <v>75296</v>
      </c>
      <c r="D39" s="232">
        <v>129825</v>
      </c>
      <c r="E39" s="6">
        <v>145324</v>
      </c>
      <c r="F39" s="179">
        <v>145324</v>
      </c>
      <c r="G39" s="3"/>
      <c r="I39" s="301"/>
      <c r="J39" s="296"/>
      <c r="K39" s="296"/>
      <c r="L39" s="296"/>
      <c r="M39" s="296"/>
      <c r="N39" s="296"/>
    </row>
    <row r="40" spans="1:14" x14ac:dyDescent="0.25">
      <c r="A40" s="143" t="s">
        <v>53</v>
      </c>
      <c r="B40" s="6" t="s">
        <v>79</v>
      </c>
      <c r="C40" s="6">
        <v>45934</v>
      </c>
      <c r="D40" s="232">
        <v>6210</v>
      </c>
      <c r="E40" s="6">
        <v>26414</v>
      </c>
      <c r="F40" s="179">
        <v>26414</v>
      </c>
      <c r="G40" s="3"/>
      <c r="I40" s="301"/>
      <c r="J40" s="296"/>
      <c r="K40" s="296"/>
      <c r="L40" s="296"/>
      <c r="M40" s="296"/>
      <c r="N40" s="296"/>
    </row>
    <row r="41" spans="1:14" x14ac:dyDescent="0.25">
      <c r="A41" s="143" t="s">
        <v>54</v>
      </c>
      <c r="B41" s="6" t="s">
        <v>80</v>
      </c>
      <c r="C41" s="6">
        <v>21864</v>
      </c>
      <c r="D41" s="232"/>
      <c r="E41" s="6"/>
      <c r="F41" s="179"/>
      <c r="G41" s="3"/>
      <c r="I41" s="301"/>
      <c r="J41" s="296"/>
      <c r="K41" s="296"/>
      <c r="L41" s="296"/>
      <c r="M41" s="296"/>
      <c r="N41" s="296"/>
    </row>
    <row r="42" spans="1:14" x14ac:dyDescent="0.25">
      <c r="A42" s="143" t="s">
        <v>55</v>
      </c>
      <c r="B42" s="6" t="s">
        <v>81</v>
      </c>
      <c r="C42" s="6"/>
      <c r="D42" s="232"/>
      <c r="E42" s="6"/>
      <c r="F42" s="179"/>
      <c r="G42" s="3"/>
      <c r="I42" s="301"/>
      <c r="J42" s="296"/>
      <c r="K42" s="296"/>
      <c r="L42" s="296"/>
      <c r="M42" s="296"/>
      <c r="N42" s="296"/>
    </row>
    <row r="43" spans="1:14" x14ac:dyDescent="0.25">
      <c r="A43" s="143" t="s">
        <v>56</v>
      </c>
      <c r="B43" s="6" t="s">
        <v>85</v>
      </c>
      <c r="C43" s="6"/>
      <c r="D43" s="232"/>
      <c r="E43" s="6"/>
      <c r="F43" s="179"/>
      <c r="G43" s="3"/>
      <c r="I43" s="301"/>
      <c r="J43" s="296"/>
      <c r="K43" s="296"/>
      <c r="L43" s="296"/>
      <c r="M43" s="296"/>
      <c r="N43" s="296"/>
    </row>
    <row r="44" spans="1:14" x14ac:dyDescent="0.25">
      <c r="A44" s="143" t="s">
        <v>57</v>
      </c>
      <c r="B44" s="6" t="s">
        <v>82</v>
      </c>
      <c r="C44" s="6">
        <v>46906</v>
      </c>
      <c r="D44" s="232">
        <v>714</v>
      </c>
      <c r="E44" s="6">
        <v>714</v>
      </c>
      <c r="F44" s="179">
        <v>714</v>
      </c>
      <c r="G44" s="3"/>
      <c r="I44" s="301"/>
      <c r="J44" s="296"/>
      <c r="K44" s="296"/>
      <c r="L44" s="296"/>
      <c r="M44" s="296"/>
      <c r="N44" s="296"/>
    </row>
    <row r="45" spans="1:14" x14ac:dyDescent="0.25">
      <c r="A45" s="143" t="s">
        <v>58</v>
      </c>
      <c r="B45" s="6" t="s">
        <v>83</v>
      </c>
      <c r="C45" s="6">
        <v>8000</v>
      </c>
      <c r="D45" s="232"/>
      <c r="E45" s="6"/>
      <c r="F45" s="179"/>
      <c r="G45" s="3"/>
      <c r="I45" s="301"/>
      <c r="J45" s="296"/>
      <c r="K45" s="296"/>
      <c r="L45" s="296"/>
      <c r="M45" s="296"/>
      <c r="N45" s="296"/>
    </row>
    <row r="46" spans="1:14" x14ac:dyDescent="0.25">
      <c r="A46" s="143" t="s">
        <v>59</v>
      </c>
      <c r="B46" s="6" t="s">
        <v>84</v>
      </c>
      <c r="C46" s="6"/>
      <c r="D46" s="232"/>
      <c r="E46" s="6"/>
      <c r="F46" s="179"/>
      <c r="G46" s="3"/>
      <c r="I46" s="301"/>
      <c r="J46" s="296"/>
      <c r="K46" s="296"/>
      <c r="L46" s="296"/>
      <c r="M46" s="296"/>
      <c r="N46" s="296"/>
    </row>
    <row r="47" spans="1:14" x14ac:dyDescent="0.25">
      <c r="A47" s="143" t="s">
        <v>60</v>
      </c>
      <c r="B47" s="12" t="s">
        <v>86</v>
      </c>
      <c r="C47" s="12">
        <f>SUM(C10+C25+C32+C38)</f>
        <v>787959</v>
      </c>
      <c r="D47" s="233">
        <f>SUM(D10+D25+D32+D38)</f>
        <v>927534</v>
      </c>
      <c r="E47" s="12">
        <f>SUM(E10+E25+E32+E38)</f>
        <v>1101612</v>
      </c>
      <c r="F47" s="288">
        <f>SUM(F10+F25+F32+F38)</f>
        <v>1093603</v>
      </c>
      <c r="G47" s="3"/>
      <c r="I47" s="301"/>
      <c r="J47" s="302"/>
      <c r="K47" s="302"/>
      <c r="L47" s="302"/>
      <c r="M47" s="302"/>
      <c r="N47" s="302"/>
    </row>
    <row r="48" spans="1:14" x14ac:dyDescent="0.25">
      <c r="A48" s="143" t="s">
        <v>61</v>
      </c>
      <c r="B48" s="6" t="s">
        <v>87</v>
      </c>
      <c r="C48" s="6">
        <v>48035</v>
      </c>
      <c r="D48" s="232">
        <v>98000</v>
      </c>
      <c r="E48" s="6">
        <v>179009</v>
      </c>
      <c r="F48" s="179">
        <v>179009</v>
      </c>
      <c r="G48" s="3"/>
      <c r="I48" s="301"/>
      <c r="J48" s="296"/>
      <c r="K48" s="296"/>
      <c r="L48" s="296"/>
      <c r="M48" s="296"/>
      <c r="N48" s="296"/>
    </row>
    <row r="49" spans="1:14" x14ac:dyDescent="0.25">
      <c r="A49" s="143" t="s">
        <v>62</v>
      </c>
      <c r="B49" s="6" t="s">
        <v>174</v>
      </c>
      <c r="C49" s="6">
        <v>545947</v>
      </c>
      <c r="D49" s="232"/>
      <c r="E49" s="6"/>
      <c r="F49" s="179"/>
      <c r="G49" s="3"/>
      <c r="I49" s="301"/>
      <c r="J49" s="296"/>
      <c r="K49" s="296"/>
      <c r="L49" s="296"/>
      <c r="M49" s="296"/>
      <c r="N49" s="296"/>
    </row>
    <row r="50" spans="1:14" ht="13.8" thickBot="1" x14ac:dyDescent="0.3">
      <c r="A50" s="144" t="s">
        <v>63</v>
      </c>
      <c r="B50" s="4" t="s">
        <v>348</v>
      </c>
      <c r="C50" s="4">
        <v>28932</v>
      </c>
      <c r="D50" s="234">
        <v>44443</v>
      </c>
      <c r="E50" s="4"/>
      <c r="F50" s="180"/>
      <c r="G50" s="3"/>
      <c r="I50" s="301"/>
      <c r="J50" s="296"/>
      <c r="K50" s="296"/>
      <c r="L50" s="296"/>
      <c r="M50" s="296"/>
      <c r="N50" s="296"/>
    </row>
    <row r="51" spans="1:14" ht="13.8" thickBot="1" x14ac:dyDescent="0.3">
      <c r="A51" s="133" t="s">
        <v>64</v>
      </c>
      <c r="B51" s="134" t="s">
        <v>88</v>
      </c>
      <c r="C51" s="134">
        <f>SUM(C47+C48+C49+C50)</f>
        <v>1410873</v>
      </c>
      <c r="D51" s="235">
        <f>SUM(D47+D48+D49+D50)</f>
        <v>1069977</v>
      </c>
      <c r="E51" s="134">
        <f>SUM(E47+E48+E49+E50)</f>
        <v>1280621</v>
      </c>
      <c r="F51" s="182">
        <f>SUM(F47+F48+F49+F50)</f>
        <v>1272612</v>
      </c>
      <c r="G51" s="3"/>
      <c r="I51" s="299"/>
      <c r="J51" s="300"/>
      <c r="K51" s="300"/>
      <c r="L51" s="300"/>
      <c r="M51" s="300"/>
      <c r="N51" s="300"/>
    </row>
    <row r="52" spans="1:14" x14ac:dyDescent="0.25">
      <c r="A52" s="2"/>
      <c r="B52" s="2"/>
      <c r="C52" s="2"/>
      <c r="D52" s="2"/>
      <c r="E52" s="2"/>
      <c r="F52" s="2"/>
      <c r="G52" s="3"/>
      <c r="I52" s="296"/>
      <c r="J52" s="296"/>
      <c r="K52" s="296"/>
      <c r="L52" s="296"/>
      <c r="M52" s="296"/>
      <c r="N52" s="296"/>
    </row>
    <row r="53" spans="1:14" x14ac:dyDescent="0.25">
      <c r="A53" s="2"/>
      <c r="B53" s="2"/>
      <c r="C53" s="2"/>
      <c r="D53" s="2"/>
      <c r="E53" s="2"/>
      <c r="F53" s="2"/>
      <c r="G53" s="3"/>
      <c r="I53" s="296"/>
      <c r="J53" s="296"/>
      <c r="K53" s="296"/>
      <c r="L53" s="296"/>
      <c r="M53" s="296"/>
      <c r="N53" s="296"/>
    </row>
    <row r="54" spans="1:14" x14ac:dyDescent="0.25">
      <c r="G54" s="3"/>
      <c r="I54" s="146"/>
      <c r="J54" s="146"/>
      <c r="K54" s="146"/>
      <c r="L54" s="146"/>
      <c r="M54" s="146"/>
      <c r="N54" s="146"/>
    </row>
    <row r="55" spans="1:14" x14ac:dyDescent="0.25">
      <c r="B55" s="361" t="s">
        <v>407</v>
      </c>
      <c r="G55" s="3"/>
      <c r="I55" s="146"/>
      <c r="J55" s="146"/>
      <c r="K55" s="146"/>
      <c r="L55" s="146"/>
      <c r="M55" s="146"/>
      <c r="N55" s="146"/>
    </row>
    <row r="56" spans="1:14" ht="13.8" thickBot="1" x14ac:dyDescent="0.3">
      <c r="G56" s="3"/>
      <c r="I56" s="146"/>
      <c r="J56" s="146"/>
      <c r="K56" s="146"/>
      <c r="L56" s="146"/>
      <c r="M56" s="146"/>
      <c r="N56" s="146"/>
    </row>
    <row r="57" spans="1:14" x14ac:dyDescent="0.25">
      <c r="A57" s="135"/>
      <c r="B57" s="145" t="s">
        <v>89</v>
      </c>
      <c r="C57" s="138"/>
      <c r="D57" s="138"/>
      <c r="E57" s="250"/>
      <c r="F57" s="139"/>
      <c r="G57" s="3"/>
      <c r="I57" s="296"/>
      <c r="J57" s="300"/>
      <c r="K57" s="296"/>
      <c r="L57" s="296"/>
      <c r="M57" s="296"/>
      <c r="N57" s="296"/>
    </row>
    <row r="58" spans="1:14" x14ac:dyDescent="0.25">
      <c r="A58" s="140" t="s">
        <v>1</v>
      </c>
      <c r="B58" s="10" t="s">
        <v>90</v>
      </c>
      <c r="C58" s="10" t="s">
        <v>4</v>
      </c>
      <c r="D58" s="285" t="s">
        <v>297</v>
      </c>
      <c r="E58" s="10" t="s">
        <v>297</v>
      </c>
      <c r="F58" s="236" t="s">
        <v>297</v>
      </c>
      <c r="G58" s="3"/>
      <c r="I58" s="296"/>
      <c r="J58" s="297"/>
      <c r="K58" s="297"/>
      <c r="L58" s="297"/>
      <c r="M58" s="297"/>
      <c r="N58" s="297"/>
    </row>
    <row r="59" spans="1:14" x14ac:dyDescent="0.25">
      <c r="A59" s="141" t="s">
        <v>2</v>
      </c>
      <c r="B59" s="5"/>
      <c r="C59" s="11" t="s">
        <v>6</v>
      </c>
      <c r="D59" s="230" t="s">
        <v>7</v>
      </c>
      <c r="E59" s="11" t="s">
        <v>342</v>
      </c>
      <c r="F59" s="323" t="s">
        <v>345</v>
      </c>
      <c r="G59" s="3"/>
      <c r="I59" s="296"/>
      <c r="J59" s="298"/>
      <c r="K59" s="297"/>
      <c r="L59" s="297"/>
      <c r="M59" s="297"/>
      <c r="N59" s="297"/>
    </row>
    <row r="60" spans="1:14" x14ac:dyDescent="0.25">
      <c r="A60" s="142" t="s">
        <v>8</v>
      </c>
      <c r="B60" s="7" t="s">
        <v>92</v>
      </c>
      <c r="C60" s="7">
        <f>SUM(C61:C68)</f>
        <v>1151403</v>
      </c>
      <c r="D60" s="286">
        <v>770811</v>
      </c>
      <c r="E60" s="7">
        <f>SUM(E61:E68)</f>
        <v>831471</v>
      </c>
      <c r="F60" s="324">
        <f>SUM(F61:F68)</f>
        <v>770133</v>
      </c>
      <c r="G60" s="3"/>
      <c r="I60" s="299"/>
      <c r="J60" s="300"/>
      <c r="K60" s="300"/>
      <c r="L60" s="300"/>
      <c r="M60" s="300"/>
      <c r="N60" s="300"/>
    </row>
    <row r="61" spans="1:14" x14ac:dyDescent="0.25">
      <c r="A61" s="143" t="s">
        <v>10</v>
      </c>
      <c r="B61" s="6" t="s">
        <v>93</v>
      </c>
      <c r="C61" s="6">
        <v>272030</v>
      </c>
      <c r="D61" s="287">
        <v>428290</v>
      </c>
      <c r="E61" s="6">
        <f>SUM([1]Munka7!E25,[1]Munka7!E409,[1]Munka7!E575,[1]Munka7!E629,[1]Munka7!E685,[1]Munka7!E740,[1]Munka7!E795,[1]Munka7!E852,[1]Munka7!E134)</f>
        <v>438953</v>
      </c>
      <c r="F61" s="325">
        <f>SUM([1]Munka7!F25,[1]Munka7!F409,[1]Munka7!F575,[1]Munka7!F629,[1]Munka7!F685,[1]Munka7!F740,[1]Munka7!F795,[1]Munka7!F852,[1]Munka7!F134)</f>
        <v>432470</v>
      </c>
      <c r="G61" s="3"/>
      <c r="I61" s="301"/>
      <c r="J61" s="296"/>
      <c r="K61" s="296"/>
      <c r="L61" s="296"/>
      <c r="M61" s="296"/>
      <c r="N61" s="296"/>
    </row>
    <row r="62" spans="1:14" x14ac:dyDescent="0.25">
      <c r="A62" s="143" t="s">
        <v>12</v>
      </c>
      <c r="B62" s="6" t="s">
        <v>94</v>
      </c>
      <c r="C62" s="6">
        <v>100307</v>
      </c>
      <c r="D62" s="287">
        <v>133745</v>
      </c>
      <c r="E62" s="6">
        <f>SUM([1]Munka7!E26,[1]Munka7!E80,[1]Munka7!E410,[1]Munka7!E576,[1]Munka7!E630,[1]Munka7!E686,[1]Munka7!E741,[1]Munka7!E796,[1]Munka7!E853,[1]Munka7!E135)</f>
        <v>136368</v>
      </c>
      <c r="F62" s="325">
        <f>SUM([1]Munka7!F26,[1]Munka7!F80,[1]Munka7!F410,[1]Munka7!F576,[1]Munka7!F630,[1]Munka7!F686,[1]Munka7!F741,[1]Munka7!F796,[1]Munka7!F853,[1]Munka7!F135)</f>
        <v>135172</v>
      </c>
      <c r="G62" s="3"/>
      <c r="I62" s="301"/>
      <c r="J62" s="296"/>
      <c r="K62" s="296"/>
      <c r="L62" s="296"/>
      <c r="M62" s="296"/>
      <c r="N62" s="296"/>
    </row>
    <row r="63" spans="1:14" x14ac:dyDescent="0.25">
      <c r="A63" s="143" t="s">
        <v>14</v>
      </c>
      <c r="B63" s="6" t="s">
        <v>95</v>
      </c>
      <c r="C63" s="6">
        <v>153586</v>
      </c>
      <c r="D63" s="287">
        <v>189958</v>
      </c>
      <c r="E63" s="6">
        <f>SUM([1]Munka7!E27,[1]Munka7!E136,[1]Munka7!E191,[1]Munka7!E246,[1]Munka7!E301,[1]Munka7!E356,[1]Munka7!E411,[1]Munka7!E466,[1]Munka7!E521,[1]Munka7!E577,[1]Munka7!E631,[1]Munka7!E687,[1]Munka7!E742,[1]Munka7!E797,[1]Munka7!E854)</f>
        <v>219237</v>
      </c>
      <c r="F63" s="325">
        <v>179641</v>
      </c>
      <c r="G63" s="3"/>
      <c r="I63" s="301"/>
      <c r="J63" s="296"/>
      <c r="K63" s="296"/>
      <c r="L63" s="296"/>
      <c r="M63" s="296"/>
      <c r="N63" s="296"/>
    </row>
    <row r="64" spans="1:14" x14ac:dyDescent="0.25">
      <c r="A64" s="143" t="s">
        <v>27</v>
      </c>
      <c r="B64" s="6" t="s">
        <v>96</v>
      </c>
      <c r="C64" s="6">
        <v>9768</v>
      </c>
      <c r="D64" s="287"/>
      <c r="E64" s="6">
        <v>15804</v>
      </c>
      <c r="F64" s="325">
        <v>8305</v>
      </c>
      <c r="G64" s="3"/>
      <c r="I64" s="301"/>
      <c r="J64" s="296"/>
      <c r="K64" s="296"/>
      <c r="L64" s="296"/>
      <c r="M64" s="296"/>
      <c r="N64" s="296"/>
    </row>
    <row r="65" spans="1:14" x14ac:dyDescent="0.25">
      <c r="A65" s="143" t="s">
        <v>28</v>
      </c>
      <c r="B65" s="6" t="s">
        <v>97</v>
      </c>
      <c r="C65" s="6"/>
      <c r="D65" s="287">
        <f>SUM([1]Munka7!D908)</f>
        <v>18818</v>
      </c>
      <c r="E65" s="6">
        <f>SUM([1]Munka7!E908)</f>
        <v>21109</v>
      </c>
      <c r="F65" s="325">
        <f>SUM([1]Munka7!F910)</f>
        <v>14545</v>
      </c>
      <c r="G65" s="3"/>
      <c r="I65" s="301"/>
      <c r="J65" s="296"/>
      <c r="K65" s="296"/>
      <c r="L65" s="296"/>
      <c r="M65" s="296"/>
      <c r="N65" s="296"/>
    </row>
    <row r="66" spans="1:14" x14ac:dyDescent="0.25">
      <c r="A66" s="143" t="s">
        <v>29</v>
      </c>
      <c r="B66" s="6" t="s">
        <v>98</v>
      </c>
      <c r="C66" s="6">
        <v>615652</v>
      </c>
      <c r="D66" s="287"/>
      <c r="E66" s="6"/>
      <c r="F66" s="179"/>
      <c r="G66" s="3"/>
      <c r="I66" s="301"/>
      <c r="J66" s="296"/>
      <c r="K66" s="296"/>
      <c r="L66" s="296"/>
      <c r="M66" s="296"/>
      <c r="N66" s="296"/>
    </row>
    <row r="67" spans="1:14" x14ac:dyDescent="0.25">
      <c r="A67" s="143" t="s">
        <v>30</v>
      </c>
      <c r="B67" s="6" t="s">
        <v>99</v>
      </c>
      <c r="C67" s="6">
        <v>60</v>
      </c>
      <c r="D67" s="232"/>
      <c r="E67" s="6"/>
      <c r="F67" s="179"/>
      <c r="G67" s="3"/>
      <c r="I67" s="301"/>
      <c r="J67" s="296"/>
      <c r="K67" s="296"/>
      <c r="L67" s="296"/>
      <c r="M67" s="296"/>
      <c r="N67" s="296"/>
    </row>
    <row r="68" spans="1:14" x14ac:dyDescent="0.25">
      <c r="A68" s="143" t="s">
        <v>31</v>
      </c>
      <c r="B68" s="6" t="s">
        <v>100</v>
      </c>
      <c r="C68" s="6"/>
      <c r="D68" s="232"/>
      <c r="E68" s="6"/>
      <c r="F68" s="179"/>
      <c r="G68" s="3"/>
      <c r="I68" s="301"/>
      <c r="J68" s="296"/>
      <c r="K68" s="296"/>
      <c r="L68" s="296"/>
      <c r="M68" s="296"/>
      <c r="N68" s="296"/>
    </row>
    <row r="69" spans="1:14" x14ac:dyDescent="0.25">
      <c r="A69" s="142" t="s">
        <v>32</v>
      </c>
      <c r="B69" s="7" t="s">
        <v>101</v>
      </c>
      <c r="C69" s="7">
        <f>SUM(C70:C74)</f>
        <v>138157</v>
      </c>
      <c r="D69" s="286">
        <f>SUM(D70:D74)</f>
        <v>219318</v>
      </c>
      <c r="E69" s="7">
        <f>SUM(E70:E74)</f>
        <v>162784</v>
      </c>
      <c r="F69" s="178">
        <f>SUM(F70:F74)</f>
        <v>142918</v>
      </c>
      <c r="G69" s="3"/>
      <c r="I69" s="299"/>
      <c r="J69" s="300"/>
      <c r="K69" s="300"/>
      <c r="L69" s="300"/>
      <c r="M69" s="300"/>
      <c r="N69" s="300"/>
    </row>
    <row r="70" spans="1:14" x14ac:dyDescent="0.25">
      <c r="A70" s="143" t="s">
        <v>33</v>
      </c>
      <c r="B70" s="6" t="s">
        <v>102</v>
      </c>
      <c r="C70" s="6">
        <v>87825</v>
      </c>
      <c r="D70" s="287">
        <v>152014</v>
      </c>
      <c r="E70" s="6">
        <v>101972</v>
      </c>
      <c r="F70" s="179">
        <v>66307</v>
      </c>
      <c r="G70" s="3"/>
      <c r="I70" s="301"/>
      <c r="J70" s="296"/>
      <c r="K70" s="296"/>
      <c r="L70" s="296"/>
      <c r="M70" s="296"/>
      <c r="N70" s="296"/>
    </row>
    <row r="71" spans="1:14" x14ac:dyDescent="0.25">
      <c r="A71" s="143" t="s">
        <v>34</v>
      </c>
      <c r="B71" s="6" t="s">
        <v>103</v>
      </c>
      <c r="C71" s="6">
        <v>6191</v>
      </c>
      <c r="D71" s="287"/>
      <c r="E71" s="6"/>
      <c r="F71" s="179"/>
      <c r="G71" s="3"/>
      <c r="I71" s="301"/>
      <c r="J71" s="296"/>
      <c r="K71" s="296"/>
      <c r="L71" s="296"/>
      <c r="M71" s="296"/>
      <c r="N71" s="296"/>
    </row>
    <row r="72" spans="1:14" x14ac:dyDescent="0.25">
      <c r="A72" s="143" t="s">
        <v>104</v>
      </c>
      <c r="B72" s="6" t="s">
        <v>105</v>
      </c>
      <c r="C72" s="6">
        <v>17700</v>
      </c>
      <c r="D72" s="287"/>
      <c r="E72" s="6"/>
      <c r="F72" s="179">
        <v>33337</v>
      </c>
      <c r="G72" s="3"/>
      <c r="I72" s="301"/>
      <c r="J72" s="296"/>
      <c r="K72" s="296"/>
      <c r="L72" s="296"/>
      <c r="M72" s="296"/>
      <c r="N72" s="296"/>
    </row>
    <row r="73" spans="1:14" x14ac:dyDescent="0.25">
      <c r="A73" s="143" t="s">
        <v>36</v>
      </c>
      <c r="B73" s="6" t="s">
        <v>106</v>
      </c>
      <c r="C73" s="6">
        <v>3699</v>
      </c>
      <c r="D73" s="287">
        <v>23437</v>
      </c>
      <c r="E73" s="6">
        <v>28053</v>
      </c>
      <c r="F73" s="179">
        <v>21358</v>
      </c>
      <c r="G73" s="3"/>
      <c r="I73" s="301"/>
      <c r="J73" s="296"/>
      <c r="K73" s="296"/>
      <c r="L73" s="296"/>
      <c r="M73" s="296"/>
      <c r="N73" s="296"/>
    </row>
    <row r="74" spans="1:14" x14ac:dyDescent="0.25">
      <c r="A74" s="143" t="s">
        <v>37</v>
      </c>
      <c r="B74" s="6" t="s">
        <v>107</v>
      </c>
      <c r="C74" s="6">
        <v>22742</v>
      </c>
      <c r="D74" s="287">
        <v>43867</v>
      </c>
      <c r="E74" s="6">
        <v>32759</v>
      </c>
      <c r="F74" s="179">
        <v>21916</v>
      </c>
      <c r="G74" s="3"/>
      <c r="I74" s="301"/>
      <c r="J74" s="296"/>
      <c r="K74" s="296"/>
      <c r="L74" s="296"/>
      <c r="M74" s="296"/>
      <c r="N74" s="296"/>
    </row>
    <row r="75" spans="1:14" x14ac:dyDescent="0.25">
      <c r="A75" s="143" t="s">
        <v>38</v>
      </c>
      <c r="B75" s="7" t="s">
        <v>108</v>
      </c>
      <c r="C75" s="7">
        <f>SUM(C76:C79)</f>
        <v>35116</v>
      </c>
      <c r="D75" s="286">
        <f>SUM(D76:D79)</f>
        <v>30668</v>
      </c>
      <c r="E75" s="7">
        <f>SUM(E76:E79)</f>
        <v>31057</v>
      </c>
      <c r="F75" s="178">
        <f>SUM(F76:F79)</f>
        <v>31491</v>
      </c>
      <c r="G75" s="3"/>
      <c r="I75" s="301"/>
      <c r="J75" s="300"/>
      <c r="K75" s="300"/>
      <c r="L75" s="300"/>
      <c r="M75" s="300"/>
      <c r="N75" s="300"/>
    </row>
    <row r="76" spans="1:14" x14ac:dyDescent="0.25">
      <c r="A76" s="143" t="s">
        <v>39</v>
      </c>
      <c r="B76" s="6" t="s">
        <v>110</v>
      </c>
      <c r="C76" s="6">
        <v>8117</v>
      </c>
      <c r="D76" s="287"/>
      <c r="E76" s="6"/>
      <c r="F76" s="179"/>
      <c r="G76" s="3"/>
      <c r="I76" s="301"/>
      <c r="J76" s="296"/>
      <c r="K76" s="296"/>
      <c r="L76" s="296"/>
      <c r="M76" s="296"/>
      <c r="N76" s="296"/>
    </row>
    <row r="77" spans="1:14" x14ac:dyDescent="0.25">
      <c r="A77" s="143" t="s">
        <v>40</v>
      </c>
      <c r="B77" s="6" t="s">
        <v>109</v>
      </c>
      <c r="C77" s="6">
        <v>1686</v>
      </c>
      <c r="D77" s="287"/>
      <c r="E77" s="6"/>
      <c r="F77" s="179"/>
      <c r="G77" s="3"/>
      <c r="I77" s="301"/>
      <c r="J77" s="296"/>
      <c r="K77" s="296"/>
      <c r="L77" s="296"/>
      <c r="M77" s="296"/>
      <c r="N77" s="296"/>
    </row>
    <row r="78" spans="1:14" x14ac:dyDescent="0.25">
      <c r="A78" s="143" t="s">
        <v>41</v>
      </c>
      <c r="B78" s="6" t="s">
        <v>111</v>
      </c>
      <c r="C78" s="6">
        <v>24566</v>
      </c>
      <c r="D78" s="287">
        <f>SUM([1]Munka7!D963)</f>
        <v>29000</v>
      </c>
      <c r="E78" s="6">
        <f>SUM([1]Munka7!E963)</f>
        <v>29389</v>
      </c>
      <c r="F78" s="179">
        <f>SUM([1]Munka7!F963)</f>
        <v>29823</v>
      </c>
      <c r="G78" s="3"/>
      <c r="I78" s="301"/>
      <c r="J78" s="296"/>
      <c r="K78" s="296"/>
      <c r="L78" s="296"/>
      <c r="M78" s="296"/>
      <c r="N78" s="296"/>
    </row>
    <row r="79" spans="1:14" x14ac:dyDescent="0.25">
      <c r="A79" s="143" t="s">
        <v>42</v>
      </c>
      <c r="B79" s="6" t="s">
        <v>112</v>
      </c>
      <c r="C79" s="6">
        <v>747</v>
      </c>
      <c r="D79" s="287">
        <f>SUM([1]Munka7!D632)</f>
        <v>1668</v>
      </c>
      <c r="E79" s="6">
        <f>SUM([1]Munka7!E632)</f>
        <v>1668</v>
      </c>
      <c r="F79" s="179">
        <v>1668</v>
      </c>
      <c r="G79" s="3"/>
      <c r="I79" s="301"/>
      <c r="J79" s="296"/>
      <c r="K79" s="296"/>
      <c r="L79" s="296"/>
      <c r="M79" s="296"/>
      <c r="N79" s="296"/>
    </row>
    <row r="80" spans="1:14" x14ac:dyDescent="0.25">
      <c r="A80" s="143" t="s">
        <v>43</v>
      </c>
      <c r="B80" s="7" t="s">
        <v>113</v>
      </c>
      <c r="C80" s="7">
        <f>SUM(C81:C83)</f>
        <v>45549</v>
      </c>
      <c r="D80" s="286">
        <f>SUM(D81:D83)</f>
        <v>28474</v>
      </c>
      <c r="E80" s="7">
        <f>SUM(E81:E83)</f>
        <v>234603</v>
      </c>
      <c r="F80" s="178">
        <f>SUM(F81:F83)</f>
        <v>0</v>
      </c>
      <c r="G80" s="3"/>
      <c r="I80" s="301"/>
      <c r="J80" s="300"/>
      <c r="K80" s="300"/>
      <c r="L80" s="300"/>
      <c r="M80" s="300"/>
      <c r="N80" s="300"/>
    </row>
    <row r="81" spans="1:14" x14ac:dyDescent="0.25">
      <c r="A81" s="143" t="s">
        <v>44</v>
      </c>
      <c r="B81" s="6" t="s">
        <v>114</v>
      </c>
      <c r="C81" s="6">
        <v>45549</v>
      </c>
      <c r="D81" s="287"/>
      <c r="E81" s="6">
        <v>121711</v>
      </c>
      <c r="F81" s="179"/>
      <c r="G81" s="3"/>
      <c r="I81" s="301"/>
      <c r="J81" s="296"/>
      <c r="K81" s="296"/>
      <c r="L81" s="296"/>
      <c r="M81" s="296"/>
      <c r="N81" s="296"/>
    </row>
    <row r="82" spans="1:14" x14ac:dyDescent="0.25">
      <c r="A82" s="143" t="s">
        <v>45</v>
      </c>
      <c r="B82" s="6" t="s">
        <v>115</v>
      </c>
      <c r="C82" s="6"/>
      <c r="D82" s="287">
        <v>28474</v>
      </c>
      <c r="E82" s="6">
        <v>112892</v>
      </c>
      <c r="F82" s="179"/>
      <c r="G82" s="3"/>
      <c r="I82" s="301"/>
      <c r="J82" s="296"/>
      <c r="K82" s="296"/>
      <c r="L82" s="296"/>
      <c r="M82" s="296"/>
      <c r="N82" s="296"/>
    </row>
    <row r="83" spans="1:14" x14ac:dyDescent="0.25">
      <c r="A83" s="143" t="s">
        <v>46</v>
      </c>
      <c r="B83" s="6" t="s">
        <v>116</v>
      </c>
      <c r="C83" s="6"/>
      <c r="D83" s="287"/>
      <c r="E83" s="6"/>
      <c r="F83" s="179"/>
      <c r="G83" s="3"/>
      <c r="I83" s="301"/>
      <c r="J83" s="296"/>
      <c r="K83" s="296"/>
      <c r="L83" s="296"/>
      <c r="M83" s="296"/>
      <c r="N83" s="296"/>
    </row>
    <row r="84" spans="1:14" x14ac:dyDescent="0.25">
      <c r="A84" s="143" t="s">
        <v>47</v>
      </c>
      <c r="B84" s="7" t="s">
        <v>117</v>
      </c>
      <c r="C84" s="7"/>
      <c r="D84" s="286"/>
      <c r="E84" s="7"/>
      <c r="F84" s="178"/>
      <c r="G84" s="3"/>
      <c r="I84" s="301"/>
      <c r="J84" s="300"/>
      <c r="K84" s="300"/>
      <c r="L84" s="300"/>
      <c r="M84" s="300"/>
      <c r="N84" s="300"/>
    </row>
    <row r="85" spans="1:14" x14ac:dyDescent="0.25">
      <c r="A85" s="143" t="s">
        <v>48</v>
      </c>
      <c r="B85" s="7" t="s">
        <v>118</v>
      </c>
      <c r="C85" s="7">
        <f>SUM(C86+-C87)</f>
        <v>28493</v>
      </c>
      <c r="D85" s="286">
        <f>SUM(D86+-D87)</f>
        <v>0</v>
      </c>
      <c r="E85" s="7">
        <f>SUM(E86+-E87)</f>
        <v>0</v>
      </c>
      <c r="F85" s="178">
        <f>SUM(F86+-F87)</f>
        <v>0</v>
      </c>
      <c r="G85" s="3"/>
      <c r="I85" s="301"/>
      <c r="J85" s="300"/>
      <c r="K85" s="300"/>
      <c r="L85" s="300"/>
      <c r="M85" s="300"/>
      <c r="N85" s="300"/>
    </row>
    <row r="86" spans="1:14" x14ac:dyDescent="0.25">
      <c r="A86" s="143" t="s">
        <v>49</v>
      </c>
      <c r="B86" s="6" t="s">
        <v>226</v>
      </c>
      <c r="C86" s="6">
        <v>28493</v>
      </c>
      <c r="D86" s="232"/>
      <c r="E86" s="6"/>
      <c r="F86" s="179"/>
      <c r="G86" s="3"/>
      <c r="I86" s="301"/>
      <c r="J86" s="296"/>
      <c r="K86" s="296"/>
      <c r="L86" s="296"/>
      <c r="M86" s="296"/>
      <c r="N86" s="296"/>
    </row>
    <row r="87" spans="1:14" x14ac:dyDescent="0.25">
      <c r="A87" s="143" t="s">
        <v>50</v>
      </c>
      <c r="B87" s="6"/>
      <c r="C87" s="6"/>
      <c r="D87" s="232"/>
      <c r="E87" s="6"/>
      <c r="F87" s="179"/>
      <c r="G87" s="3"/>
      <c r="I87" s="301"/>
      <c r="J87" s="296"/>
      <c r="K87" s="296"/>
      <c r="L87" s="296"/>
      <c r="M87" s="296"/>
      <c r="N87" s="296"/>
    </row>
    <row r="88" spans="1:14" x14ac:dyDescent="0.25">
      <c r="A88" s="143" t="s">
        <v>51</v>
      </c>
      <c r="B88" s="12" t="s">
        <v>119</v>
      </c>
      <c r="C88" s="6">
        <f>SUM(C60+C69+C75+C80+C84+C85)</f>
        <v>1398718</v>
      </c>
      <c r="D88" s="232">
        <f>SUM(D60+D69+D75+D80+D84+D85)</f>
        <v>1049271</v>
      </c>
      <c r="E88" s="6">
        <f>SUM(E60+E69+E75+E80+E84+E85)</f>
        <v>1259915</v>
      </c>
      <c r="F88" s="179">
        <f>SUM(F60+F69+F75+F80+F84+F85)</f>
        <v>944542</v>
      </c>
      <c r="G88" s="3"/>
      <c r="I88" s="301"/>
      <c r="J88" s="302"/>
      <c r="K88" s="296"/>
      <c r="L88" s="296"/>
      <c r="M88" s="296"/>
      <c r="N88" s="296"/>
    </row>
    <row r="89" spans="1:14" x14ac:dyDescent="0.25">
      <c r="A89" s="143" t="s">
        <v>52</v>
      </c>
      <c r="B89" s="6" t="s">
        <v>120</v>
      </c>
      <c r="C89" s="6">
        <v>12155</v>
      </c>
      <c r="D89" s="232">
        <v>20706</v>
      </c>
      <c r="E89" s="6">
        <v>20706</v>
      </c>
      <c r="F89" s="179">
        <v>20706</v>
      </c>
      <c r="G89" s="3"/>
      <c r="I89" s="301"/>
      <c r="J89" s="296"/>
      <c r="K89" s="296"/>
      <c r="L89" s="296"/>
      <c r="M89" s="296"/>
      <c r="N89" s="296"/>
    </row>
    <row r="90" spans="1:14" x14ac:dyDescent="0.25">
      <c r="A90" s="143" t="s">
        <v>53</v>
      </c>
      <c r="B90" s="6"/>
      <c r="C90" s="6"/>
      <c r="D90" s="232"/>
      <c r="E90" s="6"/>
      <c r="F90" s="179"/>
      <c r="G90" s="3"/>
      <c r="I90" s="301"/>
      <c r="J90" s="296"/>
      <c r="K90" s="296"/>
      <c r="L90" s="296"/>
      <c r="M90" s="296"/>
      <c r="N90" s="296"/>
    </row>
    <row r="91" spans="1:14" ht="13.8" thickBot="1" x14ac:dyDescent="0.3">
      <c r="A91" s="144" t="s">
        <v>54</v>
      </c>
      <c r="B91" s="4"/>
      <c r="C91" s="4"/>
      <c r="D91" s="234"/>
      <c r="E91" s="4"/>
      <c r="F91" s="180"/>
      <c r="G91" s="3"/>
      <c r="I91" s="301"/>
      <c r="J91" s="296"/>
      <c r="K91" s="296"/>
      <c r="L91" s="296"/>
      <c r="M91" s="296"/>
      <c r="N91" s="296"/>
    </row>
    <row r="92" spans="1:14" ht="13.8" thickBot="1" x14ac:dyDescent="0.3">
      <c r="A92" s="147" t="s">
        <v>55</v>
      </c>
      <c r="B92" s="134" t="s">
        <v>121</v>
      </c>
      <c r="C92" s="134">
        <f>SUM(C88:C91)</f>
        <v>1410873</v>
      </c>
      <c r="D92" s="235">
        <f>SUM(D88:D91)</f>
        <v>1069977</v>
      </c>
      <c r="E92" s="134">
        <f>SUM(E88:E91)</f>
        <v>1280621</v>
      </c>
      <c r="F92" s="182">
        <f>SUM(F88:F91)</f>
        <v>965248</v>
      </c>
      <c r="G92" s="3"/>
      <c r="I92" s="301"/>
      <c r="J92" s="300"/>
      <c r="K92" s="300"/>
      <c r="L92" s="300"/>
      <c r="M92" s="300"/>
      <c r="N92" s="300"/>
    </row>
    <row r="93" spans="1:14" x14ac:dyDescent="0.25">
      <c r="F93" s="2"/>
      <c r="G93" s="3"/>
      <c r="I93" s="146"/>
      <c r="J93" s="146"/>
      <c r="K93" s="146"/>
      <c r="L93" s="146"/>
      <c r="M93" s="146"/>
      <c r="N93" s="296"/>
    </row>
    <row r="94" spans="1:14" x14ac:dyDescent="0.25">
      <c r="F94" s="2"/>
      <c r="G94" s="3"/>
      <c r="I94" s="146"/>
      <c r="J94" s="146"/>
      <c r="K94" s="146"/>
      <c r="L94" s="146"/>
      <c r="M94" s="146"/>
      <c r="N94" s="146"/>
    </row>
    <row r="95" spans="1:14" x14ac:dyDescent="0.25">
      <c r="F95" s="2"/>
      <c r="G95" s="3"/>
      <c r="I95" s="146"/>
      <c r="J95" s="146"/>
      <c r="K95" s="146"/>
      <c r="L95" s="146"/>
      <c r="M95" s="146"/>
      <c r="N95" s="146"/>
    </row>
    <row r="96" spans="1:14" x14ac:dyDescent="0.25">
      <c r="A96" s="2"/>
      <c r="B96" s="2"/>
      <c r="C96" s="2"/>
      <c r="D96" s="2"/>
      <c r="E96" s="2"/>
      <c r="F96" s="2"/>
      <c r="G96" s="3"/>
      <c r="I96" s="146"/>
      <c r="J96" s="146"/>
      <c r="K96" s="146"/>
      <c r="L96" s="146"/>
      <c r="M96" s="146"/>
      <c r="N96" s="146"/>
    </row>
    <row r="97" spans="1:14" x14ac:dyDescent="0.25">
      <c r="A97" s="2"/>
      <c r="B97" s="2"/>
      <c r="C97" s="2"/>
      <c r="D97" s="2"/>
      <c r="E97" s="2"/>
      <c r="F97" s="2"/>
      <c r="G97" s="3"/>
      <c r="I97" s="146"/>
      <c r="J97" s="146"/>
      <c r="K97" s="146"/>
      <c r="L97" s="146"/>
      <c r="M97" s="146"/>
      <c r="N97" s="146"/>
    </row>
    <row r="98" spans="1:14" x14ac:dyDescent="0.25">
      <c r="A98" s="2"/>
      <c r="B98" s="2"/>
      <c r="C98" s="2"/>
      <c r="D98" s="2"/>
      <c r="E98" s="2"/>
      <c r="F98" s="2"/>
      <c r="G98" s="3"/>
    </row>
    <row r="99" spans="1:14" x14ac:dyDescent="0.25">
      <c r="A99" s="2"/>
      <c r="B99" s="2"/>
      <c r="C99" s="2"/>
      <c r="D99" s="2"/>
      <c r="E99" s="2"/>
      <c r="F99" s="2"/>
      <c r="G99" s="3"/>
    </row>
    <row r="100" spans="1:14" x14ac:dyDescent="0.25">
      <c r="A100" s="2"/>
      <c r="B100" s="2"/>
      <c r="C100" s="2"/>
      <c r="D100" s="2"/>
      <c r="E100" s="2"/>
      <c r="F100" s="2"/>
      <c r="G100" s="3"/>
    </row>
    <row r="101" spans="1:14" x14ac:dyDescent="0.25">
      <c r="A101" s="2"/>
      <c r="B101" s="2"/>
      <c r="C101" s="2"/>
      <c r="D101" s="2"/>
      <c r="E101" s="2"/>
      <c r="F101" s="2"/>
      <c r="G101" s="3"/>
    </row>
    <row r="102" spans="1:14" x14ac:dyDescent="0.25">
      <c r="A102" s="2"/>
      <c r="B102" s="2"/>
      <c r="C102" s="2"/>
      <c r="D102" s="2"/>
      <c r="E102" s="2"/>
      <c r="F102" s="2"/>
      <c r="G102" s="3"/>
    </row>
    <row r="103" spans="1:14" x14ac:dyDescent="0.25">
      <c r="A103" s="2"/>
      <c r="B103" s="2"/>
      <c r="C103" s="2"/>
      <c r="D103" s="2"/>
      <c r="E103" s="2"/>
      <c r="F103" s="2"/>
      <c r="G103" s="3"/>
    </row>
    <row r="104" spans="1:14" x14ac:dyDescent="0.25">
      <c r="A104" s="2"/>
      <c r="B104" s="2"/>
      <c r="C104" s="2"/>
      <c r="D104" s="2"/>
      <c r="E104" s="2"/>
      <c r="F104" s="2"/>
      <c r="G104" s="3"/>
    </row>
    <row r="105" spans="1:14" x14ac:dyDescent="0.25">
      <c r="A105" s="2"/>
      <c r="B105" s="2"/>
      <c r="C105" s="2"/>
      <c r="D105" s="2"/>
      <c r="E105" s="2"/>
      <c r="F105" s="2"/>
      <c r="G105" s="3"/>
    </row>
    <row r="106" spans="1:14" x14ac:dyDescent="0.25">
      <c r="A106" s="2"/>
      <c r="B106" s="2"/>
      <c r="C106" s="2"/>
      <c r="D106" s="2"/>
      <c r="E106" s="2"/>
      <c r="F106" s="2"/>
      <c r="G106" s="3"/>
    </row>
    <row r="107" spans="1:14" x14ac:dyDescent="0.25">
      <c r="A107" s="2"/>
      <c r="B107" s="2"/>
      <c r="C107" s="2"/>
      <c r="D107" s="2"/>
      <c r="E107" s="2"/>
      <c r="F107" s="2"/>
      <c r="G107" s="3"/>
    </row>
    <row r="108" spans="1:14" x14ac:dyDescent="0.25">
      <c r="A108" s="2"/>
      <c r="B108" s="2"/>
      <c r="C108" s="2"/>
      <c r="D108" s="2"/>
      <c r="E108" s="2"/>
      <c r="F108" s="2"/>
      <c r="G108" s="3"/>
    </row>
    <row r="109" spans="1:14" x14ac:dyDescent="0.25">
      <c r="A109" s="2"/>
      <c r="B109" s="2"/>
      <c r="C109" s="2"/>
      <c r="D109" s="2"/>
      <c r="E109" s="2"/>
      <c r="F109" s="2"/>
      <c r="G109" s="3"/>
    </row>
    <row r="110" spans="1:14" x14ac:dyDescent="0.25">
      <c r="A110" s="2"/>
      <c r="B110" s="2"/>
      <c r="C110" s="2"/>
      <c r="D110" s="2"/>
      <c r="E110" s="2"/>
      <c r="F110" s="2"/>
      <c r="G110" s="3"/>
    </row>
    <row r="111" spans="1:14" x14ac:dyDescent="0.25">
      <c r="A111" s="2"/>
      <c r="B111" s="2"/>
      <c r="C111" s="2"/>
      <c r="D111" s="2"/>
      <c r="E111" s="2"/>
      <c r="F111" s="2"/>
      <c r="G111" s="3"/>
    </row>
    <row r="112" spans="1:14" x14ac:dyDescent="0.25">
      <c r="A112" s="2"/>
      <c r="B112" s="2"/>
      <c r="C112" s="2"/>
      <c r="D112" s="2"/>
      <c r="E112" s="2"/>
      <c r="F112" s="2"/>
      <c r="G112" s="3"/>
    </row>
    <row r="113" spans="1:7" x14ac:dyDescent="0.25">
      <c r="A113" s="296"/>
      <c r="B113" s="296"/>
      <c r="C113" s="296"/>
      <c r="D113" s="296"/>
      <c r="E113" s="296"/>
      <c r="F113" s="296"/>
      <c r="G113" s="335"/>
    </row>
    <row r="114" spans="1:7" x14ac:dyDescent="0.25">
      <c r="A114" s="296"/>
      <c r="B114" s="296"/>
      <c r="C114" s="296"/>
      <c r="D114" s="296"/>
      <c r="E114" s="296"/>
      <c r="F114" s="296"/>
      <c r="G114" s="335"/>
    </row>
    <row r="115" spans="1:7" x14ac:dyDescent="0.25">
      <c r="A115" s="296"/>
      <c r="B115" s="162"/>
      <c r="C115" s="146"/>
      <c r="D115" s="296"/>
      <c r="E115" s="296"/>
      <c r="F115" s="296"/>
      <c r="G115" s="335"/>
    </row>
    <row r="116" spans="1:7" x14ac:dyDescent="0.25">
      <c r="A116" s="296"/>
      <c r="B116" s="297"/>
      <c r="C116" s="297"/>
      <c r="D116" s="297"/>
      <c r="E116" s="297"/>
      <c r="F116" s="297"/>
      <c r="G116" s="335"/>
    </row>
    <row r="117" spans="1:7" x14ac:dyDescent="0.25">
      <c r="A117" s="296"/>
      <c r="B117" s="298"/>
      <c r="C117" s="297"/>
      <c r="D117" s="297"/>
      <c r="E117" s="297"/>
      <c r="F117" s="297"/>
      <c r="G117" s="335"/>
    </row>
    <row r="118" spans="1:7" x14ac:dyDescent="0.25">
      <c r="A118" s="299"/>
      <c r="B118" s="300"/>
      <c r="C118" s="300"/>
      <c r="D118" s="300"/>
      <c r="E118" s="300"/>
      <c r="F118" s="300"/>
      <c r="G118" s="335"/>
    </row>
    <row r="119" spans="1:7" x14ac:dyDescent="0.25">
      <c r="A119" s="301"/>
      <c r="B119" s="296"/>
      <c r="C119" s="296"/>
      <c r="D119" s="296"/>
      <c r="E119" s="296"/>
      <c r="F119" s="296"/>
      <c r="G119" s="335"/>
    </row>
    <row r="120" spans="1:7" x14ac:dyDescent="0.25">
      <c r="A120" s="301"/>
      <c r="B120" s="296"/>
      <c r="C120" s="296"/>
      <c r="D120" s="296"/>
      <c r="E120" s="296"/>
      <c r="F120" s="296"/>
      <c r="G120" s="335"/>
    </row>
    <row r="121" spans="1:7" x14ac:dyDescent="0.25">
      <c r="A121" s="301"/>
      <c r="B121" s="296"/>
      <c r="C121" s="296"/>
      <c r="D121" s="296"/>
      <c r="E121" s="296"/>
      <c r="F121" s="296"/>
      <c r="G121" s="335"/>
    </row>
    <row r="122" spans="1:7" x14ac:dyDescent="0.25">
      <c r="A122" s="301"/>
      <c r="B122" s="296"/>
      <c r="C122" s="296"/>
      <c r="D122" s="296"/>
      <c r="E122" s="296"/>
      <c r="F122" s="296"/>
      <c r="G122" s="335"/>
    </row>
    <row r="123" spans="1:7" x14ac:dyDescent="0.25">
      <c r="A123" s="301"/>
      <c r="B123" s="296"/>
      <c r="C123" s="296"/>
      <c r="D123" s="296"/>
      <c r="E123" s="296"/>
      <c r="F123" s="296"/>
      <c r="G123" s="335"/>
    </row>
    <row r="124" spans="1:7" x14ac:dyDescent="0.25">
      <c r="A124" s="301"/>
      <c r="B124" s="296"/>
      <c r="C124" s="296"/>
      <c r="D124" s="296"/>
      <c r="E124" s="296"/>
      <c r="F124" s="296"/>
      <c r="G124" s="335"/>
    </row>
    <row r="125" spans="1:7" x14ac:dyDescent="0.25">
      <c r="A125" s="301"/>
      <c r="B125" s="296"/>
      <c r="C125" s="296"/>
      <c r="D125" s="296"/>
      <c r="E125" s="296"/>
      <c r="F125" s="296"/>
      <c r="G125" s="335"/>
    </row>
    <row r="126" spans="1:7" x14ac:dyDescent="0.25">
      <c r="A126" s="301"/>
      <c r="B126" s="296"/>
      <c r="C126" s="296"/>
      <c r="D126" s="296"/>
      <c r="E126" s="296"/>
      <c r="F126" s="296"/>
      <c r="G126" s="335"/>
    </row>
    <row r="127" spans="1:7" x14ac:dyDescent="0.25">
      <c r="A127" s="301"/>
      <c r="B127" s="296"/>
      <c r="C127" s="296"/>
      <c r="D127" s="296"/>
      <c r="E127" s="296"/>
      <c r="F127" s="296"/>
      <c r="G127" s="335"/>
    </row>
    <row r="128" spans="1:7" x14ac:dyDescent="0.25">
      <c r="A128" s="301"/>
      <c r="B128" s="296"/>
      <c r="C128" s="296"/>
      <c r="D128" s="296"/>
      <c r="E128" s="296"/>
      <c r="F128" s="296"/>
      <c r="G128" s="335"/>
    </row>
    <row r="129" spans="1:7" x14ac:dyDescent="0.25">
      <c r="A129" s="301"/>
      <c r="B129" s="296"/>
      <c r="C129" s="296"/>
      <c r="D129" s="296"/>
      <c r="E129" s="296"/>
      <c r="F129" s="296"/>
      <c r="G129" s="335"/>
    </row>
    <row r="130" spans="1:7" x14ac:dyDescent="0.25">
      <c r="A130" s="301"/>
      <c r="B130" s="296"/>
      <c r="C130" s="296"/>
      <c r="D130" s="296"/>
      <c r="E130" s="296"/>
      <c r="F130" s="296"/>
      <c r="G130" s="335"/>
    </row>
    <row r="131" spans="1:7" x14ac:dyDescent="0.25">
      <c r="A131" s="301"/>
      <c r="B131" s="296"/>
      <c r="C131" s="296"/>
      <c r="D131" s="296"/>
      <c r="E131" s="296"/>
      <c r="F131" s="296"/>
      <c r="G131" s="335"/>
    </row>
    <row r="132" spans="1:7" x14ac:dyDescent="0.25">
      <c r="A132" s="301"/>
      <c r="B132" s="296"/>
      <c r="C132" s="296"/>
      <c r="D132" s="296"/>
      <c r="E132" s="296"/>
      <c r="F132" s="296"/>
      <c r="G132" s="335"/>
    </row>
    <row r="133" spans="1:7" x14ac:dyDescent="0.25">
      <c r="A133" s="299"/>
      <c r="B133" s="300"/>
      <c r="C133" s="300"/>
      <c r="D133" s="300"/>
      <c r="E133" s="300"/>
      <c r="F133" s="300"/>
      <c r="G133" s="335"/>
    </row>
    <row r="134" spans="1:7" x14ac:dyDescent="0.25">
      <c r="A134" s="301"/>
      <c r="B134" s="296"/>
      <c r="C134" s="296"/>
      <c r="D134" s="296"/>
      <c r="E134" s="296"/>
      <c r="F134" s="296"/>
      <c r="G134" s="335"/>
    </row>
    <row r="135" spans="1:7" x14ac:dyDescent="0.25">
      <c r="A135" s="301"/>
      <c r="B135" s="296"/>
      <c r="C135" s="296"/>
      <c r="D135" s="296"/>
      <c r="E135" s="296"/>
      <c r="F135" s="296"/>
      <c r="G135" s="335"/>
    </row>
    <row r="136" spans="1:7" x14ac:dyDescent="0.25">
      <c r="A136" s="301"/>
      <c r="B136" s="296"/>
      <c r="C136" s="296"/>
      <c r="D136" s="296"/>
      <c r="E136" s="296"/>
      <c r="F136" s="296"/>
      <c r="G136" s="335"/>
    </row>
    <row r="137" spans="1:7" x14ac:dyDescent="0.25">
      <c r="A137" s="301"/>
      <c r="B137" s="296"/>
      <c r="C137" s="296"/>
      <c r="D137" s="296"/>
      <c r="E137" s="296"/>
      <c r="F137" s="296"/>
      <c r="G137" s="335"/>
    </row>
    <row r="138" spans="1:7" x14ac:dyDescent="0.25">
      <c r="A138" s="301"/>
      <c r="B138" s="296"/>
      <c r="C138" s="296"/>
      <c r="D138" s="296"/>
      <c r="E138" s="296"/>
      <c r="F138" s="296"/>
      <c r="G138" s="335"/>
    </row>
    <row r="139" spans="1:7" x14ac:dyDescent="0.25">
      <c r="A139" s="301"/>
      <c r="B139" s="296"/>
      <c r="C139" s="296"/>
      <c r="D139" s="296"/>
      <c r="E139" s="296"/>
      <c r="F139" s="296"/>
      <c r="G139" s="335"/>
    </row>
    <row r="140" spans="1:7" x14ac:dyDescent="0.25">
      <c r="A140" s="301"/>
      <c r="B140" s="300"/>
      <c r="C140" s="300"/>
      <c r="D140" s="300"/>
      <c r="E140" s="300"/>
      <c r="F140" s="300"/>
      <c r="G140" s="335"/>
    </row>
    <row r="141" spans="1:7" x14ac:dyDescent="0.25">
      <c r="A141" s="301"/>
      <c r="B141" s="296"/>
      <c r="C141" s="296"/>
      <c r="D141" s="296"/>
      <c r="E141" s="296"/>
      <c r="F141" s="296"/>
      <c r="G141" s="335"/>
    </row>
    <row r="142" spans="1:7" x14ac:dyDescent="0.25">
      <c r="A142" s="301"/>
      <c r="B142" s="296"/>
      <c r="C142" s="296"/>
      <c r="D142" s="296"/>
      <c r="E142" s="296"/>
      <c r="F142" s="296"/>
      <c r="G142" s="335"/>
    </row>
    <row r="143" spans="1:7" x14ac:dyDescent="0.25">
      <c r="A143" s="301"/>
      <c r="B143" s="296"/>
      <c r="C143" s="296"/>
      <c r="D143" s="296"/>
      <c r="E143" s="296"/>
      <c r="F143" s="296"/>
      <c r="G143" s="335"/>
    </row>
    <row r="144" spans="1:7" x14ac:dyDescent="0.25">
      <c r="A144" s="301"/>
      <c r="B144" s="296"/>
      <c r="C144" s="296"/>
      <c r="D144" s="296"/>
      <c r="E144" s="296"/>
      <c r="F144" s="296"/>
      <c r="G144" s="335"/>
    </row>
    <row r="145" spans="1:7" x14ac:dyDescent="0.25">
      <c r="A145" s="301"/>
      <c r="B145" s="296"/>
      <c r="C145" s="296"/>
      <c r="D145" s="296"/>
      <c r="E145" s="296"/>
      <c r="F145" s="296"/>
      <c r="G145" s="335"/>
    </row>
    <row r="146" spans="1:7" x14ac:dyDescent="0.25">
      <c r="A146" s="301"/>
      <c r="B146" s="300"/>
      <c r="C146" s="300"/>
      <c r="D146" s="300"/>
      <c r="E146" s="300"/>
      <c r="F146" s="300"/>
      <c r="G146" s="335"/>
    </row>
    <row r="147" spans="1:7" x14ac:dyDescent="0.25">
      <c r="A147" s="301"/>
      <c r="B147" s="296"/>
      <c r="C147" s="296"/>
      <c r="D147" s="296"/>
      <c r="E147" s="296"/>
      <c r="F147" s="296"/>
      <c r="G147" s="335"/>
    </row>
    <row r="148" spans="1:7" x14ac:dyDescent="0.25">
      <c r="A148" s="301"/>
      <c r="B148" s="296"/>
      <c r="C148" s="296"/>
      <c r="D148" s="296"/>
      <c r="E148" s="296"/>
      <c r="F148" s="296"/>
      <c r="G148" s="335"/>
    </row>
    <row r="149" spans="1:7" x14ac:dyDescent="0.25">
      <c r="A149" s="301"/>
      <c r="B149" s="296"/>
      <c r="C149" s="296"/>
      <c r="D149" s="296"/>
      <c r="E149" s="296"/>
      <c r="F149" s="296"/>
      <c r="G149" s="335"/>
    </row>
    <row r="150" spans="1:7" x14ac:dyDescent="0.25">
      <c r="A150" s="301"/>
      <c r="B150" s="296"/>
      <c r="C150" s="296"/>
      <c r="D150" s="296"/>
      <c r="E150" s="296"/>
      <c r="F150" s="296"/>
      <c r="G150" s="335"/>
    </row>
    <row r="151" spans="1:7" x14ac:dyDescent="0.25">
      <c r="A151" s="301"/>
      <c r="B151" s="296"/>
      <c r="C151" s="296"/>
      <c r="D151" s="296"/>
      <c r="E151" s="296"/>
      <c r="F151" s="296"/>
      <c r="G151" s="335"/>
    </row>
    <row r="152" spans="1:7" x14ac:dyDescent="0.25">
      <c r="A152" s="301"/>
      <c r="B152" s="296"/>
      <c r="C152" s="296"/>
      <c r="D152" s="296"/>
      <c r="E152" s="296"/>
      <c r="F152" s="296"/>
      <c r="G152" s="335"/>
    </row>
    <row r="153" spans="1:7" x14ac:dyDescent="0.25">
      <c r="A153" s="301"/>
      <c r="B153" s="296"/>
      <c r="C153" s="296"/>
      <c r="D153" s="296"/>
      <c r="E153" s="296"/>
      <c r="F153" s="296"/>
      <c r="G153" s="335"/>
    </row>
    <row r="154" spans="1:7" x14ac:dyDescent="0.25">
      <c r="A154" s="301"/>
      <c r="B154" s="296"/>
      <c r="C154" s="296"/>
      <c r="D154" s="296"/>
      <c r="E154" s="296"/>
      <c r="F154" s="296"/>
      <c r="G154" s="335"/>
    </row>
    <row r="155" spans="1:7" x14ac:dyDescent="0.25">
      <c r="A155" s="301"/>
      <c r="B155" s="302"/>
      <c r="C155" s="302"/>
      <c r="D155" s="302"/>
      <c r="E155" s="302"/>
      <c r="F155" s="302"/>
      <c r="G155" s="335"/>
    </row>
    <row r="156" spans="1:7" x14ac:dyDescent="0.25">
      <c r="A156" s="301"/>
      <c r="B156" s="296"/>
      <c r="C156" s="296"/>
      <c r="D156" s="296"/>
      <c r="E156" s="296"/>
      <c r="F156" s="296"/>
      <c r="G156" s="335"/>
    </row>
    <row r="157" spans="1:7" x14ac:dyDescent="0.25">
      <c r="A157" s="301"/>
      <c r="B157" s="296"/>
      <c r="C157" s="296"/>
      <c r="D157" s="296"/>
      <c r="E157" s="296"/>
      <c r="F157" s="296"/>
      <c r="G157" s="335"/>
    </row>
    <row r="158" spans="1:7" x14ac:dyDescent="0.25">
      <c r="A158" s="301"/>
      <c r="B158" s="296"/>
      <c r="C158" s="296"/>
      <c r="D158" s="296"/>
      <c r="E158" s="296"/>
      <c r="F158" s="296"/>
      <c r="G158" s="335"/>
    </row>
    <row r="159" spans="1:7" x14ac:dyDescent="0.25">
      <c r="A159" s="299"/>
      <c r="B159" s="300"/>
      <c r="C159" s="300"/>
      <c r="D159" s="300"/>
      <c r="E159" s="300"/>
      <c r="F159" s="300"/>
      <c r="G159" s="335"/>
    </row>
    <row r="160" spans="1:7" x14ac:dyDescent="0.25">
      <c r="A160" s="296"/>
      <c r="B160" s="296"/>
      <c r="C160" s="296"/>
      <c r="D160" s="296"/>
      <c r="E160" s="296"/>
      <c r="F160" s="296"/>
      <c r="G160" s="335"/>
    </row>
    <row r="161" spans="1:7" x14ac:dyDescent="0.25">
      <c r="A161" s="296"/>
      <c r="B161" s="296"/>
      <c r="C161" s="296"/>
      <c r="D161" s="296"/>
      <c r="E161" s="296"/>
      <c r="F161" s="296"/>
      <c r="G161" s="335"/>
    </row>
    <row r="162" spans="1:7" x14ac:dyDescent="0.25">
      <c r="A162" s="296"/>
      <c r="B162" s="296"/>
      <c r="C162" s="296"/>
      <c r="D162" s="296"/>
      <c r="E162" s="296"/>
      <c r="F162" s="296"/>
      <c r="G162" s="335"/>
    </row>
    <row r="163" spans="1:7" x14ac:dyDescent="0.25">
      <c r="A163" s="296"/>
      <c r="B163" s="296"/>
      <c r="C163" s="296"/>
      <c r="D163" s="296"/>
      <c r="E163" s="296"/>
      <c r="F163" s="296"/>
      <c r="G163" s="335"/>
    </row>
    <row r="164" spans="1:7" x14ac:dyDescent="0.25">
      <c r="A164" s="296"/>
      <c r="B164" s="296"/>
      <c r="C164" s="296"/>
      <c r="D164" s="296"/>
      <c r="E164" s="296"/>
      <c r="F164" s="296"/>
      <c r="G164" s="335"/>
    </row>
    <row r="165" spans="1:7" x14ac:dyDescent="0.25">
      <c r="A165" s="296"/>
      <c r="B165" s="296"/>
      <c r="C165" s="296"/>
      <c r="D165" s="296"/>
      <c r="E165" s="296"/>
      <c r="F165" s="296"/>
      <c r="G165" s="335"/>
    </row>
    <row r="166" spans="1:7" x14ac:dyDescent="0.25">
      <c r="A166" s="296"/>
      <c r="B166" s="296"/>
      <c r="C166" s="296"/>
      <c r="D166" s="296"/>
      <c r="E166" s="296"/>
      <c r="F166" s="296"/>
      <c r="G166" s="335"/>
    </row>
    <row r="167" spans="1:7" x14ac:dyDescent="0.25">
      <c r="A167" s="296"/>
      <c r="B167" s="296"/>
      <c r="C167" s="296"/>
      <c r="D167" s="296"/>
      <c r="E167" s="296"/>
      <c r="F167" s="296"/>
      <c r="G167" s="335"/>
    </row>
    <row r="168" spans="1:7" x14ac:dyDescent="0.25">
      <c r="A168" s="296"/>
      <c r="B168" s="296"/>
      <c r="C168" s="296"/>
      <c r="D168" s="296"/>
      <c r="E168" s="296"/>
      <c r="F168" s="296"/>
      <c r="G168" s="335"/>
    </row>
    <row r="169" spans="1:7" x14ac:dyDescent="0.25">
      <c r="A169" s="296"/>
      <c r="B169" s="296"/>
      <c r="C169" s="296"/>
      <c r="D169" s="296"/>
      <c r="E169" s="296"/>
      <c r="F169" s="296"/>
      <c r="G169" s="335"/>
    </row>
    <row r="170" spans="1:7" x14ac:dyDescent="0.25">
      <c r="A170" s="296"/>
      <c r="B170" s="296"/>
      <c r="C170" s="296"/>
      <c r="D170" s="296"/>
      <c r="E170" s="296"/>
      <c r="F170" s="296"/>
      <c r="G170" s="335"/>
    </row>
    <row r="171" spans="1:7" x14ac:dyDescent="0.25">
      <c r="A171" s="296"/>
      <c r="B171" s="300"/>
      <c r="C171" s="296"/>
      <c r="D171" s="296"/>
      <c r="E171" s="296"/>
      <c r="F171" s="296"/>
      <c r="G171" s="335"/>
    </row>
    <row r="172" spans="1:7" x14ac:dyDescent="0.25">
      <c r="A172" s="296"/>
      <c r="B172" s="297"/>
      <c r="C172" s="297"/>
      <c r="D172" s="297"/>
      <c r="E172" s="297"/>
      <c r="F172" s="297"/>
      <c r="G172" s="335"/>
    </row>
    <row r="173" spans="1:7" x14ac:dyDescent="0.25">
      <c r="A173" s="296"/>
      <c r="B173" s="298"/>
      <c r="C173" s="297"/>
      <c r="D173" s="297"/>
      <c r="E173" s="297"/>
      <c r="F173" s="297"/>
      <c r="G173" s="335"/>
    </row>
    <row r="174" spans="1:7" x14ac:dyDescent="0.25">
      <c r="A174" s="299"/>
      <c r="B174" s="300"/>
      <c r="C174" s="300"/>
      <c r="D174" s="300"/>
      <c r="E174" s="300"/>
      <c r="F174" s="300"/>
      <c r="G174" s="335"/>
    </row>
    <row r="175" spans="1:7" x14ac:dyDescent="0.25">
      <c r="A175" s="301"/>
      <c r="B175" s="296"/>
      <c r="C175" s="296"/>
      <c r="D175" s="296"/>
      <c r="E175" s="296"/>
      <c r="F175" s="296"/>
      <c r="G175" s="335"/>
    </row>
    <row r="176" spans="1:7" x14ac:dyDescent="0.25">
      <c r="A176" s="301"/>
      <c r="B176" s="296"/>
      <c r="C176" s="296"/>
      <c r="D176" s="296"/>
      <c r="E176" s="296"/>
      <c r="F176" s="296"/>
      <c r="G176" s="335"/>
    </row>
    <row r="177" spans="1:7" x14ac:dyDescent="0.25">
      <c r="A177" s="301"/>
      <c r="B177" s="296"/>
      <c r="C177" s="296"/>
      <c r="D177" s="296"/>
      <c r="E177" s="296"/>
      <c r="F177" s="296"/>
      <c r="G177" s="335"/>
    </row>
    <row r="178" spans="1:7" x14ac:dyDescent="0.25">
      <c r="A178" s="301"/>
      <c r="B178" s="296"/>
      <c r="C178" s="296"/>
      <c r="D178" s="296"/>
      <c r="E178" s="296"/>
      <c r="F178" s="296"/>
      <c r="G178" s="335"/>
    </row>
    <row r="179" spans="1:7" x14ac:dyDescent="0.25">
      <c r="A179" s="301"/>
      <c r="B179" s="296"/>
      <c r="C179" s="296"/>
      <c r="D179" s="296"/>
      <c r="E179" s="296"/>
      <c r="F179" s="296"/>
      <c r="G179" s="335"/>
    </row>
    <row r="180" spans="1:7" x14ac:dyDescent="0.25">
      <c r="A180" s="301"/>
      <c r="B180" s="296"/>
      <c r="C180" s="296"/>
      <c r="D180" s="296"/>
      <c r="E180" s="296"/>
      <c r="F180" s="296"/>
      <c r="G180" s="335"/>
    </row>
    <row r="181" spans="1:7" x14ac:dyDescent="0.25">
      <c r="A181" s="301"/>
      <c r="B181" s="296"/>
      <c r="C181" s="296"/>
      <c r="D181" s="296"/>
      <c r="E181" s="296"/>
      <c r="F181" s="296"/>
      <c r="G181" s="335"/>
    </row>
    <row r="182" spans="1:7" x14ac:dyDescent="0.25">
      <c r="A182" s="301"/>
      <c r="B182" s="296"/>
      <c r="C182" s="296"/>
      <c r="D182" s="296"/>
      <c r="E182" s="296"/>
      <c r="F182" s="296"/>
      <c r="G182" s="335"/>
    </row>
    <row r="183" spans="1:7" x14ac:dyDescent="0.25">
      <c r="A183" s="299"/>
      <c r="B183" s="300"/>
      <c r="C183" s="300"/>
      <c r="D183" s="300"/>
      <c r="E183" s="300"/>
      <c r="F183" s="300"/>
      <c r="G183" s="335"/>
    </row>
    <row r="184" spans="1:7" x14ac:dyDescent="0.25">
      <c r="A184" s="301"/>
      <c r="B184" s="296"/>
      <c r="C184" s="296"/>
      <c r="D184" s="296"/>
      <c r="E184" s="296"/>
      <c r="F184" s="296"/>
      <c r="G184" s="335"/>
    </row>
    <row r="185" spans="1:7" x14ac:dyDescent="0.25">
      <c r="A185" s="301"/>
      <c r="B185" s="296"/>
      <c r="C185" s="296"/>
      <c r="D185" s="296"/>
      <c r="E185" s="296"/>
      <c r="F185" s="296"/>
      <c r="G185" s="335"/>
    </row>
    <row r="186" spans="1:7" x14ac:dyDescent="0.25">
      <c r="A186" s="301"/>
      <c r="B186" s="296"/>
      <c r="C186" s="296"/>
      <c r="D186" s="296"/>
      <c r="E186" s="296"/>
      <c r="F186" s="296"/>
      <c r="G186" s="335"/>
    </row>
    <row r="187" spans="1:7" x14ac:dyDescent="0.25">
      <c r="A187" s="301"/>
      <c r="B187" s="296"/>
      <c r="C187" s="296"/>
      <c r="D187" s="296"/>
      <c r="E187" s="296"/>
      <c r="F187" s="296"/>
      <c r="G187" s="335"/>
    </row>
    <row r="188" spans="1:7" x14ac:dyDescent="0.25">
      <c r="A188" s="301"/>
      <c r="B188" s="296"/>
      <c r="C188" s="296"/>
      <c r="D188" s="296"/>
      <c r="E188" s="296"/>
      <c r="F188" s="296"/>
      <c r="G188" s="335"/>
    </row>
    <row r="189" spans="1:7" x14ac:dyDescent="0.25">
      <c r="A189" s="301"/>
      <c r="B189" s="300"/>
      <c r="C189" s="300"/>
      <c r="D189" s="300"/>
      <c r="E189" s="300"/>
      <c r="F189" s="300"/>
      <c r="G189" s="335"/>
    </row>
    <row r="190" spans="1:7" x14ac:dyDescent="0.25">
      <c r="A190" s="301"/>
      <c r="B190" s="296"/>
      <c r="C190" s="296"/>
      <c r="D190" s="296"/>
      <c r="E190" s="296"/>
      <c r="F190" s="296"/>
      <c r="G190" s="335"/>
    </row>
    <row r="191" spans="1:7" x14ac:dyDescent="0.25">
      <c r="A191" s="301"/>
      <c r="B191" s="296"/>
      <c r="C191" s="296"/>
      <c r="D191" s="296"/>
      <c r="E191" s="296"/>
      <c r="F191" s="296"/>
      <c r="G191" s="335"/>
    </row>
    <row r="192" spans="1:7" x14ac:dyDescent="0.25">
      <c r="A192" s="301"/>
      <c r="B192" s="296"/>
      <c r="C192" s="296"/>
      <c r="D192" s="296"/>
      <c r="E192" s="296"/>
      <c r="F192" s="296"/>
      <c r="G192" s="335"/>
    </row>
    <row r="193" spans="1:7" x14ac:dyDescent="0.25">
      <c r="A193" s="301"/>
      <c r="B193" s="296"/>
      <c r="C193" s="296"/>
      <c r="D193" s="296"/>
      <c r="E193" s="296"/>
      <c r="F193" s="296"/>
      <c r="G193" s="335"/>
    </row>
    <row r="194" spans="1:7" x14ac:dyDescent="0.25">
      <c r="A194" s="301"/>
      <c r="B194" s="300"/>
      <c r="C194" s="300"/>
      <c r="D194" s="300"/>
      <c r="E194" s="300"/>
      <c r="F194" s="300"/>
      <c r="G194" s="335"/>
    </row>
    <row r="195" spans="1:7" x14ac:dyDescent="0.25">
      <c r="A195" s="301"/>
      <c r="B195" s="296"/>
      <c r="C195" s="296"/>
      <c r="D195" s="296"/>
      <c r="E195" s="296"/>
      <c r="F195" s="296"/>
      <c r="G195" s="335"/>
    </row>
    <row r="196" spans="1:7" x14ac:dyDescent="0.25">
      <c r="A196" s="301"/>
      <c r="B196" s="296"/>
      <c r="C196" s="296"/>
      <c r="D196" s="296"/>
      <c r="E196" s="296"/>
      <c r="F196" s="296"/>
      <c r="G196" s="335"/>
    </row>
    <row r="197" spans="1:7" x14ac:dyDescent="0.25">
      <c r="A197" s="301"/>
      <c r="B197" s="296"/>
      <c r="C197" s="296"/>
      <c r="D197" s="296"/>
      <c r="E197" s="296"/>
      <c r="F197" s="296"/>
      <c r="G197" s="335"/>
    </row>
    <row r="198" spans="1:7" x14ac:dyDescent="0.25">
      <c r="A198" s="301"/>
      <c r="B198" s="300"/>
      <c r="C198" s="300"/>
      <c r="D198" s="300"/>
      <c r="E198" s="300"/>
      <c r="F198" s="300"/>
      <c r="G198" s="335"/>
    </row>
    <row r="199" spans="1:7" x14ac:dyDescent="0.25">
      <c r="A199" s="301"/>
      <c r="B199" s="300"/>
      <c r="C199" s="300"/>
      <c r="D199" s="300"/>
      <c r="E199" s="300"/>
      <c r="F199" s="300"/>
      <c r="G199" s="335"/>
    </row>
    <row r="200" spans="1:7" x14ac:dyDescent="0.25">
      <c r="A200" s="301"/>
      <c r="B200" s="296"/>
      <c r="C200" s="296"/>
      <c r="D200" s="296"/>
      <c r="E200" s="296"/>
      <c r="F200" s="296"/>
      <c r="G200" s="335"/>
    </row>
    <row r="201" spans="1:7" x14ac:dyDescent="0.25">
      <c r="A201" s="301"/>
      <c r="B201" s="296"/>
      <c r="C201" s="296"/>
      <c r="D201" s="296"/>
      <c r="E201" s="296"/>
      <c r="F201" s="296"/>
      <c r="G201" s="335"/>
    </row>
    <row r="202" spans="1:7" x14ac:dyDescent="0.25">
      <c r="A202" s="301"/>
      <c r="B202" s="302"/>
      <c r="C202" s="296"/>
      <c r="D202" s="296"/>
      <c r="E202" s="296"/>
      <c r="F202" s="296"/>
      <c r="G202" s="335"/>
    </row>
    <row r="203" spans="1:7" x14ac:dyDescent="0.25">
      <c r="A203" s="301"/>
      <c r="B203" s="296"/>
      <c r="C203" s="296"/>
      <c r="D203" s="296"/>
      <c r="E203" s="296"/>
      <c r="F203" s="296"/>
      <c r="G203" s="335"/>
    </row>
    <row r="204" spans="1:7" x14ac:dyDescent="0.25">
      <c r="A204" s="301"/>
      <c r="B204" s="296"/>
      <c r="C204" s="296"/>
      <c r="D204" s="296"/>
      <c r="E204" s="296"/>
      <c r="F204" s="296"/>
      <c r="G204" s="335"/>
    </row>
    <row r="205" spans="1:7" x14ac:dyDescent="0.25">
      <c r="A205" s="301"/>
      <c r="B205" s="296"/>
      <c r="C205" s="296"/>
      <c r="D205" s="296"/>
      <c r="E205" s="296"/>
      <c r="F205" s="296"/>
      <c r="G205" s="335"/>
    </row>
    <row r="206" spans="1:7" x14ac:dyDescent="0.25">
      <c r="A206" s="301"/>
      <c r="B206" s="300"/>
      <c r="C206" s="300"/>
      <c r="D206" s="300"/>
      <c r="E206" s="300"/>
      <c r="F206" s="300"/>
      <c r="G206" s="335"/>
    </row>
    <row r="207" spans="1:7" x14ac:dyDescent="0.25">
      <c r="A207" s="146"/>
      <c r="B207" s="146"/>
      <c r="C207" s="146"/>
      <c r="D207" s="146"/>
      <c r="E207" s="146"/>
      <c r="F207" s="296"/>
      <c r="G207" s="335"/>
    </row>
    <row r="208" spans="1:7" x14ac:dyDescent="0.25">
      <c r="A208" s="146"/>
      <c r="B208" s="146"/>
      <c r="C208" s="146"/>
      <c r="D208" s="146"/>
      <c r="E208" s="146"/>
      <c r="F208" s="296"/>
      <c r="G208" s="335"/>
    </row>
    <row r="209" spans="1:7" x14ac:dyDescent="0.25">
      <c r="A209" s="296"/>
      <c r="B209" s="296"/>
      <c r="C209" s="296"/>
      <c r="D209" s="296"/>
      <c r="E209" s="296"/>
      <c r="F209" s="296"/>
      <c r="G209" s="335"/>
    </row>
    <row r="210" spans="1:7" x14ac:dyDescent="0.25">
      <c r="A210" s="296"/>
      <c r="B210" s="296"/>
      <c r="C210" s="296"/>
      <c r="D210" s="296"/>
      <c r="E210" s="296"/>
      <c r="F210" s="296"/>
      <c r="G210" s="335"/>
    </row>
    <row r="211" spans="1:7" x14ac:dyDescent="0.25">
      <c r="A211" s="2"/>
      <c r="B211" s="2"/>
      <c r="C211" s="2"/>
      <c r="D211" s="2"/>
      <c r="E211" s="2"/>
      <c r="F211" s="2"/>
      <c r="G211" s="3"/>
    </row>
    <row r="212" spans="1:7" x14ac:dyDescent="0.25">
      <c r="A212" s="2"/>
      <c r="B212" s="2"/>
      <c r="C212" s="2"/>
      <c r="D212" s="2"/>
      <c r="E212" s="2"/>
      <c r="F212" s="2"/>
      <c r="G212" s="3"/>
    </row>
    <row r="213" spans="1:7" x14ac:dyDescent="0.25">
      <c r="A213" s="2"/>
      <c r="B213" s="2"/>
      <c r="C213" s="2"/>
      <c r="D213" s="2"/>
      <c r="E213" s="2"/>
      <c r="F213" s="2"/>
      <c r="G213" s="3"/>
    </row>
    <row r="214" spans="1:7" x14ac:dyDescent="0.25">
      <c r="A214" s="2"/>
      <c r="B214" s="2"/>
      <c r="C214" s="2"/>
      <c r="D214" s="2"/>
      <c r="E214" s="2"/>
      <c r="F214" s="2"/>
      <c r="G214" s="3"/>
    </row>
    <row r="215" spans="1:7" x14ac:dyDescent="0.25">
      <c r="A215" s="2"/>
      <c r="B215" s="2"/>
      <c r="C215" s="2"/>
      <c r="D215" s="2"/>
      <c r="E215" s="2"/>
      <c r="F215" s="2"/>
      <c r="G215" s="3"/>
    </row>
    <row r="216" spans="1:7" x14ac:dyDescent="0.25">
      <c r="A216" s="2"/>
      <c r="B216" s="2"/>
      <c r="C216" s="2"/>
      <c r="D216" s="2"/>
      <c r="E216" s="2"/>
      <c r="F216" s="2"/>
      <c r="G216" s="3"/>
    </row>
    <row r="217" spans="1:7" x14ac:dyDescent="0.25">
      <c r="A217" s="2"/>
      <c r="B217" s="2"/>
      <c r="C217" s="2"/>
      <c r="D217" s="2"/>
      <c r="E217" s="2"/>
      <c r="F217" s="2"/>
      <c r="G217" s="3"/>
    </row>
    <row r="218" spans="1:7" x14ac:dyDescent="0.25">
      <c r="A218" s="2"/>
      <c r="B218" s="2"/>
      <c r="C218" s="2"/>
      <c r="D218" s="2"/>
      <c r="E218" s="2"/>
      <c r="F218" s="2"/>
      <c r="G218" s="3"/>
    </row>
    <row r="219" spans="1:7" x14ac:dyDescent="0.25">
      <c r="A219" s="2"/>
      <c r="B219" s="2"/>
      <c r="C219" s="2"/>
      <c r="D219" s="2"/>
      <c r="E219" s="2"/>
      <c r="F219" s="2"/>
      <c r="G219" s="3"/>
    </row>
    <row r="220" spans="1:7" x14ac:dyDescent="0.25">
      <c r="A220" s="2"/>
      <c r="B220" s="2"/>
      <c r="C220" s="2"/>
      <c r="D220" s="2"/>
      <c r="E220" s="2"/>
      <c r="F220" s="2"/>
      <c r="G220" s="3"/>
    </row>
    <row r="221" spans="1:7" x14ac:dyDescent="0.25">
      <c r="A221" s="2"/>
      <c r="B221" s="2"/>
      <c r="C221" s="2"/>
      <c r="D221" s="2"/>
      <c r="E221" s="2"/>
      <c r="F221" s="2"/>
      <c r="G221" s="3"/>
    </row>
    <row r="222" spans="1:7" x14ac:dyDescent="0.25">
      <c r="A222" s="2"/>
      <c r="B222" s="2"/>
      <c r="C222" s="2"/>
      <c r="D222" s="2"/>
      <c r="E222" s="2"/>
      <c r="F222" s="2"/>
      <c r="G222" s="3"/>
    </row>
    <row r="223" spans="1:7" x14ac:dyDescent="0.25">
      <c r="A223" s="2"/>
      <c r="B223" s="2"/>
      <c r="C223" s="2"/>
      <c r="D223" s="2"/>
      <c r="E223" s="2"/>
      <c r="F223" s="2"/>
      <c r="G223" s="3"/>
    </row>
    <row r="224" spans="1:7" x14ac:dyDescent="0.25">
      <c r="A224" s="2"/>
      <c r="B224" s="2"/>
      <c r="C224" s="2"/>
      <c r="D224" s="2"/>
      <c r="E224" s="2"/>
      <c r="F224" s="2"/>
      <c r="G224" s="3"/>
    </row>
    <row r="225" spans="1:7" x14ac:dyDescent="0.25">
      <c r="A225" s="2"/>
      <c r="B225" s="2"/>
      <c r="C225" s="2"/>
      <c r="D225" s="2"/>
      <c r="E225" s="2"/>
      <c r="F225" s="2"/>
      <c r="G225" s="3"/>
    </row>
    <row r="226" spans="1:7" x14ac:dyDescent="0.25">
      <c r="A226" s="2"/>
      <c r="B226" s="2"/>
      <c r="C226" s="2"/>
      <c r="D226" s="2"/>
      <c r="E226" s="2"/>
      <c r="F226" s="2"/>
      <c r="G226" s="3"/>
    </row>
    <row r="227" spans="1:7" x14ac:dyDescent="0.25">
      <c r="A227" s="2"/>
      <c r="B227" s="2"/>
      <c r="C227" s="2"/>
      <c r="D227" s="2"/>
      <c r="E227" s="2"/>
      <c r="F227" s="2"/>
      <c r="G227" s="3"/>
    </row>
    <row r="228" spans="1:7" x14ac:dyDescent="0.25">
      <c r="A228" s="2"/>
      <c r="B228" s="2"/>
      <c r="C228" s="2"/>
      <c r="D228" s="2"/>
      <c r="E228" s="2"/>
      <c r="F228" s="2"/>
      <c r="G228" s="3"/>
    </row>
    <row r="229" spans="1:7" x14ac:dyDescent="0.25">
      <c r="A229" s="2"/>
      <c r="B229" s="2"/>
      <c r="C229" s="2"/>
      <c r="D229" s="2"/>
      <c r="E229" s="2"/>
      <c r="F229" s="2"/>
      <c r="G229" s="3"/>
    </row>
    <row r="230" spans="1:7" x14ac:dyDescent="0.25">
      <c r="A230" s="2"/>
      <c r="B230" s="2"/>
      <c r="C230" s="2"/>
      <c r="D230" s="2"/>
      <c r="E230" s="2"/>
      <c r="F230" s="2"/>
      <c r="G230" s="3"/>
    </row>
    <row r="231" spans="1:7" x14ac:dyDescent="0.25">
      <c r="A231" s="2"/>
      <c r="B231" s="2"/>
      <c r="C231" s="2"/>
      <c r="D231" s="2"/>
      <c r="E231" s="2"/>
      <c r="F231" s="2"/>
      <c r="G231" s="3"/>
    </row>
    <row r="232" spans="1:7" x14ac:dyDescent="0.25">
      <c r="A232" s="2"/>
      <c r="B232" s="2"/>
      <c r="C232" s="2"/>
      <c r="D232" s="2"/>
      <c r="E232" s="2"/>
      <c r="F232" s="2"/>
      <c r="G232" s="3"/>
    </row>
    <row r="233" spans="1:7" x14ac:dyDescent="0.25">
      <c r="A233" s="2"/>
      <c r="B233" s="2"/>
      <c r="C233" s="2"/>
      <c r="D233" s="2"/>
      <c r="E233" s="2"/>
      <c r="F233" s="2"/>
      <c r="G233" s="3"/>
    </row>
    <row r="234" spans="1:7" x14ac:dyDescent="0.25">
      <c r="A234" s="2"/>
      <c r="B234" s="2"/>
      <c r="C234" s="2"/>
      <c r="D234" s="2"/>
      <c r="E234" s="2"/>
      <c r="F234" s="2"/>
      <c r="G234" s="3"/>
    </row>
    <row r="235" spans="1:7" x14ac:dyDescent="0.25">
      <c r="A235" s="2"/>
      <c r="B235" s="2"/>
      <c r="C235" s="2"/>
      <c r="D235" s="2"/>
      <c r="E235" s="2"/>
      <c r="F235" s="2"/>
      <c r="G235" s="3"/>
    </row>
    <row r="236" spans="1:7" x14ac:dyDescent="0.25">
      <c r="A236" s="2"/>
      <c r="B236" s="2"/>
      <c r="C236" s="2"/>
      <c r="D236" s="2"/>
      <c r="E236" s="2"/>
      <c r="F236" s="2"/>
      <c r="G236" s="3"/>
    </row>
    <row r="237" spans="1:7" x14ac:dyDescent="0.25">
      <c r="A237" s="2"/>
      <c r="B237" s="2"/>
      <c r="C237" s="2"/>
      <c r="D237" s="2"/>
      <c r="E237" s="2"/>
      <c r="F237" s="2"/>
      <c r="G237" s="3"/>
    </row>
    <row r="238" spans="1:7" x14ac:dyDescent="0.25">
      <c r="A238" s="2"/>
      <c r="B238" s="2"/>
      <c r="C238" s="2"/>
      <c r="D238" s="2"/>
      <c r="E238" s="2"/>
      <c r="F238" s="2"/>
      <c r="G238" s="3"/>
    </row>
    <row r="239" spans="1:7" x14ac:dyDescent="0.25">
      <c r="A239" s="2"/>
      <c r="B239" s="2"/>
      <c r="C239" s="2"/>
      <c r="D239" s="2"/>
      <c r="E239" s="2"/>
      <c r="F239" s="2"/>
      <c r="G239" s="3"/>
    </row>
    <row r="240" spans="1:7" x14ac:dyDescent="0.25">
      <c r="A240" s="2"/>
      <c r="B240" s="2"/>
      <c r="C240" s="2"/>
      <c r="D240" s="2"/>
      <c r="E240" s="2"/>
      <c r="F240" s="2"/>
      <c r="G240" s="3"/>
    </row>
    <row r="241" spans="1:6" x14ac:dyDescent="0.25">
      <c r="A241" s="1"/>
      <c r="B241" s="1"/>
      <c r="C241" s="1"/>
      <c r="D241" s="1"/>
      <c r="E241" s="1"/>
      <c r="F241" s="1"/>
    </row>
    <row r="242" spans="1:6" x14ac:dyDescent="0.25">
      <c r="A242" s="1"/>
      <c r="B242" s="1"/>
      <c r="C242" s="1"/>
      <c r="D242" s="1"/>
      <c r="E242" s="1"/>
      <c r="F242" s="1"/>
    </row>
    <row r="243" spans="1:6" x14ac:dyDescent="0.25">
      <c r="A243" s="1"/>
      <c r="B243" s="1"/>
      <c r="C243" s="1"/>
      <c r="D243" s="1"/>
      <c r="E243" s="1"/>
      <c r="F243" s="1"/>
    </row>
    <row r="244" spans="1:6" x14ac:dyDescent="0.25">
      <c r="A244" s="1"/>
      <c r="B244" s="1"/>
      <c r="C244" s="1"/>
      <c r="D244" s="1"/>
      <c r="E244" s="1"/>
      <c r="F244" s="1"/>
    </row>
    <row r="245" spans="1:6" x14ac:dyDescent="0.25">
      <c r="A245" s="1"/>
      <c r="B245" s="1"/>
      <c r="C245" s="1"/>
      <c r="D245" s="1"/>
      <c r="E245" s="1"/>
      <c r="F245" s="1"/>
    </row>
    <row r="246" spans="1:6" x14ac:dyDescent="0.25">
      <c r="A246" s="1"/>
      <c r="B246" s="1"/>
      <c r="C246" s="1"/>
      <c r="D246" s="1"/>
      <c r="E246" s="1"/>
      <c r="F246" s="1"/>
    </row>
    <row r="247" spans="1:6" x14ac:dyDescent="0.25">
      <c r="A247" s="1"/>
      <c r="B247" s="1"/>
      <c r="C247" s="1"/>
      <c r="D247" s="1"/>
      <c r="E247" s="1"/>
      <c r="F247" s="1"/>
    </row>
    <row r="248" spans="1:6" x14ac:dyDescent="0.25">
      <c r="A248" s="1"/>
      <c r="B248" s="1"/>
      <c r="C248" s="1"/>
      <c r="D248" s="1"/>
      <c r="E248" s="1"/>
      <c r="F248" s="1"/>
    </row>
    <row r="249" spans="1:6" x14ac:dyDescent="0.25">
      <c r="A249" s="1"/>
      <c r="B249" s="1"/>
      <c r="C249" s="1"/>
      <c r="D249" s="1"/>
      <c r="E249" s="1"/>
      <c r="F249" s="1"/>
    </row>
    <row r="250" spans="1:6" x14ac:dyDescent="0.25">
      <c r="A250" s="1"/>
      <c r="B250" s="1"/>
      <c r="C250" s="1"/>
      <c r="D250" s="1"/>
      <c r="E250" s="1"/>
      <c r="F250" s="1"/>
    </row>
    <row r="251" spans="1:6" x14ac:dyDescent="0.25">
      <c r="A251" s="1"/>
      <c r="B251" s="1"/>
      <c r="C251" s="1"/>
      <c r="D251" s="1"/>
      <c r="E251" s="1"/>
      <c r="F251" s="1"/>
    </row>
    <row r="252" spans="1:6" x14ac:dyDescent="0.25">
      <c r="A252" s="1"/>
      <c r="B252" s="1"/>
      <c r="C252" s="1"/>
      <c r="D252" s="1"/>
      <c r="E252" s="1"/>
      <c r="F252" s="1"/>
    </row>
    <row r="253" spans="1:6" x14ac:dyDescent="0.25">
      <c r="A253" s="1"/>
      <c r="B253" s="1"/>
      <c r="C253" s="1"/>
      <c r="D253" s="1"/>
      <c r="E253" s="1"/>
      <c r="F253" s="1"/>
    </row>
    <row r="254" spans="1:6" x14ac:dyDescent="0.25">
      <c r="A254" s="1"/>
      <c r="B254" s="1"/>
      <c r="C254" s="1"/>
      <c r="D254" s="1"/>
      <c r="E254" s="1"/>
      <c r="F254" s="1"/>
    </row>
    <row r="255" spans="1:6" x14ac:dyDescent="0.25">
      <c r="A255" s="1"/>
      <c r="B255" s="1"/>
      <c r="C255" s="1"/>
      <c r="D255" s="1"/>
      <c r="E255" s="1"/>
      <c r="F255" s="1"/>
    </row>
    <row r="256" spans="1:6" x14ac:dyDescent="0.25">
      <c r="A256" s="1"/>
      <c r="B256" s="1"/>
      <c r="C256" s="1"/>
      <c r="D256" s="1"/>
      <c r="E256" s="1"/>
      <c r="F256" s="1"/>
    </row>
    <row r="257" spans="1:6" x14ac:dyDescent="0.25">
      <c r="A257" s="1"/>
      <c r="B257" s="1"/>
      <c r="C257" s="1"/>
      <c r="D257" s="1"/>
      <c r="E257" s="1"/>
      <c r="F257" s="1"/>
    </row>
    <row r="258" spans="1:6" s="146" customFormat="1" x14ac:dyDescent="0.25">
      <c r="A258" s="16"/>
      <c r="B258" s="16"/>
      <c r="C258" s="16"/>
      <c r="D258" s="16"/>
      <c r="E258" s="16"/>
      <c r="F258" s="16"/>
    </row>
    <row r="259" spans="1:6" s="146" customFormat="1" x14ac:dyDescent="0.25">
      <c r="A259" s="16"/>
      <c r="B259" s="16"/>
      <c r="C259" s="16"/>
      <c r="D259" s="16"/>
      <c r="E259" s="16"/>
      <c r="F259" s="16"/>
    </row>
    <row r="260" spans="1:6" s="146" customFormat="1" x14ac:dyDescent="0.25">
      <c r="A260" s="16"/>
      <c r="B260" s="16"/>
      <c r="C260" s="16"/>
      <c r="D260" s="16"/>
      <c r="E260" s="16"/>
      <c r="F260" s="16"/>
    </row>
    <row r="261" spans="1:6" s="146" customFormat="1" x14ac:dyDescent="0.25">
      <c r="A261" s="16"/>
      <c r="B261" s="16"/>
      <c r="C261" s="16"/>
      <c r="D261" s="16"/>
      <c r="E261" s="16"/>
      <c r="F261" s="16"/>
    </row>
    <row r="262" spans="1:6" s="146" customFormat="1" x14ac:dyDescent="0.25">
      <c r="A262" s="16"/>
      <c r="B262" s="16"/>
      <c r="C262" s="16"/>
      <c r="D262" s="16"/>
      <c r="E262" s="16"/>
      <c r="F262" s="16"/>
    </row>
    <row r="263" spans="1:6" s="146" customFormat="1" x14ac:dyDescent="0.25">
      <c r="A263" s="16"/>
      <c r="B263" s="16"/>
      <c r="C263" s="16"/>
      <c r="D263" s="16"/>
      <c r="E263" s="16"/>
      <c r="F263" s="16"/>
    </row>
    <row r="264" spans="1:6" s="146" customFormat="1" x14ac:dyDescent="0.25">
      <c r="A264" s="16"/>
      <c r="B264" s="16"/>
      <c r="C264" s="16"/>
      <c r="D264" s="16"/>
      <c r="E264" s="16"/>
      <c r="F264" s="16"/>
    </row>
    <row r="265" spans="1:6" s="146" customFormat="1" x14ac:dyDescent="0.25">
      <c r="A265" s="16"/>
      <c r="B265" s="16"/>
      <c r="C265" s="16"/>
      <c r="D265" s="16"/>
      <c r="E265" s="16"/>
      <c r="F265" s="16"/>
    </row>
    <row r="266" spans="1:6" s="146" customFormat="1" x14ac:dyDescent="0.25">
      <c r="A266" s="16"/>
      <c r="B266" s="16"/>
      <c r="C266" s="16"/>
      <c r="D266" s="16"/>
      <c r="E266" s="16"/>
      <c r="F266" s="16"/>
    </row>
    <row r="267" spans="1:6" s="146" customFormat="1" x14ac:dyDescent="0.25">
      <c r="A267" s="16"/>
      <c r="B267" s="16"/>
      <c r="C267" s="16"/>
      <c r="D267" s="16"/>
      <c r="E267" s="16"/>
      <c r="F267" s="16"/>
    </row>
    <row r="268" spans="1:6" s="146" customFormat="1" x14ac:dyDescent="0.25">
      <c r="A268" s="16"/>
      <c r="B268" s="16"/>
      <c r="C268" s="16"/>
      <c r="D268" s="16"/>
      <c r="E268" s="16"/>
      <c r="F268" s="16"/>
    </row>
    <row r="269" spans="1:6" s="146" customFormat="1" x14ac:dyDescent="0.25">
      <c r="A269" s="16"/>
      <c r="B269" s="16"/>
      <c r="C269" s="16"/>
      <c r="D269" s="16"/>
      <c r="E269" s="16"/>
      <c r="F269" s="16"/>
    </row>
    <row r="270" spans="1:6" s="146" customFormat="1" x14ac:dyDescent="0.25">
      <c r="A270" s="16"/>
      <c r="B270" s="16"/>
      <c r="C270" s="16"/>
      <c r="D270" s="16"/>
      <c r="E270" s="16"/>
      <c r="F270" s="16"/>
    </row>
    <row r="271" spans="1:6" s="146" customFormat="1" x14ac:dyDescent="0.25">
      <c r="A271" s="16"/>
      <c r="B271" s="16"/>
      <c r="C271" s="16"/>
      <c r="D271" s="16"/>
      <c r="E271" s="16"/>
      <c r="F271" s="16"/>
    </row>
    <row r="272" spans="1:6" s="146" customFormat="1" x14ac:dyDescent="0.25">
      <c r="A272" s="16"/>
      <c r="B272" s="16"/>
      <c r="C272" s="16"/>
      <c r="D272" s="16"/>
      <c r="E272" s="16"/>
      <c r="F272" s="16"/>
    </row>
    <row r="273" spans="1:6" s="146" customFormat="1" x14ac:dyDescent="0.25">
      <c r="A273" s="16"/>
      <c r="B273" s="16"/>
      <c r="C273" s="16"/>
      <c r="D273" s="16"/>
      <c r="E273" s="16"/>
      <c r="F273" s="16"/>
    </row>
    <row r="274" spans="1:6" s="146" customFormat="1" x14ac:dyDescent="0.25">
      <c r="A274" s="16"/>
      <c r="B274" s="16"/>
      <c r="C274" s="16"/>
      <c r="D274" s="16"/>
      <c r="E274" s="16"/>
      <c r="F274" s="16"/>
    </row>
    <row r="275" spans="1:6" s="146" customFormat="1" x14ac:dyDescent="0.25">
      <c r="A275" s="16"/>
      <c r="B275" s="16"/>
      <c r="C275" s="16"/>
      <c r="D275" s="16"/>
      <c r="E275" s="16"/>
      <c r="F275" s="16"/>
    </row>
    <row r="276" spans="1:6" s="146" customFormat="1" x14ac:dyDescent="0.25">
      <c r="A276" s="16"/>
      <c r="B276" s="16"/>
      <c r="C276" s="16"/>
      <c r="D276" s="16"/>
      <c r="E276" s="16"/>
      <c r="F276" s="16"/>
    </row>
    <row r="277" spans="1:6" s="146" customFormat="1" x14ac:dyDescent="0.25">
      <c r="A277" s="16"/>
      <c r="B277" s="16"/>
      <c r="C277" s="16"/>
      <c r="D277" s="16"/>
      <c r="E277" s="16"/>
      <c r="F277" s="16"/>
    </row>
    <row r="278" spans="1:6" s="146" customFormat="1" x14ac:dyDescent="0.25">
      <c r="A278" s="16"/>
      <c r="B278" s="16"/>
      <c r="C278" s="16"/>
      <c r="D278" s="16"/>
      <c r="E278" s="16"/>
      <c r="F278" s="16"/>
    </row>
    <row r="279" spans="1:6" s="146" customFormat="1" x14ac:dyDescent="0.25">
      <c r="A279" s="16"/>
      <c r="B279" s="16"/>
      <c r="C279" s="16"/>
      <c r="D279" s="16"/>
      <c r="E279" s="16"/>
      <c r="F279" s="16"/>
    </row>
    <row r="280" spans="1:6" s="146" customFormat="1" x14ac:dyDescent="0.25">
      <c r="A280" s="16"/>
      <c r="B280" s="16"/>
      <c r="C280" s="16"/>
      <c r="D280" s="16"/>
      <c r="E280" s="16"/>
      <c r="F280" s="16"/>
    </row>
    <row r="281" spans="1:6" s="146" customFormat="1" x14ac:dyDescent="0.25">
      <c r="A281" s="16"/>
      <c r="B281" s="16"/>
      <c r="C281" s="16"/>
      <c r="D281" s="16"/>
      <c r="E281" s="16"/>
      <c r="F281" s="16"/>
    </row>
    <row r="282" spans="1:6" s="146" customFormat="1" x14ac:dyDescent="0.25">
      <c r="A282" s="16"/>
      <c r="B282" s="16"/>
      <c r="C282" s="16"/>
      <c r="D282" s="16"/>
      <c r="E282" s="16"/>
      <c r="F282" s="16"/>
    </row>
    <row r="283" spans="1:6" s="146" customFormat="1" x14ac:dyDescent="0.25">
      <c r="A283" s="16"/>
      <c r="B283" s="16"/>
      <c r="C283" s="16"/>
      <c r="D283" s="16"/>
      <c r="E283" s="16"/>
      <c r="F283" s="16"/>
    </row>
    <row r="284" spans="1:6" x14ac:dyDescent="0.25">
      <c r="A284" s="1"/>
      <c r="B284" s="1"/>
      <c r="C284" s="1"/>
      <c r="D284" s="1"/>
      <c r="E284" s="1"/>
      <c r="F284" s="1"/>
    </row>
  </sheetData>
  <mergeCells count="1">
    <mergeCell ref="B1:D1"/>
  </mergeCells>
  <phoneticPr fontId="0" type="noConversion"/>
  <printOptions horizontalCentered="1"/>
  <pageMargins left="0.98425196850393704" right="0.78740157480314965" top="1.0236220472440944" bottom="0.98425196850393704" header="1.0236220472440944" footer="0.51181102362204722"/>
  <pageSetup paperSize="9" scale="11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6"/>
  <sheetViews>
    <sheetView topLeftCell="A4" workbookViewId="0">
      <selection activeCell="A31" sqref="A31"/>
    </sheetView>
  </sheetViews>
  <sheetFormatPr defaultRowHeight="13.2" x14ac:dyDescent="0.25"/>
  <cols>
    <col min="1" max="1" width="40.6640625" customWidth="1"/>
    <col min="2" max="3" width="18.33203125" customWidth="1"/>
    <col min="4" max="4" width="18.44140625" customWidth="1"/>
  </cols>
  <sheetData>
    <row r="2" spans="1:8" x14ac:dyDescent="0.25">
      <c r="A2" s="36"/>
      <c r="B2" s="36" t="s">
        <v>416</v>
      </c>
      <c r="C2" s="445" t="s">
        <v>547</v>
      </c>
      <c r="D2" s="445"/>
      <c r="E2" s="36"/>
      <c r="F2" s="36"/>
      <c r="G2" s="36"/>
      <c r="H2" s="36"/>
    </row>
    <row r="3" spans="1:8" x14ac:dyDescent="0.25">
      <c r="A3" s="443" t="s">
        <v>414</v>
      </c>
      <c r="B3" s="443"/>
      <c r="C3" s="36"/>
      <c r="D3" s="36"/>
      <c r="E3" s="36"/>
      <c r="F3" s="36"/>
    </row>
    <row r="4" spans="1:8" x14ac:dyDescent="0.25">
      <c r="A4" s="443" t="s">
        <v>415</v>
      </c>
      <c r="B4" s="443"/>
      <c r="C4" s="36"/>
      <c r="D4" s="36"/>
      <c r="E4" s="36"/>
      <c r="F4" s="36"/>
    </row>
    <row r="5" spans="1:8" ht="13.8" thickBot="1" x14ac:dyDescent="0.3">
      <c r="A5" s="36"/>
      <c r="B5" s="36"/>
      <c r="C5" s="36"/>
      <c r="D5" s="36"/>
      <c r="E5" s="36"/>
      <c r="F5" s="36"/>
    </row>
    <row r="6" spans="1:8" x14ac:dyDescent="0.25">
      <c r="A6" s="303"/>
      <c r="B6" s="158" t="s">
        <v>297</v>
      </c>
      <c r="C6" s="158" t="s">
        <v>297</v>
      </c>
      <c r="D6" s="158" t="s">
        <v>297</v>
      </c>
      <c r="E6" s="36"/>
      <c r="F6" s="36"/>
    </row>
    <row r="7" spans="1:8" ht="13.8" thickBot="1" x14ac:dyDescent="0.3">
      <c r="A7" s="157" t="s">
        <v>237</v>
      </c>
      <c r="B7" s="157" t="s">
        <v>286</v>
      </c>
      <c r="C7" s="157" t="s">
        <v>341</v>
      </c>
      <c r="D7" s="157" t="s">
        <v>345</v>
      </c>
      <c r="E7" s="36"/>
      <c r="F7" s="36"/>
    </row>
    <row r="8" spans="1:8" x14ac:dyDescent="0.25">
      <c r="A8" s="304" t="s">
        <v>238</v>
      </c>
      <c r="B8" s="243">
        <f>SUM('4_melléklet'!D24)</f>
        <v>120412</v>
      </c>
      <c r="C8" s="243">
        <f>SUM('4_melléklet'!E24)</f>
        <v>128248</v>
      </c>
      <c r="D8" s="243">
        <f>SUM('4_melléklet'!F24)</f>
        <v>124285</v>
      </c>
      <c r="E8" s="36"/>
      <c r="F8" s="36"/>
    </row>
    <row r="9" spans="1:8" x14ac:dyDescent="0.25">
      <c r="A9" s="173" t="s">
        <v>254</v>
      </c>
      <c r="B9" s="173">
        <f>SUM('4_melléklet'!D78)</f>
        <v>817</v>
      </c>
      <c r="C9" s="173">
        <f>SUM('4_melléklet'!E78)</f>
        <v>817</v>
      </c>
      <c r="D9" s="173">
        <f>SUM('4_melléklet'!F78)</f>
        <v>607</v>
      </c>
      <c r="E9" s="36"/>
      <c r="F9" s="36"/>
    </row>
    <row r="10" spans="1:8" x14ac:dyDescent="0.25">
      <c r="A10" s="173" t="s">
        <v>239</v>
      </c>
      <c r="B10" s="173">
        <f>SUM('4_melléklet'!D133)</f>
        <v>200</v>
      </c>
      <c r="C10" s="173">
        <f>SUM('4_melléklet'!E133)</f>
        <v>207</v>
      </c>
      <c r="D10" s="173">
        <f>SUM('4_melléklet'!F133)</f>
        <v>164</v>
      </c>
      <c r="E10" s="36"/>
      <c r="F10" s="36"/>
    </row>
    <row r="11" spans="1:8" x14ac:dyDescent="0.25">
      <c r="A11" s="173" t="s">
        <v>240</v>
      </c>
      <c r="B11" s="173">
        <f>SUM('4_melléklet'!D188)</f>
        <v>8500</v>
      </c>
      <c r="C11" s="173">
        <f>SUM('4_melléklet'!E188)</f>
        <v>13644</v>
      </c>
      <c r="D11" s="173">
        <f>SUM('4_melléklet'!F188)</f>
        <v>10863</v>
      </c>
      <c r="E11" s="36"/>
      <c r="F11" s="36"/>
    </row>
    <row r="12" spans="1:8" x14ac:dyDescent="0.25">
      <c r="A12" s="173" t="s">
        <v>241</v>
      </c>
      <c r="B12" s="173">
        <f>SUM('4_melléklet'!D243)</f>
        <v>3249</v>
      </c>
      <c r="C12" s="173">
        <f>SUM('4_melléklet'!E243)</f>
        <v>4710</v>
      </c>
      <c r="D12" s="173">
        <f>SUM('4_melléklet'!F243)</f>
        <v>5232</v>
      </c>
      <c r="E12" s="36"/>
      <c r="F12" s="36"/>
    </row>
    <row r="13" spans="1:8" x14ac:dyDescent="0.25">
      <c r="A13" s="173" t="s">
        <v>242</v>
      </c>
      <c r="B13" s="173">
        <f>SUM('4_melléklet'!D298)</f>
        <v>17149</v>
      </c>
      <c r="C13" s="173">
        <f>SUM('4_melléklet'!E298)</f>
        <v>20931</v>
      </c>
      <c r="D13" s="173">
        <f>SUM('4_melléklet'!F298)</f>
        <v>9752</v>
      </c>
      <c r="E13" s="36"/>
      <c r="F13" s="36"/>
    </row>
    <row r="14" spans="1:8" x14ac:dyDescent="0.25">
      <c r="A14" s="173" t="s">
        <v>243</v>
      </c>
      <c r="B14" s="173">
        <f>SUM('4_melléklet'!D353)</f>
        <v>12231</v>
      </c>
      <c r="C14" s="173">
        <f>SUM('4_melléklet'!E353)</f>
        <v>18172</v>
      </c>
      <c r="D14" s="173">
        <f>SUM('4_melléklet'!F353)</f>
        <v>17535</v>
      </c>
      <c r="E14" s="36"/>
      <c r="F14" s="36"/>
    </row>
    <row r="15" spans="1:8" x14ac:dyDescent="0.25">
      <c r="A15" s="173" t="s">
        <v>244</v>
      </c>
      <c r="B15" s="173">
        <f>SUM('4_melléklet'!D408)</f>
        <v>17841</v>
      </c>
      <c r="C15" s="173">
        <f>SUM('4_melléklet'!E408)</f>
        <v>19323</v>
      </c>
      <c r="D15" s="173">
        <f>SUM('4_melléklet'!F408)</f>
        <v>19314</v>
      </c>
      <c r="E15" s="36"/>
      <c r="F15" s="36"/>
    </row>
    <row r="16" spans="1:8" x14ac:dyDescent="0.25">
      <c r="A16" s="173" t="s">
        <v>245</v>
      </c>
      <c r="B16" s="173">
        <f>SUM('4_melléklet'!D463)</f>
        <v>69</v>
      </c>
      <c r="C16" s="173">
        <f>SUM('4_melléklet'!E463)</f>
        <v>5392</v>
      </c>
      <c r="D16" s="173">
        <f>SUM('4_melléklet'!F463)</f>
        <v>1694</v>
      </c>
      <c r="E16" s="36"/>
      <c r="F16" s="36"/>
    </row>
    <row r="17" spans="1:6" x14ac:dyDescent="0.25">
      <c r="A17" s="173" t="s">
        <v>246</v>
      </c>
      <c r="B17" s="173">
        <f>SUM('4_melléklet'!D518)</f>
        <v>13750</v>
      </c>
      <c r="C17" s="173">
        <f>SUM('4_melléklet'!E518)</f>
        <v>9989</v>
      </c>
      <c r="D17" s="173">
        <f>SUM('4_melléklet'!F518)</f>
        <v>4618</v>
      </c>
      <c r="E17" s="36"/>
      <c r="F17" s="36"/>
    </row>
    <row r="18" spans="1:6" x14ac:dyDescent="0.25">
      <c r="A18" s="173" t="s">
        <v>247</v>
      </c>
      <c r="B18" s="173">
        <f>SUM('1_melléklet'!D78)</f>
        <v>29000</v>
      </c>
      <c r="C18" s="173">
        <f>SUM('1_melléklet'!E78)</f>
        <v>29389</v>
      </c>
      <c r="D18" s="173">
        <f>SUM('1_melléklet'!F78)</f>
        <v>29823</v>
      </c>
      <c r="E18" s="36"/>
      <c r="F18" s="36"/>
    </row>
    <row r="19" spans="1:6" x14ac:dyDescent="0.25">
      <c r="A19" s="173" t="s">
        <v>248</v>
      </c>
      <c r="B19" s="173">
        <f>SUM('4_melléklet'!D851)</f>
        <v>714</v>
      </c>
      <c r="C19" s="173">
        <f>SUM('4_melléklet'!E851)</f>
        <v>714</v>
      </c>
      <c r="D19" s="173">
        <f>SUM('4_melléklet'!F851)</f>
        <v>712</v>
      </c>
      <c r="E19" s="36"/>
      <c r="F19" s="36"/>
    </row>
    <row r="20" spans="1:6" x14ac:dyDescent="0.25">
      <c r="A20" s="173" t="s">
        <v>249</v>
      </c>
      <c r="B20" s="173">
        <f>SUM('1_melléklet'!D65)</f>
        <v>18818</v>
      </c>
      <c r="C20" s="173">
        <f>SUM('1_melléklet'!E65)</f>
        <v>21109</v>
      </c>
      <c r="D20" s="173">
        <f>SUM('1_melléklet'!F65)</f>
        <v>14545</v>
      </c>
      <c r="E20" s="36"/>
      <c r="F20" s="36"/>
    </row>
    <row r="21" spans="1:6" x14ac:dyDescent="0.25">
      <c r="A21" s="173" t="s">
        <v>252</v>
      </c>
      <c r="B21" s="173">
        <f>SUM('1_melléklet'!D89)</f>
        <v>20706</v>
      </c>
      <c r="C21" s="173">
        <f>SUM('1_melléklet'!E89)</f>
        <v>20706</v>
      </c>
      <c r="D21" s="173">
        <v>20706</v>
      </c>
      <c r="E21" s="36"/>
      <c r="F21" s="36"/>
    </row>
    <row r="22" spans="1:6" x14ac:dyDescent="0.25">
      <c r="A22" s="173" t="s">
        <v>251</v>
      </c>
      <c r="B22" s="173">
        <f>SUM('1_melléklet'!D69)</f>
        <v>219318</v>
      </c>
      <c r="C22" s="173">
        <v>162784</v>
      </c>
      <c r="D22" s="173">
        <v>142918</v>
      </c>
      <c r="E22" s="36"/>
      <c r="F22" s="36"/>
    </row>
    <row r="23" spans="1:6" x14ac:dyDescent="0.25">
      <c r="A23" s="173" t="s">
        <v>250</v>
      </c>
      <c r="B23" s="173">
        <f>SUM('4_melléklet'!D574,'4_melléklet'!D628,'4_melléklet'!D632,'4_melléklet'!D684,'4_melléklet'!D739,'4_melléklet'!D794)</f>
        <v>558729</v>
      </c>
      <c r="C23" s="173">
        <f>SUM('4_melléklet'!E574,'4_melléklet'!E628,'4_melléklet'!E632,'4_melléklet'!E684,'4_melléklet'!E739,'4_melléklet'!E794)</f>
        <v>574079</v>
      </c>
      <c r="D23" s="173">
        <v>554175</v>
      </c>
      <c r="E23" s="36"/>
      <c r="F23" s="36"/>
    </row>
    <row r="24" spans="1:6" x14ac:dyDescent="0.25">
      <c r="A24" s="173" t="s">
        <v>204</v>
      </c>
      <c r="B24" s="173"/>
      <c r="C24" s="173">
        <v>121711</v>
      </c>
      <c r="D24" s="173"/>
      <c r="E24" s="36"/>
      <c r="F24" s="36"/>
    </row>
    <row r="25" spans="1:6" x14ac:dyDescent="0.25">
      <c r="A25" s="173" t="s">
        <v>205</v>
      </c>
      <c r="B25" s="173">
        <f>SUM('1_melléklet'!D82)</f>
        <v>28474</v>
      </c>
      <c r="C25" s="173">
        <v>112892</v>
      </c>
      <c r="D25" s="173"/>
      <c r="E25" s="36"/>
      <c r="F25" s="36"/>
    </row>
    <row r="26" spans="1:6" x14ac:dyDescent="0.25">
      <c r="A26" s="204" t="s">
        <v>349</v>
      </c>
      <c r="B26" s="173"/>
      <c r="C26" s="173"/>
      <c r="D26" s="173">
        <v>1295</v>
      </c>
      <c r="E26" s="36"/>
      <c r="F26" s="36"/>
    </row>
    <row r="27" spans="1:6" ht="13.8" thickBot="1" x14ac:dyDescent="0.3">
      <c r="A27" s="173" t="s">
        <v>330</v>
      </c>
      <c r="B27" s="204">
        <f>SUM('1_melléklet'!D64)</f>
        <v>0</v>
      </c>
      <c r="C27" s="204">
        <f>SUM('1_melléklet'!E64)</f>
        <v>15804</v>
      </c>
      <c r="D27" s="204">
        <v>8303</v>
      </c>
      <c r="E27" s="36"/>
      <c r="F27" s="36"/>
    </row>
    <row r="28" spans="1:6" ht="13.8" thickBot="1" x14ac:dyDescent="0.3">
      <c r="A28" s="305" t="s">
        <v>133</v>
      </c>
      <c r="B28" s="172">
        <f>SUM(B8:B27)</f>
        <v>1069977</v>
      </c>
      <c r="C28" s="172">
        <f>SUM(C8:C27)</f>
        <v>1280621</v>
      </c>
      <c r="D28" s="172">
        <f>SUM(D8:D27)</f>
        <v>966541</v>
      </c>
      <c r="E28" s="36"/>
      <c r="F28" s="36"/>
    </row>
    <row r="29" spans="1:6" x14ac:dyDescent="0.25">
      <c r="A29" s="36"/>
      <c r="B29" s="36"/>
      <c r="C29" s="36"/>
      <c r="D29" s="36"/>
      <c r="E29" s="36"/>
      <c r="F29" s="36"/>
    </row>
    <row r="30" spans="1:6" x14ac:dyDescent="0.25">
      <c r="A30" s="36"/>
      <c r="B30" s="36"/>
      <c r="C30" s="36"/>
      <c r="D30" s="36"/>
      <c r="E30" s="36"/>
      <c r="F30" s="36"/>
    </row>
    <row r="31" spans="1:6" x14ac:dyDescent="0.25">
      <c r="A31" s="36"/>
      <c r="B31" s="36"/>
      <c r="C31" s="36"/>
      <c r="D31" s="36"/>
      <c r="E31" s="36"/>
      <c r="F31" s="36"/>
    </row>
    <row r="32" spans="1:6" x14ac:dyDescent="0.25">
      <c r="A32" s="36"/>
      <c r="B32" s="36"/>
      <c r="C32" s="36"/>
      <c r="D32" s="36"/>
      <c r="E32" s="36"/>
      <c r="F32" s="36"/>
    </row>
    <row r="33" spans="1:6" x14ac:dyDescent="0.25">
      <c r="A33" s="36"/>
      <c r="B33" s="36"/>
      <c r="C33" s="36"/>
      <c r="D33" s="36"/>
      <c r="E33" s="36"/>
      <c r="F33" s="36"/>
    </row>
    <row r="34" spans="1:6" x14ac:dyDescent="0.25">
      <c r="A34" s="36"/>
      <c r="B34" s="36"/>
      <c r="C34" s="36"/>
      <c r="D34" s="36"/>
      <c r="E34" s="36"/>
      <c r="F34" s="36"/>
    </row>
    <row r="35" spans="1:6" x14ac:dyDescent="0.25">
      <c r="A35" s="36"/>
      <c r="B35" s="36"/>
      <c r="C35" s="36"/>
      <c r="D35" s="36"/>
      <c r="E35" s="36"/>
      <c r="F35" s="36"/>
    </row>
    <row r="36" spans="1:6" x14ac:dyDescent="0.25">
      <c r="A36" s="36"/>
      <c r="B36" s="36"/>
      <c r="C36" s="36"/>
      <c r="D36" s="36"/>
      <c r="E36" s="36"/>
      <c r="F36" s="36"/>
    </row>
    <row r="37" spans="1:6" x14ac:dyDescent="0.25">
      <c r="A37" s="36"/>
      <c r="B37" s="36"/>
      <c r="C37" s="36"/>
      <c r="D37" s="36"/>
      <c r="E37" s="36"/>
      <c r="F37" s="36"/>
    </row>
    <row r="38" spans="1:6" x14ac:dyDescent="0.25">
      <c r="A38" s="36"/>
      <c r="B38" s="36"/>
      <c r="C38" s="36"/>
      <c r="D38" s="36"/>
      <c r="E38" s="36"/>
      <c r="F38" s="36"/>
    </row>
    <row r="39" spans="1:6" x14ac:dyDescent="0.25">
      <c r="A39" s="36"/>
      <c r="B39" s="36"/>
      <c r="C39" s="36"/>
      <c r="D39" s="36"/>
      <c r="E39" s="36"/>
      <c r="F39" s="36"/>
    </row>
    <row r="40" spans="1:6" x14ac:dyDescent="0.25">
      <c r="A40" s="36"/>
      <c r="B40" s="36"/>
      <c r="C40" s="36"/>
      <c r="D40" s="36"/>
      <c r="E40" s="36"/>
      <c r="F40" s="36"/>
    </row>
    <row r="41" spans="1:6" x14ac:dyDescent="0.25">
      <c r="A41" s="36"/>
      <c r="B41" s="36"/>
      <c r="C41" s="36"/>
      <c r="D41" s="36"/>
      <c r="E41" s="36"/>
      <c r="F41" s="36"/>
    </row>
    <row r="42" spans="1:6" x14ac:dyDescent="0.25">
      <c r="A42" s="36"/>
      <c r="B42" s="36"/>
      <c r="C42" s="36"/>
      <c r="D42" s="36"/>
      <c r="E42" s="36"/>
      <c r="F42" s="36"/>
    </row>
    <row r="43" spans="1:6" x14ac:dyDescent="0.25">
      <c r="A43" s="36"/>
      <c r="B43" s="36"/>
      <c r="C43" s="36"/>
      <c r="D43" s="36"/>
      <c r="E43" s="36"/>
      <c r="F43" s="36"/>
    </row>
    <row r="44" spans="1:6" x14ac:dyDescent="0.25">
      <c r="A44" s="36"/>
      <c r="B44" s="36"/>
      <c r="C44" s="36"/>
      <c r="D44" s="36"/>
      <c r="E44" s="36"/>
      <c r="F44" s="36"/>
    </row>
    <row r="45" spans="1:6" x14ac:dyDescent="0.25">
      <c r="A45" s="36"/>
      <c r="B45" s="36"/>
      <c r="C45" s="36"/>
      <c r="D45" s="36"/>
      <c r="E45" s="36"/>
      <c r="F45" s="36"/>
    </row>
    <row r="46" spans="1:6" x14ac:dyDescent="0.25">
      <c r="A46" s="36"/>
      <c r="B46" s="36"/>
      <c r="C46" s="36"/>
      <c r="D46" s="36"/>
      <c r="E46" s="36"/>
      <c r="F46" s="36"/>
    </row>
  </sheetData>
  <mergeCells count="3">
    <mergeCell ref="A3:B3"/>
    <mergeCell ref="A4:B4"/>
    <mergeCell ref="C2:D2"/>
  </mergeCells>
  <phoneticPr fontId="0" type="noConversion"/>
  <pageMargins left="1.18" right="0.78740157480314965" top="0.98425196850393704" bottom="0.98425196850393704" header="0.51181102362204722" footer="0.51181102362204722"/>
  <pageSetup paperSize="9" scale="12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1"/>
  <sheetViews>
    <sheetView topLeftCell="A19" workbookViewId="0">
      <selection activeCell="E38" sqref="E38"/>
    </sheetView>
  </sheetViews>
  <sheetFormatPr defaultRowHeight="13.2" x14ac:dyDescent="0.25"/>
  <cols>
    <col min="1" max="1" width="9.88671875" customWidth="1"/>
    <col min="2" max="2" width="10.5546875" customWidth="1"/>
    <col min="3" max="3" width="36.44140625" customWidth="1"/>
    <col min="4" max="5" width="11.109375" customWidth="1"/>
    <col min="6" max="6" width="10.88671875" customWidth="1"/>
  </cols>
  <sheetData>
    <row r="1" spans="1:6" x14ac:dyDescent="0.25">
      <c r="F1" s="84"/>
    </row>
    <row r="2" spans="1:6" x14ac:dyDescent="0.25">
      <c r="C2" s="36" t="s">
        <v>544</v>
      </c>
      <c r="D2" s="36"/>
      <c r="F2" s="146"/>
    </row>
    <row r="3" spans="1:6" x14ac:dyDescent="0.25">
      <c r="F3" s="146"/>
    </row>
    <row r="4" spans="1:6" ht="13.8" thickBot="1" x14ac:dyDescent="0.3">
      <c r="F4" s="36" t="s">
        <v>265</v>
      </c>
    </row>
    <row r="5" spans="1:6" x14ac:dyDescent="0.25">
      <c r="A5" s="98" t="s">
        <v>185</v>
      </c>
      <c r="B5" s="99"/>
      <c r="C5" s="44" t="s">
        <v>183</v>
      </c>
      <c r="D5" s="220"/>
      <c r="E5" s="220">
        <v>1</v>
      </c>
      <c r="F5" s="99"/>
    </row>
    <row r="6" spans="1:6" ht="13.8" thickBot="1" x14ac:dyDescent="0.3">
      <c r="A6" s="100" t="s">
        <v>184</v>
      </c>
      <c r="B6" s="90"/>
      <c r="C6" s="193" t="s">
        <v>232</v>
      </c>
      <c r="D6" s="221"/>
      <c r="E6" s="193"/>
      <c r="F6" s="156"/>
    </row>
    <row r="7" spans="1:6" ht="13.8" thickBot="1" x14ac:dyDescent="0.3">
      <c r="A7" s="36"/>
      <c r="B7" s="36"/>
      <c r="C7" s="36"/>
      <c r="D7" s="37"/>
      <c r="E7" s="84"/>
      <c r="F7" s="244"/>
    </row>
    <row r="8" spans="1:6" x14ac:dyDescent="0.25">
      <c r="A8" s="86" t="s">
        <v>186</v>
      </c>
      <c r="B8" s="41" t="s">
        <v>188</v>
      </c>
      <c r="C8" s="61"/>
      <c r="D8" s="41" t="s">
        <v>263</v>
      </c>
      <c r="E8" s="220" t="s">
        <v>263</v>
      </c>
      <c r="F8" s="99" t="s">
        <v>263</v>
      </c>
    </row>
    <row r="9" spans="1:6" x14ac:dyDescent="0.25">
      <c r="A9" s="87" t="s">
        <v>187</v>
      </c>
      <c r="B9" s="47" t="s">
        <v>7</v>
      </c>
      <c r="C9" s="79" t="s">
        <v>189</v>
      </c>
      <c r="D9" s="47" t="s">
        <v>186</v>
      </c>
      <c r="E9" s="152" t="s">
        <v>300</v>
      </c>
      <c r="F9" s="263" t="s">
        <v>345</v>
      </c>
    </row>
    <row r="10" spans="1:6" ht="13.8" thickBot="1" x14ac:dyDescent="0.3">
      <c r="A10" s="88"/>
      <c r="B10" s="89"/>
      <c r="C10" s="79" t="s">
        <v>190</v>
      </c>
      <c r="D10" s="47"/>
      <c r="E10" s="152" t="s">
        <v>340</v>
      </c>
      <c r="F10" s="263"/>
    </row>
    <row r="11" spans="1:6" ht="13.8" thickBot="1" x14ac:dyDescent="0.3">
      <c r="A11" s="81">
        <v>1</v>
      </c>
      <c r="B11" s="82">
        <v>2</v>
      </c>
      <c r="C11" s="199">
        <v>3</v>
      </c>
      <c r="D11" s="50">
        <v>4</v>
      </c>
      <c r="E11" s="96">
        <v>5</v>
      </c>
      <c r="F11" s="264">
        <v>6</v>
      </c>
    </row>
    <row r="12" spans="1:6" ht="14.4" thickBot="1" x14ac:dyDescent="0.35">
      <c r="A12" s="92"/>
      <c r="B12" s="74"/>
      <c r="C12" s="197" t="s">
        <v>122</v>
      </c>
      <c r="D12" s="132"/>
      <c r="E12" s="270"/>
      <c r="F12" s="265"/>
    </row>
    <row r="13" spans="1:6" ht="14.4" thickBot="1" x14ac:dyDescent="0.35">
      <c r="A13" s="104">
        <v>1</v>
      </c>
      <c r="B13" s="105"/>
      <c r="C13" s="217" t="s">
        <v>126</v>
      </c>
      <c r="D13" s="163">
        <f>SUM(D14:D17)</f>
        <v>11638</v>
      </c>
      <c r="E13" s="163">
        <f>SUM(E14:E17)</f>
        <v>14060</v>
      </c>
      <c r="F13" s="200">
        <f>SUM(F14:F17)</f>
        <v>10997</v>
      </c>
    </row>
    <row r="14" spans="1:6" x14ac:dyDescent="0.25">
      <c r="A14" s="93"/>
      <c r="B14" s="38">
        <v>1</v>
      </c>
      <c r="C14" s="85" t="s">
        <v>191</v>
      </c>
      <c r="D14" s="38">
        <v>11638</v>
      </c>
      <c r="E14" s="167">
        <v>11638</v>
      </c>
      <c r="F14" s="266">
        <v>8575</v>
      </c>
    </row>
    <row r="15" spans="1:6" x14ac:dyDescent="0.25">
      <c r="A15" s="94"/>
      <c r="B15" s="69">
        <v>2</v>
      </c>
      <c r="C15" s="194" t="s">
        <v>298</v>
      </c>
      <c r="D15" s="69"/>
      <c r="E15" s="69"/>
      <c r="F15" s="184"/>
    </row>
    <row r="16" spans="1:6" x14ac:dyDescent="0.25">
      <c r="A16" s="94"/>
      <c r="B16" s="69">
        <v>3</v>
      </c>
      <c r="C16" s="194" t="s">
        <v>192</v>
      </c>
      <c r="D16" s="69"/>
      <c r="E16" s="69"/>
      <c r="F16" s="184"/>
    </row>
    <row r="17" spans="1:7" x14ac:dyDescent="0.25">
      <c r="A17" s="94"/>
      <c r="B17" s="69">
        <v>4</v>
      </c>
      <c r="C17" s="194" t="s">
        <v>260</v>
      </c>
      <c r="D17" s="69"/>
      <c r="E17" s="69">
        <v>2422</v>
      </c>
      <c r="F17" s="184">
        <v>2422</v>
      </c>
    </row>
    <row r="18" spans="1:7" ht="13.8" x14ac:dyDescent="0.3">
      <c r="A18" s="94">
        <v>2</v>
      </c>
      <c r="B18" s="69"/>
      <c r="C18" s="218" t="s">
        <v>128</v>
      </c>
      <c r="D18" s="164">
        <f>SUM(D19:D20)</f>
        <v>43071</v>
      </c>
      <c r="E18" s="164">
        <f>SUM(E19:E20)</f>
        <v>43071</v>
      </c>
      <c r="F18" s="202">
        <f>SUM(F19:F20)</f>
        <v>43071</v>
      </c>
    </row>
    <row r="19" spans="1:7" x14ac:dyDescent="0.25">
      <c r="A19" s="94"/>
      <c r="B19" s="69">
        <v>1</v>
      </c>
      <c r="C19" s="194" t="s">
        <v>207</v>
      </c>
      <c r="D19" s="69">
        <v>43071</v>
      </c>
      <c r="E19" s="69">
        <v>43071</v>
      </c>
      <c r="F19" s="184">
        <v>43071</v>
      </c>
    </row>
    <row r="20" spans="1:7" ht="13.8" thickBot="1" x14ac:dyDescent="0.3">
      <c r="A20" s="103"/>
      <c r="B20" s="52">
        <v>2</v>
      </c>
      <c r="C20" s="195" t="s">
        <v>259</v>
      </c>
      <c r="D20" s="52"/>
      <c r="E20" s="52"/>
      <c r="F20" s="185"/>
    </row>
    <row r="21" spans="1:7" ht="13.8" thickBot="1" x14ac:dyDescent="0.3">
      <c r="A21" s="104">
        <v>3</v>
      </c>
      <c r="B21" s="105"/>
      <c r="C21" s="196" t="s">
        <v>209</v>
      </c>
      <c r="D21" s="105">
        <v>180778</v>
      </c>
      <c r="E21" s="105">
        <v>110362</v>
      </c>
      <c r="F21" s="261">
        <v>102299</v>
      </c>
    </row>
    <row r="22" spans="1:7" ht="13.8" thickBot="1" x14ac:dyDescent="0.3">
      <c r="A22" s="111"/>
      <c r="B22" s="120"/>
      <c r="C22" s="170" t="s">
        <v>88</v>
      </c>
      <c r="D22" s="110">
        <f>SUM(D13+D18+D21)</f>
        <v>235487</v>
      </c>
      <c r="E22" s="110">
        <f>SUM(E13+E18+E21)</f>
        <v>167493</v>
      </c>
      <c r="F22" s="154">
        <f>SUM(F13+F18+F21)</f>
        <v>156367</v>
      </c>
    </row>
    <row r="23" spans="1:7" ht="14.4" thickBot="1" x14ac:dyDescent="0.35">
      <c r="A23" s="131"/>
      <c r="B23" s="132"/>
      <c r="C23" s="237" t="s">
        <v>194</v>
      </c>
      <c r="D23" s="132"/>
      <c r="E23" s="163"/>
      <c r="F23" s="200"/>
    </row>
    <row r="24" spans="1:7" ht="14.4" thickBot="1" x14ac:dyDescent="0.35">
      <c r="A24" s="104">
        <v>4</v>
      </c>
      <c r="B24" s="105"/>
      <c r="C24" s="217" t="s">
        <v>195</v>
      </c>
      <c r="D24" s="163">
        <f>SUM(D25:D27)</f>
        <v>120412</v>
      </c>
      <c r="E24" s="163">
        <f>SUM(E25:E27)</f>
        <v>128248</v>
      </c>
      <c r="F24" s="200">
        <f>SUM(F25:F27)</f>
        <v>124285</v>
      </c>
    </row>
    <row r="25" spans="1:7" x14ac:dyDescent="0.25">
      <c r="A25" s="93"/>
      <c r="B25" s="38">
        <v>1</v>
      </c>
      <c r="C25" s="85" t="s">
        <v>136</v>
      </c>
      <c r="D25" s="38">
        <v>71841</v>
      </c>
      <c r="E25" s="38">
        <v>75269</v>
      </c>
      <c r="F25" s="183">
        <v>74596</v>
      </c>
      <c r="G25" s="165"/>
    </row>
    <row r="26" spans="1:7" x14ac:dyDescent="0.25">
      <c r="A26" s="94"/>
      <c r="B26" s="69">
        <v>2</v>
      </c>
      <c r="C26" s="194" t="s">
        <v>196</v>
      </c>
      <c r="D26" s="69">
        <v>20890</v>
      </c>
      <c r="E26" s="69">
        <v>21793</v>
      </c>
      <c r="F26" s="184">
        <v>21774</v>
      </c>
    </row>
    <row r="27" spans="1:7" x14ac:dyDescent="0.25">
      <c r="A27" s="94"/>
      <c r="B27" s="69">
        <v>3</v>
      </c>
      <c r="C27" s="194" t="s">
        <v>138</v>
      </c>
      <c r="D27" s="69">
        <v>27681</v>
      </c>
      <c r="E27" s="69">
        <v>31186</v>
      </c>
      <c r="F27" s="184">
        <v>27915</v>
      </c>
    </row>
    <row r="28" spans="1:7" ht="14.4" thickBot="1" x14ac:dyDescent="0.35">
      <c r="A28" s="160">
        <v>5</v>
      </c>
      <c r="B28" s="161"/>
      <c r="C28" s="238" t="s">
        <v>197</v>
      </c>
      <c r="D28" s="227">
        <f>SUM(D29:D31)</f>
        <v>0</v>
      </c>
      <c r="E28" s="159"/>
      <c r="F28" s="267"/>
    </row>
    <row r="29" spans="1:7" x14ac:dyDescent="0.25">
      <c r="A29" s="93"/>
      <c r="B29" s="38">
        <v>1</v>
      </c>
      <c r="C29" s="85" t="s">
        <v>198</v>
      </c>
      <c r="D29" s="38"/>
      <c r="E29" s="38"/>
      <c r="F29" s="183"/>
    </row>
    <row r="30" spans="1:7" x14ac:dyDescent="0.25">
      <c r="A30" s="94"/>
      <c r="B30" s="69">
        <v>2</v>
      </c>
      <c r="C30" s="194" t="s">
        <v>199</v>
      </c>
      <c r="D30" s="69"/>
      <c r="E30" s="223"/>
      <c r="F30" s="201"/>
    </row>
    <row r="31" spans="1:7" ht="14.4" thickBot="1" x14ac:dyDescent="0.35">
      <c r="A31" s="103"/>
      <c r="B31" s="52">
        <v>3</v>
      </c>
      <c r="C31" s="195" t="s">
        <v>200</v>
      </c>
      <c r="D31" s="52"/>
      <c r="E31" s="222"/>
      <c r="F31" s="219"/>
    </row>
    <row r="32" spans="1:7" ht="14.4" thickBot="1" x14ac:dyDescent="0.35">
      <c r="A32" s="102"/>
      <c r="B32" s="51"/>
      <c r="C32" s="197" t="s">
        <v>261</v>
      </c>
      <c r="D32" s="163">
        <f>SUM(D24+D28)</f>
        <v>120412</v>
      </c>
      <c r="E32" s="163">
        <f>SUM(E24+E28)</f>
        <v>128248</v>
      </c>
      <c r="F32" s="200">
        <f>SUM(F24+F28)</f>
        <v>124285</v>
      </c>
    </row>
    <row r="33" spans="1:10" x14ac:dyDescent="0.25">
      <c r="A33" s="155"/>
      <c r="B33" s="167"/>
      <c r="C33" s="226" t="s">
        <v>201</v>
      </c>
      <c r="D33" s="168">
        <f>SUM(D34:D36)</f>
        <v>115075</v>
      </c>
      <c r="E33" s="168">
        <f>SUM(E34:E36)</f>
        <v>38236</v>
      </c>
      <c r="F33" s="168">
        <f>SUM(F34:F36)</f>
        <v>32082</v>
      </c>
    </row>
    <row r="34" spans="1:10" x14ac:dyDescent="0.25">
      <c r="A34" s="94"/>
      <c r="B34" s="69">
        <v>1</v>
      </c>
      <c r="C34" s="194" t="s">
        <v>176</v>
      </c>
      <c r="D34" s="69">
        <v>115075</v>
      </c>
      <c r="E34" s="69">
        <v>9986</v>
      </c>
      <c r="F34" s="184">
        <v>5095</v>
      </c>
    </row>
    <row r="35" spans="1:10" x14ac:dyDescent="0.25">
      <c r="A35" s="94"/>
      <c r="B35" s="69">
        <v>2</v>
      </c>
      <c r="C35" s="194" t="s">
        <v>202</v>
      </c>
      <c r="D35" s="69"/>
      <c r="E35" s="150"/>
      <c r="F35" s="269"/>
      <c r="G35" s="84"/>
      <c r="H35" s="84"/>
      <c r="I35" s="77"/>
      <c r="J35" s="77"/>
    </row>
    <row r="36" spans="1:10" ht="13.8" thickBot="1" x14ac:dyDescent="0.3">
      <c r="A36" s="103"/>
      <c r="B36" s="52">
        <v>3</v>
      </c>
      <c r="C36" s="195" t="s">
        <v>203</v>
      </c>
      <c r="D36" s="52"/>
      <c r="E36" s="52">
        <v>28250</v>
      </c>
      <c r="F36" s="185">
        <v>26987</v>
      </c>
    </row>
    <row r="37" spans="1:10" ht="13.8" thickBot="1" x14ac:dyDescent="0.3">
      <c r="A37" s="169"/>
      <c r="B37" s="169"/>
      <c r="C37" s="197" t="s">
        <v>206</v>
      </c>
      <c r="D37" s="110">
        <f>SUM(D32:D33)</f>
        <v>235487</v>
      </c>
      <c r="E37" s="110">
        <f>SUM(E32:E33)</f>
        <v>166484</v>
      </c>
      <c r="F37" s="154">
        <f>SUM(F32:F33)</f>
        <v>156367</v>
      </c>
    </row>
    <row r="38" spans="1:10" ht="13.8" thickBot="1" x14ac:dyDescent="0.3">
      <c r="A38" s="68" t="s">
        <v>219</v>
      </c>
      <c r="B38" s="166"/>
      <c r="C38" s="228"/>
      <c r="D38" s="166">
        <v>23</v>
      </c>
      <c r="E38" s="166">
        <v>23</v>
      </c>
      <c r="F38" s="260">
        <v>23</v>
      </c>
    </row>
    <row r="39" spans="1:10" x14ac:dyDescent="0.25">
      <c r="A39" s="36"/>
      <c r="B39" s="36"/>
      <c r="C39" s="36"/>
      <c r="D39" s="36"/>
      <c r="E39" s="36"/>
      <c r="F39" s="84"/>
    </row>
    <row r="40" spans="1:10" x14ac:dyDescent="0.25">
      <c r="A40" s="36"/>
      <c r="B40" s="36"/>
      <c r="C40" s="36"/>
      <c r="D40" s="36"/>
      <c r="E40" s="36"/>
      <c r="F40" s="84"/>
    </row>
    <row r="41" spans="1:10" x14ac:dyDescent="0.25">
      <c r="A41" s="36"/>
      <c r="B41" s="36"/>
      <c r="C41" s="36"/>
      <c r="D41" s="36"/>
      <c r="E41" s="36"/>
      <c r="F41" s="84"/>
    </row>
    <row r="42" spans="1:10" x14ac:dyDescent="0.25">
      <c r="A42" s="36"/>
      <c r="B42" s="36"/>
      <c r="C42" s="36"/>
      <c r="D42" s="36"/>
      <c r="E42" s="36"/>
      <c r="F42" s="84"/>
    </row>
    <row r="43" spans="1:10" x14ac:dyDescent="0.25">
      <c r="A43" s="36"/>
      <c r="B43" s="36"/>
      <c r="C43" s="36"/>
      <c r="D43" s="36"/>
      <c r="E43" s="36"/>
      <c r="F43" s="84"/>
    </row>
    <row r="44" spans="1:10" x14ac:dyDescent="0.25">
      <c r="A44" s="36"/>
      <c r="B44" s="36"/>
      <c r="C44" s="36"/>
      <c r="D44" s="36"/>
      <c r="E44" s="36"/>
      <c r="F44" s="84"/>
    </row>
    <row r="45" spans="1:10" x14ac:dyDescent="0.25">
      <c r="A45" s="36"/>
      <c r="B45" s="36"/>
      <c r="C45" s="36"/>
      <c r="D45" s="36"/>
      <c r="E45" s="36"/>
      <c r="F45" s="84"/>
    </row>
    <row r="46" spans="1:10" x14ac:dyDescent="0.25">
      <c r="A46" s="36"/>
      <c r="B46" s="36"/>
      <c r="C46" s="36"/>
      <c r="D46" s="36"/>
      <c r="E46" s="36"/>
      <c r="F46" s="84"/>
    </row>
    <row r="47" spans="1:10" x14ac:dyDescent="0.25">
      <c r="A47" s="36"/>
      <c r="B47" s="36"/>
      <c r="C47" s="36"/>
      <c r="D47" s="36"/>
      <c r="E47" s="36"/>
      <c r="F47" s="84"/>
    </row>
    <row r="48" spans="1:10" x14ac:dyDescent="0.25">
      <c r="A48" s="36"/>
      <c r="B48" s="36"/>
      <c r="C48" s="36"/>
      <c r="D48" s="36"/>
      <c r="E48" s="36"/>
      <c r="F48" s="84"/>
    </row>
    <row r="49" spans="1:6" x14ac:dyDescent="0.25">
      <c r="A49" s="36"/>
      <c r="B49" s="36"/>
      <c r="C49" s="36"/>
      <c r="D49" s="36"/>
      <c r="E49" s="36"/>
      <c r="F49" s="84"/>
    </row>
    <row r="50" spans="1:6" x14ac:dyDescent="0.25">
      <c r="A50" s="36"/>
      <c r="B50" s="36"/>
      <c r="C50" s="36"/>
      <c r="D50" s="36"/>
      <c r="E50" s="36"/>
      <c r="F50" s="84"/>
    </row>
    <row r="51" spans="1:6" x14ac:dyDescent="0.25">
      <c r="A51" s="36"/>
      <c r="B51" s="36"/>
      <c r="C51" s="36"/>
      <c r="D51" s="36"/>
      <c r="E51" s="36"/>
      <c r="F51" s="84"/>
    </row>
    <row r="52" spans="1:6" x14ac:dyDescent="0.25">
      <c r="A52" s="36"/>
      <c r="B52" s="36"/>
      <c r="C52" s="36"/>
      <c r="D52" s="36"/>
      <c r="E52" s="36"/>
      <c r="F52" s="84"/>
    </row>
    <row r="53" spans="1:6" x14ac:dyDescent="0.25">
      <c r="A53" s="36"/>
      <c r="B53" s="36"/>
      <c r="C53" s="36"/>
      <c r="D53" s="36"/>
      <c r="E53" s="36"/>
      <c r="F53" s="84"/>
    </row>
    <row r="54" spans="1:6" x14ac:dyDescent="0.25">
      <c r="A54" s="36"/>
      <c r="B54" s="36"/>
      <c r="C54" s="36"/>
      <c r="D54" s="36"/>
      <c r="E54" s="36"/>
      <c r="F54" s="84"/>
    </row>
    <row r="57" spans="1:6" x14ac:dyDescent="0.25">
      <c r="A57" s="36"/>
      <c r="B57" s="36"/>
      <c r="C57" s="36"/>
      <c r="D57" s="36"/>
      <c r="E57" s="36"/>
      <c r="F57" s="84"/>
    </row>
    <row r="58" spans="1:6" ht="13.8" thickBot="1" x14ac:dyDescent="0.3">
      <c r="E58" s="36" t="s">
        <v>280</v>
      </c>
      <c r="F58" s="84"/>
    </row>
    <row r="59" spans="1:6" x14ac:dyDescent="0.25">
      <c r="A59" s="98" t="s">
        <v>185</v>
      </c>
      <c r="B59" s="99"/>
      <c r="C59" s="45" t="s">
        <v>183</v>
      </c>
      <c r="D59" s="44"/>
      <c r="E59" s="220">
        <v>1</v>
      </c>
      <c r="F59" s="99"/>
    </row>
    <row r="60" spans="1:6" ht="13.8" thickBot="1" x14ac:dyDescent="0.3">
      <c r="A60" s="100" t="s">
        <v>184</v>
      </c>
      <c r="B60" s="90"/>
      <c r="C60" s="193" t="s">
        <v>254</v>
      </c>
      <c r="D60" s="221"/>
      <c r="E60" s="221"/>
      <c r="F60" s="267"/>
    </row>
    <row r="61" spans="1:6" ht="13.8" thickBot="1" x14ac:dyDescent="0.3">
      <c r="A61" s="36"/>
      <c r="B61" s="36"/>
      <c r="C61" s="36"/>
      <c r="D61" s="37"/>
      <c r="E61" s="37"/>
      <c r="F61" s="186"/>
    </row>
    <row r="62" spans="1:6" x14ac:dyDescent="0.25">
      <c r="A62" s="86" t="s">
        <v>186</v>
      </c>
      <c r="B62" s="41" t="s">
        <v>188</v>
      </c>
      <c r="C62" s="61"/>
      <c r="D62" s="41" t="s">
        <v>263</v>
      </c>
      <c r="E62" s="220" t="s">
        <v>263</v>
      </c>
      <c r="F62" s="239" t="s">
        <v>263</v>
      </c>
    </row>
    <row r="63" spans="1:6" x14ac:dyDescent="0.25">
      <c r="A63" s="87" t="s">
        <v>187</v>
      </c>
      <c r="B63" s="47" t="s">
        <v>7</v>
      </c>
      <c r="C63" s="79" t="s">
        <v>189</v>
      </c>
      <c r="D63" s="47" t="s">
        <v>186</v>
      </c>
      <c r="E63" s="152" t="s">
        <v>300</v>
      </c>
      <c r="F63" s="263" t="s">
        <v>345</v>
      </c>
    </row>
    <row r="64" spans="1:6" ht="13.8" thickBot="1" x14ac:dyDescent="0.3">
      <c r="A64" s="88"/>
      <c r="B64" s="89"/>
      <c r="C64" s="79" t="s">
        <v>190</v>
      </c>
      <c r="D64" s="47"/>
      <c r="E64" s="152" t="s">
        <v>340</v>
      </c>
      <c r="F64" s="263"/>
    </row>
    <row r="65" spans="1:6" ht="13.8" thickBot="1" x14ac:dyDescent="0.3">
      <c r="A65" s="81">
        <v>1</v>
      </c>
      <c r="B65" s="82">
        <v>2</v>
      </c>
      <c r="C65" s="199">
        <v>3</v>
      </c>
      <c r="D65" s="50">
        <v>4</v>
      </c>
      <c r="E65" s="96">
        <v>5</v>
      </c>
      <c r="F65" s="264">
        <v>6</v>
      </c>
    </row>
    <row r="66" spans="1:6" ht="14.4" thickBot="1" x14ac:dyDescent="0.35">
      <c r="A66" s="92"/>
      <c r="B66" s="74"/>
      <c r="C66" s="197" t="s">
        <v>122</v>
      </c>
      <c r="D66" s="132"/>
      <c r="E66" s="270"/>
      <c r="F66" s="265"/>
    </row>
    <row r="67" spans="1:6" ht="14.4" thickBot="1" x14ac:dyDescent="0.35">
      <c r="A67" s="104">
        <v>1</v>
      </c>
      <c r="B67" s="105"/>
      <c r="C67" s="196" t="s">
        <v>126</v>
      </c>
      <c r="D67" s="163">
        <f>SUM(D68:D71)</f>
        <v>0</v>
      </c>
      <c r="E67" s="163">
        <f>SUM(E68:E71)</f>
        <v>0</v>
      </c>
      <c r="F67" s="200">
        <f>SUM(F68:F71)</f>
        <v>0</v>
      </c>
    </row>
    <row r="68" spans="1:6" x14ac:dyDescent="0.25">
      <c r="A68" s="93"/>
      <c r="B68" s="38">
        <v>1</v>
      </c>
      <c r="C68" s="85" t="s">
        <v>191</v>
      </c>
      <c r="D68" s="38"/>
      <c r="E68" s="38"/>
      <c r="F68" s="183"/>
    </row>
    <row r="69" spans="1:6" x14ac:dyDescent="0.25">
      <c r="A69" s="94"/>
      <c r="B69" s="69">
        <v>2</v>
      </c>
      <c r="C69" s="69" t="s">
        <v>298</v>
      </c>
      <c r="D69" s="69"/>
      <c r="E69" s="69"/>
      <c r="F69" s="184"/>
    </row>
    <row r="70" spans="1:6" x14ac:dyDescent="0.25">
      <c r="A70" s="94"/>
      <c r="B70" s="69">
        <v>3</v>
      </c>
      <c r="C70" s="69" t="s">
        <v>192</v>
      </c>
      <c r="D70" s="69"/>
      <c r="E70" s="69"/>
      <c r="F70" s="184"/>
    </row>
    <row r="71" spans="1:6" ht="13.8" x14ac:dyDescent="0.3">
      <c r="A71" s="94"/>
      <c r="B71" s="69">
        <v>4</v>
      </c>
      <c r="C71" s="69" t="s">
        <v>193</v>
      </c>
      <c r="D71" s="69"/>
      <c r="E71" s="164"/>
      <c r="F71" s="202"/>
    </row>
    <row r="72" spans="1:6" x14ac:dyDescent="0.25">
      <c r="A72" s="106">
        <v>2</v>
      </c>
      <c r="B72" s="107"/>
      <c r="C72" s="107" t="s">
        <v>128</v>
      </c>
      <c r="D72" s="150">
        <v>0</v>
      </c>
      <c r="E72" s="150">
        <v>0</v>
      </c>
      <c r="F72" s="269">
        <v>0</v>
      </c>
    </row>
    <row r="73" spans="1:6" x14ac:dyDescent="0.25">
      <c r="A73" s="94"/>
      <c r="B73" s="69">
        <v>1</v>
      </c>
      <c r="C73" s="69" t="s">
        <v>207</v>
      </c>
      <c r="D73" s="69"/>
      <c r="E73" s="69"/>
      <c r="F73" s="184"/>
    </row>
    <row r="74" spans="1:6" ht="13.8" thickBot="1" x14ac:dyDescent="0.3">
      <c r="A74" s="103"/>
      <c r="B74" s="52">
        <v>2</v>
      </c>
      <c r="C74" s="52" t="s">
        <v>208</v>
      </c>
      <c r="D74" s="52"/>
      <c r="E74" s="274"/>
      <c r="F74" s="271"/>
    </row>
    <row r="75" spans="1:6" ht="13.8" thickBot="1" x14ac:dyDescent="0.3">
      <c r="A75" s="104">
        <v>3</v>
      </c>
      <c r="B75" s="105"/>
      <c r="C75" s="105" t="s">
        <v>209</v>
      </c>
      <c r="D75" s="105">
        <v>817</v>
      </c>
      <c r="E75" s="105">
        <v>817</v>
      </c>
      <c r="F75" s="261">
        <v>607</v>
      </c>
    </row>
    <row r="76" spans="1:6" ht="13.8" thickBot="1" x14ac:dyDescent="0.3">
      <c r="A76" s="111"/>
      <c r="B76" s="59"/>
      <c r="C76" s="110" t="s">
        <v>88</v>
      </c>
      <c r="D76" s="110">
        <f>SUM(D67+D72+D75)</f>
        <v>817</v>
      </c>
      <c r="E76" s="110">
        <f>SUM(E67+E72+E75)</f>
        <v>817</v>
      </c>
      <c r="F76" s="154">
        <f>SUM(F67+F72+F75)</f>
        <v>607</v>
      </c>
    </row>
    <row r="77" spans="1:6" ht="13.8" x14ac:dyDescent="0.3">
      <c r="A77" s="93"/>
      <c r="B77" s="38"/>
      <c r="C77" s="115" t="s">
        <v>194</v>
      </c>
      <c r="D77" s="38"/>
      <c r="E77" s="115"/>
      <c r="F77" s="262"/>
    </row>
    <row r="78" spans="1:6" ht="13.8" x14ac:dyDescent="0.3">
      <c r="A78" s="112">
        <v>4</v>
      </c>
      <c r="B78" s="113"/>
      <c r="C78" s="113" t="s">
        <v>195</v>
      </c>
      <c r="D78" s="222">
        <f>SUM(D79:D81)</f>
        <v>817</v>
      </c>
      <c r="E78" s="222">
        <f>SUM(E79:E81)</f>
        <v>817</v>
      </c>
      <c r="F78" s="219">
        <f>SUM(F79:F81)</f>
        <v>607</v>
      </c>
    </row>
    <row r="79" spans="1:6" x14ac:dyDescent="0.25">
      <c r="A79" s="107"/>
      <c r="B79" s="107">
        <v>1</v>
      </c>
      <c r="C79" s="69" t="s">
        <v>136</v>
      </c>
      <c r="D79" s="107"/>
      <c r="E79" s="69"/>
      <c r="F79" s="184"/>
    </row>
    <row r="80" spans="1:6" x14ac:dyDescent="0.25">
      <c r="A80" s="93"/>
      <c r="B80" s="38">
        <v>2</v>
      </c>
      <c r="C80" s="38" t="s">
        <v>196</v>
      </c>
      <c r="D80" s="38">
        <v>817</v>
      </c>
      <c r="E80" s="38">
        <v>817</v>
      </c>
      <c r="F80" s="183">
        <v>607</v>
      </c>
    </row>
    <row r="81" spans="1:6" ht="13.8" x14ac:dyDescent="0.3">
      <c r="A81" s="94"/>
      <c r="B81" s="69">
        <v>3</v>
      </c>
      <c r="C81" s="69" t="s">
        <v>138</v>
      </c>
      <c r="D81" s="69"/>
      <c r="E81" s="164"/>
      <c r="F81" s="202"/>
    </row>
    <row r="82" spans="1:6" ht="13.8" x14ac:dyDescent="0.3">
      <c r="A82" s="112">
        <v>5</v>
      </c>
      <c r="B82" s="113"/>
      <c r="C82" s="113" t="s">
        <v>197</v>
      </c>
      <c r="D82" s="222">
        <f>SUM(D83:D85)</f>
        <v>0</v>
      </c>
      <c r="E82" s="164">
        <f>SUM(E83:E85)</f>
        <v>0</v>
      </c>
      <c r="F82" s="202">
        <f>SUM(F83:F85)</f>
        <v>0</v>
      </c>
    </row>
    <row r="83" spans="1:6" x14ac:dyDescent="0.25">
      <c r="A83" s="69"/>
      <c r="B83" s="69">
        <v>1</v>
      </c>
      <c r="C83" s="69" t="s">
        <v>210</v>
      </c>
      <c r="D83" s="69"/>
      <c r="E83" s="69"/>
      <c r="F83" s="184"/>
    </row>
    <row r="84" spans="1:6" x14ac:dyDescent="0.25">
      <c r="A84" s="38"/>
      <c r="B84" s="38">
        <v>2</v>
      </c>
      <c r="C84" s="38" t="s">
        <v>211</v>
      </c>
      <c r="D84" s="38"/>
      <c r="E84" s="223"/>
      <c r="F84" s="201"/>
    </row>
    <row r="85" spans="1:6" ht="13.8" x14ac:dyDescent="0.3">
      <c r="A85" s="69"/>
      <c r="B85" s="69">
        <v>3</v>
      </c>
      <c r="C85" s="69" t="s">
        <v>200</v>
      </c>
      <c r="D85" s="223"/>
      <c r="E85" s="164"/>
      <c r="F85" s="202"/>
    </row>
    <row r="86" spans="1:6" ht="13.8" x14ac:dyDescent="0.3">
      <c r="A86" s="107">
        <v>6</v>
      </c>
      <c r="B86" s="107"/>
      <c r="C86" s="107" t="s">
        <v>201</v>
      </c>
      <c r="D86" s="164">
        <f>SUM(D87:D89)</f>
        <v>0</v>
      </c>
      <c r="E86" s="164">
        <f>SUM(E87:E89)</f>
        <v>0</v>
      </c>
      <c r="F86" s="202">
        <f>SUM(F87:F89)</f>
        <v>0</v>
      </c>
    </row>
    <row r="87" spans="1:6" x14ac:dyDescent="0.25">
      <c r="A87" s="69"/>
      <c r="B87" s="69">
        <v>1</v>
      </c>
      <c r="C87" s="69" t="s">
        <v>176</v>
      </c>
      <c r="D87" s="69"/>
      <c r="E87" s="69"/>
      <c r="F87" s="184"/>
    </row>
    <row r="88" spans="1:6" x14ac:dyDescent="0.25">
      <c r="A88" s="69"/>
      <c r="B88" s="69">
        <v>2</v>
      </c>
      <c r="C88" s="69" t="s">
        <v>181</v>
      </c>
      <c r="D88" s="69"/>
      <c r="E88" s="69"/>
      <c r="F88" s="184"/>
    </row>
    <row r="89" spans="1:6" ht="13.8" thickBot="1" x14ac:dyDescent="0.3">
      <c r="A89" s="52"/>
      <c r="B89" s="52">
        <v>3</v>
      </c>
      <c r="C89" s="52" t="s">
        <v>203</v>
      </c>
      <c r="D89" s="52"/>
      <c r="E89" s="275"/>
      <c r="F89" s="272"/>
    </row>
    <row r="90" spans="1:6" ht="13.8" thickBot="1" x14ac:dyDescent="0.3">
      <c r="A90" s="111"/>
      <c r="B90" s="59"/>
      <c r="C90" s="110" t="s">
        <v>206</v>
      </c>
      <c r="D90" s="110">
        <f>SUM(D78+D82+D86)</f>
        <v>817</v>
      </c>
      <c r="E90" s="110">
        <f>SUM(E78+E82+E86)</f>
        <v>817</v>
      </c>
      <c r="F90" s="154">
        <f>SUM(F78+F82+F86)</f>
        <v>607</v>
      </c>
    </row>
    <row r="91" spans="1:6" ht="13.8" thickBot="1" x14ac:dyDescent="0.3">
      <c r="A91" s="74" t="s">
        <v>212</v>
      </c>
      <c r="B91" s="110"/>
      <c r="C91" s="110"/>
      <c r="D91" s="105"/>
      <c r="E91" s="276"/>
      <c r="F91" s="273"/>
    </row>
    <row r="92" spans="1:6" x14ac:dyDescent="0.25">
      <c r="F92" s="171"/>
    </row>
    <row r="93" spans="1:6" x14ac:dyDescent="0.25">
      <c r="F93" s="84"/>
    </row>
    <row r="94" spans="1:6" x14ac:dyDescent="0.25">
      <c r="F94" s="84"/>
    </row>
    <row r="95" spans="1:6" x14ac:dyDescent="0.25">
      <c r="F95" s="84"/>
    </row>
    <row r="96" spans="1:6" x14ac:dyDescent="0.25">
      <c r="F96" s="84"/>
    </row>
    <row r="97" spans="3:6" x14ac:dyDescent="0.25">
      <c r="F97" s="84"/>
    </row>
    <row r="98" spans="3:6" x14ac:dyDescent="0.25">
      <c r="F98" s="84"/>
    </row>
    <row r="99" spans="3:6" x14ac:dyDescent="0.25">
      <c r="F99" s="84"/>
    </row>
    <row r="100" spans="3:6" x14ac:dyDescent="0.25">
      <c r="F100" s="84"/>
    </row>
    <row r="101" spans="3:6" x14ac:dyDescent="0.25">
      <c r="F101" s="84"/>
    </row>
    <row r="102" spans="3:6" x14ac:dyDescent="0.25">
      <c r="F102" s="84"/>
    </row>
    <row r="103" spans="3:6" x14ac:dyDescent="0.25">
      <c r="F103" s="84"/>
    </row>
    <row r="104" spans="3:6" x14ac:dyDescent="0.25">
      <c r="F104" s="84"/>
    </row>
    <row r="105" spans="3:6" x14ac:dyDescent="0.25">
      <c r="F105" s="84"/>
    </row>
    <row r="106" spans="3:6" x14ac:dyDescent="0.25">
      <c r="F106" s="84"/>
    </row>
    <row r="107" spans="3:6" x14ac:dyDescent="0.25">
      <c r="F107" s="84"/>
    </row>
    <row r="108" spans="3:6" x14ac:dyDescent="0.25">
      <c r="F108" s="84"/>
    </row>
    <row r="109" spans="3:6" x14ac:dyDescent="0.25">
      <c r="F109" s="84"/>
    </row>
    <row r="110" spans="3:6" x14ac:dyDescent="0.25">
      <c r="F110" s="84"/>
    </row>
    <row r="112" spans="3:6" x14ac:dyDescent="0.25">
      <c r="C112" s="36"/>
    </row>
    <row r="113" spans="1:6" ht="13.8" thickBot="1" x14ac:dyDescent="0.3">
      <c r="E113" s="36" t="s">
        <v>283</v>
      </c>
      <c r="F113" s="84"/>
    </row>
    <row r="114" spans="1:6" x14ac:dyDescent="0.25">
      <c r="A114" s="98" t="s">
        <v>185</v>
      </c>
      <c r="B114" s="99"/>
      <c r="C114" s="44" t="s">
        <v>183</v>
      </c>
      <c r="D114" s="220"/>
      <c r="E114" s="220">
        <v>1</v>
      </c>
      <c r="F114" s="99"/>
    </row>
    <row r="115" spans="1:6" ht="13.8" thickBot="1" x14ac:dyDescent="0.3">
      <c r="A115" s="100" t="s">
        <v>184</v>
      </c>
      <c r="B115" s="90"/>
      <c r="C115" s="193" t="s">
        <v>258</v>
      </c>
      <c r="D115" s="221"/>
      <c r="E115" s="193"/>
      <c r="F115" s="156"/>
    </row>
    <row r="116" spans="1:6" ht="13.8" thickBot="1" x14ac:dyDescent="0.3">
      <c r="A116" s="36"/>
      <c r="B116" s="36"/>
      <c r="C116" s="36"/>
      <c r="D116" s="37"/>
      <c r="E116" s="36"/>
      <c r="F116" s="244"/>
    </row>
    <row r="117" spans="1:6" x14ac:dyDescent="0.25">
      <c r="A117" s="86" t="s">
        <v>186</v>
      </c>
      <c r="B117" s="41" t="s">
        <v>188</v>
      </c>
      <c r="C117" s="61"/>
      <c r="D117" s="41" t="s">
        <v>263</v>
      </c>
      <c r="E117" s="220" t="s">
        <v>263</v>
      </c>
      <c r="F117" s="239" t="s">
        <v>263</v>
      </c>
    </row>
    <row r="118" spans="1:6" x14ac:dyDescent="0.25">
      <c r="A118" s="87" t="s">
        <v>187</v>
      </c>
      <c r="B118" s="47" t="s">
        <v>7</v>
      </c>
      <c r="C118" s="79" t="s">
        <v>189</v>
      </c>
      <c r="D118" s="47" t="s">
        <v>186</v>
      </c>
      <c r="E118" s="152" t="s">
        <v>300</v>
      </c>
      <c r="F118" s="263" t="s">
        <v>345</v>
      </c>
    </row>
    <row r="119" spans="1:6" ht="13.8" thickBot="1" x14ac:dyDescent="0.3">
      <c r="A119" s="88"/>
      <c r="B119" s="89"/>
      <c r="C119" s="79" t="s">
        <v>190</v>
      </c>
      <c r="D119" s="47"/>
      <c r="E119" s="152" t="s">
        <v>340</v>
      </c>
      <c r="F119" s="263"/>
    </row>
    <row r="120" spans="1:6" ht="13.8" thickBot="1" x14ac:dyDescent="0.3">
      <c r="A120" s="81">
        <v>1</v>
      </c>
      <c r="B120" s="82">
        <v>2</v>
      </c>
      <c r="C120" s="199">
        <v>3</v>
      </c>
      <c r="D120" s="50">
        <v>4</v>
      </c>
      <c r="E120" s="96">
        <v>5</v>
      </c>
      <c r="F120" s="264">
        <v>6</v>
      </c>
    </row>
    <row r="121" spans="1:6" ht="14.4" thickBot="1" x14ac:dyDescent="0.35">
      <c r="A121" s="92"/>
      <c r="B121" s="74"/>
      <c r="C121" s="197" t="s">
        <v>122</v>
      </c>
      <c r="D121" s="132"/>
      <c r="E121" s="270"/>
      <c r="F121" s="265"/>
    </row>
    <row r="122" spans="1:6" ht="14.4" thickBot="1" x14ac:dyDescent="0.35">
      <c r="A122" s="104">
        <v>1</v>
      </c>
      <c r="B122" s="105"/>
      <c r="C122" s="196" t="s">
        <v>126</v>
      </c>
      <c r="D122" s="163">
        <f>SUM(D123:D126)</f>
        <v>0</v>
      </c>
      <c r="E122" s="163">
        <f>SUM(E123:E126)</f>
        <v>7</v>
      </c>
      <c r="F122" s="200">
        <f>SUM(F123:F126)</f>
        <v>7</v>
      </c>
    </row>
    <row r="123" spans="1:6" x14ac:dyDescent="0.25">
      <c r="A123" s="93"/>
      <c r="B123" s="38">
        <v>1</v>
      </c>
      <c r="C123" s="85" t="s">
        <v>191</v>
      </c>
      <c r="D123" s="38"/>
      <c r="E123" s="38"/>
      <c r="F123" s="183"/>
    </row>
    <row r="124" spans="1:6" x14ac:dyDescent="0.25">
      <c r="A124" s="94"/>
      <c r="B124" s="69">
        <v>2</v>
      </c>
      <c r="C124" s="194" t="s">
        <v>298</v>
      </c>
      <c r="D124" s="69"/>
      <c r="E124" s="69"/>
      <c r="F124" s="184"/>
    </row>
    <row r="125" spans="1:6" x14ac:dyDescent="0.25">
      <c r="A125" s="94"/>
      <c r="B125" s="69">
        <v>3</v>
      </c>
      <c r="C125" s="194" t="s">
        <v>192</v>
      </c>
      <c r="D125" s="69"/>
      <c r="E125" s="69"/>
      <c r="F125" s="184"/>
    </row>
    <row r="126" spans="1:6" x14ac:dyDescent="0.25">
      <c r="A126" s="94"/>
      <c r="B126" s="69">
        <v>4</v>
      </c>
      <c r="C126" s="194" t="s">
        <v>193</v>
      </c>
      <c r="D126" s="69"/>
      <c r="E126" s="69">
        <v>7</v>
      </c>
      <c r="F126" s="184">
        <v>7</v>
      </c>
    </row>
    <row r="127" spans="1:6" ht="13.8" x14ac:dyDescent="0.3">
      <c r="A127" s="106">
        <v>2</v>
      </c>
      <c r="B127" s="107"/>
      <c r="C127" s="198" t="s">
        <v>128</v>
      </c>
      <c r="D127" s="164">
        <f>SUM(D128:D129)</f>
        <v>0</v>
      </c>
      <c r="E127" s="164">
        <f>SUM(E128:E129)</f>
        <v>0</v>
      </c>
      <c r="F127" s="202">
        <f>SUM(F128:F129)</f>
        <v>0</v>
      </c>
    </row>
    <row r="128" spans="1:6" x14ac:dyDescent="0.25">
      <c r="A128" s="94"/>
      <c r="B128" s="69">
        <v>1</v>
      </c>
      <c r="C128" s="194" t="s">
        <v>207</v>
      </c>
      <c r="D128" s="69"/>
      <c r="E128" s="69"/>
      <c r="F128" s="184"/>
    </row>
    <row r="129" spans="1:6" ht="13.8" thickBot="1" x14ac:dyDescent="0.3">
      <c r="A129" s="103"/>
      <c r="B129" s="52">
        <v>2</v>
      </c>
      <c r="C129" s="195" t="s">
        <v>208</v>
      </c>
      <c r="D129" s="52"/>
      <c r="E129" s="274"/>
      <c r="F129" s="271"/>
    </row>
    <row r="130" spans="1:6" ht="13.8" thickBot="1" x14ac:dyDescent="0.3">
      <c r="A130" s="104">
        <v>3</v>
      </c>
      <c r="B130" s="105"/>
      <c r="C130" s="196" t="s">
        <v>209</v>
      </c>
      <c r="D130" s="105">
        <v>200</v>
      </c>
      <c r="E130" s="105">
        <v>200</v>
      </c>
      <c r="F130" s="261">
        <v>157</v>
      </c>
    </row>
    <row r="131" spans="1:6" ht="13.8" thickBot="1" x14ac:dyDescent="0.3">
      <c r="A131" s="111"/>
      <c r="B131" s="59"/>
      <c r="C131" s="197" t="s">
        <v>88</v>
      </c>
      <c r="D131" s="110">
        <f>SUM(D122+D127+D130)</f>
        <v>200</v>
      </c>
      <c r="E131" s="110">
        <f>SUM(E122+E127+E130)</f>
        <v>207</v>
      </c>
      <c r="F131" s="154">
        <f>SUM(F122+F127+F130)</f>
        <v>164</v>
      </c>
    </row>
    <row r="132" spans="1:6" ht="13.8" x14ac:dyDescent="0.3">
      <c r="A132" s="93"/>
      <c r="B132" s="38"/>
      <c r="C132" s="224" t="s">
        <v>194</v>
      </c>
      <c r="D132" s="38"/>
      <c r="E132" s="115"/>
      <c r="F132" s="262"/>
    </row>
    <row r="133" spans="1:6" ht="13.8" x14ac:dyDescent="0.3">
      <c r="A133" s="112">
        <v>4</v>
      </c>
      <c r="B133" s="113"/>
      <c r="C133" s="240" t="s">
        <v>195</v>
      </c>
      <c r="D133" s="222">
        <f>SUM(D134:D136)</f>
        <v>200</v>
      </c>
      <c r="E133" s="222">
        <f>SUM(E134:E136)</f>
        <v>207</v>
      </c>
      <c r="F133" s="219">
        <f>SUM(F134:F136)</f>
        <v>164</v>
      </c>
    </row>
    <row r="134" spans="1:6" x14ac:dyDescent="0.25">
      <c r="A134" s="107"/>
      <c r="B134" s="107">
        <v>1</v>
      </c>
      <c r="C134" s="194" t="s">
        <v>136</v>
      </c>
      <c r="D134" s="69"/>
      <c r="E134" s="69">
        <v>60</v>
      </c>
      <c r="F134" s="184">
        <v>60</v>
      </c>
    </row>
    <row r="135" spans="1:6" x14ac:dyDescent="0.25">
      <c r="A135" s="93"/>
      <c r="B135" s="38">
        <v>2</v>
      </c>
      <c r="C135" s="85" t="s">
        <v>196</v>
      </c>
      <c r="D135" s="38"/>
      <c r="E135" s="69">
        <v>15</v>
      </c>
      <c r="F135" s="184">
        <v>15</v>
      </c>
    </row>
    <row r="136" spans="1:6" x14ac:dyDescent="0.25">
      <c r="A136" s="94"/>
      <c r="B136" s="69">
        <v>3</v>
      </c>
      <c r="C136" s="194" t="s">
        <v>138</v>
      </c>
      <c r="D136" s="69">
        <v>200</v>
      </c>
      <c r="E136" s="69">
        <v>132</v>
      </c>
      <c r="F136" s="184">
        <v>89</v>
      </c>
    </row>
    <row r="137" spans="1:6" ht="13.8" x14ac:dyDescent="0.3">
      <c r="A137" s="112">
        <v>5</v>
      </c>
      <c r="B137" s="113"/>
      <c r="C137" s="240" t="s">
        <v>197</v>
      </c>
      <c r="D137" s="222">
        <f>SUM(D138:D140)</f>
        <v>0</v>
      </c>
      <c r="E137" s="222">
        <f>SUM(E138:E140)</f>
        <v>0</v>
      </c>
      <c r="F137" s="219">
        <f>SUM(F138:F140)</f>
        <v>0</v>
      </c>
    </row>
    <row r="138" spans="1:6" x14ac:dyDescent="0.25">
      <c r="A138" s="69"/>
      <c r="B138" s="69">
        <v>1</v>
      </c>
      <c r="C138" s="194" t="s">
        <v>210</v>
      </c>
      <c r="D138" s="69"/>
      <c r="E138" s="69"/>
      <c r="F138" s="184"/>
    </row>
    <row r="139" spans="1:6" x14ac:dyDescent="0.25">
      <c r="A139" s="38"/>
      <c r="B139" s="38">
        <v>2</v>
      </c>
      <c r="C139" s="85" t="s">
        <v>211</v>
      </c>
      <c r="D139" s="38"/>
      <c r="E139" s="223"/>
      <c r="F139" s="201"/>
    </row>
    <row r="140" spans="1:6" ht="13.8" x14ac:dyDescent="0.3">
      <c r="A140" s="69"/>
      <c r="B140" s="69">
        <v>3</v>
      </c>
      <c r="C140" s="194" t="s">
        <v>200</v>
      </c>
      <c r="D140" s="223"/>
      <c r="E140" s="164"/>
      <c r="F140" s="202"/>
    </row>
    <row r="141" spans="1:6" ht="13.8" x14ac:dyDescent="0.3">
      <c r="A141" s="107">
        <v>6</v>
      </c>
      <c r="B141" s="107"/>
      <c r="C141" s="198" t="s">
        <v>201</v>
      </c>
      <c r="D141" s="164">
        <f>SUM(D142:D144)</f>
        <v>0</v>
      </c>
      <c r="E141" s="164">
        <f>SUM(E142:E144)</f>
        <v>0</v>
      </c>
      <c r="F141" s="202">
        <f>SUM(F142:F144)</f>
        <v>0</v>
      </c>
    </row>
    <row r="142" spans="1:6" x14ac:dyDescent="0.25">
      <c r="A142" s="69"/>
      <c r="B142" s="69">
        <v>1</v>
      </c>
      <c r="C142" s="194" t="s">
        <v>176</v>
      </c>
      <c r="D142" s="69"/>
      <c r="E142" s="69"/>
      <c r="F142" s="184"/>
    </row>
    <row r="143" spans="1:6" x14ac:dyDescent="0.25">
      <c r="A143" s="69"/>
      <c r="B143" s="69">
        <v>2</v>
      </c>
      <c r="C143" s="194" t="s">
        <v>181</v>
      </c>
      <c r="D143" s="69"/>
      <c r="E143" s="69"/>
      <c r="F143" s="184"/>
    </row>
    <row r="144" spans="1:6" ht="13.8" thickBot="1" x14ac:dyDescent="0.3">
      <c r="A144" s="52"/>
      <c r="B144" s="52">
        <v>3</v>
      </c>
      <c r="C144" s="195" t="s">
        <v>203</v>
      </c>
      <c r="D144" s="52"/>
      <c r="E144" s="275"/>
      <c r="F144" s="272"/>
    </row>
    <row r="145" spans="1:6" ht="13.8" thickBot="1" x14ac:dyDescent="0.3">
      <c r="A145" s="111"/>
      <c r="B145" s="59"/>
      <c r="C145" s="197" t="s">
        <v>206</v>
      </c>
      <c r="D145" s="110">
        <f>SUM(D133+D137+D141)</f>
        <v>200</v>
      </c>
      <c r="E145" s="110">
        <f>SUM(E133+E137+E141)</f>
        <v>207</v>
      </c>
      <c r="F145" s="154">
        <f>SUM(F133+F137+F141)</f>
        <v>164</v>
      </c>
    </row>
    <row r="146" spans="1:6" ht="13.8" thickBot="1" x14ac:dyDescent="0.3">
      <c r="A146" s="74" t="s">
        <v>212</v>
      </c>
      <c r="B146" s="110"/>
      <c r="C146" s="197"/>
      <c r="D146" s="105"/>
      <c r="E146" s="276"/>
      <c r="F146" s="273"/>
    </row>
    <row r="147" spans="1:6" x14ac:dyDescent="0.25">
      <c r="F147" s="84"/>
    </row>
    <row r="148" spans="1:6" x14ac:dyDescent="0.25">
      <c r="F148" s="84"/>
    </row>
    <row r="149" spans="1:6" x14ac:dyDescent="0.25">
      <c r="F149" s="84"/>
    </row>
    <row r="150" spans="1:6" x14ac:dyDescent="0.25">
      <c r="F150" s="84"/>
    </row>
    <row r="151" spans="1:6" x14ac:dyDescent="0.25">
      <c r="F151" s="84"/>
    </row>
    <row r="152" spans="1:6" x14ac:dyDescent="0.25">
      <c r="F152" s="84"/>
    </row>
    <row r="153" spans="1:6" x14ac:dyDescent="0.25">
      <c r="F153" s="84"/>
    </row>
    <row r="154" spans="1:6" x14ac:dyDescent="0.25">
      <c r="F154" s="84"/>
    </row>
    <row r="155" spans="1:6" x14ac:dyDescent="0.25">
      <c r="F155" s="84"/>
    </row>
    <row r="156" spans="1:6" x14ac:dyDescent="0.25">
      <c r="F156" s="84"/>
    </row>
    <row r="157" spans="1:6" x14ac:dyDescent="0.25">
      <c r="F157" s="84"/>
    </row>
    <row r="158" spans="1:6" x14ac:dyDescent="0.25">
      <c r="F158" s="84"/>
    </row>
    <row r="159" spans="1:6" x14ac:dyDescent="0.25">
      <c r="F159" s="84"/>
    </row>
    <row r="160" spans="1:6" x14ac:dyDescent="0.25">
      <c r="F160" s="84"/>
    </row>
    <row r="161" spans="1:6" x14ac:dyDescent="0.25">
      <c r="F161" s="84"/>
    </row>
    <row r="162" spans="1:6" x14ac:dyDescent="0.25">
      <c r="F162" s="84"/>
    </row>
    <row r="163" spans="1:6" x14ac:dyDescent="0.25">
      <c r="F163" s="84"/>
    </row>
    <row r="164" spans="1:6" x14ac:dyDescent="0.25">
      <c r="F164" s="84"/>
    </row>
    <row r="165" spans="1:6" x14ac:dyDescent="0.25">
      <c r="F165" s="84"/>
    </row>
    <row r="167" spans="1:6" x14ac:dyDescent="0.25">
      <c r="C167" s="36"/>
    </row>
    <row r="168" spans="1:6" ht="13.8" thickBot="1" x14ac:dyDescent="0.3">
      <c r="E168" s="36" t="s">
        <v>282</v>
      </c>
      <c r="F168" s="84"/>
    </row>
    <row r="169" spans="1:6" x14ac:dyDescent="0.25">
      <c r="A169" s="98" t="s">
        <v>185</v>
      </c>
      <c r="B169" s="99"/>
      <c r="C169" s="45" t="s">
        <v>183</v>
      </c>
      <c r="D169" s="44"/>
      <c r="E169" s="220">
        <v>1</v>
      </c>
      <c r="F169" s="99"/>
    </row>
    <row r="170" spans="1:6" ht="13.8" thickBot="1" x14ac:dyDescent="0.3">
      <c r="A170" s="100" t="s">
        <v>184</v>
      </c>
      <c r="B170" s="90"/>
      <c r="C170" s="101" t="s">
        <v>240</v>
      </c>
      <c r="D170" s="193"/>
      <c r="E170" s="241"/>
      <c r="F170" s="156"/>
    </row>
    <row r="171" spans="1:6" ht="13.8" thickBot="1" x14ac:dyDescent="0.3">
      <c r="A171" s="36"/>
      <c r="B171" s="36"/>
      <c r="C171" s="36"/>
      <c r="D171" s="132"/>
      <c r="E171" s="36"/>
      <c r="F171" s="244"/>
    </row>
    <row r="172" spans="1:6" x14ac:dyDescent="0.25">
      <c r="A172" s="86" t="s">
        <v>186</v>
      </c>
      <c r="B172" s="41" t="s">
        <v>188</v>
      </c>
      <c r="C172" s="61"/>
      <c r="D172" s="41" t="s">
        <v>263</v>
      </c>
      <c r="E172" s="220" t="s">
        <v>263</v>
      </c>
      <c r="F172" s="99" t="s">
        <v>263</v>
      </c>
    </row>
    <row r="173" spans="1:6" x14ac:dyDescent="0.25">
      <c r="A173" s="87" t="s">
        <v>187</v>
      </c>
      <c r="B173" s="47" t="s">
        <v>7</v>
      </c>
      <c r="C173" s="79" t="s">
        <v>189</v>
      </c>
      <c r="D173" s="47" t="s">
        <v>186</v>
      </c>
      <c r="E173" s="152" t="s">
        <v>300</v>
      </c>
      <c r="F173" s="263" t="s">
        <v>345</v>
      </c>
    </row>
    <row r="174" spans="1:6" ht="13.8" thickBot="1" x14ac:dyDescent="0.3">
      <c r="A174" s="88"/>
      <c r="B174" s="89"/>
      <c r="C174" s="79" t="s">
        <v>190</v>
      </c>
      <c r="D174" s="47"/>
      <c r="E174" s="152" t="s">
        <v>340</v>
      </c>
      <c r="F174" s="263"/>
    </row>
    <row r="175" spans="1:6" ht="13.8" thickBot="1" x14ac:dyDescent="0.3">
      <c r="A175" s="81">
        <v>1</v>
      </c>
      <c r="B175" s="82">
        <v>2</v>
      </c>
      <c r="C175" s="199">
        <v>3</v>
      </c>
      <c r="D175" s="50">
        <v>4</v>
      </c>
      <c r="E175" s="96">
        <v>5</v>
      </c>
      <c r="F175" s="264">
        <v>6</v>
      </c>
    </row>
    <row r="176" spans="1:6" ht="14.4" thickBot="1" x14ac:dyDescent="0.35">
      <c r="A176" s="92"/>
      <c r="B176" s="74"/>
      <c r="C176" s="197" t="s">
        <v>122</v>
      </c>
      <c r="D176" s="132"/>
      <c r="E176" s="278"/>
      <c r="F176" s="277"/>
    </row>
    <row r="177" spans="1:6" ht="14.4" thickBot="1" x14ac:dyDescent="0.35">
      <c r="A177" s="104">
        <v>1</v>
      </c>
      <c r="B177" s="105"/>
      <c r="C177" s="196" t="s">
        <v>126</v>
      </c>
      <c r="D177" s="163">
        <f>SUM(D178:D181)</f>
        <v>0</v>
      </c>
      <c r="E177" s="163">
        <f>SUM(E178:E181)</f>
        <v>5144</v>
      </c>
      <c r="F177" s="200">
        <f>SUM(F178:F181)</f>
        <v>5144</v>
      </c>
    </row>
    <row r="178" spans="1:6" x14ac:dyDescent="0.25">
      <c r="A178" s="93"/>
      <c r="B178" s="38">
        <v>1</v>
      </c>
      <c r="C178" s="85" t="s">
        <v>191</v>
      </c>
      <c r="D178" s="38"/>
      <c r="E178" s="38"/>
      <c r="F178" s="183"/>
    </row>
    <row r="179" spans="1:6" x14ac:dyDescent="0.25">
      <c r="A179" s="94"/>
      <c r="B179" s="69">
        <v>2</v>
      </c>
      <c r="C179" s="194" t="s">
        <v>298</v>
      </c>
      <c r="D179" s="69"/>
      <c r="E179" s="69"/>
      <c r="F179" s="184"/>
    </row>
    <row r="180" spans="1:6" x14ac:dyDescent="0.25">
      <c r="A180" s="94"/>
      <c r="B180" s="69">
        <v>3</v>
      </c>
      <c r="C180" s="194" t="s">
        <v>192</v>
      </c>
      <c r="D180" s="69"/>
      <c r="E180" s="69"/>
      <c r="F180" s="184"/>
    </row>
    <row r="181" spans="1:6" x14ac:dyDescent="0.25">
      <c r="A181" s="94"/>
      <c r="B181" s="69">
        <v>4</v>
      </c>
      <c r="C181" s="194" t="s">
        <v>193</v>
      </c>
      <c r="D181" s="69"/>
      <c r="E181" s="69">
        <v>5144</v>
      </c>
      <c r="F181" s="184">
        <v>5144</v>
      </c>
    </row>
    <row r="182" spans="1:6" x14ac:dyDescent="0.25">
      <c r="A182" s="106">
        <v>2</v>
      </c>
      <c r="B182" s="107"/>
      <c r="C182" s="198" t="s">
        <v>128</v>
      </c>
      <c r="D182" s="150">
        <f>SUM(D183:D184)</f>
        <v>0</v>
      </c>
      <c r="E182" s="150">
        <f>SUM(E183:E184)</f>
        <v>0</v>
      </c>
      <c r="F182" s="269">
        <f>SUM(F183:F184)</f>
        <v>0</v>
      </c>
    </row>
    <row r="183" spans="1:6" x14ac:dyDescent="0.25">
      <c r="A183" s="94"/>
      <c r="B183" s="69">
        <v>1</v>
      </c>
      <c r="C183" s="194" t="s">
        <v>207</v>
      </c>
      <c r="D183" s="69"/>
      <c r="E183" s="69"/>
      <c r="F183" s="184"/>
    </row>
    <row r="184" spans="1:6" ht="13.8" thickBot="1" x14ac:dyDescent="0.3">
      <c r="A184" s="103"/>
      <c r="B184" s="52">
        <v>2</v>
      </c>
      <c r="C184" s="195" t="s">
        <v>208</v>
      </c>
      <c r="D184" s="52"/>
      <c r="E184" s="274"/>
      <c r="F184" s="271"/>
    </row>
    <row r="185" spans="1:6" ht="13.8" thickBot="1" x14ac:dyDescent="0.3">
      <c r="A185" s="104">
        <v>3</v>
      </c>
      <c r="B185" s="105"/>
      <c r="C185" s="196" t="s">
        <v>209</v>
      </c>
      <c r="D185" s="105">
        <v>8500</v>
      </c>
      <c r="E185" s="105">
        <v>8500</v>
      </c>
      <c r="F185" s="261">
        <v>5719</v>
      </c>
    </row>
    <row r="186" spans="1:6" ht="13.8" thickBot="1" x14ac:dyDescent="0.3">
      <c r="A186" s="111"/>
      <c r="B186" s="59"/>
      <c r="C186" s="197" t="s">
        <v>88</v>
      </c>
      <c r="D186" s="110">
        <f>SUM(D177+D182+D185)</f>
        <v>8500</v>
      </c>
      <c r="E186" s="110">
        <f>SUM(E177+E182+E185)</f>
        <v>13644</v>
      </c>
      <c r="F186" s="154">
        <f>SUM(F177+F182+F185)</f>
        <v>10863</v>
      </c>
    </row>
    <row r="187" spans="1:6" ht="13.8" x14ac:dyDescent="0.3">
      <c r="A187" s="93"/>
      <c r="B187" s="38"/>
      <c r="C187" s="224" t="s">
        <v>194</v>
      </c>
      <c r="D187" s="38"/>
      <c r="E187" s="115"/>
      <c r="F187" s="262"/>
    </row>
    <row r="188" spans="1:6" ht="13.8" x14ac:dyDescent="0.3">
      <c r="A188" s="112">
        <v>4</v>
      </c>
      <c r="B188" s="113"/>
      <c r="C188" s="240" t="s">
        <v>195</v>
      </c>
      <c r="D188" s="222">
        <f>SUM(D189:D191)</f>
        <v>8500</v>
      </c>
      <c r="E188" s="222">
        <f>SUM(E189:E191)</f>
        <v>13644</v>
      </c>
      <c r="F188" s="219">
        <f>SUM(F189:F191)</f>
        <v>10863</v>
      </c>
    </row>
    <row r="189" spans="1:6" x14ac:dyDescent="0.25">
      <c r="A189" s="107"/>
      <c r="B189" s="107">
        <v>1</v>
      </c>
      <c r="C189" s="194" t="s">
        <v>136</v>
      </c>
      <c r="D189" s="107"/>
      <c r="E189" s="69"/>
      <c r="F189" s="184"/>
    </row>
    <row r="190" spans="1:6" x14ac:dyDescent="0.25">
      <c r="A190" s="93"/>
      <c r="B190" s="38">
        <v>2</v>
      </c>
      <c r="C190" s="85" t="s">
        <v>196</v>
      </c>
      <c r="D190" s="38"/>
      <c r="E190" s="69"/>
      <c r="F190" s="184"/>
    </row>
    <row r="191" spans="1:6" x14ac:dyDescent="0.25">
      <c r="A191" s="94"/>
      <c r="B191" s="69">
        <v>3</v>
      </c>
      <c r="C191" s="194" t="s">
        <v>138</v>
      </c>
      <c r="D191" s="69">
        <v>8500</v>
      </c>
      <c r="E191" s="69">
        <v>13644</v>
      </c>
      <c r="F191" s="184">
        <v>10863</v>
      </c>
    </row>
    <row r="192" spans="1:6" ht="13.8" x14ac:dyDescent="0.3">
      <c r="A192" s="112">
        <v>5</v>
      </c>
      <c r="B192" s="113"/>
      <c r="C192" s="240" t="s">
        <v>197</v>
      </c>
      <c r="D192" s="222">
        <f>SUM(D193:D195)</f>
        <v>0</v>
      </c>
      <c r="E192" s="164">
        <f>SUM(E193:E195)</f>
        <v>0</v>
      </c>
      <c r="F192" s="202">
        <f>SUM(F193:F195)</f>
        <v>0</v>
      </c>
    </row>
    <row r="193" spans="1:6" x14ac:dyDescent="0.25">
      <c r="A193" s="69"/>
      <c r="B193" s="69">
        <v>1</v>
      </c>
      <c r="C193" s="194" t="s">
        <v>210</v>
      </c>
      <c r="D193" s="69"/>
      <c r="E193" s="69"/>
      <c r="F193" s="184"/>
    </row>
    <row r="194" spans="1:6" x14ac:dyDescent="0.25">
      <c r="A194" s="38"/>
      <c r="B194" s="38">
        <v>2</v>
      </c>
      <c r="C194" s="85" t="s">
        <v>211</v>
      </c>
      <c r="D194" s="38"/>
      <c r="E194" s="223"/>
      <c r="F194" s="201"/>
    </row>
    <row r="195" spans="1:6" ht="13.8" x14ac:dyDescent="0.3">
      <c r="A195" s="69"/>
      <c r="B195" s="69">
        <v>3</v>
      </c>
      <c r="C195" s="194" t="s">
        <v>200</v>
      </c>
      <c r="D195" s="223"/>
      <c r="E195" s="164"/>
      <c r="F195" s="202"/>
    </row>
    <row r="196" spans="1:6" ht="13.8" x14ac:dyDescent="0.3">
      <c r="A196" s="107">
        <v>6</v>
      </c>
      <c r="B196" s="107"/>
      <c r="C196" s="198" t="s">
        <v>201</v>
      </c>
      <c r="D196" s="164">
        <f>SUM(D197:D199)</f>
        <v>0</v>
      </c>
      <c r="E196" s="164">
        <f>SUM(E197:E199)</f>
        <v>0</v>
      </c>
      <c r="F196" s="202">
        <f>SUM(F197:F199)</f>
        <v>0</v>
      </c>
    </row>
    <row r="197" spans="1:6" x14ac:dyDescent="0.25">
      <c r="A197" s="69"/>
      <c r="B197" s="69">
        <v>1</v>
      </c>
      <c r="C197" s="194" t="s">
        <v>176</v>
      </c>
      <c r="D197" s="69"/>
      <c r="E197" s="69"/>
      <c r="F197" s="184"/>
    </row>
    <row r="198" spans="1:6" x14ac:dyDescent="0.25">
      <c r="A198" s="69"/>
      <c r="B198" s="69">
        <v>2</v>
      </c>
      <c r="C198" s="194" t="s">
        <v>181</v>
      </c>
      <c r="D198" s="69"/>
      <c r="E198" s="69"/>
      <c r="F198" s="184"/>
    </row>
    <row r="199" spans="1:6" ht="13.8" thickBot="1" x14ac:dyDescent="0.3">
      <c r="A199" s="52"/>
      <c r="B199" s="52">
        <v>3</v>
      </c>
      <c r="C199" s="195" t="s">
        <v>203</v>
      </c>
      <c r="D199" s="52"/>
      <c r="E199" s="275"/>
      <c r="F199" s="272"/>
    </row>
    <row r="200" spans="1:6" ht="13.8" thickBot="1" x14ac:dyDescent="0.3">
      <c r="A200" s="111"/>
      <c r="B200" s="59"/>
      <c r="C200" s="197" t="s">
        <v>206</v>
      </c>
      <c r="D200" s="110">
        <f>SUM(D188+D192+D196)</f>
        <v>8500</v>
      </c>
      <c r="E200" s="110">
        <f>SUM(E188+E192+E196)</f>
        <v>13644</v>
      </c>
      <c r="F200" s="154">
        <f>SUM(F188+F192+F196)</f>
        <v>10863</v>
      </c>
    </row>
    <row r="201" spans="1:6" ht="13.8" thickBot="1" x14ac:dyDescent="0.3">
      <c r="A201" s="74" t="s">
        <v>212</v>
      </c>
      <c r="B201" s="110"/>
      <c r="C201" s="197"/>
      <c r="D201" s="105"/>
      <c r="E201" s="276"/>
      <c r="F201" s="273"/>
    </row>
    <row r="202" spans="1:6" x14ac:dyDescent="0.25">
      <c r="F202" s="84"/>
    </row>
    <row r="203" spans="1:6" x14ac:dyDescent="0.25">
      <c r="F203" s="84"/>
    </row>
    <row r="204" spans="1:6" x14ac:dyDescent="0.25">
      <c r="F204" s="146"/>
    </row>
    <row r="205" spans="1:6" x14ac:dyDescent="0.25">
      <c r="F205" s="146"/>
    </row>
    <row r="206" spans="1:6" x14ac:dyDescent="0.25">
      <c r="F206" s="146"/>
    </row>
    <row r="207" spans="1:6" x14ac:dyDescent="0.25">
      <c r="F207" s="146"/>
    </row>
    <row r="208" spans="1:6" x14ac:dyDescent="0.25">
      <c r="F208" s="146"/>
    </row>
    <row r="209" spans="1:6" x14ac:dyDescent="0.25">
      <c r="F209" s="146"/>
    </row>
    <row r="210" spans="1:6" x14ac:dyDescent="0.25">
      <c r="F210" s="146"/>
    </row>
    <row r="211" spans="1:6" x14ac:dyDescent="0.25">
      <c r="F211" s="146"/>
    </row>
    <row r="212" spans="1:6" x14ac:dyDescent="0.25">
      <c r="F212" s="146"/>
    </row>
    <row r="213" spans="1:6" x14ac:dyDescent="0.25">
      <c r="F213" s="146"/>
    </row>
    <row r="214" spans="1:6" x14ac:dyDescent="0.25">
      <c r="F214" s="146"/>
    </row>
    <row r="215" spans="1:6" x14ac:dyDescent="0.25">
      <c r="F215" s="146"/>
    </row>
    <row r="216" spans="1:6" x14ac:dyDescent="0.25">
      <c r="F216" s="146"/>
    </row>
    <row r="217" spans="1:6" x14ac:dyDescent="0.25">
      <c r="F217" s="146"/>
    </row>
    <row r="218" spans="1:6" x14ac:dyDescent="0.25">
      <c r="F218" s="146"/>
    </row>
    <row r="219" spans="1:6" x14ac:dyDescent="0.25">
      <c r="F219" s="146"/>
    </row>
    <row r="220" spans="1:6" x14ac:dyDescent="0.25">
      <c r="F220" s="146"/>
    </row>
    <row r="221" spans="1:6" x14ac:dyDescent="0.25">
      <c r="F221" s="146"/>
    </row>
    <row r="222" spans="1:6" x14ac:dyDescent="0.25">
      <c r="C222" s="36"/>
      <c r="F222" s="84"/>
    </row>
    <row r="223" spans="1:6" ht="13.8" thickBot="1" x14ac:dyDescent="0.3">
      <c r="E223" s="36" t="s">
        <v>281</v>
      </c>
      <c r="F223" s="79"/>
    </row>
    <row r="224" spans="1:6" x14ac:dyDescent="0.25">
      <c r="A224" s="98" t="s">
        <v>185</v>
      </c>
      <c r="B224" s="99"/>
      <c r="C224" s="45" t="s">
        <v>183</v>
      </c>
      <c r="D224" s="44"/>
      <c r="E224" s="220">
        <v>1</v>
      </c>
      <c r="F224" s="99"/>
    </row>
    <row r="225" spans="1:6" ht="13.8" thickBot="1" x14ac:dyDescent="0.3">
      <c r="A225" s="100" t="s">
        <v>184</v>
      </c>
      <c r="B225" s="90"/>
      <c r="C225" s="101" t="s">
        <v>241</v>
      </c>
      <c r="D225" s="193"/>
      <c r="E225" s="241"/>
      <c r="F225" s="156"/>
    </row>
    <row r="226" spans="1:6" ht="13.8" thickBot="1" x14ac:dyDescent="0.3">
      <c r="A226" s="36"/>
      <c r="B226" s="36"/>
      <c r="C226" s="36"/>
      <c r="D226" s="132"/>
      <c r="E226" s="36"/>
      <c r="F226" s="244"/>
    </row>
    <row r="227" spans="1:6" x14ac:dyDescent="0.25">
      <c r="A227" s="86" t="s">
        <v>186</v>
      </c>
      <c r="B227" s="41" t="s">
        <v>188</v>
      </c>
      <c r="C227" s="61"/>
      <c r="D227" s="41" t="s">
        <v>299</v>
      </c>
      <c r="E227" s="220" t="s">
        <v>263</v>
      </c>
      <c r="F227" s="239" t="s">
        <v>263</v>
      </c>
    </row>
    <row r="228" spans="1:6" x14ac:dyDescent="0.25">
      <c r="A228" s="87" t="s">
        <v>187</v>
      </c>
      <c r="B228" s="47" t="s">
        <v>7</v>
      </c>
      <c r="C228" s="79" t="s">
        <v>189</v>
      </c>
      <c r="D228" s="47" t="s">
        <v>186</v>
      </c>
      <c r="E228" s="152" t="s">
        <v>300</v>
      </c>
      <c r="F228" s="263" t="s">
        <v>345</v>
      </c>
    </row>
    <row r="229" spans="1:6" ht="13.8" thickBot="1" x14ac:dyDescent="0.3">
      <c r="A229" s="88"/>
      <c r="B229" s="89"/>
      <c r="C229" s="79" t="s">
        <v>190</v>
      </c>
      <c r="D229" s="47"/>
      <c r="E229" s="152" t="s">
        <v>340</v>
      </c>
      <c r="F229" s="263"/>
    </row>
    <row r="230" spans="1:6" ht="13.8" thickBot="1" x14ac:dyDescent="0.3">
      <c r="A230" s="81">
        <v>1</v>
      </c>
      <c r="B230" s="82">
        <v>2</v>
      </c>
      <c r="C230" s="199">
        <v>3</v>
      </c>
      <c r="D230" s="50">
        <v>4</v>
      </c>
      <c r="E230" s="96">
        <v>5</v>
      </c>
      <c r="F230" s="264">
        <v>6</v>
      </c>
    </row>
    <row r="231" spans="1:6" ht="14.4" thickBot="1" x14ac:dyDescent="0.35">
      <c r="A231" s="92"/>
      <c r="B231" s="74"/>
      <c r="C231" s="197" t="s">
        <v>122</v>
      </c>
      <c r="D231" s="132"/>
      <c r="E231" s="270"/>
      <c r="F231" s="265"/>
    </row>
    <row r="232" spans="1:6" ht="14.4" thickBot="1" x14ac:dyDescent="0.35">
      <c r="A232" s="104">
        <v>1</v>
      </c>
      <c r="B232" s="105"/>
      <c r="C232" s="196" t="s">
        <v>126</v>
      </c>
      <c r="D232" s="163">
        <f>SUM(D233:D236)</f>
        <v>800</v>
      </c>
      <c r="E232" s="163">
        <f>SUM(E233:E236)</f>
        <v>848</v>
      </c>
      <c r="F232" s="200">
        <f>SUM(F233:F236)</f>
        <v>461</v>
      </c>
    </row>
    <row r="233" spans="1:6" x14ac:dyDescent="0.25">
      <c r="A233" s="93"/>
      <c r="B233" s="38">
        <v>1</v>
      </c>
      <c r="C233" s="85" t="s">
        <v>191</v>
      </c>
      <c r="D233" s="38">
        <v>800</v>
      </c>
      <c r="E233" s="167">
        <v>800</v>
      </c>
      <c r="F233" s="266">
        <v>413</v>
      </c>
    </row>
    <row r="234" spans="1:6" x14ac:dyDescent="0.25">
      <c r="A234" s="94"/>
      <c r="B234" s="69">
        <v>2</v>
      </c>
      <c r="C234" s="194" t="s">
        <v>298</v>
      </c>
      <c r="D234" s="69"/>
      <c r="E234" s="69"/>
      <c r="F234" s="184"/>
    </row>
    <row r="235" spans="1:6" x14ac:dyDescent="0.25">
      <c r="A235" s="94"/>
      <c r="B235" s="69">
        <v>3</v>
      </c>
      <c r="C235" s="194" t="s">
        <v>192</v>
      </c>
      <c r="D235" s="69"/>
      <c r="E235" s="69"/>
      <c r="F235" s="184"/>
    </row>
    <row r="236" spans="1:6" x14ac:dyDescent="0.25">
      <c r="A236" s="94"/>
      <c r="B236" s="69">
        <v>4</v>
      </c>
      <c r="C236" s="194" t="s">
        <v>193</v>
      </c>
      <c r="D236" s="69"/>
      <c r="E236" s="69">
        <v>48</v>
      </c>
      <c r="F236" s="184">
        <v>48</v>
      </c>
    </row>
    <row r="237" spans="1:6" ht="13.8" x14ac:dyDescent="0.3">
      <c r="A237" s="106">
        <v>2</v>
      </c>
      <c r="B237" s="107"/>
      <c r="C237" s="198" t="s">
        <v>128</v>
      </c>
      <c r="D237" s="164">
        <f>SUM(D238:D239)</f>
        <v>0</v>
      </c>
      <c r="E237" s="164">
        <f>SUM(E238:E239)</f>
        <v>0</v>
      </c>
      <c r="F237" s="202">
        <f>SUM(F238:F239)</f>
        <v>0</v>
      </c>
    </row>
    <row r="238" spans="1:6" x14ac:dyDescent="0.25">
      <c r="A238" s="94"/>
      <c r="B238" s="69">
        <v>1</v>
      </c>
      <c r="C238" s="194" t="s">
        <v>207</v>
      </c>
      <c r="D238" s="69"/>
      <c r="E238" s="69"/>
      <c r="F238" s="184"/>
    </row>
    <row r="239" spans="1:6" ht="13.8" thickBot="1" x14ac:dyDescent="0.3">
      <c r="A239" s="103"/>
      <c r="B239" s="52">
        <v>2</v>
      </c>
      <c r="C239" s="195" t="s">
        <v>208</v>
      </c>
      <c r="D239" s="52"/>
      <c r="E239" s="274"/>
      <c r="F239" s="271"/>
    </row>
    <row r="240" spans="1:6" ht="13.8" thickBot="1" x14ac:dyDescent="0.3">
      <c r="A240" s="104">
        <v>3</v>
      </c>
      <c r="B240" s="105"/>
      <c r="C240" s="196" t="s">
        <v>209</v>
      </c>
      <c r="D240" s="105">
        <v>5050</v>
      </c>
      <c r="E240" s="105">
        <v>8577</v>
      </c>
      <c r="F240" s="261">
        <v>8737</v>
      </c>
    </row>
    <row r="241" spans="1:6" ht="13.8" thickBot="1" x14ac:dyDescent="0.3">
      <c r="A241" s="111"/>
      <c r="B241" s="59"/>
      <c r="C241" s="197" t="s">
        <v>88</v>
      </c>
      <c r="D241" s="110">
        <f>SUM(D232+D237+D240)</f>
        <v>5850</v>
      </c>
      <c r="E241" s="110">
        <f>SUM(E232+E237+E240)</f>
        <v>9425</v>
      </c>
      <c r="F241" s="154">
        <f>SUM(F232+F237+F240)</f>
        <v>9198</v>
      </c>
    </row>
    <row r="242" spans="1:6" ht="13.8" x14ac:dyDescent="0.3">
      <c r="A242" s="93"/>
      <c r="B242" s="38"/>
      <c r="C242" s="224" t="s">
        <v>194</v>
      </c>
      <c r="D242" s="38"/>
      <c r="E242" s="115"/>
      <c r="F242" s="262"/>
    </row>
    <row r="243" spans="1:6" ht="13.8" x14ac:dyDescent="0.3">
      <c r="A243" s="112">
        <v>4</v>
      </c>
      <c r="B243" s="113"/>
      <c r="C243" s="240" t="s">
        <v>195</v>
      </c>
      <c r="D243" s="222">
        <f>SUM(D244:D246)</f>
        <v>3249</v>
      </c>
      <c r="E243" s="222">
        <f>SUM(E244:E246)</f>
        <v>4710</v>
      </c>
      <c r="F243" s="219">
        <f>SUM(F244:F246)</f>
        <v>5232</v>
      </c>
    </row>
    <row r="244" spans="1:6" x14ac:dyDescent="0.25">
      <c r="A244" s="107"/>
      <c r="B244" s="107">
        <v>1</v>
      </c>
      <c r="C244" s="194" t="s">
        <v>136</v>
      </c>
      <c r="D244" s="107"/>
      <c r="E244" s="69"/>
      <c r="F244" s="184"/>
    </row>
    <row r="245" spans="1:6" x14ac:dyDescent="0.25">
      <c r="A245" s="93"/>
      <c r="B245" s="38">
        <v>2</v>
      </c>
      <c r="C245" s="85" t="s">
        <v>196</v>
      </c>
      <c r="D245" s="38"/>
      <c r="E245" s="69"/>
      <c r="F245" s="184"/>
    </row>
    <row r="246" spans="1:6" x14ac:dyDescent="0.25">
      <c r="A246" s="94"/>
      <c r="B246" s="69">
        <v>3</v>
      </c>
      <c r="C246" s="194" t="s">
        <v>138</v>
      </c>
      <c r="D246" s="69">
        <v>3249</v>
      </c>
      <c r="E246" s="69">
        <v>4710</v>
      </c>
      <c r="F246" s="184">
        <v>5232</v>
      </c>
    </row>
    <row r="247" spans="1:6" ht="13.8" x14ac:dyDescent="0.3">
      <c r="A247" s="112">
        <v>5</v>
      </c>
      <c r="B247" s="113"/>
      <c r="C247" s="240" t="s">
        <v>197</v>
      </c>
      <c r="D247" s="222">
        <f>SUM(D248:D250)</f>
        <v>0</v>
      </c>
      <c r="E247" s="222">
        <f>SUM(E248:E250)</f>
        <v>0</v>
      </c>
      <c r="F247" s="219">
        <f>SUM(F248:F250)</f>
        <v>0</v>
      </c>
    </row>
    <row r="248" spans="1:6" x14ac:dyDescent="0.25">
      <c r="A248" s="69"/>
      <c r="B248" s="69">
        <v>1</v>
      </c>
      <c r="C248" s="194" t="s">
        <v>210</v>
      </c>
      <c r="D248" s="69"/>
      <c r="E248" s="69"/>
      <c r="F248" s="184"/>
    </row>
    <row r="249" spans="1:6" x14ac:dyDescent="0.25">
      <c r="A249" s="38"/>
      <c r="B249" s="38">
        <v>2</v>
      </c>
      <c r="C249" s="85" t="s">
        <v>211</v>
      </c>
      <c r="D249" s="38"/>
      <c r="E249" s="223"/>
      <c r="F249" s="201"/>
    </row>
    <row r="250" spans="1:6" ht="13.8" x14ac:dyDescent="0.3">
      <c r="A250" s="69"/>
      <c r="B250" s="69">
        <v>3</v>
      </c>
      <c r="C250" s="194" t="s">
        <v>200</v>
      </c>
      <c r="D250" s="223"/>
      <c r="E250" s="164"/>
      <c r="F250" s="202"/>
    </row>
    <row r="251" spans="1:6" ht="13.8" x14ac:dyDescent="0.3">
      <c r="A251" s="107">
        <v>6</v>
      </c>
      <c r="B251" s="107"/>
      <c r="C251" s="198" t="s">
        <v>201</v>
      </c>
      <c r="D251" s="164">
        <f>SUM(D252:D254)</f>
        <v>2601</v>
      </c>
      <c r="E251" s="164">
        <f>SUM(E252:E254)</f>
        <v>4715</v>
      </c>
      <c r="F251" s="202">
        <f>SUM(F252:F254)</f>
        <v>3966</v>
      </c>
    </row>
    <row r="252" spans="1:6" x14ac:dyDescent="0.25">
      <c r="A252" s="69"/>
      <c r="B252" s="69">
        <v>1</v>
      </c>
      <c r="C252" s="194" t="s">
        <v>176</v>
      </c>
      <c r="D252" s="69">
        <v>2601</v>
      </c>
      <c r="E252" s="69">
        <v>4715</v>
      </c>
      <c r="F252" s="184">
        <v>3966</v>
      </c>
    </row>
    <row r="253" spans="1:6" x14ac:dyDescent="0.25">
      <c r="A253" s="69"/>
      <c r="B253" s="69">
        <v>2</v>
      </c>
      <c r="C253" s="194" t="s">
        <v>181</v>
      </c>
      <c r="D253" s="69"/>
      <c r="E253" s="69"/>
      <c r="F253" s="184"/>
    </row>
    <row r="254" spans="1:6" ht="13.8" thickBot="1" x14ac:dyDescent="0.3">
      <c r="A254" s="52"/>
      <c r="B254" s="52">
        <v>3</v>
      </c>
      <c r="C254" s="195" t="s">
        <v>203</v>
      </c>
      <c r="D254" s="52"/>
      <c r="E254" s="275"/>
      <c r="F254" s="272"/>
    </row>
    <row r="255" spans="1:6" ht="13.8" thickBot="1" x14ac:dyDescent="0.3">
      <c r="A255" s="111"/>
      <c r="B255" s="59"/>
      <c r="C255" s="197" t="s">
        <v>206</v>
      </c>
      <c r="D255" s="110">
        <f>SUM(D243+D247+D251)</f>
        <v>5850</v>
      </c>
      <c r="E255" s="110">
        <f>SUM(E243+E247+E251)</f>
        <v>9425</v>
      </c>
      <c r="F255" s="154">
        <f>SUM(F243+F247+F251)</f>
        <v>9198</v>
      </c>
    </row>
    <row r="256" spans="1:6" ht="13.8" thickBot="1" x14ac:dyDescent="0.3">
      <c r="A256" s="74" t="s">
        <v>212</v>
      </c>
      <c r="B256" s="110"/>
      <c r="C256" s="197"/>
      <c r="D256" s="105"/>
      <c r="E256" s="276"/>
      <c r="F256" s="273"/>
    </row>
    <row r="257" spans="6:6" x14ac:dyDescent="0.25">
      <c r="F257" s="84"/>
    </row>
    <row r="258" spans="6:6" x14ac:dyDescent="0.25">
      <c r="F258" s="84"/>
    </row>
    <row r="259" spans="6:6" x14ac:dyDescent="0.25">
      <c r="F259" s="84"/>
    </row>
    <row r="260" spans="6:6" x14ac:dyDescent="0.25">
      <c r="F260" s="84"/>
    </row>
    <row r="261" spans="6:6" x14ac:dyDescent="0.25">
      <c r="F261" s="84"/>
    </row>
    <row r="262" spans="6:6" x14ac:dyDescent="0.25">
      <c r="F262" s="84"/>
    </row>
    <row r="263" spans="6:6" x14ac:dyDescent="0.25">
      <c r="F263" s="84"/>
    </row>
    <row r="264" spans="6:6" x14ac:dyDescent="0.25">
      <c r="F264" s="84"/>
    </row>
    <row r="265" spans="6:6" x14ac:dyDescent="0.25">
      <c r="F265" s="84"/>
    </row>
    <row r="266" spans="6:6" x14ac:dyDescent="0.25">
      <c r="F266" s="84"/>
    </row>
    <row r="267" spans="6:6" x14ac:dyDescent="0.25">
      <c r="F267" s="84"/>
    </row>
    <row r="268" spans="6:6" x14ac:dyDescent="0.25">
      <c r="F268" s="84"/>
    </row>
    <row r="269" spans="6:6" x14ac:dyDescent="0.25">
      <c r="F269" s="84"/>
    </row>
    <row r="270" spans="6:6" x14ac:dyDescent="0.25">
      <c r="F270" s="84"/>
    </row>
    <row r="271" spans="6:6" x14ac:dyDescent="0.25">
      <c r="F271" s="84"/>
    </row>
    <row r="272" spans="6:6" x14ac:dyDescent="0.25">
      <c r="F272" s="84"/>
    </row>
    <row r="273" spans="1:6" x14ac:dyDescent="0.25">
      <c r="F273" s="84"/>
    </row>
    <row r="274" spans="1:6" x14ac:dyDescent="0.25">
      <c r="F274" s="84"/>
    </row>
    <row r="275" spans="1:6" x14ac:dyDescent="0.25">
      <c r="F275" s="84"/>
    </row>
    <row r="276" spans="1:6" x14ac:dyDescent="0.25">
      <c r="F276" s="146"/>
    </row>
    <row r="277" spans="1:6" x14ac:dyDescent="0.25">
      <c r="C277" s="36"/>
    </row>
    <row r="278" spans="1:6" ht="13.8" thickBot="1" x14ac:dyDescent="0.3">
      <c r="E278" s="36" t="s">
        <v>272</v>
      </c>
      <c r="F278" s="84"/>
    </row>
    <row r="279" spans="1:6" x14ac:dyDescent="0.25">
      <c r="A279" s="98" t="s">
        <v>185</v>
      </c>
      <c r="B279" s="99"/>
      <c r="C279" s="45" t="s">
        <v>183</v>
      </c>
      <c r="D279" s="44"/>
      <c r="E279" s="220">
        <v>1</v>
      </c>
      <c r="F279" s="99"/>
    </row>
    <row r="280" spans="1:6" ht="13.8" thickBot="1" x14ac:dyDescent="0.3">
      <c r="A280" s="100" t="s">
        <v>184</v>
      </c>
      <c r="B280" s="90"/>
      <c r="C280" s="101" t="s">
        <v>242</v>
      </c>
      <c r="D280" s="193"/>
      <c r="E280" s="241"/>
      <c r="F280" s="156"/>
    </row>
    <row r="281" spans="1:6" ht="13.8" thickBot="1" x14ac:dyDescent="0.3">
      <c r="A281" s="36"/>
      <c r="B281" s="36"/>
      <c r="C281" s="36"/>
      <c r="D281" s="36"/>
      <c r="E281" s="36"/>
      <c r="F281" s="244"/>
    </row>
    <row r="282" spans="1:6" x14ac:dyDescent="0.25">
      <c r="A282" s="86" t="s">
        <v>186</v>
      </c>
      <c r="B282" s="41" t="s">
        <v>188</v>
      </c>
      <c r="C282" s="61"/>
      <c r="D282" s="41" t="s">
        <v>263</v>
      </c>
      <c r="E282" s="220" t="s">
        <v>263</v>
      </c>
      <c r="F282" s="99" t="s">
        <v>263</v>
      </c>
    </row>
    <row r="283" spans="1:6" x14ac:dyDescent="0.25">
      <c r="A283" s="87" t="s">
        <v>187</v>
      </c>
      <c r="B283" s="47" t="s">
        <v>7</v>
      </c>
      <c r="C283" s="79" t="s">
        <v>189</v>
      </c>
      <c r="D283" s="47" t="s">
        <v>186</v>
      </c>
      <c r="E283" s="152" t="s">
        <v>300</v>
      </c>
      <c r="F283" s="263" t="s">
        <v>345</v>
      </c>
    </row>
    <row r="284" spans="1:6" ht="13.8" thickBot="1" x14ac:dyDescent="0.3">
      <c r="A284" s="88"/>
      <c r="B284" s="89"/>
      <c r="C284" s="79" t="s">
        <v>190</v>
      </c>
      <c r="D284" s="47"/>
      <c r="E284" s="152" t="s">
        <v>340</v>
      </c>
      <c r="F284" s="263"/>
    </row>
    <row r="285" spans="1:6" ht="13.8" thickBot="1" x14ac:dyDescent="0.3">
      <c r="A285" s="81">
        <v>1</v>
      </c>
      <c r="B285" s="82">
        <v>2</v>
      </c>
      <c r="C285" s="199">
        <v>3</v>
      </c>
      <c r="D285" s="50">
        <v>4</v>
      </c>
      <c r="E285" s="96">
        <v>5</v>
      </c>
      <c r="F285" s="264">
        <v>6</v>
      </c>
    </row>
    <row r="286" spans="1:6" ht="14.4" thickBot="1" x14ac:dyDescent="0.35">
      <c r="A286" s="92"/>
      <c r="B286" s="74"/>
      <c r="C286" s="197" t="s">
        <v>122</v>
      </c>
      <c r="D286" s="132"/>
      <c r="E286" s="270"/>
      <c r="F286" s="265"/>
    </row>
    <row r="287" spans="1:6" ht="14.4" thickBot="1" x14ac:dyDescent="0.35">
      <c r="A287" s="104">
        <v>1</v>
      </c>
      <c r="B287" s="105"/>
      <c r="C287" s="196" t="s">
        <v>126</v>
      </c>
      <c r="D287" s="163">
        <f>SUM(D288:D291)</f>
        <v>0</v>
      </c>
      <c r="E287" s="163">
        <f>SUM(E288:E291)</f>
        <v>3782</v>
      </c>
      <c r="F287" s="332">
        <f>SUM(F288:F291)</f>
        <v>3782</v>
      </c>
    </row>
    <row r="288" spans="1:6" x14ac:dyDescent="0.25">
      <c r="A288" s="93"/>
      <c r="B288" s="38">
        <v>1</v>
      </c>
      <c r="C288" s="85" t="s">
        <v>191</v>
      </c>
      <c r="D288" s="38"/>
      <c r="E288" s="38"/>
      <c r="F288" s="183"/>
    </row>
    <row r="289" spans="1:6" x14ac:dyDescent="0.25">
      <c r="A289" s="94"/>
      <c r="B289" s="69">
        <v>2</v>
      </c>
      <c r="C289" s="194" t="s">
        <v>298</v>
      </c>
      <c r="D289" s="69"/>
      <c r="E289" s="69"/>
      <c r="F289" s="184"/>
    </row>
    <row r="290" spans="1:6" x14ac:dyDescent="0.25">
      <c r="A290" s="94"/>
      <c r="B290" s="69">
        <v>3</v>
      </c>
      <c r="C290" s="194" t="s">
        <v>192</v>
      </c>
      <c r="D290" s="69"/>
      <c r="E290" s="69"/>
      <c r="F290" s="184"/>
    </row>
    <row r="291" spans="1:6" x14ac:dyDescent="0.25">
      <c r="A291" s="94"/>
      <c r="B291" s="69">
        <v>4</v>
      </c>
      <c r="C291" s="194" t="s">
        <v>193</v>
      </c>
      <c r="D291" s="69"/>
      <c r="E291" s="69">
        <v>3782</v>
      </c>
      <c r="F291" s="184">
        <v>3782</v>
      </c>
    </row>
    <row r="292" spans="1:6" ht="13.8" x14ac:dyDescent="0.3">
      <c r="A292" s="106">
        <v>2</v>
      </c>
      <c r="B292" s="107"/>
      <c r="C292" s="198" t="s">
        <v>128</v>
      </c>
      <c r="D292" s="164">
        <v>0</v>
      </c>
      <c r="E292" s="164">
        <v>0</v>
      </c>
      <c r="F292" s="315">
        <v>0</v>
      </c>
    </row>
    <row r="293" spans="1:6" x14ac:dyDescent="0.25">
      <c r="A293" s="94"/>
      <c r="B293" s="69">
        <v>1</v>
      </c>
      <c r="C293" s="194" t="s">
        <v>207</v>
      </c>
      <c r="D293" s="69"/>
      <c r="E293" s="69"/>
      <c r="F293" s="184"/>
    </row>
    <row r="294" spans="1:6" ht="13.8" thickBot="1" x14ac:dyDescent="0.3">
      <c r="A294" s="103"/>
      <c r="B294" s="52">
        <v>2</v>
      </c>
      <c r="C294" s="195" t="s">
        <v>208</v>
      </c>
      <c r="D294" s="52"/>
      <c r="E294" s="274"/>
      <c r="F294" s="271"/>
    </row>
    <row r="295" spans="1:6" ht="13.8" thickBot="1" x14ac:dyDescent="0.3">
      <c r="A295" s="104">
        <v>3</v>
      </c>
      <c r="B295" s="105"/>
      <c r="C295" s="196" t="s">
        <v>209</v>
      </c>
      <c r="D295" s="105">
        <v>17149</v>
      </c>
      <c r="E295" s="105">
        <v>17149</v>
      </c>
      <c r="F295" s="261">
        <v>5970</v>
      </c>
    </row>
    <row r="296" spans="1:6" ht="13.8" thickBot="1" x14ac:dyDescent="0.3">
      <c r="A296" s="111"/>
      <c r="B296" s="59"/>
      <c r="C296" s="197" t="s">
        <v>88</v>
      </c>
      <c r="D296" s="110">
        <f>SUM(D287+D292+D295)</f>
        <v>17149</v>
      </c>
      <c r="E296" s="110">
        <f>SUM(E287+E292+E295)</f>
        <v>20931</v>
      </c>
      <c r="F296" s="108">
        <f>SUM(F287+F292+F295)</f>
        <v>9752</v>
      </c>
    </row>
    <row r="297" spans="1:6" ht="13.8" x14ac:dyDescent="0.3">
      <c r="A297" s="93"/>
      <c r="B297" s="38"/>
      <c r="C297" s="224" t="s">
        <v>194</v>
      </c>
      <c r="D297" s="38"/>
      <c r="E297" s="115"/>
      <c r="F297" s="262"/>
    </row>
    <row r="298" spans="1:6" ht="13.8" x14ac:dyDescent="0.3">
      <c r="A298" s="112">
        <v>4</v>
      </c>
      <c r="B298" s="113"/>
      <c r="C298" s="240" t="s">
        <v>195</v>
      </c>
      <c r="D298" s="222">
        <f>SUM(D299:D301)</f>
        <v>17149</v>
      </c>
      <c r="E298" s="222">
        <f>SUM(E299:E301)</f>
        <v>20931</v>
      </c>
      <c r="F298" s="219">
        <f>SUM(F299:F301)</f>
        <v>9752</v>
      </c>
    </row>
    <row r="299" spans="1:6" x14ac:dyDescent="0.25">
      <c r="A299" s="107"/>
      <c r="B299" s="107">
        <v>1</v>
      </c>
      <c r="C299" s="194" t="s">
        <v>136</v>
      </c>
      <c r="D299" s="107"/>
      <c r="E299" s="69"/>
      <c r="F299" s="184"/>
    </row>
    <row r="300" spans="1:6" x14ac:dyDescent="0.25">
      <c r="A300" s="93"/>
      <c r="B300" s="38">
        <v>2</v>
      </c>
      <c r="C300" s="85" t="s">
        <v>196</v>
      </c>
      <c r="D300" s="38"/>
      <c r="E300" s="69"/>
      <c r="F300" s="184"/>
    </row>
    <row r="301" spans="1:6" x14ac:dyDescent="0.25">
      <c r="A301" s="94"/>
      <c r="B301" s="69">
        <v>3</v>
      </c>
      <c r="C301" s="194" t="s">
        <v>138</v>
      </c>
      <c r="D301" s="69">
        <v>17149</v>
      </c>
      <c r="E301" s="69">
        <v>20931</v>
      </c>
      <c r="F301" s="184">
        <v>9752</v>
      </c>
    </row>
    <row r="302" spans="1:6" ht="13.8" x14ac:dyDescent="0.3">
      <c r="A302" s="112">
        <v>5</v>
      </c>
      <c r="B302" s="113"/>
      <c r="C302" s="240" t="s">
        <v>197</v>
      </c>
      <c r="D302" s="222">
        <f>SUM(D303:D305)</f>
        <v>0</v>
      </c>
      <c r="E302" s="222">
        <f>SUM(E303:E305)</f>
        <v>0</v>
      </c>
      <c r="F302" s="219">
        <f>SUM(F303:F305)</f>
        <v>0</v>
      </c>
    </row>
    <row r="303" spans="1:6" x14ac:dyDescent="0.25">
      <c r="A303" s="69"/>
      <c r="B303" s="69">
        <v>1</v>
      </c>
      <c r="C303" s="194" t="s">
        <v>210</v>
      </c>
      <c r="D303" s="69"/>
      <c r="E303" s="69"/>
      <c r="F303" s="184"/>
    </row>
    <row r="304" spans="1:6" x14ac:dyDescent="0.25">
      <c r="A304" s="38"/>
      <c r="B304" s="38">
        <v>2</v>
      </c>
      <c r="C304" s="85" t="s">
        <v>211</v>
      </c>
      <c r="D304" s="38"/>
      <c r="E304" s="223"/>
      <c r="F304" s="201"/>
    </row>
    <row r="305" spans="1:6" ht="13.8" x14ac:dyDescent="0.3">
      <c r="A305" s="69"/>
      <c r="B305" s="69">
        <v>3</v>
      </c>
      <c r="C305" s="194" t="s">
        <v>200</v>
      </c>
      <c r="D305" s="223"/>
      <c r="E305" s="164"/>
      <c r="F305" s="202"/>
    </row>
    <row r="306" spans="1:6" ht="13.8" x14ac:dyDescent="0.3">
      <c r="A306" s="107">
        <v>6</v>
      </c>
      <c r="B306" s="107"/>
      <c r="C306" s="198" t="s">
        <v>201</v>
      </c>
      <c r="D306" s="164">
        <f>SUM(D307:D309)</f>
        <v>0</v>
      </c>
      <c r="E306" s="164">
        <f>SUM(E307:E309)</f>
        <v>0</v>
      </c>
      <c r="F306" s="202">
        <f>SUM(F307:F309)</f>
        <v>0</v>
      </c>
    </row>
    <row r="307" spans="1:6" x14ac:dyDescent="0.25">
      <c r="A307" s="69"/>
      <c r="B307" s="69">
        <v>1</v>
      </c>
      <c r="C307" s="194" t="s">
        <v>176</v>
      </c>
      <c r="D307" s="69"/>
      <c r="E307" s="69"/>
      <c r="F307" s="184"/>
    </row>
    <row r="308" spans="1:6" x14ac:dyDescent="0.25">
      <c r="A308" s="69"/>
      <c r="B308" s="69">
        <v>2</v>
      </c>
      <c r="C308" s="194" t="s">
        <v>181</v>
      </c>
      <c r="D308" s="69"/>
      <c r="E308" s="69"/>
      <c r="F308" s="184"/>
    </row>
    <row r="309" spans="1:6" ht="13.8" thickBot="1" x14ac:dyDescent="0.3">
      <c r="A309" s="52"/>
      <c r="B309" s="52">
        <v>3</v>
      </c>
      <c r="C309" s="195" t="s">
        <v>203</v>
      </c>
      <c r="D309" s="52"/>
      <c r="E309" s="275"/>
      <c r="F309" s="272"/>
    </row>
    <row r="310" spans="1:6" ht="13.8" thickBot="1" x14ac:dyDescent="0.3">
      <c r="A310" s="111"/>
      <c r="B310" s="59"/>
      <c r="C310" s="197" t="s">
        <v>206</v>
      </c>
      <c r="D310" s="110">
        <f>SUM(D298+D302+D306)</f>
        <v>17149</v>
      </c>
      <c r="E310" s="110">
        <f>SUM(E298+E302+E306)</f>
        <v>20931</v>
      </c>
      <c r="F310" s="154">
        <f>SUM(F298+F302+F306)</f>
        <v>9752</v>
      </c>
    </row>
    <row r="311" spans="1:6" ht="13.8" thickBot="1" x14ac:dyDescent="0.3">
      <c r="A311" s="74" t="s">
        <v>212</v>
      </c>
      <c r="B311" s="110"/>
      <c r="C311" s="197"/>
      <c r="D311" s="105"/>
      <c r="E311" s="276"/>
      <c r="F311" s="273"/>
    </row>
    <row r="312" spans="1:6" x14ac:dyDescent="0.25">
      <c r="F312" s="84"/>
    </row>
    <row r="313" spans="1:6" x14ac:dyDescent="0.25">
      <c r="F313" s="84"/>
    </row>
    <row r="314" spans="1:6" x14ac:dyDescent="0.25">
      <c r="F314" s="84"/>
    </row>
    <row r="315" spans="1:6" x14ac:dyDescent="0.25">
      <c r="F315" s="84"/>
    </row>
    <row r="316" spans="1:6" x14ac:dyDescent="0.25">
      <c r="F316" s="84"/>
    </row>
    <row r="317" spans="1:6" x14ac:dyDescent="0.25">
      <c r="F317" s="84"/>
    </row>
    <row r="318" spans="1:6" x14ac:dyDescent="0.25">
      <c r="F318" s="84"/>
    </row>
    <row r="319" spans="1:6" x14ac:dyDescent="0.25">
      <c r="F319" s="84"/>
    </row>
    <row r="320" spans="1:6" x14ac:dyDescent="0.25">
      <c r="F320" s="84"/>
    </row>
    <row r="321" spans="1:6" x14ac:dyDescent="0.25">
      <c r="F321" s="84"/>
    </row>
    <row r="322" spans="1:6" x14ac:dyDescent="0.25">
      <c r="F322" s="84"/>
    </row>
    <row r="323" spans="1:6" x14ac:dyDescent="0.25">
      <c r="F323" s="84"/>
    </row>
    <row r="324" spans="1:6" x14ac:dyDescent="0.25">
      <c r="F324" s="84"/>
    </row>
    <row r="325" spans="1:6" x14ac:dyDescent="0.25">
      <c r="F325" s="84"/>
    </row>
    <row r="326" spans="1:6" x14ac:dyDescent="0.25">
      <c r="F326" s="84"/>
    </row>
    <row r="327" spans="1:6" x14ac:dyDescent="0.25">
      <c r="F327" s="84"/>
    </row>
    <row r="328" spans="1:6" x14ac:dyDescent="0.25">
      <c r="F328" s="84"/>
    </row>
    <row r="329" spans="1:6" x14ac:dyDescent="0.25">
      <c r="F329" s="84"/>
    </row>
    <row r="330" spans="1:6" x14ac:dyDescent="0.25">
      <c r="F330" s="84"/>
    </row>
    <row r="331" spans="1:6" x14ac:dyDescent="0.25">
      <c r="F331" s="84"/>
    </row>
    <row r="332" spans="1:6" x14ac:dyDescent="0.25">
      <c r="C332" s="36"/>
    </row>
    <row r="333" spans="1:6" ht="13.8" thickBot="1" x14ac:dyDescent="0.3">
      <c r="E333" s="36" t="s">
        <v>274</v>
      </c>
      <c r="F333" s="84"/>
    </row>
    <row r="334" spans="1:6" x14ac:dyDescent="0.25">
      <c r="A334" s="98" t="s">
        <v>185</v>
      </c>
      <c r="B334" s="99"/>
      <c r="C334" s="45" t="s">
        <v>183</v>
      </c>
      <c r="D334" s="44"/>
      <c r="E334" s="220">
        <v>1</v>
      </c>
      <c r="F334" s="99"/>
    </row>
    <row r="335" spans="1:6" ht="13.8" thickBot="1" x14ac:dyDescent="0.3">
      <c r="A335" s="100" t="s">
        <v>184</v>
      </c>
      <c r="B335" s="90"/>
      <c r="C335" s="101" t="s">
        <v>243</v>
      </c>
      <c r="D335" s="193"/>
      <c r="E335" s="241"/>
      <c r="F335" s="156"/>
    </row>
    <row r="336" spans="1:6" ht="13.8" thickBot="1" x14ac:dyDescent="0.3">
      <c r="A336" s="36"/>
      <c r="B336" s="36"/>
      <c r="C336" s="36"/>
      <c r="D336" s="36"/>
      <c r="E336" s="36"/>
      <c r="F336" s="244"/>
    </row>
    <row r="337" spans="1:6" x14ac:dyDescent="0.25">
      <c r="A337" s="86" t="s">
        <v>186</v>
      </c>
      <c r="B337" s="41" t="s">
        <v>188</v>
      </c>
      <c r="C337" s="61"/>
      <c r="D337" s="41" t="s">
        <v>263</v>
      </c>
      <c r="E337" s="220" t="s">
        <v>263</v>
      </c>
      <c r="F337" s="99" t="s">
        <v>263</v>
      </c>
    </row>
    <row r="338" spans="1:6" x14ac:dyDescent="0.25">
      <c r="A338" s="87" t="s">
        <v>187</v>
      </c>
      <c r="B338" s="47" t="s">
        <v>7</v>
      </c>
      <c r="C338" s="79" t="s">
        <v>189</v>
      </c>
      <c r="D338" s="47" t="s">
        <v>186</v>
      </c>
      <c r="E338" s="152" t="s">
        <v>300</v>
      </c>
      <c r="F338" s="263" t="s">
        <v>345</v>
      </c>
    </row>
    <row r="339" spans="1:6" ht="13.8" thickBot="1" x14ac:dyDescent="0.3">
      <c r="A339" s="88"/>
      <c r="B339" s="89"/>
      <c r="C339" s="79" t="s">
        <v>190</v>
      </c>
      <c r="D339" s="47"/>
      <c r="E339" s="152" t="s">
        <v>340</v>
      </c>
      <c r="F339" s="263"/>
    </row>
    <row r="340" spans="1:6" ht="13.8" thickBot="1" x14ac:dyDescent="0.3">
      <c r="A340" s="81">
        <v>1</v>
      </c>
      <c r="B340" s="82">
        <v>2</v>
      </c>
      <c r="C340" s="199">
        <v>3</v>
      </c>
      <c r="D340" s="50">
        <v>4</v>
      </c>
      <c r="E340" s="96">
        <v>5</v>
      </c>
      <c r="F340" s="264">
        <v>6</v>
      </c>
    </row>
    <row r="341" spans="1:6" ht="14.4" thickBot="1" x14ac:dyDescent="0.35">
      <c r="A341" s="92"/>
      <c r="B341" s="74"/>
      <c r="C341" s="197" t="s">
        <v>122</v>
      </c>
      <c r="D341" s="132"/>
      <c r="E341" s="270"/>
      <c r="F341" s="265"/>
    </row>
    <row r="342" spans="1:6" ht="14.4" thickBot="1" x14ac:dyDescent="0.35">
      <c r="A342" s="104">
        <v>1</v>
      </c>
      <c r="B342" s="105"/>
      <c r="C342" s="196" t="s">
        <v>126</v>
      </c>
      <c r="D342" s="163">
        <f>SUM(D343:D346)</f>
        <v>0</v>
      </c>
      <c r="E342" s="163">
        <f>SUM(E343:E346)</f>
        <v>288</v>
      </c>
      <c r="F342" s="200">
        <f>SUM(F343:F346)</f>
        <v>288</v>
      </c>
    </row>
    <row r="343" spans="1:6" x14ac:dyDescent="0.25">
      <c r="A343" s="93"/>
      <c r="B343" s="38">
        <v>1</v>
      </c>
      <c r="C343" s="85" t="s">
        <v>191</v>
      </c>
      <c r="D343" s="38"/>
      <c r="E343" s="38"/>
      <c r="F343" s="183"/>
    </row>
    <row r="344" spans="1:6" x14ac:dyDescent="0.25">
      <c r="A344" s="94"/>
      <c r="B344" s="69">
        <v>2</v>
      </c>
      <c r="C344" s="194" t="s">
        <v>298</v>
      </c>
      <c r="D344" s="69"/>
      <c r="E344" s="69"/>
      <c r="F344" s="184"/>
    </row>
    <row r="345" spans="1:6" x14ac:dyDescent="0.25">
      <c r="A345" s="94"/>
      <c r="B345" s="69">
        <v>3</v>
      </c>
      <c r="C345" s="194" t="s">
        <v>192</v>
      </c>
      <c r="D345" s="69"/>
      <c r="E345" s="69"/>
      <c r="F345" s="184"/>
    </row>
    <row r="346" spans="1:6" x14ac:dyDescent="0.25">
      <c r="A346" s="94"/>
      <c r="B346" s="69">
        <v>4</v>
      </c>
      <c r="C346" s="194" t="s">
        <v>193</v>
      </c>
      <c r="D346" s="69"/>
      <c r="E346" s="69">
        <v>288</v>
      </c>
      <c r="F346" s="184">
        <v>288</v>
      </c>
    </row>
    <row r="347" spans="1:6" ht="13.8" x14ac:dyDescent="0.3">
      <c r="A347" s="106">
        <v>2</v>
      </c>
      <c r="B347" s="107"/>
      <c r="C347" s="198" t="s">
        <v>128</v>
      </c>
      <c r="D347" s="164">
        <v>0</v>
      </c>
      <c r="E347" s="164">
        <v>0</v>
      </c>
      <c r="F347" s="202">
        <v>0</v>
      </c>
    </row>
    <row r="348" spans="1:6" x14ac:dyDescent="0.25">
      <c r="A348" s="94"/>
      <c r="B348" s="69">
        <v>1</v>
      </c>
      <c r="C348" s="194" t="s">
        <v>207</v>
      </c>
      <c r="D348" s="69"/>
      <c r="E348" s="69"/>
      <c r="F348" s="184"/>
    </row>
    <row r="349" spans="1:6" ht="13.8" thickBot="1" x14ac:dyDescent="0.3">
      <c r="A349" s="103"/>
      <c r="B349" s="52">
        <v>2</v>
      </c>
      <c r="C349" s="195" t="s">
        <v>208</v>
      </c>
      <c r="D349" s="52"/>
      <c r="E349" s="274"/>
      <c r="F349" s="271"/>
    </row>
    <row r="350" spans="1:6" ht="13.8" thickBot="1" x14ac:dyDescent="0.3">
      <c r="A350" s="104">
        <v>3</v>
      </c>
      <c r="B350" s="105"/>
      <c r="C350" s="196" t="s">
        <v>209</v>
      </c>
      <c r="D350" s="105">
        <v>29357</v>
      </c>
      <c r="E350" s="105">
        <v>39112</v>
      </c>
      <c r="F350" s="261">
        <v>30352</v>
      </c>
    </row>
    <row r="351" spans="1:6" ht="13.8" thickBot="1" x14ac:dyDescent="0.3">
      <c r="A351" s="111"/>
      <c r="B351" s="59"/>
      <c r="C351" s="197" t="s">
        <v>88</v>
      </c>
      <c r="D351" s="110">
        <f>SUM(D342+D347+D350)</f>
        <v>29357</v>
      </c>
      <c r="E351" s="197">
        <f>SUM(E342+E347+E350)</f>
        <v>39400</v>
      </c>
      <c r="F351" s="108">
        <f>SUM(F342+F347+F350)</f>
        <v>30640</v>
      </c>
    </row>
    <row r="352" spans="1:6" ht="13.8" x14ac:dyDescent="0.3">
      <c r="A352" s="93"/>
      <c r="B352" s="38"/>
      <c r="C352" s="224" t="s">
        <v>194</v>
      </c>
      <c r="D352" s="38"/>
      <c r="E352" s="224"/>
      <c r="F352" s="312"/>
    </row>
    <row r="353" spans="1:6" ht="13.8" x14ac:dyDescent="0.3">
      <c r="A353" s="112">
        <v>4</v>
      </c>
      <c r="B353" s="113"/>
      <c r="C353" s="240" t="s">
        <v>195</v>
      </c>
      <c r="D353" s="222">
        <f>SUM(D354:D356)</f>
        <v>12231</v>
      </c>
      <c r="E353" s="306">
        <f>SUM(E354:E356)</f>
        <v>18172</v>
      </c>
      <c r="F353" s="313">
        <f>SUM(F354:F356)</f>
        <v>17535</v>
      </c>
    </row>
    <row r="354" spans="1:6" x14ac:dyDescent="0.25">
      <c r="A354" s="107"/>
      <c r="B354" s="107">
        <v>1</v>
      </c>
      <c r="C354" s="194" t="s">
        <v>136</v>
      </c>
      <c r="D354" s="107"/>
      <c r="E354" s="194"/>
      <c r="F354" s="70"/>
    </row>
    <row r="355" spans="1:6" x14ac:dyDescent="0.25">
      <c r="A355" s="93"/>
      <c r="B355" s="38">
        <v>2</v>
      </c>
      <c r="C355" s="85" t="s">
        <v>196</v>
      </c>
      <c r="D355" s="38"/>
      <c r="E355" s="194"/>
      <c r="F355" s="70"/>
    </row>
    <row r="356" spans="1:6" x14ac:dyDescent="0.25">
      <c r="A356" s="94"/>
      <c r="B356" s="69">
        <v>3</v>
      </c>
      <c r="C356" s="194" t="s">
        <v>138</v>
      </c>
      <c r="D356" s="69">
        <v>12231</v>
      </c>
      <c r="E356" s="307">
        <v>18172</v>
      </c>
      <c r="F356" s="70">
        <v>17535</v>
      </c>
    </row>
    <row r="357" spans="1:6" ht="13.8" x14ac:dyDescent="0.3">
      <c r="A357" s="112">
        <v>5</v>
      </c>
      <c r="B357" s="113"/>
      <c r="C357" s="240" t="s">
        <v>197</v>
      </c>
      <c r="D357" s="222">
        <f>SUM(D358:D360)</f>
        <v>0</v>
      </c>
      <c r="E357" s="308">
        <f>SUM(E358:E360)</f>
        <v>0</v>
      </c>
      <c r="F357" s="313">
        <f>SUM(F358:F360)</f>
        <v>0</v>
      </c>
    </row>
    <row r="358" spans="1:6" x14ac:dyDescent="0.25">
      <c r="A358" s="69"/>
      <c r="B358" s="69">
        <v>1</v>
      </c>
      <c r="C358" s="194" t="s">
        <v>210</v>
      </c>
      <c r="D358" s="69"/>
      <c r="E358" s="307"/>
      <c r="F358" s="70"/>
    </row>
    <row r="359" spans="1:6" x14ac:dyDescent="0.25">
      <c r="A359" s="38"/>
      <c r="B359" s="38">
        <v>2</v>
      </c>
      <c r="C359" s="85" t="s">
        <v>211</v>
      </c>
      <c r="D359" s="38"/>
      <c r="E359" s="309"/>
      <c r="F359" s="314"/>
    </row>
    <row r="360" spans="1:6" ht="13.8" x14ac:dyDescent="0.3">
      <c r="A360" s="69"/>
      <c r="B360" s="69">
        <v>3</v>
      </c>
      <c r="C360" s="194" t="s">
        <v>200</v>
      </c>
      <c r="D360" s="223"/>
      <c r="E360" s="310"/>
      <c r="F360" s="315"/>
    </row>
    <row r="361" spans="1:6" ht="13.8" x14ac:dyDescent="0.3">
      <c r="A361" s="107">
        <v>6</v>
      </c>
      <c r="B361" s="107"/>
      <c r="C361" s="198" t="s">
        <v>201</v>
      </c>
      <c r="D361" s="164">
        <f>SUM(D362:D364)</f>
        <v>17126</v>
      </c>
      <c r="E361" s="310">
        <f>SUM(E362:E364)</f>
        <v>21228</v>
      </c>
      <c r="F361" s="315">
        <f>SUM(F362:F364)</f>
        <v>13105</v>
      </c>
    </row>
    <row r="362" spans="1:6" x14ac:dyDescent="0.25">
      <c r="A362" s="69"/>
      <c r="B362" s="69">
        <v>1</v>
      </c>
      <c r="C362" s="194" t="s">
        <v>176</v>
      </c>
      <c r="D362" s="69">
        <v>17126</v>
      </c>
      <c r="E362" s="307">
        <v>21228</v>
      </c>
      <c r="F362" s="70">
        <v>13105</v>
      </c>
    </row>
    <row r="363" spans="1:6" x14ac:dyDescent="0.25">
      <c r="A363" s="69"/>
      <c r="B363" s="69">
        <v>2</v>
      </c>
      <c r="C363" s="194" t="s">
        <v>181</v>
      </c>
      <c r="D363" s="69"/>
      <c r="E363" s="307"/>
      <c r="F363" s="70"/>
    </row>
    <row r="364" spans="1:6" ht="13.8" thickBot="1" x14ac:dyDescent="0.3">
      <c r="A364" s="52"/>
      <c r="B364" s="52">
        <v>3</v>
      </c>
      <c r="C364" s="195" t="s">
        <v>203</v>
      </c>
      <c r="D364" s="52"/>
      <c r="E364" s="311"/>
      <c r="F364" s="316"/>
    </row>
    <row r="365" spans="1:6" ht="13.8" thickBot="1" x14ac:dyDescent="0.3">
      <c r="A365" s="111"/>
      <c r="B365" s="59"/>
      <c r="C365" s="197" t="s">
        <v>206</v>
      </c>
      <c r="D365" s="110">
        <f>SUM(D353+D357+D361)</f>
        <v>29357</v>
      </c>
      <c r="E365" s="197">
        <f>SUM(E353+E357+E361)</f>
        <v>39400</v>
      </c>
      <c r="F365" s="108">
        <f>SUM(F353+F357+F361)</f>
        <v>30640</v>
      </c>
    </row>
    <row r="366" spans="1:6" ht="13.8" thickBot="1" x14ac:dyDescent="0.3">
      <c r="A366" s="74" t="s">
        <v>212</v>
      </c>
      <c r="B366" s="110"/>
      <c r="C366" s="197"/>
      <c r="D366" s="105"/>
      <c r="E366" s="276"/>
      <c r="F366" s="273"/>
    </row>
    <row r="367" spans="1:6" x14ac:dyDescent="0.25">
      <c r="E367" s="36"/>
      <c r="F367" s="84"/>
    </row>
    <row r="368" spans="1:6" x14ac:dyDescent="0.25">
      <c r="E368" s="36"/>
      <c r="F368" s="84"/>
    </row>
    <row r="369" spans="5:6" x14ac:dyDescent="0.25">
      <c r="E369" s="36"/>
      <c r="F369" s="84"/>
    </row>
    <row r="370" spans="5:6" x14ac:dyDescent="0.25">
      <c r="E370" s="36"/>
      <c r="F370" s="84"/>
    </row>
    <row r="371" spans="5:6" x14ac:dyDescent="0.25">
      <c r="E371" s="36"/>
      <c r="F371" s="84"/>
    </row>
    <row r="372" spans="5:6" x14ac:dyDescent="0.25">
      <c r="E372" s="36"/>
      <c r="F372" s="84"/>
    </row>
    <row r="373" spans="5:6" x14ac:dyDescent="0.25">
      <c r="E373" s="36"/>
      <c r="F373" s="84"/>
    </row>
    <row r="374" spans="5:6" x14ac:dyDescent="0.25">
      <c r="E374" s="36"/>
      <c r="F374" s="84"/>
    </row>
    <row r="375" spans="5:6" x14ac:dyDescent="0.25">
      <c r="E375" s="36"/>
      <c r="F375" s="84"/>
    </row>
    <row r="376" spans="5:6" x14ac:dyDescent="0.25">
      <c r="E376" s="36"/>
      <c r="F376" s="84"/>
    </row>
    <row r="377" spans="5:6" x14ac:dyDescent="0.25">
      <c r="E377" s="36"/>
      <c r="F377" s="84"/>
    </row>
    <row r="378" spans="5:6" x14ac:dyDescent="0.25">
      <c r="E378" s="36"/>
      <c r="F378" s="84"/>
    </row>
    <row r="379" spans="5:6" x14ac:dyDescent="0.25">
      <c r="E379" s="36"/>
      <c r="F379" s="84"/>
    </row>
    <row r="380" spans="5:6" x14ac:dyDescent="0.25">
      <c r="E380" s="36"/>
      <c r="F380" s="84"/>
    </row>
    <row r="381" spans="5:6" x14ac:dyDescent="0.25">
      <c r="E381" s="36"/>
      <c r="F381" s="84"/>
    </row>
    <row r="382" spans="5:6" x14ac:dyDescent="0.25">
      <c r="E382" s="36"/>
      <c r="F382" s="84"/>
    </row>
    <row r="383" spans="5:6" x14ac:dyDescent="0.25">
      <c r="E383" s="36"/>
      <c r="F383" s="84"/>
    </row>
    <row r="384" spans="5:6" x14ac:dyDescent="0.25">
      <c r="E384" s="36"/>
      <c r="F384" s="84"/>
    </row>
    <row r="385" spans="1:6" x14ac:dyDescent="0.25">
      <c r="E385" s="36"/>
      <c r="F385" s="84"/>
    </row>
    <row r="386" spans="1:6" x14ac:dyDescent="0.25">
      <c r="E386" s="36"/>
      <c r="F386" s="84"/>
    </row>
    <row r="387" spans="1:6" x14ac:dyDescent="0.25">
      <c r="C387" s="36"/>
    </row>
    <row r="388" spans="1:6" ht="13.8" thickBot="1" x14ac:dyDescent="0.3">
      <c r="E388" s="36" t="s">
        <v>273</v>
      </c>
      <c r="F388" s="84"/>
    </row>
    <row r="389" spans="1:6" x14ac:dyDescent="0.25">
      <c r="A389" s="98" t="s">
        <v>185</v>
      </c>
      <c r="B389" s="99"/>
      <c r="C389" s="45" t="s">
        <v>183</v>
      </c>
      <c r="D389" s="44"/>
      <c r="E389" s="220">
        <v>1</v>
      </c>
      <c r="F389" s="99"/>
    </row>
    <row r="390" spans="1:6" ht="13.8" thickBot="1" x14ac:dyDescent="0.3">
      <c r="A390" s="100" t="s">
        <v>184</v>
      </c>
      <c r="B390" s="90"/>
      <c r="C390" s="193" t="s">
        <v>244</v>
      </c>
      <c r="D390" s="221"/>
      <c r="E390" s="193"/>
      <c r="F390" s="156"/>
    </row>
    <row r="391" spans="1:6" ht="13.8" thickBot="1" x14ac:dyDescent="0.3">
      <c r="A391" s="36"/>
      <c r="B391" s="36"/>
      <c r="C391" s="36"/>
      <c r="D391" s="37"/>
      <c r="E391" s="36"/>
      <c r="F391" s="244"/>
    </row>
    <row r="392" spans="1:6" x14ac:dyDescent="0.25">
      <c r="A392" s="86" t="s">
        <v>186</v>
      </c>
      <c r="B392" s="41" t="s">
        <v>188</v>
      </c>
      <c r="C392" s="61"/>
      <c r="D392" s="41" t="s">
        <v>263</v>
      </c>
      <c r="E392" s="220" t="s">
        <v>263</v>
      </c>
      <c r="F392" s="239" t="s">
        <v>263</v>
      </c>
    </row>
    <row r="393" spans="1:6" x14ac:dyDescent="0.25">
      <c r="A393" s="87" t="s">
        <v>187</v>
      </c>
      <c r="B393" s="47" t="s">
        <v>7</v>
      </c>
      <c r="C393" s="79" t="s">
        <v>189</v>
      </c>
      <c r="D393" s="47" t="s">
        <v>186</v>
      </c>
      <c r="E393" s="152" t="s">
        <v>300</v>
      </c>
      <c r="F393" s="263" t="s">
        <v>345</v>
      </c>
    </row>
    <row r="394" spans="1:6" ht="13.8" thickBot="1" x14ac:dyDescent="0.3">
      <c r="A394" s="88"/>
      <c r="B394" s="89"/>
      <c r="C394" s="79" t="s">
        <v>190</v>
      </c>
      <c r="D394" s="47"/>
      <c r="E394" s="152" t="s">
        <v>340</v>
      </c>
      <c r="F394" s="263"/>
    </row>
    <row r="395" spans="1:6" ht="13.8" thickBot="1" x14ac:dyDescent="0.3">
      <c r="A395" s="81">
        <v>1</v>
      </c>
      <c r="B395" s="82">
        <v>2</v>
      </c>
      <c r="C395" s="199">
        <v>3</v>
      </c>
      <c r="D395" s="50">
        <v>4</v>
      </c>
      <c r="E395" s="96">
        <v>5</v>
      </c>
      <c r="F395" s="264">
        <v>6</v>
      </c>
    </row>
    <row r="396" spans="1:6" ht="14.4" thickBot="1" x14ac:dyDescent="0.35">
      <c r="A396" s="92"/>
      <c r="B396" s="74"/>
      <c r="C396" s="197" t="s">
        <v>122</v>
      </c>
      <c r="D396" s="132"/>
      <c r="E396" s="278"/>
      <c r="F396" s="277"/>
    </row>
    <row r="397" spans="1:6" ht="14.4" thickBot="1" x14ac:dyDescent="0.35">
      <c r="A397" s="104">
        <v>1</v>
      </c>
      <c r="B397" s="105"/>
      <c r="C397" s="196" t="s">
        <v>126</v>
      </c>
      <c r="D397" s="163">
        <f>SUM(D398:D401)</f>
        <v>1500</v>
      </c>
      <c r="E397" s="163">
        <f>SUM(E398:E401)</f>
        <v>1901</v>
      </c>
      <c r="F397" s="200">
        <f>SUM(F398:F401)</f>
        <v>1477</v>
      </c>
    </row>
    <row r="398" spans="1:6" x14ac:dyDescent="0.25">
      <c r="A398" s="93"/>
      <c r="B398" s="38">
        <v>1</v>
      </c>
      <c r="C398" s="85" t="s">
        <v>191</v>
      </c>
      <c r="D398" s="38">
        <v>1500</v>
      </c>
      <c r="E398" s="38">
        <v>1500</v>
      </c>
      <c r="F398" s="183">
        <v>1076</v>
      </c>
    </row>
    <row r="399" spans="1:6" x14ac:dyDescent="0.25">
      <c r="A399" s="94"/>
      <c r="B399" s="69">
        <v>2</v>
      </c>
      <c r="C399" s="194" t="s">
        <v>298</v>
      </c>
      <c r="D399" s="69"/>
      <c r="E399" s="69"/>
      <c r="F399" s="184"/>
    </row>
    <row r="400" spans="1:6" x14ac:dyDescent="0.25">
      <c r="A400" s="94"/>
      <c r="B400" s="69">
        <v>3</v>
      </c>
      <c r="C400" s="194" t="s">
        <v>192</v>
      </c>
      <c r="D400" s="69"/>
      <c r="E400" s="69"/>
      <c r="F400" s="184"/>
    </row>
    <row r="401" spans="1:6" x14ac:dyDescent="0.25">
      <c r="A401" s="94"/>
      <c r="B401" s="69">
        <v>4</v>
      </c>
      <c r="C401" s="194" t="s">
        <v>193</v>
      </c>
      <c r="D401" s="69"/>
      <c r="E401" s="69">
        <v>401</v>
      </c>
      <c r="F401" s="184">
        <v>401</v>
      </c>
    </row>
    <row r="402" spans="1:6" ht="13.8" x14ac:dyDescent="0.3">
      <c r="A402" s="106">
        <v>2</v>
      </c>
      <c r="B402" s="107"/>
      <c r="C402" s="198" t="s">
        <v>128</v>
      </c>
      <c r="D402" s="164">
        <f>SUM(D403+D404)</f>
        <v>0</v>
      </c>
      <c r="E402" s="164">
        <f>SUM(E403+E404)</f>
        <v>0</v>
      </c>
      <c r="F402" s="202">
        <f>SUM(F403+F404)</f>
        <v>0</v>
      </c>
    </row>
    <row r="403" spans="1:6" x14ac:dyDescent="0.25">
      <c r="A403" s="94"/>
      <c r="B403" s="69">
        <v>1</v>
      </c>
      <c r="C403" s="194" t="s">
        <v>207</v>
      </c>
      <c r="D403" s="69"/>
      <c r="E403" s="69"/>
      <c r="F403" s="184"/>
    </row>
    <row r="404" spans="1:6" ht="13.8" thickBot="1" x14ac:dyDescent="0.3">
      <c r="A404" s="103"/>
      <c r="B404" s="52">
        <v>2</v>
      </c>
      <c r="C404" s="195" t="s">
        <v>208</v>
      </c>
      <c r="D404" s="52"/>
      <c r="E404" s="274"/>
      <c r="F404" s="271"/>
    </row>
    <row r="405" spans="1:6" ht="13.8" thickBot="1" x14ac:dyDescent="0.3">
      <c r="A405" s="104">
        <v>3</v>
      </c>
      <c r="B405" s="105"/>
      <c r="C405" s="196" t="s">
        <v>209</v>
      </c>
      <c r="D405" s="105">
        <v>18966</v>
      </c>
      <c r="E405" s="51">
        <v>20291</v>
      </c>
      <c r="F405" s="117">
        <v>21586</v>
      </c>
    </row>
    <row r="406" spans="1:6" ht="13.8" thickBot="1" x14ac:dyDescent="0.3">
      <c r="A406" s="111"/>
      <c r="B406" s="59"/>
      <c r="C406" s="197" t="s">
        <v>88</v>
      </c>
      <c r="D406" s="110">
        <f>SUM(D397+D402+D405)</f>
        <v>20466</v>
      </c>
      <c r="E406" s="110">
        <f>SUM(E397+E402+E405)</f>
        <v>22192</v>
      </c>
      <c r="F406" s="154">
        <f>SUM(F397+F402+F405)</f>
        <v>23063</v>
      </c>
    </row>
    <row r="407" spans="1:6" ht="13.8" x14ac:dyDescent="0.3">
      <c r="A407" s="93"/>
      <c r="B407" s="38"/>
      <c r="C407" s="224" t="s">
        <v>194</v>
      </c>
      <c r="D407" s="38"/>
      <c r="E407" s="115"/>
      <c r="F407" s="262"/>
    </row>
    <row r="408" spans="1:6" ht="13.8" x14ac:dyDescent="0.3">
      <c r="A408" s="112">
        <v>4</v>
      </c>
      <c r="B408" s="113"/>
      <c r="C408" s="240" t="s">
        <v>195</v>
      </c>
      <c r="D408" s="222">
        <f>SUM(D409:D411)</f>
        <v>17841</v>
      </c>
      <c r="E408" s="222">
        <f>SUM(E409:E411)</f>
        <v>19323</v>
      </c>
      <c r="F408" s="219">
        <f>SUM(F409:F411)</f>
        <v>19314</v>
      </c>
    </row>
    <row r="409" spans="1:6" x14ac:dyDescent="0.25">
      <c r="A409" s="107"/>
      <c r="B409" s="107">
        <v>1</v>
      </c>
      <c r="C409" s="194" t="s">
        <v>136</v>
      </c>
      <c r="D409" s="69">
        <v>9975</v>
      </c>
      <c r="E409" s="69">
        <v>10354</v>
      </c>
      <c r="F409" s="184">
        <v>10354</v>
      </c>
    </row>
    <row r="410" spans="1:6" x14ac:dyDescent="0.25">
      <c r="A410" s="93"/>
      <c r="B410" s="38">
        <v>2</v>
      </c>
      <c r="C410" s="85" t="s">
        <v>196</v>
      </c>
      <c r="D410" s="38">
        <v>3791</v>
      </c>
      <c r="E410" s="69">
        <v>3974</v>
      </c>
      <c r="F410" s="184">
        <v>3974</v>
      </c>
    </row>
    <row r="411" spans="1:6" x14ac:dyDescent="0.25">
      <c r="A411" s="94"/>
      <c r="B411" s="69">
        <v>3</v>
      </c>
      <c r="C411" s="194" t="s">
        <v>138</v>
      </c>
      <c r="D411" s="69">
        <v>4075</v>
      </c>
      <c r="E411" s="69">
        <v>4995</v>
      </c>
      <c r="F411" s="184">
        <v>4986</v>
      </c>
    </row>
    <row r="412" spans="1:6" ht="13.8" x14ac:dyDescent="0.3">
      <c r="A412" s="112">
        <v>5</v>
      </c>
      <c r="B412" s="113"/>
      <c r="C412" s="240" t="s">
        <v>197</v>
      </c>
      <c r="D412" s="222">
        <f>SUM(D413:D415)</f>
        <v>0</v>
      </c>
      <c r="E412" s="222">
        <f>SUM(E413:E415)</f>
        <v>0</v>
      </c>
      <c r="F412" s="219">
        <f>SUM(F413:F415)</f>
        <v>0</v>
      </c>
    </row>
    <row r="413" spans="1:6" x14ac:dyDescent="0.25">
      <c r="A413" s="69"/>
      <c r="B413" s="69">
        <v>1</v>
      </c>
      <c r="C413" s="194" t="s">
        <v>210</v>
      </c>
      <c r="D413" s="69"/>
      <c r="E413" s="69"/>
      <c r="F413" s="184"/>
    </row>
    <row r="414" spans="1:6" x14ac:dyDescent="0.25">
      <c r="A414" s="38"/>
      <c r="B414" s="38">
        <v>2</v>
      </c>
      <c r="C414" s="85" t="s">
        <v>211</v>
      </c>
      <c r="D414" s="38"/>
      <c r="E414" s="223"/>
      <c r="F414" s="201"/>
    </row>
    <row r="415" spans="1:6" ht="13.8" x14ac:dyDescent="0.3">
      <c r="A415" s="69"/>
      <c r="B415" s="69">
        <v>3</v>
      </c>
      <c r="C415" s="194" t="s">
        <v>200</v>
      </c>
      <c r="D415" s="223"/>
      <c r="E415" s="164"/>
      <c r="F415" s="202"/>
    </row>
    <row r="416" spans="1:6" ht="13.8" x14ac:dyDescent="0.3">
      <c r="A416" s="107">
        <v>6</v>
      </c>
      <c r="B416" s="107"/>
      <c r="C416" s="198" t="s">
        <v>201</v>
      </c>
      <c r="D416" s="164">
        <f>SUM(D417:D419)</f>
        <v>2625</v>
      </c>
      <c r="E416" s="164">
        <f>SUM(E417:E419)</f>
        <v>2869</v>
      </c>
      <c r="F416" s="202">
        <f>SUM(F417:F419)</f>
        <v>3749</v>
      </c>
    </row>
    <row r="417" spans="1:6" x14ac:dyDescent="0.25">
      <c r="A417" s="69"/>
      <c r="B417" s="69">
        <v>1</v>
      </c>
      <c r="C417" s="194" t="s">
        <v>176</v>
      </c>
      <c r="D417" s="69">
        <v>2500</v>
      </c>
      <c r="E417" s="69">
        <v>2869</v>
      </c>
      <c r="F417" s="184">
        <v>3749</v>
      </c>
    </row>
    <row r="418" spans="1:6" x14ac:dyDescent="0.25">
      <c r="A418" s="69"/>
      <c r="B418" s="69">
        <v>2</v>
      </c>
      <c r="C418" s="194" t="s">
        <v>181</v>
      </c>
      <c r="D418" s="69">
        <v>125</v>
      </c>
      <c r="E418" s="69"/>
      <c r="F418" s="184"/>
    </row>
    <row r="419" spans="1:6" ht="13.8" thickBot="1" x14ac:dyDescent="0.3">
      <c r="A419" s="52"/>
      <c r="B419" s="52">
        <v>3</v>
      </c>
      <c r="C419" s="195" t="s">
        <v>203</v>
      </c>
      <c r="D419" s="52"/>
      <c r="E419" s="275"/>
      <c r="F419" s="272"/>
    </row>
    <row r="420" spans="1:6" ht="13.8" thickBot="1" x14ac:dyDescent="0.3">
      <c r="A420" s="111"/>
      <c r="B420" s="59"/>
      <c r="C420" s="197" t="s">
        <v>206</v>
      </c>
      <c r="D420" s="110">
        <f>SUM(D408+D412+D416)</f>
        <v>20466</v>
      </c>
      <c r="E420" s="110">
        <f>SUM(E408+E412+E416)</f>
        <v>22192</v>
      </c>
      <c r="F420" s="154">
        <f>SUM(F408+F412+F416)</f>
        <v>23063</v>
      </c>
    </row>
    <row r="421" spans="1:6" ht="13.8" thickBot="1" x14ac:dyDescent="0.3">
      <c r="A421" s="74" t="s">
        <v>212</v>
      </c>
      <c r="B421" s="110"/>
      <c r="C421" s="197"/>
      <c r="D421" s="105"/>
      <c r="E421" s="276"/>
      <c r="F421" s="273"/>
    </row>
    <row r="422" spans="1:6" x14ac:dyDescent="0.25">
      <c r="E422" s="36"/>
      <c r="F422" s="84"/>
    </row>
    <row r="423" spans="1:6" x14ac:dyDescent="0.25">
      <c r="E423" s="36"/>
      <c r="F423" s="84"/>
    </row>
    <row r="424" spans="1:6" x14ac:dyDescent="0.25">
      <c r="E424" s="36"/>
      <c r="F424" s="84"/>
    </row>
    <row r="425" spans="1:6" x14ac:dyDescent="0.25">
      <c r="E425" s="36"/>
      <c r="F425" s="84"/>
    </row>
    <row r="426" spans="1:6" x14ac:dyDescent="0.25">
      <c r="E426" s="36"/>
      <c r="F426" s="84"/>
    </row>
    <row r="427" spans="1:6" x14ac:dyDescent="0.25">
      <c r="E427" s="36"/>
      <c r="F427" s="84"/>
    </row>
    <row r="428" spans="1:6" x14ac:dyDescent="0.25">
      <c r="E428" s="36"/>
      <c r="F428" s="84"/>
    </row>
    <row r="429" spans="1:6" x14ac:dyDescent="0.25">
      <c r="E429" s="36"/>
      <c r="F429" s="84"/>
    </row>
    <row r="430" spans="1:6" x14ac:dyDescent="0.25">
      <c r="E430" s="36"/>
      <c r="F430" s="84"/>
    </row>
    <row r="431" spans="1:6" x14ac:dyDescent="0.25">
      <c r="E431" s="36"/>
      <c r="F431" s="84"/>
    </row>
    <row r="432" spans="1:6" x14ac:dyDescent="0.25">
      <c r="E432" s="36"/>
      <c r="F432" s="84"/>
    </row>
    <row r="433" spans="1:6" x14ac:dyDescent="0.25">
      <c r="E433" s="36"/>
      <c r="F433" s="84"/>
    </row>
    <row r="434" spans="1:6" x14ac:dyDescent="0.25">
      <c r="E434" s="36"/>
      <c r="F434" s="84"/>
    </row>
    <row r="435" spans="1:6" x14ac:dyDescent="0.25">
      <c r="E435" s="36"/>
      <c r="F435" s="84"/>
    </row>
    <row r="436" spans="1:6" x14ac:dyDescent="0.25">
      <c r="E436" s="36"/>
      <c r="F436" s="84"/>
    </row>
    <row r="437" spans="1:6" x14ac:dyDescent="0.25">
      <c r="E437" s="36"/>
      <c r="F437" s="84"/>
    </row>
    <row r="438" spans="1:6" x14ac:dyDescent="0.25">
      <c r="E438" s="36"/>
      <c r="F438" s="84"/>
    </row>
    <row r="439" spans="1:6" x14ac:dyDescent="0.25">
      <c r="E439" s="36"/>
      <c r="F439" s="84"/>
    </row>
    <row r="440" spans="1:6" x14ac:dyDescent="0.25">
      <c r="E440" s="36"/>
      <c r="F440" s="84"/>
    </row>
    <row r="441" spans="1:6" x14ac:dyDescent="0.25">
      <c r="F441" s="84"/>
    </row>
    <row r="442" spans="1:6" x14ac:dyDescent="0.25">
      <c r="C442" s="36"/>
    </row>
    <row r="443" spans="1:6" ht="13.8" thickBot="1" x14ac:dyDescent="0.3">
      <c r="E443" s="36" t="s">
        <v>276</v>
      </c>
      <c r="F443" s="79"/>
    </row>
    <row r="444" spans="1:6" x14ac:dyDescent="0.25">
      <c r="A444" s="98" t="s">
        <v>185</v>
      </c>
      <c r="B444" s="99"/>
      <c r="C444" s="45" t="s">
        <v>183</v>
      </c>
      <c r="D444" s="44"/>
      <c r="E444" s="220">
        <v>1</v>
      </c>
      <c r="F444" s="99"/>
    </row>
    <row r="445" spans="1:6" ht="13.8" thickBot="1" x14ac:dyDescent="0.3">
      <c r="A445" s="100" t="s">
        <v>184</v>
      </c>
      <c r="B445" s="90"/>
      <c r="C445" s="101" t="s">
        <v>256</v>
      </c>
      <c r="D445" s="193"/>
      <c r="E445" s="241"/>
      <c r="F445" s="156"/>
    </row>
    <row r="446" spans="1:6" ht="13.8" thickBot="1" x14ac:dyDescent="0.3">
      <c r="A446" s="36"/>
      <c r="B446" s="36"/>
      <c r="C446" s="36"/>
      <c r="D446" s="36"/>
      <c r="E446" s="36"/>
      <c r="F446" s="244"/>
    </row>
    <row r="447" spans="1:6" x14ac:dyDescent="0.25">
      <c r="A447" s="86" t="s">
        <v>186</v>
      </c>
      <c r="B447" s="41" t="s">
        <v>188</v>
      </c>
      <c r="C447" s="61"/>
      <c r="D447" s="41" t="s">
        <v>263</v>
      </c>
      <c r="E447" s="220" t="s">
        <v>263</v>
      </c>
      <c r="F447" s="239" t="s">
        <v>263</v>
      </c>
    </row>
    <row r="448" spans="1:6" x14ac:dyDescent="0.25">
      <c r="A448" s="87" t="s">
        <v>187</v>
      </c>
      <c r="B448" s="47" t="s">
        <v>7</v>
      </c>
      <c r="C448" s="79" t="s">
        <v>189</v>
      </c>
      <c r="D448" s="47" t="s">
        <v>186</v>
      </c>
      <c r="E448" s="152" t="s">
        <v>300</v>
      </c>
      <c r="F448" s="263" t="s">
        <v>345</v>
      </c>
    </row>
    <row r="449" spans="1:6" ht="13.8" thickBot="1" x14ac:dyDescent="0.3">
      <c r="A449" s="88"/>
      <c r="B449" s="89"/>
      <c r="C449" s="79" t="s">
        <v>190</v>
      </c>
      <c r="D449" s="47"/>
      <c r="E449" s="152" t="s">
        <v>340</v>
      </c>
      <c r="F449" s="263"/>
    </row>
    <row r="450" spans="1:6" ht="13.8" thickBot="1" x14ac:dyDescent="0.3">
      <c r="A450" s="81">
        <v>1</v>
      </c>
      <c r="B450" s="82">
        <v>2</v>
      </c>
      <c r="C450" s="199">
        <v>3</v>
      </c>
      <c r="D450" s="50">
        <v>4</v>
      </c>
      <c r="E450" s="96">
        <v>5</v>
      </c>
      <c r="F450" s="264">
        <v>6</v>
      </c>
    </row>
    <row r="451" spans="1:6" ht="14.4" thickBot="1" x14ac:dyDescent="0.35">
      <c r="A451" s="92"/>
      <c r="B451" s="74"/>
      <c r="C451" s="197" t="s">
        <v>122</v>
      </c>
      <c r="D451" s="132"/>
      <c r="E451" s="270"/>
      <c r="F451" s="265"/>
    </row>
    <row r="452" spans="1:6" ht="14.4" thickBot="1" x14ac:dyDescent="0.35">
      <c r="A452" s="104">
        <v>1</v>
      </c>
      <c r="B452" s="105"/>
      <c r="C452" s="196" t="s">
        <v>126</v>
      </c>
      <c r="D452" s="163">
        <f>SUM(D453:D456)</f>
        <v>0</v>
      </c>
      <c r="E452" s="163">
        <f>SUM(E453:E456)</f>
        <v>0</v>
      </c>
      <c r="F452" s="200">
        <f>SUM(F453:F456)</f>
        <v>0</v>
      </c>
    </row>
    <row r="453" spans="1:6" x14ac:dyDescent="0.25">
      <c r="A453" s="93"/>
      <c r="B453" s="38">
        <v>1</v>
      </c>
      <c r="C453" s="85" t="s">
        <v>191</v>
      </c>
      <c r="D453" s="38"/>
      <c r="E453" s="38"/>
      <c r="F453" s="183"/>
    </row>
    <row r="454" spans="1:6" x14ac:dyDescent="0.25">
      <c r="A454" s="94"/>
      <c r="B454" s="69">
        <v>2</v>
      </c>
      <c r="C454" s="194" t="s">
        <v>298</v>
      </c>
      <c r="D454" s="69"/>
      <c r="E454" s="69"/>
      <c r="F454" s="184"/>
    </row>
    <row r="455" spans="1:6" x14ac:dyDescent="0.25">
      <c r="A455" s="94"/>
      <c r="B455" s="69">
        <v>3</v>
      </c>
      <c r="C455" s="194" t="s">
        <v>192</v>
      </c>
      <c r="D455" s="69"/>
      <c r="E455" s="69"/>
      <c r="F455" s="184"/>
    </row>
    <row r="456" spans="1:6" ht="13.8" x14ac:dyDescent="0.3">
      <c r="A456" s="94"/>
      <c r="B456" s="69">
        <v>4</v>
      </c>
      <c r="C456" s="194" t="s">
        <v>193</v>
      </c>
      <c r="D456" s="69"/>
      <c r="E456" s="164"/>
      <c r="F456" s="202"/>
    </row>
    <row r="457" spans="1:6" x14ac:dyDescent="0.25">
      <c r="A457" s="106">
        <v>2</v>
      </c>
      <c r="B457" s="107"/>
      <c r="C457" s="198" t="s">
        <v>128</v>
      </c>
      <c r="D457" s="150">
        <v>0</v>
      </c>
      <c r="E457" s="150">
        <v>0</v>
      </c>
      <c r="F457" s="269">
        <v>0</v>
      </c>
    </row>
    <row r="458" spans="1:6" x14ac:dyDescent="0.25">
      <c r="A458" s="94"/>
      <c r="B458" s="69">
        <v>1</v>
      </c>
      <c r="C458" s="194" t="s">
        <v>207</v>
      </c>
      <c r="D458" s="69"/>
      <c r="E458" s="69"/>
      <c r="F458" s="184"/>
    </row>
    <row r="459" spans="1:6" ht="13.8" thickBot="1" x14ac:dyDescent="0.3">
      <c r="A459" s="103"/>
      <c r="B459" s="52">
        <v>2</v>
      </c>
      <c r="C459" s="195" t="s">
        <v>208</v>
      </c>
      <c r="D459" s="52"/>
      <c r="E459" s="274"/>
      <c r="F459" s="271"/>
    </row>
    <row r="460" spans="1:6" ht="13.8" thickBot="1" x14ac:dyDescent="0.3">
      <c r="A460" s="104">
        <v>3</v>
      </c>
      <c r="B460" s="105"/>
      <c r="C460" s="196" t="s">
        <v>209</v>
      </c>
      <c r="D460" s="105">
        <v>69</v>
      </c>
      <c r="E460" s="51">
        <v>5392</v>
      </c>
      <c r="F460" s="117">
        <v>1694</v>
      </c>
    </row>
    <row r="461" spans="1:6" ht="13.8" thickBot="1" x14ac:dyDescent="0.3">
      <c r="A461" s="111"/>
      <c r="B461" s="59"/>
      <c r="C461" s="197" t="s">
        <v>88</v>
      </c>
      <c r="D461" s="110">
        <f>SUM(D452+D457+D460)</f>
        <v>69</v>
      </c>
      <c r="E461" s="110">
        <f>SUM(E452+E457+E460)</f>
        <v>5392</v>
      </c>
      <c r="F461" s="154">
        <f>SUM(F452+F457+F460)</f>
        <v>1694</v>
      </c>
    </row>
    <row r="462" spans="1:6" ht="13.8" x14ac:dyDescent="0.3">
      <c r="A462" s="93"/>
      <c r="B462" s="38"/>
      <c r="C462" s="224" t="s">
        <v>194</v>
      </c>
      <c r="D462" s="38"/>
      <c r="E462" s="115"/>
      <c r="F462" s="262"/>
    </row>
    <row r="463" spans="1:6" ht="13.8" x14ac:dyDescent="0.3">
      <c r="A463" s="112">
        <v>4</v>
      </c>
      <c r="B463" s="113"/>
      <c r="C463" s="240" t="s">
        <v>195</v>
      </c>
      <c r="D463" s="222">
        <f>SUM(D464:D466)</f>
        <v>69</v>
      </c>
      <c r="E463" s="222">
        <f>SUM(E464:E466)</f>
        <v>5392</v>
      </c>
      <c r="F463" s="219">
        <f>SUM(F464:F466)</f>
        <v>1694</v>
      </c>
    </row>
    <row r="464" spans="1:6" x14ac:dyDescent="0.25">
      <c r="A464" s="107"/>
      <c r="B464" s="107">
        <v>1</v>
      </c>
      <c r="C464" s="194" t="s">
        <v>136</v>
      </c>
      <c r="D464" s="107"/>
      <c r="E464" s="69"/>
      <c r="F464" s="184"/>
    </row>
    <row r="465" spans="1:6" x14ac:dyDescent="0.25">
      <c r="A465" s="93"/>
      <c r="B465" s="38">
        <v>2</v>
      </c>
      <c r="C465" s="85" t="s">
        <v>196</v>
      </c>
      <c r="D465" s="38"/>
      <c r="E465" s="69"/>
      <c r="F465" s="184"/>
    </row>
    <row r="466" spans="1:6" x14ac:dyDescent="0.25">
      <c r="A466" s="94"/>
      <c r="B466" s="69">
        <v>3</v>
      </c>
      <c r="C466" s="194" t="s">
        <v>138</v>
      </c>
      <c r="D466" s="69">
        <v>69</v>
      </c>
      <c r="E466" s="69">
        <v>5392</v>
      </c>
      <c r="F466" s="184">
        <v>1694</v>
      </c>
    </row>
    <row r="467" spans="1:6" ht="13.8" x14ac:dyDescent="0.3">
      <c r="A467" s="112">
        <v>5</v>
      </c>
      <c r="B467" s="113"/>
      <c r="C467" s="240" t="s">
        <v>197</v>
      </c>
      <c r="D467" s="222">
        <f>SUM(D468:D470)</f>
        <v>0</v>
      </c>
      <c r="E467" s="222">
        <f>SUM(E468:E470)</f>
        <v>0</v>
      </c>
      <c r="F467" s="219">
        <f>SUM(F468:F470)</f>
        <v>0</v>
      </c>
    </row>
    <row r="468" spans="1:6" x14ac:dyDescent="0.25">
      <c r="A468" s="69"/>
      <c r="B468" s="69">
        <v>1</v>
      </c>
      <c r="C468" s="194" t="s">
        <v>210</v>
      </c>
      <c r="D468" s="69"/>
      <c r="E468" s="69"/>
      <c r="F468" s="184"/>
    </row>
    <row r="469" spans="1:6" x14ac:dyDescent="0.25">
      <c r="A469" s="38"/>
      <c r="B469" s="38">
        <v>2</v>
      </c>
      <c r="C469" s="85" t="s">
        <v>211</v>
      </c>
      <c r="D469" s="38"/>
      <c r="E469" s="223"/>
      <c r="F469" s="201"/>
    </row>
    <row r="470" spans="1:6" ht="13.8" x14ac:dyDescent="0.3">
      <c r="A470" s="69"/>
      <c r="B470" s="69">
        <v>3</v>
      </c>
      <c r="C470" s="194" t="s">
        <v>200</v>
      </c>
      <c r="D470" s="223"/>
      <c r="E470" s="164"/>
      <c r="F470" s="202"/>
    </row>
    <row r="471" spans="1:6" ht="13.8" x14ac:dyDescent="0.3">
      <c r="A471" s="107">
        <v>6</v>
      </c>
      <c r="B471" s="107"/>
      <c r="C471" s="198" t="s">
        <v>201</v>
      </c>
      <c r="D471" s="164">
        <f>SUM(D472:D474)</f>
        <v>0</v>
      </c>
      <c r="E471" s="164">
        <f>SUM(E472:E474)</f>
        <v>0</v>
      </c>
      <c r="F471" s="202">
        <f>SUM(F472:F474)</f>
        <v>0</v>
      </c>
    </row>
    <row r="472" spans="1:6" x14ac:dyDescent="0.25">
      <c r="A472" s="69"/>
      <c r="B472" s="69">
        <v>1</v>
      </c>
      <c r="C472" s="194" t="s">
        <v>176</v>
      </c>
      <c r="D472" s="69"/>
      <c r="E472" s="69"/>
      <c r="F472" s="184"/>
    </row>
    <row r="473" spans="1:6" x14ac:dyDescent="0.25">
      <c r="A473" s="69"/>
      <c r="B473" s="69">
        <v>2</v>
      </c>
      <c r="C473" s="194" t="s">
        <v>181</v>
      </c>
      <c r="D473" s="69"/>
      <c r="E473" s="69"/>
      <c r="F473" s="184"/>
    </row>
    <row r="474" spans="1:6" ht="13.8" thickBot="1" x14ac:dyDescent="0.3">
      <c r="A474" s="52"/>
      <c r="B474" s="52">
        <v>3</v>
      </c>
      <c r="C474" s="195" t="s">
        <v>203</v>
      </c>
      <c r="D474" s="52"/>
      <c r="E474" s="275"/>
      <c r="F474" s="272"/>
    </row>
    <row r="475" spans="1:6" ht="13.8" thickBot="1" x14ac:dyDescent="0.3">
      <c r="A475" s="111"/>
      <c r="B475" s="59"/>
      <c r="C475" s="197" t="s">
        <v>206</v>
      </c>
      <c r="D475" s="110">
        <f>SUM(D463+D467+D471)</f>
        <v>69</v>
      </c>
      <c r="E475" s="110">
        <f>SUM(E463+E467+E471)</f>
        <v>5392</v>
      </c>
      <c r="F475" s="154">
        <f>SUM(F463+F467+F471)</f>
        <v>1694</v>
      </c>
    </row>
    <row r="476" spans="1:6" ht="13.8" thickBot="1" x14ac:dyDescent="0.3">
      <c r="A476" s="74" t="s">
        <v>212</v>
      </c>
      <c r="B476" s="110"/>
      <c r="C476" s="197"/>
      <c r="D476" s="105"/>
      <c r="E476" s="276"/>
      <c r="F476" s="273"/>
    </row>
    <row r="477" spans="1:6" x14ac:dyDescent="0.25">
      <c r="E477" s="36"/>
      <c r="F477" s="84"/>
    </row>
    <row r="478" spans="1:6" x14ac:dyDescent="0.25">
      <c r="E478" s="36"/>
      <c r="F478" s="84"/>
    </row>
    <row r="479" spans="1:6" x14ac:dyDescent="0.25">
      <c r="E479" s="36"/>
      <c r="F479" s="84"/>
    </row>
    <row r="480" spans="1:6" x14ac:dyDescent="0.25">
      <c r="E480" s="36"/>
      <c r="F480" s="84"/>
    </row>
    <row r="481" spans="5:6" x14ac:dyDescent="0.25">
      <c r="E481" s="36"/>
      <c r="F481" s="84"/>
    </row>
    <row r="482" spans="5:6" x14ac:dyDescent="0.25">
      <c r="E482" s="36"/>
      <c r="F482" s="84"/>
    </row>
    <row r="483" spans="5:6" x14ac:dyDescent="0.25">
      <c r="E483" s="36"/>
      <c r="F483" s="84"/>
    </row>
    <row r="484" spans="5:6" x14ac:dyDescent="0.25">
      <c r="E484" s="36"/>
      <c r="F484" s="84"/>
    </row>
    <row r="485" spans="5:6" x14ac:dyDescent="0.25">
      <c r="E485" s="36"/>
      <c r="F485" s="84"/>
    </row>
    <row r="486" spans="5:6" x14ac:dyDescent="0.25">
      <c r="E486" s="36"/>
      <c r="F486" s="84"/>
    </row>
    <row r="487" spans="5:6" x14ac:dyDescent="0.25">
      <c r="E487" s="36"/>
      <c r="F487" s="84"/>
    </row>
    <row r="488" spans="5:6" x14ac:dyDescent="0.25">
      <c r="E488" s="36"/>
      <c r="F488" s="84"/>
    </row>
    <row r="489" spans="5:6" x14ac:dyDescent="0.25">
      <c r="E489" s="36"/>
      <c r="F489" s="84"/>
    </row>
    <row r="490" spans="5:6" x14ac:dyDescent="0.25">
      <c r="E490" s="36"/>
      <c r="F490" s="84"/>
    </row>
    <row r="491" spans="5:6" x14ac:dyDescent="0.25">
      <c r="E491" s="36"/>
      <c r="F491" s="84"/>
    </row>
    <row r="492" spans="5:6" x14ac:dyDescent="0.25">
      <c r="E492" s="36"/>
      <c r="F492" s="84"/>
    </row>
    <row r="493" spans="5:6" x14ac:dyDescent="0.25">
      <c r="E493" s="36"/>
      <c r="F493" s="84"/>
    </row>
    <row r="494" spans="5:6" x14ac:dyDescent="0.25">
      <c r="E494" s="36"/>
      <c r="F494" s="84"/>
    </row>
    <row r="495" spans="5:6" x14ac:dyDescent="0.25">
      <c r="E495" s="36"/>
      <c r="F495" s="84"/>
    </row>
    <row r="496" spans="5:6" x14ac:dyDescent="0.25">
      <c r="F496" s="84"/>
    </row>
    <row r="497" spans="1:6" x14ac:dyDescent="0.25">
      <c r="C497" s="36"/>
    </row>
    <row r="498" spans="1:6" ht="13.8" thickBot="1" x14ac:dyDescent="0.3">
      <c r="E498" s="36" t="s">
        <v>275</v>
      </c>
      <c r="F498" s="79"/>
    </row>
    <row r="499" spans="1:6" x14ac:dyDescent="0.25">
      <c r="A499" s="98" t="s">
        <v>185</v>
      </c>
      <c r="B499" s="99"/>
      <c r="C499" s="45" t="s">
        <v>183</v>
      </c>
      <c r="D499" s="44"/>
      <c r="E499" s="220">
        <v>1</v>
      </c>
      <c r="F499" s="99"/>
    </row>
    <row r="500" spans="1:6" ht="13.8" thickBot="1" x14ac:dyDescent="0.3">
      <c r="A500" s="100" t="s">
        <v>184</v>
      </c>
      <c r="B500" s="90"/>
      <c r="C500" s="101" t="s">
        <v>257</v>
      </c>
      <c r="D500" s="193"/>
      <c r="E500" s="241"/>
      <c r="F500" s="156"/>
    </row>
    <row r="501" spans="1:6" ht="13.8" thickBot="1" x14ac:dyDescent="0.3">
      <c r="A501" s="36"/>
      <c r="B501" s="36"/>
      <c r="C501" s="36"/>
      <c r="D501" s="118"/>
      <c r="E501" s="36"/>
      <c r="F501" s="244"/>
    </row>
    <row r="502" spans="1:6" x14ac:dyDescent="0.25">
      <c r="A502" s="86" t="s">
        <v>186</v>
      </c>
      <c r="B502" s="41" t="s">
        <v>188</v>
      </c>
      <c r="C502" s="61"/>
      <c r="D502" s="42" t="s">
        <v>263</v>
      </c>
      <c r="E502" s="220" t="s">
        <v>263</v>
      </c>
      <c r="F502" s="239" t="s">
        <v>263</v>
      </c>
    </row>
    <row r="503" spans="1:6" x14ac:dyDescent="0.25">
      <c r="A503" s="87" t="s">
        <v>187</v>
      </c>
      <c r="B503" s="47" t="s">
        <v>7</v>
      </c>
      <c r="C503" s="79" t="s">
        <v>189</v>
      </c>
      <c r="D503" s="47" t="s">
        <v>186</v>
      </c>
      <c r="E503" s="152" t="s">
        <v>300</v>
      </c>
      <c r="F503" s="263" t="s">
        <v>345</v>
      </c>
    </row>
    <row r="504" spans="1:6" ht="13.8" thickBot="1" x14ac:dyDescent="0.3">
      <c r="A504" s="88"/>
      <c r="B504" s="89"/>
      <c r="C504" s="79" t="s">
        <v>190</v>
      </c>
      <c r="D504" s="47"/>
      <c r="E504" s="152" t="s">
        <v>340</v>
      </c>
      <c r="F504" s="263"/>
    </row>
    <row r="505" spans="1:6" ht="13.8" thickBot="1" x14ac:dyDescent="0.3">
      <c r="A505" s="81">
        <v>1</v>
      </c>
      <c r="B505" s="82">
        <v>2</v>
      </c>
      <c r="C505" s="199">
        <v>3</v>
      </c>
      <c r="D505" s="50">
        <v>4</v>
      </c>
      <c r="E505" s="96">
        <v>5</v>
      </c>
      <c r="F505" s="264">
        <v>6</v>
      </c>
    </row>
    <row r="506" spans="1:6" ht="14.4" thickBot="1" x14ac:dyDescent="0.35">
      <c r="A506" s="92"/>
      <c r="B506" s="74"/>
      <c r="C506" s="197" t="s">
        <v>122</v>
      </c>
      <c r="D506" s="132"/>
      <c r="E506" s="278"/>
      <c r="F506" s="277"/>
    </row>
    <row r="507" spans="1:6" ht="14.4" thickBot="1" x14ac:dyDescent="0.35">
      <c r="A507" s="104">
        <v>1</v>
      </c>
      <c r="B507" s="105"/>
      <c r="C507" s="196" t="s">
        <v>126</v>
      </c>
      <c r="D507" s="163">
        <f>SUM(D508:D511)</f>
        <v>0</v>
      </c>
      <c r="E507" s="163">
        <f>SUM(E508:E511)</f>
        <v>430</v>
      </c>
      <c r="F507" s="200">
        <f>SUM(F508:F511)</f>
        <v>430</v>
      </c>
    </row>
    <row r="508" spans="1:6" x14ac:dyDescent="0.25">
      <c r="A508" s="93"/>
      <c r="B508" s="38">
        <v>1</v>
      </c>
      <c r="C508" s="85" t="s">
        <v>191</v>
      </c>
      <c r="D508" s="38"/>
      <c r="E508" s="167"/>
      <c r="F508" s="266"/>
    </row>
    <row r="509" spans="1:6" x14ac:dyDescent="0.25">
      <c r="A509" s="94"/>
      <c r="B509" s="69">
        <v>2</v>
      </c>
      <c r="C509" s="194" t="s">
        <v>298</v>
      </c>
      <c r="D509" s="69"/>
      <c r="E509" s="69"/>
      <c r="F509" s="184"/>
    </row>
    <row r="510" spans="1:6" x14ac:dyDescent="0.25">
      <c r="A510" s="94"/>
      <c r="B510" s="69">
        <v>3</v>
      </c>
      <c r="C510" s="194" t="s">
        <v>192</v>
      </c>
      <c r="D510" s="69"/>
      <c r="E510" s="69"/>
      <c r="F510" s="184"/>
    </row>
    <row r="511" spans="1:6" x14ac:dyDescent="0.25">
      <c r="A511" s="94"/>
      <c r="B511" s="69">
        <v>4</v>
      </c>
      <c r="C511" s="194" t="s">
        <v>193</v>
      </c>
      <c r="D511" s="69"/>
      <c r="E511" s="69">
        <v>430</v>
      </c>
      <c r="F511" s="184">
        <v>430</v>
      </c>
    </row>
    <row r="512" spans="1:6" x14ac:dyDescent="0.25">
      <c r="A512" s="106">
        <v>2</v>
      </c>
      <c r="B512" s="107"/>
      <c r="C512" s="198" t="s">
        <v>128</v>
      </c>
      <c r="D512" s="150">
        <v>0</v>
      </c>
      <c r="E512" s="150">
        <v>0</v>
      </c>
      <c r="F512" s="269">
        <v>0</v>
      </c>
    </row>
    <row r="513" spans="1:6" x14ac:dyDescent="0.25">
      <c r="A513" s="94"/>
      <c r="B513" s="69">
        <v>1</v>
      </c>
      <c r="C513" s="194" t="s">
        <v>207</v>
      </c>
      <c r="D513" s="69"/>
      <c r="E513" s="69"/>
      <c r="F513" s="184"/>
    </row>
    <row r="514" spans="1:6" ht="13.8" thickBot="1" x14ac:dyDescent="0.3">
      <c r="A514" s="103"/>
      <c r="B514" s="52">
        <v>2</v>
      </c>
      <c r="C514" s="195" t="s">
        <v>208</v>
      </c>
      <c r="D514" s="52"/>
      <c r="E514" s="274"/>
      <c r="F514" s="271"/>
    </row>
    <row r="515" spans="1:6" ht="13.8" thickBot="1" x14ac:dyDescent="0.3">
      <c r="A515" s="104">
        <v>3</v>
      </c>
      <c r="B515" s="105"/>
      <c r="C515" s="196" t="s">
        <v>209</v>
      </c>
      <c r="D515" s="105">
        <v>64625</v>
      </c>
      <c r="E515" s="105">
        <v>71965</v>
      </c>
      <c r="F515" s="261">
        <v>62064</v>
      </c>
    </row>
    <row r="516" spans="1:6" ht="13.8" thickBot="1" x14ac:dyDescent="0.3">
      <c r="A516" s="111"/>
      <c r="B516" s="59"/>
      <c r="C516" s="197" t="s">
        <v>88</v>
      </c>
      <c r="D516" s="110">
        <f>SUM(D507+D512+D515)</f>
        <v>64625</v>
      </c>
      <c r="E516" s="110">
        <f>SUM(E507+E512+E515)</f>
        <v>72395</v>
      </c>
      <c r="F516" s="154">
        <f>SUM(F507+F512+F515)</f>
        <v>62494</v>
      </c>
    </row>
    <row r="517" spans="1:6" ht="13.8" x14ac:dyDescent="0.3">
      <c r="A517" s="93"/>
      <c r="B517" s="38"/>
      <c r="C517" s="224" t="s">
        <v>194</v>
      </c>
      <c r="D517" s="38"/>
      <c r="E517" s="115"/>
      <c r="F517" s="262"/>
    </row>
    <row r="518" spans="1:6" ht="13.8" x14ac:dyDescent="0.3">
      <c r="A518" s="112">
        <v>4</v>
      </c>
      <c r="B518" s="113"/>
      <c r="C518" s="240" t="s">
        <v>195</v>
      </c>
      <c r="D518" s="222">
        <f>SUM(D519:D521)</f>
        <v>13750</v>
      </c>
      <c r="E518" s="222">
        <f>SUM(E519:E521)</f>
        <v>9989</v>
      </c>
      <c r="F518" s="219">
        <f>SUM(F519:F521)</f>
        <v>4618</v>
      </c>
    </row>
    <row r="519" spans="1:6" x14ac:dyDescent="0.25">
      <c r="A519" s="107"/>
      <c r="B519" s="107">
        <v>1</v>
      </c>
      <c r="C519" s="194" t="s">
        <v>136</v>
      </c>
      <c r="D519" s="107"/>
      <c r="E519" s="69"/>
      <c r="F519" s="184"/>
    </row>
    <row r="520" spans="1:6" x14ac:dyDescent="0.25">
      <c r="A520" s="93"/>
      <c r="B520" s="38">
        <v>2</v>
      </c>
      <c r="C520" s="85" t="s">
        <v>196</v>
      </c>
      <c r="D520" s="38"/>
      <c r="E520" s="69"/>
      <c r="F520" s="184"/>
    </row>
    <row r="521" spans="1:6" x14ac:dyDescent="0.25">
      <c r="A521" s="94"/>
      <c r="B521" s="69">
        <v>3</v>
      </c>
      <c r="C521" s="194" t="s">
        <v>138</v>
      </c>
      <c r="D521" s="69">
        <v>13750</v>
      </c>
      <c r="E521" s="69">
        <v>9989</v>
      </c>
      <c r="F521" s="184">
        <v>4618</v>
      </c>
    </row>
    <row r="522" spans="1:6" ht="13.8" x14ac:dyDescent="0.3">
      <c r="A522" s="112">
        <v>5</v>
      </c>
      <c r="B522" s="113"/>
      <c r="C522" s="240" t="s">
        <v>197</v>
      </c>
      <c r="D522" s="222">
        <f>SUM(D523:D525)</f>
        <v>0</v>
      </c>
      <c r="E522" s="222">
        <f>SUM(E523:E525)</f>
        <v>0</v>
      </c>
      <c r="F522" s="219">
        <f>SUM(F523:F525)</f>
        <v>0</v>
      </c>
    </row>
    <row r="523" spans="1:6" x14ac:dyDescent="0.25">
      <c r="A523" s="69"/>
      <c r="B523" s="69">
        <v>1</v>
      </c>
      <c r="C523" s="194" t="s">
        <v>210</v>
      </c>
      <c r="D523" s="69"/>
      <c r="E523" s="69"/>
      <c r="F523" s="184"/>
    </row>
    <row r="524" spans="1:6" x14ac:dyDescent="0.25">
      <c r="A524" s="38"/>
      <c r="B524" s="38">
        <v>2</v>
      </c>
      <c r="C524" s="85" t="s">
        <v>211</v>
      </c>
      <c r="D524" s="38"/>
      <c r="E524" s="223"/>
      <c r="F524" s="201"/>
    </row>
    <row r="525" spans="1:6" ht="13.8" x14ac:dyDescent="0.3">
      <c r="A525" s="69"/>
      <c r="B525" s="69">
        <v>3</v>
      </c>
      <c r="C525" s="194" t="s">
        <v>200</v>
      </c>
      <c r="D525" s="223"/>
      <c r="E525" s="164"/>
      <c r="F525" s="202"/>
    </row>
    <row r="526" spans="1:6" ht="13.8" x14ac:dyDescent="0.3">
      <c r="A526" s="107">
        <v>6</v>
      </c>
      <c r="B526" s="107"/>
      <c r="C526" s="198" t="s">
        <v>201</v>
      </c>
      <c r="D526" s="164">
        <f>SUM(D527:D529)</f>
        <v>50875</v>
      </c>
      <c r="E526" s="164">
        <f>SUM(E527:E529)</f>
        <v>62406</v>
      </c>
      <c r="F526" s="202">
        <f>SUM(F527:F529)</f>
        <v>57876</v>
      </c>
    </row>
    <row r="527" spans="1:6" x14ac:dyDescent="0.25">
      <c r="A527" s="69"/>
      <c r="B527" s="69">
        <v>1</v>
      </c>
      <c r="C527" s="194" t="s">
        <v>176</v>
      </c>
      <c r="D527" s="69">
        <v>47125</v>
      </c>
      <c r="E527" s="69">
        <v>54465</v>
      </c>
      <c r="F527" s="184">
        <v>53685</v>
      </c>
    </row>
    <row r="528" spans="1:6" x14ac:dyDescent="0.25">
      <c r="A528" s="69"/>
      <c r="B528" s="69">
        <v>2</v>
      </c>
      <c r="C528" s="194" t="s">
        <v>181</v>
      </c>
      <c r="D528" s="69">
        <v>3750</v>
      </c>
      <c r="E528" s="69">
        <v>7941</v>
      </c>
      <c r="F528" s="184">
        <v>4191</v>
      </c>
    </row>
    <row r="529" spans="1:6" ht="13.8" thickBot="1" x14ac:dyDescent="0.3">
      <c r="A529" s="52"/>
      <c r="B529" s="52">
        <v>3</v>
      </c>
      <c r="C529" s="195" t="s">
        <v>203</v>
      </c>
      <c r="D529" s="52"/>
      <c r="E529" s="275"/>
      <c r="F529" s="272"/>
    </row>
    <row r="530" spans="1:6" ht="13.8" thickBot="1" x14ac:dyDescent="0.3">
      <c r="A530" s="111"/>
      <c r="B530" s="59"/>
      <c r="C530" s="197" t="s">
        <v>206</v>
      </c>
      <c r="D530" s="110">
        <f>SUM(D518+D522+D526)</f>
        <v>64625</v>
      </c>
      <c r="E530" s="110">
        <f>SUM(E518+E522+E526)</f>
        <v>72395</v>
      </c>
      <c r="F530" s="154">
        <f>SUM(F518+F522+F526)</f>
        <v>62494</v>
      </c>
    </row>
    <row r="531" spans="1:6" ht="13.8" thickBot="1" x14ac:dyDescent="0.3">
      <c r="A531" s="74" t="s">
        <v>212</v>
      </c>
      <c r="B531" s="110"/>
      <c r="C531" s="197"/>
      <c r="D531" s="105"/>
      <c r="E531" s="276"/>
      <c r="F531" s="273"/>
    </row>
    <row r="532" spans="1:6" x14ac:dyDescent="0.25">
      <c r="E532" s="36"/>
      <c r="F532" s="84"/>
    </row>
    <row r="533" spans="1:6" x14ac:dyDescent="0.25">
      <c r="E533" s="36"/>
      <c r="F533" s="84"/>
    </row>
    <row r="534" spans="1:6" x14ac:dyDescent="0.25">
      <c r="E534" s="36"/>
      <c r="F534" s="84"/>
    </row>
    <row r="535" spans="1:6" x14ac:dyDescent="0.25">
      <c r="E535" s="36"/>
      <c r="F535" s="84"/>
    </row>
    <row r="536" spans="1:6" x14ac:dyDescent="0.25">
      <c r="E536" s="36"/>
      <c r="F536" s="84"/>
    </row>
    <row r="537" spans="1:6" x14ac:dyDescent="0.25">
      <c r="E537" s="36"/>
      <c r="F537" s="84"/>
    </row>
    <row r="538" spans="1:6" x14ac:dyDescent="0.25">
      <c r="E538" s="36"/>
      <c r="F538" s="84"/>
    </row>
    <row r="539" spans="1:6" x14ac:dyDescent="0.25">
      <c r="E539" s="36"/>
      <c r="F539" s="84"/>
    </row>
    <row r="540" spans="1:6" x14ac:dyDescent="0.25">
      <c r="E540" s="36"/>
      <c r="F540" s="84"/>
    </row>
    <row r="541" spans="1:6" x14ac:dyDescent="0.25">
      <c r="E541" s="36"/>
      <c r="F541" s="84"/>
    </row>
    <row r="542" spans="1:6" x14ac:dyDescent="0.25">
      <c r="E542" s="36"/>
      <c r="F542" s="84"/>
    </row>
    <row r="543" spans="1:6" x14ac:dyDescent="0.25">
      <c r="E543" s="36"/>
      <c r="F543" s="84"/>
    </row>
    <row r="544" spans="1:6" x14ac:dyDescent="0.25">
      <c r="E544" s="36"/>
      <c r="F544" s="84"/>
    </row>
    <row r="545" spans="1:6" x14ac:dyDescent="0.25">
      <c r="E545" s="36"/>
      <c r="F545" s="84"/>
    </row>
    <row r="546" spans="1:6" x14ac:dyDescent="0.25">
      <c r="E546" s="36"/>
      <c r="F546" s="84"/>
    </row>
    <row r="547" spans="1:6" x14ac:dyDescent="0.25">
      <c r="E547" s="36"/>
      <c r="F547" s="84"/>
    </row>
    <row r="548" spans="1:6" x14ac:dyDescent="0.25">
      <c r="E548" s="36"/>
      <c r="F548" s="84"/>
    </row>
    <row r="549" spans="1:6" x14ac:dyDescent="0.25">
      <c r="E549" s="36"/>
      <c r="F549" s="84"/>
    </row>
    <row r="550" spans="1:6" x14ac:dyDescent="0.25">
      <c r="E550" s="36"/>
      <c r="F550" s="84"/>
    </row>
    <row r="551" spans="1:6" x14ac:dyDescent="0.25">
      <c r="F551" s="84"/>
    </row>
    <row r="553" spans="1:6" x14ac:dyDescent="0.25">
      <c r="C553" s="36"/>
    </row>
    <row r="554" spans="1:6" ht="13.8" thickBot="1" x14ac:dyDescent="0.3">
      <c r="A554" s="36"/>
      <c r="B554" s="36"/>
      <c r="C554" s="36"/>
      <c r="D554" s="36"/>
      <c r="E554" s="36" t="s">
        <v>266</v>
      </c>
      <c r="F554" s="79"/>
    </row>
    <row r="555" spans="1:6" x14ac:dyDescent="0.25">
      <c r="A555" s="98" t="s">
        <v>185</v>
      </c>
      <c r="B555" s="99"/>
      <c r="C555" s="45" t="s">
        <v>183</v>
      </c>
      <c r="D555" s="44"/>
      <c r="E555" s="220">
        <v>1</v>
      </c>
      <c r="F555" s="99"/>
    </row>
    <row r="556" spans="1:6" ht="13.8" thickBot="1" x14ac:dyDescent="0.3">
      <c r="A556" s="100" t="s">
        <v>184</v>
      </c>
      <c r="B556" s="90"/>
      <c r="C556" s="101" t="s">
        <v>218</v>
      </c>
      <c r="D556" s="193"/>
      <c r="E556" s="241"/>
      <c r="F556" s="156"/>
    </row>
    <row r="557" spans="1:6" ht="13.8" thickBot="1" x14ac:dyDescent="0.3">
      <c r="A557" s="36"/>
      <c r="B557" s="36"/>
      <c r="C557" s="36"/>
      <c r="D557" s="36"/>
      <c r="E557" s="36"/>
      <c r="F557" s="244"/>
    </row>
    <row r="558" spans="1:6" x14ac:dyDescent="0.25">
      <c r="A558" s="86" t="s">
        <v>186</v>
      </c>
      <c r="B558" s="41" t="s">
        <v>188</v>
      </c>
      <c r="C558" s="60"/>
      <c r="D558" s="61" t="s">
        <v>263</v>
      </c>
      <c r="E558" s="220" t="s">
        <v>263</v>
      </c>
      <c r="F558" s="99" t="s">
        <v>263</v>
      </c>
    </row>
    <row r="559" spans="1:6" x14ac:dyDescent="0.25">
      <c r="A559" s="87" t="s">
        <v>187</v>
      </c>
      <c r="B559" s="47" t="s">
        <v>7</v>
      </c>
      <c r="C559" s="79" t="s">
        <v>189</v>
      </c>
      <c r="D559" s="47" t="s">
        <v>186</v>
      </c>
      <c r="E559" s="152" t="s">
        <v>300</v>
      </c>
      <c r="F559" s="263" t="s">
        <v>345</v>
      </c>
    </row>
    <row r="560" spans="1:6" ht="13.8" thickBot="1" x14ac:dyDescent="0.3">
      <c r="A560" s="88"/>
      <c r="B560" s="89"/>
      <c r="C560" s="79" t="s">
        <v>190</v>
      </c>
      <c r="D560" s="47"/>
      <c r="E560" s="152" t="s">
        <v>340</v>
      </c>
      <c r="F560" s="263"/>
    </row>
    <row r="561" spans="1:6" ht="13.8" thickBot="1" x14ac:dyDescent="0.3">
      <c r="A561" s="81">
        <v>1</v>
      </c>
      <c r="B561" s="82">
        <v>2</v>
      </c>
      <c r="C561" s="199">
        <v>3</v>
      </c>
      <c r="D561" s="50">
        <v>4</v>
      </c>
      <c r="E561" s="96">
        <v>5</v>
      </c>
      <c r="F561" s="264">
        <v>6</v>
      </c>
    </row>
    <row r="562" spans="1:6" ht="14.4" thickBot="1" x14ac:dyDescent="0.35">
      <c r="A562" s="92"/>
      <c r="B562" s="74"/>
      <c r="C562" s="197" t="s">
        <v>122</v>
      </c>
      <c r="D562" s="132"/>
      <c r="E562" s="270"/>
      <c r="F562" s="265"/>
    </row>
    <row r="563" spans="1:6" ht="14.4" thickBot="1" x14ac:dyDescent="0.35">
      <c r="A563" s="104">
        <v>1</v>
      </c>
      <c r="B563" s="105"/>
      <c r="C563" s="196" t="s">
        <v>126</v>
      </c>
      <c r="D563" s="163">
        <f>SUM(D564:D567)</f>
        <v>2090</v>
      </c>
      <c r="E563" s="163">
        <f>SUM(E564:E567)</f>
        <v>12168</v>
      </c>
      <c r="F563" s="200">
        <f>SUM(F564:F567)</f>
        <v>11138</v>
      </c>
    </row>
    <row r="564" spans="1:6" x14ac:dyDescent="0.25">
      <c r="A564" s="93"/>
      <c r="B564" s="38">
        <v>1</v>
      </c>
      <c r="C564" s="85" t="s">
        <v>191</v>
      </c>
      <c r="D564" s="38">
        <v>2090</v>
      </c>
      <c r="E564" s="167">
        <v>4140</v>
      </c>
      <c r="F564" s="266">
        <v>3110</v>
      </c>
    </row>
    <row r="565" spans="1:6" x14ac:dyDescent="0.25">
      <c r="A565" s="94"/>
      <c r="B565" s="69">
        <v>2</v>
      </c>
      <c r="C565" s="194" t="s">
        <v>298</v>
      </c>
      <c r="D565" s="69"/>
      <c r="E565" s="69"/>
      <c r="F565" s="184"/>
    </row>
    <row r="566" spans="1:6" x14ac:dyDescent="0.25">
      <c r="A566" s="94"/>
      <c r="B566" s="69">
        <v>3</v>
      </c>
      <c r="C566" s="194" t="s">
        <v>192</v>
      </c>
      <c r="D566" s="69"/>
      <c r="E566" s="69"/>
      <c r="F566" s="184"/>
    </row>
    <row r="567" spans="1:6" x14ac:dyDescent="0.25">
      <c r="A567" s="94"/>
      <c r="B567" s="69">
        <v>4</v>
      </c>
      <c r="C567" s="194" t="s">
        <v>193</v>
      </c>
      <c r="D567" s="69"/>
      <c r="E567" s="69">
        <v>8028</v>
      </c>
      <c r="F567" s="184">
        <v>8028</v>
      </c>
    </row>
    <row r="568" spans="1:6" ht="13.8" x14ac:dyDescent="0.3">
      <c r="A568" s="106">
        <v>2</v>
      </c>
      <c r="B568" s="107"/>
      <c r="C568" s="198" t="s">
        <v>128</v>
      </c>
      <c r="D568" s="164">
        <f>SUM(D569:D570)</f>
        <v>231383</v>
      </c>
      <c r="E568" s="164">
        <f>SUM(E569:E570)</f>
        <v>237083</v>
      </c>
      <c r="F568" s="202">
        <f>SUM(F569:F570)</f>
        <v>231957</v>
      </c>
    </row>
    <row r="569" spans="1:6" x14ac:dyDescent="0.25">
      <c r="A569" s="94"/>
      <c r="B569" s="69">
        <v>1</v>
      </c>
      <c r="C569" s="194" t="s">
        <v>207</v>
      </c>
      <c r="D569" s="69">
        <v>231383</v>
      </c>
      <c r="E569" s="69">
        <v>237083</v>
      </c>
      <c r="F569" s="184">
        <v>231957</v>
      </c>
    </row>
    <row r="570" spans="1:6" ht="13.8" thickBot="1" x14ac:dyDescent="0.3">
      <c r="A570" s="103"/>
      <c r="B570" s="52">
        <v>2</v>
      </c>
      <c r="C570" s="195" t="s">
        <v>208</v>
      </c>
      <c r="D570" s="52"/>
      <c r="E570" s="274"/>
      <c r="F570" s="271"/>
    </row>
    <row r="571" spans="1:6" ht="13.8" thickBot="1" x14ac:dyDescent="0.3">
      <c r="A571" s="104">
        <v>3</v>
      </c>
      <c r="B571" s="105"/>
      <c r="C571" s="196" t="s">
        <v>209</v>
      </c>
      <c r="D571" s="105">
        <v>6018</v>
      </c>
      <c r="E571" s="105"/>
      <c r="F571" s="154"/>
    </row>
    <row r="572" spans="1:6" ht="13.8" thickBot="1" x14ac:dyDescent="0.3">
      <c r="A572" s="111"/>
      <c r="B572" s="59"/>
      <c r="C572" s="197" t="s">
        <v>88</v>
      </c>
      <c r="D572" s="110">
        <f>SUM(D563+D568+D571)</f>
        <v>239491</v>
      </c>
      <c r="E572" s="110">
        <f>SUM(E563+E568+E571)</f>
        <v>249251</v>
      </c>
      <c r="F572" s="154">
        <f>SUM(F563+F568+F571)</f>
        <v>243095</v>
      </c>
    </row>
    <row r="573" spans="1:6" ht="13.8" x14ac:dyDescent="0.3">
      <c r="A573" s="93"/>
      <c r="B573" s="38"/>
      <c r="C573" s="224" t="s">
        <v>194</v>
      </c>
      <c r="D573" s="38"/>
      <c r="E573" s="115"/>
      <c r="F573" s="262"/>
    </row>
    <row r="574" spans="1:6" ht="13.8" x14ac:dyDescent="0.3">
      <c r="A574" s="112">
        <v>4</v>
      </c>
      <c r="B574" s="113"/>
      <c r="C574" s="240" t="s">
        <v>195</v>
      </c>
      <c r="D574" s="222">
        <f>SUM(D575:D577)</f>
        <v>237866</v>
      </c>
      <c r="E574" s="222">
        <f>SUM(E575:E577)</f>
        <v>239542</v>
      </c>
      <c r="F574" s="219">
        <f>SUM(F575:F577)</f>
        <v>235015</v>
      </c>
    </row>
    <row r="575" spans="1:6" x14ac:dyDescent="0.25">
      <c r="A575" s="107"/>
      <c r="B575" s="107">
        <v>1</v>
      </c>
      <c r="C575" s="194" t="s">
        <v>136</v>
      </c>
      <c r="D575" s="69">
        <v>166548</v>
      </c>
      <c r="E575" s="69">
        <v>167794</v>
      </c>
      <c r="F575" s="184">
        <v>166235</v>
      </c>
    </row>
    <row r="576" spans="1:6" x14ac:dyDescent="0.25">
      <c r="A576" s="93"/>
      <c r="B576" s="38">
        <v>2</v>
      </c>
      <c r="C576" s="85" t="s">
        <v>196</v>
      </c>
      <c r="D576" s="38">
        <v>53283</v>
      </c>
      <c r="E576" s="69">
        <v>53078</v>
      </c>
      <c r="F576" s="184">
        <v>52624</v>
      </c>
    </row>
    <row r="577" spans="1:6" x14ac:dyDescent="0.25">
      <c r="A577" s="94"/>
      <c r="B577" s="69">
        <v>3</v>
      </c>
      <c r="C577" s="194" t="s">
        <v>138</v>
      </c>
      <c r="D577" s="69">
        <v>18035</v>
      </c>
      <c r="E577" s="69">
        <v>18670</v>
      </c>
      <c r="F577" s="184">
        <v>16156</v>
      </c>
    </row>
    <row r="578" spans="1:6" ht="13.8" x14ac:dyDescent="0.3">
      <c r="A578" s="112">
        <v>5</v>
      </c>
      <c r="B578" s="113"/>
      <c r="C578" s="240" t="s">
        <v>197</v>
      </c>
      <c r="D578" s="222">
        <f>SUM(D579:D581)</f>
        <v>0</v>
      </c>
      <c r="E578" s="222">
        <f>SUM(E579:E581)</f>
        <v>50</v>
      </c>
      <c r="F578" s="219">
        <f>SUM(F579:F581)</f>
        <v>50</v>
      </c>
    </row>
    <row r="579" spans="1:6" x14ac:dyDescent="0.25">
      <c r="A579" s="69"/>
      <c r="B579" s="69">
        <v>1</v>
      </c>
      <c r="C579" s="194" t="s">
        <v>210</v>
      </c>
      <c r="D579" s="69"/>
      <c r="E579" s="69"/>
      <c r="F579" s="184"/>
    </row>
    <row r="580" spans="1:6" x14ac:dyDescent="0.25">
      <c r="A580" s="38"/>
      <c r="B580" s="38">
        <v>2</v>
      </c>
      <c r="C580" s="85" t="s">
        <v>211</v>
      </c>
      <c r="D580" s="38"/>
      <c r="E580" s="223">
        <v>50</v>
      </c>
      <c r="F580" s="201">
        <v>50</v>
      </c>
    </row>
    <row r="581" spans="1:6" ht="13.8" x14ac:dyDescent="0.3">
      <c r="A581" s="69"/>
      <c r="B581" s="69">
        <v>3</v>
      </c>
      <c r="C581" s="194" t="s">
        <v>200</v>
      </c>
      <c r="D581" s="223"/>
      <c r="E581" s="164"/>
      <c r="F581" s="202"/>
    </row>
    <row r="582" spans="1:6" ht="13.8" x14ac:dyDescent="0.3">
      <c r="A582" s="107">
        <v>6</v>
      </c>
      <c r="B582" s="107"/>
      <c r="C582" s="198" t="s">
        <v>201</v>
      </c>
      <c r="D582" s="164">
        <f>SUM(D583:D585)</f>
        <v>1625</v>
      </c>
      <c r="E582" s="164">
        <f>SUM(E583:E585)</f>
        <v>9659</v>
      </c>
      <c r="F582" s="202">
        <f>SUM(F583:F585)</f>
        <v>8030</v>
      </c>
    </row>
    <row r="583" spans="1:6" x14ac:dyDescent="0.25">
      <c r="A583" s="69"/>
      <c r="B583" s="69">
        <v>1</v>
      </c>
      <c r="C583" s="194" t="s">
        <v>176</v>
      </c>
      <c r="D583" s="69">
        <v>125</v>
      </c>
      <c r="E583" s="69">
        <v>1740</v>
      </c>
      <c r="F583" s="184">
        <v>1647</v>
      </c>
    </row>
    <row r="584" spans="1:6" x14ac:dyDescent="0.25">
      <c r="A584" s="69"/>
      <c r="B584" s="69">
        <v>2</v>
      </c>
      <c r="C584" s="194" t="s">
        <v>181</v>
      </c>
      <c r="D584" s="69">
        <v>1500</v>
      </c>
      <c r="E584" s="69">
        <v>2919</v>
      </c>
      <c r="F584" s="184">
        <v>1383</v>
      </c>
    </row>
    <row r="585" spans="1:6" ht="13.8" thickBot="1" x14ac:dyDescent="0.3">
      <c r="A585" s="52"/>
      <c r="B585" s="52">
        <v>3</v>
      </c>
      <c r="C585" s="195" t="s">
        <v>203</v>
      </c>
      <c r="D585" s="52"/>
      <c r="E585" s="159">
        <v>5000</v>
      </c>
      <c r="F585" s="267">
        <v>5000</v>
      </c>
    </row>
    <row r="586" spans="1:6" ht="13.8" thickBot="1" x14ac:dyDescent="0.3">
      <c r="A586" s="111"/>
      <c r="B586" s="59"/>
      <c r="C586" s="197" t="s">
        <v>206</v>
      </c>
      <c r="D586" s="110">
        <f>SUM(D574+D578+D582)</f>
        <v>239491</v>
      </c>
      <c r="E586" s="110">
        <f>SUM(E574+E578+E582)</f>
        <v>249251</v>
      </c>
      <c r="F586" s="154">
        <f>SUM(F574+F578+F582)</f>
        <v>243095</v>
      </c>
    </row>
    <row r="587" spans="1:6" ht="13.8" thickBot="1" x14ac:dyDescent="0.3">
      <c r="A587" s="74" t="s">
        <v>212</v>
      </c>
      <c r="B587" s="110"/>
      <c r="C587" s="197"/>
      <c r="D587" s="105">
        <v>61</v>
      </c>
      <c r="E587" s="161">
        <v>61</v>
      </c>
      <c r="F587" s="279">
        <v>61</v>
      </c>
    </row>
    <row r="588" spans="1:6" x14ac:dyDescent="0.25">
      <c r="A588" s="84"/>
      <c r="B588" s="84"/>
      <c r="C588" s="84"/>
      <c r="D588" s="84"/>
      <c r="E588" s="84"/>
      <c r="F588" s="84"/>
    </row>
    <row r="589" spans="1:6" x14ac:dyDescent="0.25">
      <c r="E589" s="36"/>
      <c r="F589" s="84"/>
    </row>
    <row r="590" spans="1:6" x14ac:dyDescent="0.25">
      <c r="E590" s="36"/>
      <c r="F590" s="84"/>
    </row>
    <row r="591" spans="1:6" x14ac:dyDescent="0.25">
      <c r="E591" s="36"/>
      <c r="F591" s="84"/>
    </row>
    <row r="592" spans="1:6" x14ac:dyDescent="0.25">
      <c r="E592" s="36"/>
      <c r="F592" s="84"/>
    </row>
    <row r="593" spans="1:6" x14ac:dyDescent="0.25">
      <c r="E593" s="36"/>
      <c r="F593" s="84"/>
    </row>
    <row r="594" spans="1:6" x14ac:dyDescent="0.25">
      <c r="E594" s="36"/>
      <c r="F594" s="84"/>
    </row>
    <row r="595" spans="1:6" x14ac:dyDescent="0.25">
      <c r="E595" s="36"/>
      <c r="F595" s="84"/>
    </row>
    <row r="596" spans="1:6" x14ac:dyDescent="0.25">
      <c r="E596" s="36"/>
      <c r="F596" s="84"/>
    </row>
    <row r="597" spans="1:6" x14ac:dyDescent="0.25">
      <c r="E597" s="36"/>
      <c r="F597" s="84"/>
    </row>
    <row r="598" spans="1:6" x14ac:dyDescent="0.25">
      <c r="E598" s="36"/>
      <c r="F598" s="84"/>
    </row>
    <row r="599" spans="1:6" x14ac:dyDescent="0.25">
      <c r="E599" s="36"/>
      <c r="F599" s="84"/>
    </row>
    <row r="600" spans="1:6" x14ac:dyDescent="0.25">
      <c r="E600" s="36"/>
      <c r="F600" s="84"/>
    </row>
    <row r="601" spans="1:6" x14ac:dyDescent="0.25">
      <c r="E601" s="36"/>
      <c r="F601" s="84"/>
    </row>
    <row r="602" spans="1:6" x14ac:dyDescent="0.25">
      <c r="E602" s="36"/>
      <c r="F602" s="84"/>
    </row>
    <row r="603" spans="1:6" x14ac:dyDescent="0.25">
      <c r="E603" s="36"/>
      <c r="F603" s="84"/>
    </row>
    <row r="604" spans="1:6" x14ac:dyDescent="0.25">
      <c r="E604" s="36"/>
      <c r="F604" s="84"/>
    </row>
    <row r="605" spans="1:6" x14ac:dyDescent="0.25">
      <c r="E605" s="36"/>
      <c r="F605" s="84"/>
    </row>
    <row r="606" spans="1:6" x14ac:dyDescent="0.25">
      <c r="E606" s="36"/>
      <c r="F606" s="84"/>
    </row>
    <row r="607" spans="1:6" x14ac:dyDescent="0.25">
      <c r="C607" s="36"/>
      <c r="E607" s="36"/>
      <c r="F607" s="84"/>
    </row>
    <row r="608" spans="1:6" ht="13.8" thickBot="1" x14ac:dyDescent="0.3">
      <c r="A608" s="36"/>
      <c r="B608" s="36"/>
      <c r="C608" s="36"/>
      <c r="D608" s="36"/>
      <c r="E608" s="36" t="s">
        <v>268</v>
      </c>
      <c r="F608" s="84"/>
    </row>
    <row r="609" spans="1:6" x14ac:dyDescent="0.25">
      <c r="A609" s="98" t="s">
        <v>185</v>
      </c>
      <c r="B609" s="99"/>
      <c r="C609" s="45" t="s">
        <v>183</v>
      </c>
      <c r="D609" s="44"/>
      <c r="E609" s="220">
        <v>1</v>
      </c>
      <c r="F609" s="99"/>
    </row>
    <row r="610" spans="1:6" ht="13.8" thickBot="1" x14ac:dyDescent="0.3">
      <c r="A610" s="100" t="s">
        <v>184</v>
      </c>
      <c r="B610" s="90"/>
      <c r="C610" s="101" t="s">
        <v>216</v>
      </c>
      <c r="D610" s="193"/>
      <c r="E610" s="241"/>
      <c r="F610" s="156"/>
    </row>
    <row r="611" spans="1:6" ht="13.8" thickBot="1" x14ac:dyDescent="0.3">
      <c r="A611" s="36"/>
      <c r="B611" s="36"/>
      <c r="C611" s="36"/>
      <c r="D611" s="36"/>
      <c r="E611" s="36"/>
      <c r="F611" s="244"/>
    </row>
    <row r="612" spans="1:6" x14ac:dyDescent="0.25">
      <c r="A612" s="86" t="s">
        <v>186</v>
      </c>
      <c r="B612" s="41" t="s">
        <v>188</v>
      </c>
      <c r="C612" s="60"/>
      <c r="D612" s="61" t="s">
        <v>263</v>
      </c>
      <c r="E612" s="220" t="s">
        <v>263</v>
      </c>
      <c r="F612" s="239" t="s">
        <v>263</v>
      </c>
    </row>
    <row r="613" spans="1:6" x14ac:dyDescent="0.25">
      <c r="A613" s="87" t="s">
        <v>187</v>
      </c>
      <c r="B613" s="47" t="s">
        <v>7</v>
      </c>
      <c r="C613" s="79" t="s">
        <v>189</v>
      </c>
      <c r="D613" s="47" t="s">
        <v>186</v>
      </c>
      <c r="E613" s="152" t="s">
        <v>300</v>
      </c>
      <c r="F613" s="263" t="s">
        <v>345</v>
      </c>
    </row>
    <row r="614" spans="1:6" ht="13.8" thickBot="1" x14ac:dyDescent="0.3">
      <c r="A614" s="88"/>
      <c r="B614" s="89"/>
      <c r="C614" s="79" t="s">
        <v>190</v>
      </c>
      <c r="D614" s="47"/>
      <c r="E614" s="152" t="s">
        <v>340</v>
      </c>
      <c r="F614" s="263"/>
    </row>
    <row r="615" spans="1:6" ht="13.8" thickBot="1" x14ac:dyDescent="0.3">
      <c r="A615" s="81">
        <v>1</v>
      </c>
      <c r="B615" s="82">
        <v>2</v>
      </c>
      <c r="C615" s="199">
        <v>3</v>
      </c>
      <c r="D615" s="50">
        <v>4</v>
      </c>
      <c r="E615" s="96">
        <v>5</v>
      </c>
      <c r="F615" s="264">
        <v>6</v>
      </c>
    </row>
    <row r="616" spans="1:6" ht="14.4" thickBot="1" x14ac:dyDescent="0.35">
      <c r="A616" s="92"/>
      <c r="B616" s="74"/>
      <c r="C616" s="197" t="s">
        <v>122</v>
      </c>
      <c r="D616" s="132"/>
      <c r="E616" s="278"/>
      <c r="F616" s="277"/>
    </row>
    <row r="617" spans="1:6" ht="14.4" thickBot="1" x14ac:dyDescent="0.35">
      <c r="A617" s="104">
        <v>1</v>
      </c>
      <c r="B617" s="105"/>
      <c r="C617" s="196" t="s">
        <v>126</v>
      </c>
      <c r="D617" s="163">
        <f>SUM(D618:D621)</f>
        <v>5534</v>
      </c>
      <c r="E617" s="163">
        <f>SUM(E618:E621)</f>
        <v>8555</v>
      </c>
      <c r="F617" s="200">
        <f>SUM(F618:F621)</f>
        <v>9845</v>
      </c>
    </row>
    <row r="618" spans="1:6" x14ac:dyDescent="0.25">
      <c r="A618" s="93"/>
      <c r="B618" s="38">
        <v>1</v>
      </c>
      <c r="C618" s="85" t="s">
        <v>191</v>
      </c>
      <c r="D618" s="38">
        <v>5534</v>
      </c>
      <c r="E618" s="167">
        <v>5534</v>
      </c>
      <c r="F618" s="266">
        <v>6824</v>
      </c>
    </row>
    <row r="619" spans="1:6" x14ac:dyDescent="0.25">
      <c r="A619" s="94"/>
      <c r="B619" s="69">
        <v>2</v>
      </c>
      <c r="C619" s="194" t="s">
        <v>298</v>
      </c>
      <c r="D619" s="69"/>
      <c r="E619" s="69"/>
      <c r="F619" s="184"/>
    </row>
    <row r="620" spans="1:6" x14ac:dyDescent="0.25">
      <c r="A620" s="94"/>
      <c r="B620" s="69">
        <v>3</v>
      </c>
      <c r="C620" s="194" t="s">
        <v>192</v>
      </c>
      <c r="D620" s="69"/>
      <c r="E620" s="69"/>
      <c r="F620" s="184"/>
    </row>
    <row r="621" spans="1:6" x14ac:dyDescent="0.25">
      <c r="A621" s="94"/>
      <c r="B621" s="69">
        <v>4</v>
      </c>
      <c r="C621" s="194" t="s">
        <v>193</v>
      </c>
      <c r="D621" s="69"/>
      <c r="E621" s="69">
        <v>3021</v>
      </c>
      <c r="F621" s="184">
        <v>3021</v>
      </c>
    </row>
    <row r="622" spans="1:6" ht="13.8" x14ac:dyDescent="0.3">
      <c r="A622" s="106">
        <v>2</v>
      </c>
      <c r="B622" s="107"/>
      <c r="C622" s="198" t="s">
        <v>128</v>
      </c>
      <c r="D622" s="164">
        <f>SUM(D623:D624)</f>
        <v>85245</v>
      </c>
      <c r="E622" s="164">
        <f>SUM(E623:E624)</f>
        <v>86078</v>
      </c>
      <c r="F622" s="202">
        <f>SUM(F623:F624)</f>
        <v>86911</v>
      </c>
    </row>
    <row r="623" spans="1:6" x14ac:dyDescent="0.25">
      <c r="A623" s="94"/>
      <c r="B623" s="69">
        <v>1</v>
      </c>
      <c r="C623" s="194" t="s">
        <v>207</v>
      </c>
      <c r="D623" s="69">
        <v>85245</v>
      </c>
      <c r="E623" s="69">
        <v>86078</v>
      </c>
      <c r="F623" s="184">
        <v>86911</v>
      </c>
    </row>
    <row r="624" spans="1:6" ht="13.8" thickBot="1" x14ac:dyDescent="0.3">
      <c r="A624" s="103"/>
      <c r="B624" s="52">
        <v>2</v>
      </c>
      <c r="C624" s="195" t="s">
        <v>208</v>
      </c>
      <c r="D624" s="52"/>
      <c r="E624" s="274"/>
      <c r="F624" s="271"/>
    </row>
    <row r="625" spans="1:6" ht="13.8" thickBot="1" x14ac:dyDescent="0.3">
      <c r="A625" s="104">
        <v>3</v>
      </c>
      <c r="B625" s="105"/>
      <c r="C625" s="196" t="s">
        <v>209</v>
      </c>
      <c r="D625" s="105">
        <v>77421</v>
      </c>
      <c r="E625" s="105">
        <v>77093</v>
      </c>
      <c r="F625" s="261">
        <v>68833</v>
      </c>
    </row>
    <row r="626" spans="1:6" ht="13.8" thickBot="1" x14ac:dyDescent="0.3">
      <c r="A626" s="111"/>
      <c r="B626" s="59"/>
      <c r="C626" s="197" t="s">
        <v>88</v>
      </c>
      <c r="D626" s="110">
        <f>SUM(D617+D622+D625)</f>
        <v>168200</v>
      </c>
      <c r="E626" s="110">
        <f>SUM(E617+E622+E625)</f>
        <v>171726</v>
      </c>
      <c r="F626" s="154">
        <f>SUM(F617+F622+F625)</f>
        <v>165589</v>
      </c>
    </row>
    <row r="627" spans="1:6" ht="13.8" x14ac:dyDescent="0.3">
      <c r="A627" s="93"/>
      <c r="B627" s="38"/>
      <c r="C627" s="224" t="s">
        <v>194</v>
      </c>
      <c r="D627" s="38"/>
      <c r="E627" s="115"/>
      <c r="F627" s="262"/>
    </row>
    <row r="628" spans="1:6" ht="13.8" x14ac:dyDescent="0.3">
      <c r="A628" s="112">
        <v>4</v>
      </c>
      <c r="B628" s="113"/>
      <c r="C628" s="240" t="s">
        <v>195</v>
      </c>
      <c r="D628" s="222">
        <f>SUM(D629:D631)</f>
        <v>149976</v>
      </c>
      <c r="E628" s="222">
        <f>SUM(E629:E631)</f>
        <v>153267</v>
      </c>
      <c r="F628" s="219">
        <f>SUM(F629:F631)</f>
        <v>147628</v>
      </c>
    </row>
    <row r="629" spans="1:6" x14ac:dyDescent="0.25">
      <c r="A629" s="107"/>
      <c r="B629" s="107">
        <v>1</v>
      </c>
      <c r="C629" s="194" t="s">
        <v>136</v>
      </c>
      <c r="D629" s="69">
        <v>87833</v>
      </c>
      <c r="E629" s="69">
        <v>89793</v>
      </c>
      <c r="F629" s="184">
        <v>87644</v>
      </c>
    </row>
    <row r="630" spans="1:6" x14ac:dyDescent="0.25">
      <c r="A630" s="93"/>
      <c r="B630" s="38">
        <v>2</v>
      </c>
      <c r="C630" s="85" t="s">
        <v>196</v>
      </c>
      <c r="D630" s="38">
        <v>26820</v>
      </c>
      <c r="E630" s="38">
        <v>27361</v>
      </c>
      <c r="F630" s="183">
        <v>27287</v>
      </c>
    </row>
    <row r="631" spans="1:6" x14ac:dyDescent="0.25">
      <c r="A631" s="94"/>
      <c r="B631" s="69">
        <v>3</v>
      </c>
      <c r="C631" s="194" t="s">
        <v>138</v>
      </c>
      <c r="D631" s="69">
        <v>35323</v>
      </c>
      <c r="E631" s="69">
        <v>36113</v>
      </c>
      <c r="F631" s="184">
        <v>32697</v>
      </c>
    </row>
    <row r="632" spans="1:6" ht="13.8" x14ac:dyDescent="0.3">
      <c r="A632" s="112">
        <v>5</v>
      </c>
      <c r="B632" s="113"/>
      <c r="C632" s="240" t="s">
        <v>197</v>
      </c>
      <c r="D632" s="222">
        <f>SUM(D633:D635)</f>
        <v>1668</v>
      </c>
      <c r="E632" s="222">
        <f>SUM(E633:E635)</f>
        <v>1668</v>
      </c>
      <c r="F632" s="219">
        <f>SUM(F633:F635)</f>
        <v>1668</v>
      </c>
    </row>
    <row r="633" spans="1:6" x14ac:dyDescent="0.25">
      <c r="A633" s="69"/>
      <c r="B633" s="69">
        <v>1</v>
      </c>
      <c r="C633" s="194" t="s">
        <v>210</v>
      </c>
      <c r="D633" s="69"/>
      <c r="E633" s="69"/>
      <c r="F633" s="184"/>
    </row>
    <row r="634" spans="1:6" x14ac:dyDescent="0.25">
      <c r="A634" s="38"/>
      <c r="B634" s="38">
        <v>2</v>
      </c>
      <c r="C634" s="85" t="s">
        <v>211</v>
      </c>
      <c r="D634" s="38"/>
      <c r="E634" s="223"/>
      <c r="F634" s="201"/>
    </row>
    <row r="635" spans="1:6" x14ac:dyDescent="0.25">
      <c r="A635" s="69"/>
      <c r="B635" s="69">
        <v>3</v>
      </c>
      <c r="C635" s="194" t="s">
        <v>200</v>
      </c>
      <c r="D635" s="223">
        <v>1668</v>
      </c>
      <c r="E635" s="223">
        <v>1668</v>
      </c>
      <c r="F635" s="201">
        <v>1668</v>
      </c>
    </row>
    <row r="636" spans="1:6" ht="13.8" x14ac:dyDescent="0.3">
      <c r="A636" s="107">
        <v>6</v>
      </c>
      <c r="B636" s="107"/>
      <c r="C636" s="198" t="s">
        <v>201</v>
      </c>
      <c r="D636" s="164">
        <f>SUM(D637:D639)</f>
        <v>16556</v>
      </c>
      <c r="E636" s="164">
        <f>SUM(E637:E639)</f>
        <v>16791</v>
      </c>
      <c r="F636" s="202">
        <f>SUM(F637:F639)</f>
        <v>16293</v>
      </c>
    </row>
    <row r="637" spans="1:6" x14ac:dyDescent="0.25">
      <c r="A637" s="69"/>
      <c r="B637" s="69">
        <v>1</v>
      </c>
      <c r="C637" s="194" t="s">
        <v>176</v>
      </c>
      <c r="D637" s="69">
        <v>3381</v>
      </c>
      <c r="E637" s="69">
        <v>3214</v>
      </c>
      <c r="F637" s="184">
        <v>2781</v>
      </c>
    </row>
    <row r="638" spans="1:6" x14ac:dyDescent="0.25">
      <c r="A638" s="69"/>
      <c r="B638" s="69">
        <v>2</v>
      </c>
      <c r="C638" s="194" t="s">
        <v>181</v>
      </c>
      <c r="D638" s="69">
        <v>13175</v>
      </c>
      <c r="E638" s="69">
        <v>13577</v>
      </c>
      <c r="F638" s="184">
        <v>13512</v>
      </c>
    </row>
    <row r="639" spans="1:6" ht="13.8" thickBot="1" x14ac:dyDescent="0.3">
      <c r="A639" s="52"/>
      <c r="B639" s="52">
        <v>3</v>
      </c>
      <c r="C639" s="195" t="s">
        <v>203</v>
      </c>
      <c r="D639" s="52"/>
      <c r="E639" s="275"/>
      <c r="F639" s="272"/>
    </row>
    <row r="640" spans="1:6" ht="13.8" thickBot="1" x14ac:dyDescent="0.3">
      <c r="A640" s="111"/>
      <c r="B640" s="59"/>
      <c r="C640" s="197" t="s">
        <v>206</v>
      </c>
      <c r="D640" s="110">
        <f>SUM(D628+D632+D636)</f>
        <v>168200</v>
      </c>
      <c r="E640" s="110">
        <f>SUM(E628+E632+E636)</f>
        <v>171726</v>
      </c>
      <c r="F640" s="154">
        <f>SUM(F628+F632+F636)</f>
        <v>165589</v>
      </c>
    </row>
    <row r="641" spans="1:6" ht="13.8" thickBot="1" x14ac:dyDescent="0.3">
      <c r="A641" s="74" t="s">
        <v>212</v>
      </c>
      <c r="B641" s="110"/>
      <c r="C641" s="197"/>
      <c r="D641" s="105">
        <v>41</v>
      </c>
      <c r="E641" s="281">
        <v>41</v>
      </c>
      <c r="F641" s="280">
        <v>41</v>
      </c>
    </row>
    <row r="642" spans="1:6" x14ac:dyDescent="0.25">
      <c r="A642" s="84"/>
      <c r="B642" s="84"/>
      <c r="C642" s="84"/>
      <c r="D642" s="84"/>
      <c r="E642" s="84"/>
      <c r="F642" s="84"/>
    </row>
    <row r="643" spans="1:6" x14ac:dyDescent="0.25">
      <c r="E643" s="36"/>
      <c r="F643" s="84"/>
    </row>
    <row r="644" spans="1:6" x14ac:dyDescent="0.25">
      <c r="E644" s="36"/>
      <c r="F644" s="84"/>
    </row>
    <row r="645" spans="1:6" x14ac:dyDescent="0.25">
      <c r="E645" s="36"/>
      <c r="F645" s="84"/>
    </row>
    <row r="646" spans="1:6" x14ac:dyDescent="0.25">
      <c r="E646" s="36"/>
      <c r="F646" s="84"/>
    </row>
    <row r="647" spans="1:6" x14ac:dyDescent="0.25">
      <c r="E647" s="36"/>
      <c r="F647" s="84"/>
    </row>
    <row r="648" spans="1:6" x14ac:dyDescent="0.25">
      <c r="E648" s="36"/>
      <c r="F648" s="84"/>
    </row>
    <row r="649" spans="1:6" x14ac:dyDescent="0.25">
      <c r="E649" s="36"/>
      <c r="F649" s="84"/>
    </row>
    <row r="650" spans="1:6" x14ac:dyDescent="0.25">
      <c r="E650" s="36"/>
      <c r="F650" s="84"/>
    </row>
    <row r="651" spans="1:6" x14ac:dyDescent="0.25">
      <c r="E651" s="36"/>
      <c r="F651" s="84"/>
    </row>
    <row r="652" spans="1:6" x14ac:dyDescent="0.25">
      <c r="E652" s="36"/>
      <c r="F652" s="84"/>
    </row>
    <row r="653" spans="1:6" x14ac:dyDescent="0.25">
      <c r="E653" s="36"/>
      <c r="F653" s="84"/>
    </row>
    <row r="654" spans="1:6" x14ac:dyDescent="0.25">
      <c r="E654" s="36"/>
      <c r="F654" s="84"/>
    </row>
    <row r="655" spans="1:6" x14ac:dyDescent="0.25">
      <c r="E655" s="36"/>
      <c r="F655" s="84"/>
    </row>
    <row r="656" spans="1:6" x14ac:dyDescent="0.25">
      <c r="E656" s="36"/>
      <c r="F656" s="84"/>
    </row>
    <row r="657" spans="1:6" x14ac:dyDescent="0.25">
      <c r="E657" s="36"/>
      <c r="F657" s="84"/>
    </row>
    <row r="658" spans="1:6" x14ac:dyDescent="0.25">
      <c r="E658" s="36"/>
      <c r="F658" s="84"/>
    </row>
    <row r="659" spans="1:6" x14ac:dyDescent="0.25">
      <c r="E659" s="36"/>
      <c r="F659" s="84"/>
    </row>
    <row r="660" spans="1:6" x14ac:dyDescent="0.25">
      <c r="E660" s="36"/>
      <c r="F660" s="84"/>
    </row>
    <row r="661" spans="1:6" x14ac:dyDescent="0.25">
      <c r="E661" s="36"/>
      <c r="F661" s="84"/>
    </row>
    <row r="662" spans="1:6" x14ac:dyDescent="0.25">
      <c r="E662" s="36"/>
      <c r="F662" s="84"/>
    </row>
    <row r="663" spans="1:6" x14ac:dyDescent="0.25">
      <c r="C663" s="36"/>
      <c r="F663" s="84"/>
    </row>
    <row r="664" spans="1:6" ht="13.8" thickBot="1" x14ac:dyDescent="0.3">
      <c r="A664" s="36"/>
      <c r="B664" s="36"/>
      <c r="C664" s="36"/>
      <c r="D664" s="36"/>
      <c r="E664" s="36" t="s">
        <v>267</v>
      </c>
      <c r="F664" s="79"/>
    </row>
    <row r="665" spans="1:6" x14ac:dyDescent="0.25">
      <c r="A665" s="98" t="s">
        <v>185</v>
      </c>
      <c r="B665" s="99"/>
      <c r="C665" s="45" t="s">
        <v>183</v>
      </c>
      <c r="D665" s="44"/>
      <c r="E665" s="220">
        <v>1</v>
      </c>
      <c r="F665" s="99"/>
    </row>
    <row r="666" spans="1:6" ht="13.8" thickBot="1" x14ac:dyDescent="0.3">
      <c r="A666" s="100" t="s">
        <v>184</v>
      </c>
      <c r="B666" s="90"/>
      <c r="C666" s="101" t="s">
        <v>217</v>
      </c>
      <c r="D666" s="193"/>
      <c r="E666" s="241"/>
      <c r="F666" s="156"/>
    </row>
    <row r="667" spans="1:6" ht="13.8" thickBot="1" x14ac:dyDescent="0.3">
      <c r="A667" s="36"/>
      <c r="B667" s="36"/>
      <c r="C667" s="36"/>
      <c r="D667" s="36"/>
      <c r="E667" s="36"/>
      <c r="F667" s="244"/>
    </row>
    <row r="668" spans="1:6" x14ac:dyDescent="0.25">
      <c r="A668" s="86" t="s">
        <v>186</v>
      </c>
      <c r="B668" s="41" t="s">
        <v>188</v>
      </c>
      <c r="C668" s="60"/>
      <c r="D668" s="61" t="s">
        <v>263</v>
      </c>
      <c r="E668" s="220" t="s">
        <v>263</v>
      </c>
      <c r="F668" s="239" t="s">
        <v>263</v>
      </c>
    </row>
    <row r="669" spans="1:6" x14ac:dyDescent="0.25">
      <c r="A669" s="87" t="s">
        <v>187</v>
      </c>
      <c r="B669" s="47" t="s">
        <v>7</v>
      </c>
      <c r="C669" s="79" t="s">
        <v>189</v>
      </c>
      <c r="D669" s="47" t="s">
        <v>186</v>
      </c>
      <c r="E669" s="152" t="s">
        <v>300</v>
      </c>
      <c r="F669" s="263" t="s">
        <v>345</v>
      </c>
    </row>
    <row r="670" spans="1:6" ht="13.8" thickBot="1" x14ac:dyDescent="0.3">
      <c r="A670" s="88"/>
      <c r="B670" s="89"/>
      <c r="C670" s="79" t="s">
        <v>190</v>
      </c>
      <c r="D670" s="47"/>
      <c r="E670" s="152" t="s">
        <v>340</v>
      </c>
      <c r="F670" s="263"/>
    </row>
    <row r="671" spans="1:6" ht="13.8" thickBot="1" x14ac:dyDescent="0.3">
      <c r="A671" s="81">
        <v>1</v>
      </c>
      <c r="B671" s="82">
        <v>2</v>
      </c>
      <c r="C671" s="199">
        <v>3</v>
      </c>
      <c r="D671" s="50">
        <v>4</v>
      </c>
      <c r="E671" s="96">
        <v>5</v>
      </c>
      <c r="F671" s="264">
        <v>6</v>
      </c>
    </row>
    <row r="672" spans="1:6" ht="14.4" thickBot="1" x14ac:dyDescent="0.35">
      <c r="A672" s="92"/>
      <c r="B672" s="74"/>
      <c r="C672" s="197" t="s">
        <v>122</v>
      </c>
      <c r="D672" s="132"/>
      <c r="E672" s="270"/>
      <c r="F672" s="265"/>
    </row>
    <row r="673" spans="1:6" ht="14.4" thickBot="1" x14ac:dyDescent="0.35">
      <c r="A673" s="104">
        <v>1</v>
      </c>
      <c r="B673" s="105"/>
      <c r="C673" s="217" t="s">
        <v>126</v>
      </c>
      <c r="D673" s="163">
        <f>SUM(D674:D677)</f>
        <v>5467</v>
      </c>
      <c r="E673" s="163">
        <f>SUM(E674:E677)</f>
        <v>7225</v>
      </c>
      <c r="F673" s="200">
        <f>SUM(F674:F677)</f>
        <v>7641</v>
      </c>
    </row>
    <row r="674" spans="1:6" x14ac:dyDescent="0.25">
      <c r="A674" s="93"/>
      <c r="B674" s="38">
        <v>1</v>
      </c>
      <c r="C674" s="85" t="s">
        <v>191</v>
      </c>
      <c r="D674" s="38">
        <v>5467</v>
      </c>
      <c r="E674" s="167">
        <v>6021</v>
      </c>
      <c r="F674" s="266">
        <v>6437</v>
      </c>
    </row>
    <row r="675" spans="1:6" x14ac:dyDescent="0.25">
      <c r="A675" s="94"/>
      <c r="B675" s="69">
        <v>2</v>
      </c>
      <c r="C675" s="194" t="s">
        <v>298</v>
      </c>
      <c r="D675" s="69"/>
      <c r="E675" s="69"/>
      <c r="F675" s="184"/>
    </row>
    <row r="676" spans="1:6" x14ac:dyDescent="0.25">
      <c r="A676" s="94"/>
      <c r="B676" s="69">
        <v>3</v>
      </c>
      <c r="C676" s="194" t="s">
        <v>192</v>
      </c>
      <c r="D676" s="69"/>
      <c r="E676" s="69"/>
      <c r="F676" s="184"/>
    </row>
    <row r="677" spans="1:6" x14ac:dyDescent="0.25">
      <c r="A677" s="94"/>
      <c r="B677" s="69">
        <v>4</v>
      </c>
      <c r="C677" s="194" t="s">
        <v>193</v>
      </c>
      <c r="D677" s="69"/>
      <c r="E677" s="69">
        <v>1204</v>
      </c>
      <c r="F677" s="184">
        <v>1204</v>
      </c>
    </row>
    <row r="678" spans="1:6" ht="13.8" x14ac:dyDescent="0.3">
      <c r="A678" s="106">
        <v>2</v>
      </c>
      <c r="B678" s="107"/>
      <c r="C678" s="198" t="s">
        <v>128</v>
      </c>
      <c r="D678" s="164">
        <f>SUM(D679:D680)</f>
        <v>33851</v>
      </c>
      <c r="E678" s="164">
        <f>SUM(E679:E680)</f>
        <v>33851</v>
      </c>
      <c r="F678" s="202">
        <f>SUM(F679:F680)</f>
        <v>33851</v>
      </c>
    </row>
    <row r="679" spans="1:6" x14ac:dyDescent="0.25">
      <c r="A679" s="94"/>
      <c r="B679" s="69">
        <v>1</v>
      </c>
      <c r="C679" s="194" t="s">
        <v>207</v>
      </c>
      <c r="D679" s="69">
        <v>33851</v>
      </c>
      <c r="E679" s="69">
        <v>33851</v>
      </c>
      <c r="F679" s="184">
        <v>33851</v>
      </c>
    </row>
    <row r="680" spans="1:6" ht="13.8" thickBot="1" x14ac:dyDescent="0.3">
      <c r="A680" s="103"/>
      <c r="B680" s="52">
        <v>2</v>
      </c>
      <c r="C680" s="195" t="s">
        <v>208</v>
      </c>
      <c r="D680" s="52"/>
      <c r="E680" s="274"/>
      <c r="F680" s="271"/>
    </row>
    <row r="681" spans="1:6" ht="13.8" thickBot="1" x14ac:dyDescent="0.3">
      <c r="A681" s="104">
        <v>3</v>
      </c>
      <c r="B681" s="105"/>
      <c r="C681" s="196" t="s">
        <v>209</v>
      </c>
      <c r="D681" s="105">
        <v>51878</v>
      </c>
      <c r="E681" s="51">
        <v>53063</v>
      </c>
      <c r="F681" s="117">
        <v>51078</v>
      </c>
    </row>
    <row r="682" spans="1:6" ht="13.8" thickBot="1" x14ac:dyDescent="0.3">
      <c r="A682" s="111"/>
      <c r="B682" s="59"/>
      <c r="C682" s="197" t="s">
        <v>88</v>
      </c>
      <c r="D682" s="110">
        <f>SUM(D673+D678+D681)</f>
        <v>91196</v>
      </c>
      <c r="E682" s="110">
        <f>SUM(E673+E678+E681)</f>
        <v>94139</v>
      </c>
      <c r="F682" s="154">
        <f>SUM(F673+F678+F681)</f>
        <v>92570</v>
      </c>
    </row>
    <row r="683" spans="1:6" ht="13.8" x14ac:dyDescent="0.3">
      <c r="A683" s="93"/>
      <c r="B683" s="38"/>
      <c r="C683" s="224" t="s">
        <v>194</v>
      </c>
      <c r="D683" s="38"/>
      <c r="E683" s="115"/>
      <c r="F683" s="262"/>
    </row>
    <row r="684" spans="1:6" ht="13.8" x14ac:dyDescent="0.3">
      <c r="A684" s="112">
        <v>4</v>
      </c>
      <c r="B684" s="113"/>
      <c r="C684" s="240" t="s">
        <v>195</v>
      </c>
      <c r="D684" s="222">
        <f>SUM(D685:D687)</f>
        <v>83646</v>
      </c>
      <c r="E684" s="222">
        <f>SUM(E685:E687)</f>
        <v>88129</v>
      </c>
      <c r="F684" s="219">
        <f>SUM(F685:F687)</f>
        <v>86600</v>
      </c>
    </row>
    <row r="685" spans="1:6" x14ac:dyDescent="0.25">
      <c r="A685" s="107"/>
      <c r="B685" s="107">
        <v>1</v>
      </c>
      <c r="C685" s="194" t="s">
        <v>136</v>
      </c>
      <c r="D685" s="69">
        <v>47764</v>
      </c>
      <c r="E685" s="69">
        <v>49995</v>
      </c>
      <c r="F685" s="184">
        <v>48699</v>
      </c>
    </row>
    <row r="686" spans="1:6" x14ac:dyDescent="0.25">
      <c r="A686" s="93"/>
      <c r="B686" s="38">
        <v>2</v>
      </c>
      <c r="C686" s="85" t="s">
        <v>196</v>
      </c>
      <c r="D686" s="38">
        <v>14503</v>
      </c>
      <c r="E686" s="69">
        <v>15260</v>
      </c>
      <c r="F686" s="184">
        <v>15414</v>
      </c>
    </row>
    <row r="687" spans="1:6" x14ac:dyDescent="0.25">
      <c r="A687" s="94"/>
      <c r="B687" s="69">
        <v>3</v>
      </c>
      <c r="C687" s="194" t="s">
        <v>138</v>
      </c>
      <c r="D687" s="69">
        <v>21379</v>
      </c>
      <c r="E687" s="69">
        <v>22874</v>
      </c>
      <c r="F687" s="184">
        <v>22487</v>
      </c>
    </row>
    <row r="688" spans="1:6" ht="13.8" x14ac:dyDescent="0.3">
      <c r="A688" s="112">
        <v>5</v>
      </c>
      <c r="B688" s="113"/>
      <c r="C688" s="240" t="s">
        <v>197</v>
      </c>
      <c r="D688" s="222">
        <f>SUM(D689:D691)</f>
        <v>0</v>
      </c>
      <c r="E688" s="222">
        <f>SUM(E689:E691)</f>
        <v>0</v>
      </c>
      <c r="F688" s="219">
        <f>SUM(F689:F691)</f>
        <v>0</v>
      </c>
    </row>
    <row r="689" spans="1:6" x14ac:dyDescent="0.25">
      <c r="A689" s="69"/>
      <c r="B689" s="69">
        <v>1</v>
      </c>
      <c r="C689" s="194" t="s">
        <v>210</v>
      </c>
      <c r="D689" s="69"/>
      <c r="E689" s="69"/>
      <c r="F689" s="184"/>
    </row>
    <row r="690" spans="1:6" x14ac:dyDescent="0.25">
      <c r="A690" s="38"/>
      <c r="B690" s="38">
        <v>2</v>
      </c>
      <c r="C690" s="85" t="s">
        <v>211</v>
      </c>
      <c r="D690" s="38"/>
      <c r="E690" s="223"/>
      <c r="F690" s="201"/>
    </row>
    <row r="691" spans="1:6" ht="13.8" x14ac:dyDescent="0.3">
      <c r="A691" s="69"/>
      <c r="B691" s="69">
        <v>3</v>
      </c>
      <c r="C691" s="194" t="s">
        <v>200</v>
      </c>
      <c r="D691" s="223"/>
      <c r="E691" s="164"/>
      <c r="F691" s="202"/>
    </row>
    <row r="692" spans="1:6" ht="13.8" x14ac:dyDescent="0.3">
      <c r="A692" s="107">
        <v>6</v>
      </c>
      <c r="B692" s="107"/>
      <c r="C692" s="198" t="s">
        <v>201</v>
      </c>
      <c r="D692" s="164">
        <f>SUM(D693:D695)</f>
        <v>7550</v>
      </c>
      <c r="E692" s="164">
        <f>SUM(E693:E695)</f>
        <v>6010</v>
      </c>
      <c r="F692" s="202">
        <f>SUM(F693:F695)</f>
        <v>5970</v>
      </c>
    </row>
    <row r="693" spans="1:6" x14ac:dyDescent="0.25">
      <c r="A693" s="69"/>
      <c r="B693" s="69">
        <v>1</v>
      </c>
      <c r="C693" s="194" t="s">
        <v>176</v>
      </c>
      <c r="D693" s="69">
        <v>1300</v>
      </c>
      <c r="E693" s="69">
        <v>680</v>
      </c>
      <c r="F693" s="184">
        <v>680</v>
      </c>
    </row>
    <row r="694" spans="1:6" x14ac:dyDescent="0.25">
      <c r="A694" s="69"/>
      <c r="B694" s="69">
        <v>2</v>
      </c>
      <c r="C694" s="194" t="s">
        <v>181</v>
      </c>
      <c r="D694" s="69">
        <v>6250</v>
      </c>
      <c r="E694" s="69">
        <v>5330</v>
      </c>
      <c r="F694" s="184">
        <v>5290</v>
      </c>
    </row>
    <row r="695" spans="1:6" ht="13.8" thickBot="1" x14ac:dyDescent="0.3">
      <c r="A695" s="52"/>
      <c r="B695" s="52">
        <v>3</v>
      </c>
      <c r="C695" s="195" t="s">
        <v>203</v>
      </c>
      <c r="D695" s="52"/>
      <c r="E695" s="275"/>
      <c r="F695" s="272"/>
    </row>
    <row r="696" spans="1:6" ht="13.8" thickBot="1" x14ac:dyDescent="0.3">
      <c r="A696" s="111"/>
      <c r="B696" s="59"/>
      <c r="C696" s="197" t="s">
        <v>206</v>
      </c>
      <c r="D696" s="110">
        <f>SUM(D684+D688+D692)</f>
        <v>91196</v>
      </c>
      <c r="E696" s="110">
        <f>SUM(E684+E688+E692)</f>
        <v>94139</v>
      </c>
      <c r="F696" s="154">
        <f>SUM(F684+F688+F692)</f>
        <v>92570</v>
      </c>
    </row>
    <row r="697" spans="1:6" ht="13.8" thickBot="1" x14ac:dyDescent="0.3">
      <c r="A697" s="74" t="s">
        <v>212</v>
      </c>
      <c r="B697" s="110"/>
      <c r="C697" s="197"/>
      <c r="D697" s="105">
        <v>23.5</v>
      </c>
      <c r="E697" s="281">
        <v>23.5</v>
      </c>
      <c r="F697" s="280">
        <v>23.5</v>
      </c>
    </row>
    <row r="698" spans="1:6" x14ac:dyDescent="0.25">
      <c r="A698" s="84"/>
      <c r="B698" s="84"/>
      <c r="C698" s="84"/>
      <c r="D698" s="84"/>
      <c r="E698" s="84"/>
      <c r="F698" s="84"/>
    </row>
    <row r="699" spans="1:6" x14ac:dyDescent="0.25">
      <c r="A699" s="84"/>
      <c r="B699" s="84"/>
      <c r="C699" s="84"/>
      <c r="D699" s="84"/>
      <c r="E699" s="84"/>
      <c r="F699" s="84"/>
    </row>
    <row r="700" spans="1:6" x14ac:dyDescent="0.25">
      <c r="F700" s="84"/>
    </row>
    <row r="701" spans="1:6" x14ac:dyDescent="0.25">
      <c r="F701" s="84"/>
    </row>
    <row r="702" spans="1:6" x14ac:dyDescent="0.25">
      <c r="F702" s="146"/>
    </row>
    <row r="703" spans="1:6" x14ac:dyDescent="0.25">
      <c r="F703" s="146"/>
    </row>
    <row r="704" spans="1:6" x14ac:dyDescent="0.25">
      <c r="F704" s="146"/>
    </row>
    <row r="705" spans="1:6" x14ac:dyDescent="0.25">
      <c r="F705" s="146"/>
    </row>
    <row r="706" spans="1:6" x14ac:dyDescent="0.25">
      <c r="F706" s="146"/>
    </row>
    <row r="707" spans="1:6" x14ac:dyDescent="0.25">
      <c r="F707" s="146"/>
    </row>
    <row r="708" spans="1:6" x14ac:dyDescent="0.25">
      <c r="F708" s="146"/>
    </row>
    <row r="709" spans="1:6" x14ac:dyDescent="0.25">
      <c r="F709" s="146"/>
    </row>
    <row r="710" spans="1:6" x14ac:dyDescent="0.25">
      <c r="F710" s="146"/>
    </row>
    <row r="711" spans="1:6" x14ac:dyDescent="0.25">
      <c r="F711" s="146"/>
    </row>
    <row r="712" spans="1:6" x14ac:dyDescent="0.25">
      <c r="F712" s="146"/>
    </row>
    <row r="713" spans="1:6" x14ac:dyDescent="0.25">
      <c r="F713" s="146"/>
    </row>
    <row r="714" spans="1:6" x14ac:dyDescent="0.25">
      <c r="F714" s="146"/>
    </row>
    <row r="715" spans="1:6" x14ac:dyDescent="0.25">
      <c r="F715" s="146"/>
    </row>
    <row r="716" spans="1:6" x14ac:dyDescent="0.25">
      <c r="F716" s="146"/>
    </row>
    <row r="717" spans="1:6" x14ac:dyDescent="0.25">
      <c r="C717" s="36"/>
      <c r="F717" s="146"/>
    </row>
    <row r="718" spans="1:6" x14ac:dyDescent="0.25">
      <c r="F718" s="84"/>
    </row>
    <row r="719" spans="1:6" ht="13.8" thickBot="1" x14ac:dyDescent="0.3">
      <c r="E719" s="36" t="s">
        <v>270</v>
      </c>
      <c r="F719" s="79"/>
    </row>
    <row r="720" spans="1:6" x14ac:dyDescent="0.25">
      <c r="A720" s="98" t="s">
        <v>185</v>
      </c>
      <c r="B720" s="99"/>
      <c r="C720" s="45" t="s">
        <v>183</v>
      </c>
      <c r="D720" s="44"/>
      <c r="E720" s="43">
        <v>1</v>
      </c>
      <c r="F720" s="242"/>
    </row>
    <row r="721" spans="1:6" ht="13.8" thickBot="1" x14ac:dyDescent="0.3">
      <c r="A721" s="100" t="s">
        <v>184</v>
      </c>
      <c r="B721" s="90"/>
      <c r="C721" s="101" t="s">
        <v>220</v>
      </c>
      <c r="D721" s="193"/>
      <c r="E721" s="241"/>
      <c r="F721" s="156"/>
    </row>
    <row r="722" spans="1:6" ht="13.8" thickBot="1" x14ac:dyDescent="0.3">
      <c r="A722" s="36"/>
      <c r="B722" s="36"/>
      <c r="C722" s="36"/>
      <c r="D722" s="36"/>
      <c r="E722" s="36"/>
      <c r="F722" s="244"/>
    </row>
    <row r="723" spans="1:6" x14ac:dyDescent="0.25">
      <c r="A723" s="86" t="s">
        <v>186</v>
      </c>
      <c r="B723" s="41" t="s">
        <v>188</v>
      </c>
      <c r="C723" s="60"/>
      <c r="D723" s="61" t="s">
        <v>263</v>
      </c>
      <c r="E723" s="220" t="s">
        <v>263</v>
      </c>
      <c r="F723" s="239" t="s">
        <v>263</v>
      </c>
    </row>
    <row r="724" spans="1:6" x14ac:dyDescent="0.25">
      <c r="A724" s="87" t="s">
        <v>187</v>
      </c>
      <c r="B724" s="47" t="s">
        <v>7</v>
      </c>
      <c r="C724" s="79" t="s">
        <v>189</v>
      </c>
      <c r="D724" s="47" t="s">
        <v>186</v>
      </c>
      <c r="E724" s="152" t="s">
        <v>300</v>
      </c>
      <c r="F724" s="263" t="s">
        <v>347</v>
      </c>
    </row>
    <row r="725" spans="1:6" ht="13.8" thickBot="1" x14ac:dyDescent="0.3">
      <c r="A725" s="88"/>
      <c r="B725" s="89"/>
      <c r="C725" s="79" t="s">
        <v>190</v>
      </c>
      <c r="D725" s="47"/>
      <c r="E725" s="152" t="s">
        <v>346</v>
      </c>
      <c r="F725" s="263"/>
    </row>
    <row r="726" spans="1:6" ht="13.8" thickBot="1" x14ac:dyDescent="0.3">
      <c r="A726" s="81">
        <v>1</v>
      </c>
      <c r="B726" s="82">
        <v>2</v>
      </c>
      <c r="C726" s="199">
        <v>3</v>
      </c>
      <c r="D726" s="50">
        <v>4</v>
      </c>
      <c r="E726" s="96">
        <v>5</v>
      </c>
      <c r="F726" s="264">
        <v>6</v>
      </c>
    </row>
    <row r="727" spans="1:6" ht="14.4" thickBot="1" x14ac:dyDescent="0.35">
      <c r="A727" s="92"/>
      <c r="B727" s="74"/>
      <c r="C727" s="197" t="s">
        <v>122</v>
      </c>
      <c r="D727" s="132"/>
      <c r="E727" s="278"/>
      <c r="F727" s="277"/>
    </row>
    <row r="728" spans="1:6" ht="14.4" thickBot="1" x14ac:dyDescent="0.35">
      <c r="A728" s="104">
        <v>1</v>
      </c>
      <c r="B728" s="105"/>
      <c r="C728" s="196" t="s">
        <v>126</v>
      </c>
      <c r="D728" s="163">
        <f>SUM(D729:D732)</f>
        <v>1032</v>
      </c>
      <c r="E728" s="163">
        <f>SUM(E729:E732)</f>
        <v>3639</v>
      </c>
      <c r="F728" s="200">
        <f>SUM(F729:F732)</f>
        <v>4029</v>
      </c>
    </row>
    <row r="729" spans="1:6" x14ac:dyDescent="0.25">
      <c r="A729" s="93"/>
      <c r="B729" s="38">
        <v>1</v>
      </c>
      <c r="C729" s="85" t="s">
        <v>191</v>
      </c>
      <c r="D729" s="38">
        <v>1032</v>
      </c>
      <c r="E729" s="167">
        <v>1432</v>
      </c>
      <c r="F729" s="266">
        <v>1822</v>
      </c>
    </row>
    <row r="730" spans="1:6" x14ac:dyDescent="0.25">
      <c r="A730" s="94"/>
      <c r="B730" s="69">
        <v>2</v>
      </c>
      <c r="C730" s="194" t="s">
        <v>298</v>
      </c>
      <c r="D730" s="69"/>
      <c r="E730" s="69"/>
      <c r="F730" s="184"/>
    </row>
    <row r="731" spans="1:6" x14ac:dyDescent="0.25">
      <c r="A731" s="94"/>
      <c r="B731" s="69">
        <v>3</v>
      </c>
      <c r="C731" s="194" t="s">
        <v>192</v>
      </c>
      <c r="D731" s="69"/>
      <c r="E731" s="69"/>
      <c r="F731" s="184"/>
    </row>
    <row r="732" spans="1:6" x14ac:dyDescent="0.25">
      <c r="A732" s="94"/>
      <c r="B732" s="69">
        <v>4</v>
      </c>
      <c r="C732" s="194" t="s">
        <v>193</v>
      </c>
      <c r="D732" s="69"/>
      <c r="E732" s="69">
        <v>2207</v>
      </c>
      <c r="F732" s="184">
        <v>2207</v>
      </c>
    </row>
    <row r="733" spans="1:6" ht="13.8" x14ac:dyDescent="0.3">
      <c r="A733" s="106">
        <v>2</v>
      </c>
      <c r="B733" s="107"/>
      <c r="C733" s="198" t="s">
        <v>128</v>
      </c>
      <c r="D733" s="164">
        <f>SUM(D734:D735)</f>
        <v>6136</v>
      </c>
      <c r="E733" s="164">
        <f>SUM(E734:E735)</f>
        <v>6136</v>
      </c>
      <c r="F733" s="202">
        <f>SUM(F734:F735)</f>
        <v>6136</v>
      </c>
    </row>
    <row r="734" spans="1:6" x14ac:dyDescent="0.25">
      <c r="A734" s="94"/>
      <c r="B734" s="69">
        <v>1</v>
      </c>
      <c r="C734" s="194" t="s">
        <v>207</v>
      </c>
      <c r="D734" s="69">
        <v>6136</v>
      </c>
      <c r="E734" s="69">
        <v>6136</v>
      </c>
      <c r="F734" s="184">
        <v>6136</v>
      </c>
    </row>
    <row r="735" spans="1:6" ht="13.8" thickBot="1" x14ac:dyDescent="0.3">
      <c r="A735" s="103"/>
      <c r="B735" s="52">
        <v>2</v>
      </c>
      <c r="C735" s="195" t="s">
        <v>208</v>
      </c>
      <c r="D735" s="52"/>
      <c r="E735" s="274"/>
      <c r="F735" s="271"/>
    </row>
    <row r="736" spans="1:6" ht="13.8" thickBot="1" x14ac:dyDescent="0.3">
      <c r="A736" s="104">
        <v>3</v>
      </c>
      <c r="B736" s="105"/>
      <c r="C736" s="196" t="s">
        <v>209</v>
      </c>
      <c r="D736" s="105">
        <v>32848</v>
      </c>
      <c r="E736" s="51">
        <v>33152</v>
      </c>
      <c r="F736" s="117">
        <v>27794</v>
      </c>
    </row>
    <row r="737" spans="1:6" ht="13.8" thickBot="1" x14ac:dyDescent="0.3">
      <c r="A737" s="111"/>
      <c r="B737" s="59"/>
      <c r="C737" s="197" t="s">
        <v>88</v>
      </c>
      <c r="D737" s="110">
        <f>SUM(D728+D733+D736)</f>
        <v>40016</v>
      </c>
      <c r="E737" s="110">
        <f>SUM(E728+E733+E736)</f>
        <v>42927</v>
      </c>
      <c r="F737" s="154">
        <f>SUM(F728+F733+F736)</f>
        <v>37959</v>
      </c>
    </row>
    <row r="738" spans="1:6" ht="13.8" x14ac:dyDescent="0.3">
      <c r="A738" s="93"/>
      <c r="B738" s="38"/>
      <c r="C738" s="224" t="s">
        <v>194</v>
      </c>
      <c r="D738" s="38"/>
      <c r="E738" s="115"/>
      <c r="F738" s="262"/>
    </row>
    <row r="739" spans="1:6" ht="13.8" x14ac:dyDescent="0.3">
      <c r="A739" s="112">
        <v>4</v>
      </c>
      <c r="B739" s="113"/>
      <c r="C739" s="240" t="s">
        <v>195</v>
      </c>
      <c r="D739" s="222">
        <f>SUM(D740:D742)</f>
        <v>35194</v>
      </c>
      <c r="E739" s="222">
        <f>SUM(E740:E742)</f>
        <v>37660</v>
      </c>
      <c r="F739" s="219">
        <f>SUM(F740:F742)</f>
        <v>35507</v>
      </c>
    </row>
    <row r="740" spans="1:6" x14ac:dyDescent="0.25">
      <c r="A740" s="107"/>
      <c r="B740" s="107">
        <v>1</v>
      </c>
      <c r="C740" s="194" t="s">
        <v>136</v>
      </c>
      <c r="D740" s="69">
        <v>14993</v>
      </c>
      <c r="E740" s="69">
        <v>15630</v>
      </c>
      <c r="F740" s="184">
        <v>15293</v>
      </c>
    </row>
    <row r="741" spans="1:6" x14ac:dyDescent="0.25">
      <c r="A741" s="93"/>
      <c r="B741" s="38">
        <v>2</v>
      </c>
      <c r="C741" s="85" t="s">
        <v>196</v>
      </c>
      <c r="D741" s="38">
        <v>4891</v>
      </c>
      <c r="E741" s="69">
        <v>5094</v>
      </c>
      <c r="F741" s="184">
        <v>4543</v>
      </c>
    </row>
    <row r="742" spans="1:6" x14ac:dyDescent="0.25">
      <c r="A742" s="94"/>
      <c r="B742" s="69">
        <v>3</v>
      </c>
      <c r="C742" s="194" t="s">
        <v>138</v>
      </c>
      <c r="D742" s="69">
        <v>15310</v>
      </c>
      <c r="E742" s="69">
        <v>16936</v>
      </c>
      <c r="F742" s="184">
        <v>15671</v>
      </c>
    </row>
    <row r="743" spans="1:6" ht="13.8" x14ac:dyDescent="0.3">
      <c r="A743" s="112">
        <v>5</v>
      </c>
      <c r="B743" s="113"/>
      <c r="C743" s="240" t="s">
        <v>197</v>
      </c>
      <c r="D743" s="222">
        <f>SUM(D744:D746)</f>
        <v>0</v>
      </c>
      <c r="E743" s="222">
        <f>SUM(E744:E746)</f>
        <v>0</v>
      </c>
      <c r="F743" s="219">
        <f>SUM(F744:F746)</f>
        <v>0</v>
      </c>
    </row>
    <row r="744" spans="1:6" x14ac:dyDescent="0.25">
      <c r="A744" s="69"/>
      <c r="B744" s="69">
        <v>1</v>
      </c>
      <c r="C744" s="194" t="s">
        <v>210</v>
      </c>
      <c r="D744" s="69"/>
      <c r="E744" s="69"/>
      <c r="F744" s="184"/>
    </row>
    <row r="745" spans="1:6" x14ac:dyDescent="0.25">
      <c r="A745" s="38"/>
      <c r="B745" s="38">
        <v>2</v>
      </c>
      <c r="C745" s="85" t="s">
        <v>211</v>
      </c>
      <c r="D745" s="38"/>
      <c r="E745" s="223"/>
      <c r="F745" s="201"/>
    </row>
    <row r="746" spans="1:6" ht="13.8" x14ac:dyDescent="0.3">
      <c r="A746" s="69"/>
      <c r="B746" s="69">
        <v>3</v>
      </c>
      <c r="C746" s="194" t="s">
        <v>200</v>
      </c>
      <c r="D746" s="223"/>
      <c r="E746" s="164"/>
      <c r="F746" s="202"/>
    </row>
    <row r="747" spans="1:6" ht="13.8" x14ac:dyDescent="0.3">
      <c r="A747" s="107">
        <v>6</v>
      </c>
      <c r="B747" s="107"/>
      <c r="C747" s="198" t="s">
        <v>201</v>
      </c>
      <c r="D747" s="164">
        <f>SUM(D748:D750)</f>
        <v>4822</v>
      </c>
      <c r="E747" s="164">
        <f>SUM(E748:E750)</f>
        <v>5267</v>
      </c>
      <c r="F747" s="202">
        <f>SUM(F748:F750)</f>
        <v>2452</v>
      </c>
    </row>
    <row r="748" spans="1:6" x14ac:dyDescent="0.25">
      <c r="A748" s="69"/>
      <c r="B748" s="69">
        <v>1</v>
      </c>
      <c r="C748" s="194" t="s">
        <v>176</v>
      </c>
      <c r="D748" s="69">
        <v>576</v>
      </c>
      <c r="E748" s="69">
        <v>263</v>
      </c>
      <c r="F748" s="184">
        <v>157</v>
      </c>
    </row>
    <row r="749" spans="1:6" x14ac:dyDescent="0.25">
      <c r="A749" s="69"/>
      <c r="B749" s="69">
        <v>2</v>
      </c>
      <c r="C749" s="194" t="s">
        <v>181</v>
      </c>
      <c r="D749" s="69">
        <v>4246</v>
      </c>
      <c r="E749" s="69">
        <v>5004</v>
      </c>
      <c r="F749" s="184">
        <v>2295</v>
      </c>
    </row>
    <row r="750" spans="1:6" ht="13.8" thickBot="1" x14ac:dyDescent="0.3">
      <c r="A750" s="52"/>
      <c r="B750" s="52">
        <v>3</v>
      </c>
      <c r="C750" s="195" t="s">
        <v>203</v>
      </c>
      <c r="D750" s="52"/>
      <c r="E750" s="275"/>
      <c r="F750" s="272"/>
    </row>
    <row r="751" spans="1:6" ht="13.8" thickBot="1" x14ac:dyDescent="0.3">
      <c r="A751" s="111"/>
      <c r="B751" s="59"/>
      <c r="C751" s="197" t="s">
        <v>206</v>
      </c>
      <c r="D751" s="110">
        <f>SUM(D739+D743+D747)</f>
        <v>40016</v>
      </c>
      <c r="E751" s="110">
        <f>SUM(E739+E743+E747)</f>
        <v>42927</v>
      </c>
      <c r="F751" s="154">
        <f>SUM(F739+F743+F747)</f>
        <v>37959</v>
      </c>
    </row>
    <row r="752" spans="1:6" ht="13.8" thickBot="1" x14ac:dyDescent="0.3">
      <c r="A752" s="74" t="s">
        <v>212</v>
      </c>
      <c r="B752" s="110"/>
      <c r="C752" s="197"/>
      <c r="D752" s="105">
        <v>7.5</v>
      </c>
      <c r="E752" s="281">
        <v>7.5</v>
      </c>
      <c r="F752" s="280">
        <v>7.5</v>
      </c>
    </row>
    <row r="753" spans="5:6" x14ac:dyDescent="0.25">
      <c r="E753" s="36"/>
      <c r="F753" s="146"/>
    </row>
    <row r="754" spans="5:6" x14ac:dyDescent="0.25">
      <c r="E754" s="36"/>
      <c r="F754" s="146"/>
    </row>
    <row r="755" spans="5:6" x14ac:dyDescent="0.25">
      <c r="E755" s="36"/>
      <c r="F755" s="146"/>
    </row>
    <row r="756" spans="5:6" x14ac:dyDescent="0.25">
      <c r="E756" s="36"/>
      <c r="F756" s="146"/>
    </row>
    <row r="757" spans="5:6" x14ac:dyDescent="0.25">
      <c r="E757" s="36"/>
      <c r="F757" s="146"/>
    </row>
    <row r="758" spans="5:6" x14ac:dyDescent="0.25">
      <c r="E758" s="36"/>
      <c r="F758" s="146"/>
    </row>
    <row r="759" spans="5:6" x14ac:dyDescent="0.25">
      <c r="E759" s="36"/>
      <c r="F759" s="146"/>
    </row>
    <row r="760" spans="5:6" x14ac:dyDescent="0.25">
      <c r="E760" s="36"/>
      <c r="F760" s="146"/>
    </row>
    <row r="761" spans="5:6" x14ac:dyDescent="0.25">
      <c r="E761" s="36"/>
      <c r="F761" s="146"/>
    </row>
    <row r="762" spans="5:6" x14ac:dyDescent="0.25">
      <c r="E762" s="36"/>
      <c r="F762" s="146"/>
    </row>
    <row r="763" spans="5:6" x14ac:dyDescent="0.25">
      <c r="E763" s="36"/>
      <c r="F763" s="146"/>
    </row>
    <row r="764" spans="5:6" x14ac:dyDescent="0.25">
      <c r="E764" s="36"/>
      <c r="F764" s="146"/>
    </row>
    <row r="765" spans="5:6" x14ac:dyDescent="0.25">
      <c r="E765" s="36"/>
      <c r="F765" s="146"/>
    </row>
    <row r="766" spans="5:6" x14ac:dyDescent="0.25">
      <c r="E766" s="36"/>
      <c r="F766" s="146"/>
    </row>
    <row r="767" spans="5:6" x14ac:dyDescent="0.25">
      <c r="E767" s="36"/>
      <c r="F767" s="146"/>
    </row>
    <row r="768" spans="5:6" x14ac:dyDescent="0.25">
      <c r="E768" s="36"/>
      <c r="F768" s="146"/>
    </row>
    <row r="769" spans="1:6" x14ac:dyDescent="0.25">
      <c r="E769" s="36"/>
      <c r="F769" s="146"/>
    </row>
    <row r="770" spans="1:6" x14ac:dyDescent="0.25">
      <c r="E770" s="36"/>
      <c r="F770" s="146"/>
    </row>
    <row r="771" spans="1:6" x14ac:dyDescent="0.25">
      <c r="E771" s="36"/>
      <c r="F771" s="146"/>
    </row>
    <row r="772" spans="1:6" x14ac:dyDescent="0.25">
      <c r="C772" s="36"/>
      <c r="E772" s="36"/>
      <c r="F772" s="146"/>
    </row>
    <row r="773" spans="1:6" x14ac:dyDescent="0.25">
      <c r="E773" s="36"/>
      <c r="F773" s="84"/>
    </row>
    <row r="774" spans="1:6" ht="13.8" thickBot="1" x14ac:dyDescent="0.3">
      <c r="E774" s="36" t="s">
        <v>271</v>
      </c>
      <c r="F774" s="79"/>
    </row>
    <row r="775" spans="1:6" x14ac:dyDescent="0.25">
      <c r="A775" s="98" t="s">
        <v>185</v>
      </c>
      <c r="B775" s="99"/>
      <c r="C775" s="45" t="s">
        <v>183</v>
      </c>
      <c r="D775" s="44"/>
      <c r="E775" s="220">
        <v>1</v>
      </c>
      <c r="F775" s="99"/>
    </row>
    <row r="776" spans="1:6" ht="13.8" thickBot="1" x14ac:dyDescent="0.3">
      <c r="A776" s="100" t="s">
        <v>184</v>
      </c>
      <c r="B776" s="90"/>
      <c r="C776" s="101" t="s">
        <v>221</v>
      </c>
      <c r="D776" s="193"/>
      <c r="E776" s="241"/>
      <c r="F776" s="156"/>
    </row>
    <row r="777" spans="1:6" ht="13.8" thickBot="1" x14ac:dyDescent="0.3">
      <c r="A777" s="36"/>
      <c r="B777" s="36"/>
      <c r="C777" s="36"/>
      <c r="D777" s="36"/>
      <c r="E777" s="36"/>
      <c r="F777" s="244"/>
    </row>
    <row r="778" spans="1:6" x14ac:dyDescent="0.25">
      <c r="A778" s="86" t="s">
        <v>186</v>
      </c>
      <c r="B778" s="41" t="s">
        <v>188</v>
      </c>
      <c r="C778" s="60"/>
      <c r="D778" s="61" t="s">
        <v>263</v>
      </c>
      <c r="E778" s="220" t="s">
        <v>263</v>
      </c>
      <c r="F778" s="239" t="s">
        <v>263</v>
      </c>
    </row>
    <row r="779" spans="1:6" x14ac:dyDescent="0.25">
      <c r="A779" s="87" t="s">
        <v>187</v>
      </c>
      <c r="B779" s="47" t="s">
        <v>7</v>
      </c>
      <c r="C779" s="79" t="s">
        <v>189</v>
      </c>
      <c r="D779" s="47" t="s">
        <v>186</v>
      </c>
      <c r="E779" s="152" t="s">
        <v>300</v>
      </c>
      <c r="F779" s="263" t="s">
        <v>345</v>
      </c>
    </row>
    <row r="780" spans="1:6" ht="13.8" thickBot="1" x14ac:dyDescent="0.3">
      <c r="A780" s="88"/>
      <c r="B780" s="89"/>
      <c r="C780" s="79" t="s">
        <v>190</v>
      </c>
      <c r="D780" s="47"/>
      <c r="E780" s="152" t="s">
        <v>340</v>
      </c>
      <c r="F780" s="263"/>
    </row>
    <row r="781" spans="1:6" ht="13.8" thickBot="1" x14ac:dyDescent="0.3">
      <c r="A781" s="81">
        <v>1</v>
      </c>
      <c r="B781" s="82">
        <v>2</v>
      </c>
      <c r="C781" s="199">
        <v>3</v>
      </c>
      <c r="D781" s="50">
        <v>4</v>
      </c>
      <c r="E781" s="96">
        <v>5</v>
      </c>
      <c r="F781" s="264">
        <v>6</v>
      </c>
    </row>
    <row r="782" spans="1:6" ht="14.4" thickBot="1" x14ac:dyDescent="0.35">
      <c r="A782" s="92"/>
      <c r="B782" s="74"/>
      <c r="C782" s="197" t="s">
        <v>122</v>
      </c>
      <c r="D782" s="132"/>
      <c r="E782" s="278"/>
      <c r="F782" s="277"/>
    </row>
    <row r="783" spans="1:6" ht="14.4" thickBot="1" x14ac:dyDescent="0.35">
      <c r="A783" s="104">
        <v>1</v>
      </c>
      <c r="B783" s="105"/>
      <c r="C783" s="196" t="s">
        <v>126</v>
      </c>
      <c r="D783" s="163">
        <f>SUM(D784:D787)</f>
        <v>3879</v>
      </c>
      <c r="E783" s="163">
        <f>SUM(E784:E787)</f>
        <v>5045</v>
      </c>
      <c r="F783" s="200">
        <f>SUM(F784:F787)</f>
        <v>4267</v>
      </c>
    </row>
    <row r="784" spans="1:6" x14ac:dyDescent="0.25">
      <c r="A784" s="93"/>
      <c r="B784" s="38">
        <v>1</v>
      </c>
      <c r="C784" s="85" t="s">
        <v>191</v>
      </c>
      <c r="D784" s="38">
        <v>3879</v>
      </c>
      <c r="E784" s="167">
        <v>3879</v>
      </c>
      <c r="F784" s="266">
        <v>3101</v>
      </c>
    </row>
    <row r="785" spans="1:6" x14ac:dyDescent="0.25">
      <c r="A785" s="94"/>
      <c r="B785" s="69">
        <v>2</v>
      </c>
      <c r="C785" s="194" t="s">
        <v>298</v>
      </c>
      <c r="D785" s="69"/>
      <c r="E785" s="69"/>
      <c r="F785" s="184"/>
    </row>
    <row r="786" spans="1:6" x14ac:dyDescent="0.25">
      <c r="A786" s="94"/>
      <c r="B786" s="69">
        <v>3</v>
      </c>
      <c r="C786" s="194" t="s">
        <v>192</v>
      </c>
      <c r="D786" s="69"/>
      <c r="E786" s="69"/>
      <c r="F786" s="184"/>
    </row>
    <row r="787" spans="1:6" x14ac:dyDescent="0.25">
      <c r="A787" s="94"/>
      <c r="B787" s="69">
        <v>4</v>
      </c>
      <c r="C787" s="194" t="s">
        <v>193</v>
      </c>
      <c r="D787" s="69"/>
      <c r="E787" s="69">
        <v>1166</v>
      </c>
      <c r="F787" s="184">
        <v>1166</v>
      </c>
    </row>
    <row r="788" spans="1:6" ht="13.8" x14ac:dyDescent="0.3">
      <c r="A788" s="106">
        <v>2</v>
      </c>
      <c r="B788" s="107"/>
      <c r="C788" s="198" t="s">
        <v>128</v>
      </c>
      <c r="D788" s="164">
        <f>SUM(D789:D790)</f>
        <v>14109</v>
      </c>
      <c r="E788" s="164">
        <f>SUM(E789:E790)</f>
        <v>15703</v>
      </c>
      <c r="F788" s="202">
        <f>SUM(F789:F790)</f>
        <v>15703</v>
      </c>
    </row>
    <row r="789" spans="1:6" x14ac:dyDescent="0.25">
      <c r="A789" s="94"/>
      <c r="B789" s="69">
        <v>1</v>
      </c>
      <c r="C789" s="194" t="s">
        <v>207</v>
      </c>
      <c r="D789" s="69">
        <v>14109</v>
      </c>
      <c r="E789" s="69">
        <v>15703</v>
      </c>
      <c r="F789" s="184">
        <v>15703</v>
      </c>
    </row>
    <row r="790" spans="1:6" ht="13.8" thickBot="1" x14ac:dyDescent="0.3">
      <c r="A790" s="103"/>
      <c r="B790" s="52">
        <v>2</v>
      </c>
      <c r="C790" s="195" t="s">
        <v>208</v>
      </c>
      <c r="D790" s="52"/>
      <c r="E790" s="274"/>
      <c r="F790" s="271"/>
    </row>
    <row r="791" spans="1:6" ht="13.8" thickBot="1" x14ac:dyDescent="0.3">
      <c r="A791" s="104">
        <v>3</v>
      </c>
      <c r="B791" s="105"/>
      <c r="C791" s="196" t="s">
        <v>209</v>
      </c>
      <c r="D791" s="105">
        <v>32854</v>
      </c>
      <c r="E791" s="105">
        <v>33668</v>
      </c>
      <c r="F791" s="261">
        <v>30628</v>
      </c>
    </row>
    <row r="792" spans="1:6" ht="13.8" thickBot="1" x14ac:dyDescent="0.3">
      <c r="A792" s="111"/>
      <c r="B792" s="59"/>
      <c r="C792" s="197" t="s">
        <v>88</v>
      </c>
      <c r="D792" s="110">
        <f>SUM(D783+D788+D791)</f>
        <v>50842</v>
      </c>
      <c r="E792" s="110">
        <f>SUM(E783+E788+E791)</f>
        <v>54416</v>
      </c>
      <c r="F792" s="154">
        <f>SUM(F783+F788+F791)</f>
        <v>50598</v>
      </c>
    </row>
    <row r="793" spans="1:6" ht="13.8" x14ac:dyDescent="0.3">
      <c r="A793" s="93"/>
      <c r="B793" s="38"/>
      <c r="C793" s="224" t="s">
        <v>194</v>
      </c>
      <c r="D793" s="38"/>
      <c r="E793" s="115"/>
      <c r="F793" s="262"/>
    </row>
    <row r="794" spans="1:6" ht="13.8" x14ac:dyDescent="0.3">
      <c r="A794" s="112">
        <v>4</v>
      </c>
      <c r="B794" s="113"/>
      <c r="C794" s="240" t="s">
        <v>195</v>
      </c>
      <c r="D794" s="222">
        <f>SUM(D795:D797)</f>
        <v>50379</v>
      </c>
      <c r="E794" s="222">
        <f>SUM(E795:E797)</f>
        <v>53813</v>
      </c>
      <c r="F794" s="219">
        <f>SUM(F795:F797)</f>
        <v>50303</v>
      </c>
    </row>
    <row r="795" spans="1:6" x14ac:dyDescent="0.25">
      <c r="A795" s="107"/>
      <c r="B795" s="107">
        <v>1</v>
      </c>
      <c r="C795" s="194" t="s">
        <v>136</v>
      </c>
      <c r="D795" s="69">
        <v>28898</v>
      </c>
      <c r="E795" s="69">
        <v>29620</v>
      </c>
      <c r="F795" s="184">
        <v>29151</v>
      </c>
    </row>
    <row r="796" spans="1:6" x14ac:dyDescent="0.25">
      <c r="A796" s="93"/>
      <c r="B796" s="38">
        <v>2</v>
      </c>
      <c r="C796" s="85" t="s">
        <v>196</v>
      </c>
      <c r="D796" s="38">
        <v>8702</v>
      </c>
      <c r="E796" s="38">
        <v>8928</v>
      </c>
      <c r="F796" s="183">
        <v>8882</v>
      </c>
    </row>
    <row r="797" spans="1:6" x14ac:dyDescent="0.25">
      <c r="A797" s="94"/>
      <c r="B797" s="69">
        <v>3</v>
      </c>
      <c r="C797" s="194" t="s">
        <v>138</v>
      </c>
      <c r="D797" s="69">
        <v>12779</v>
      </c>
      <c r="E797" s="69">
        <v>15265</v>
      </c>
      <c r="F797" s="184">
        <v>12270</v>
      </c>
    </row>
    <row r="798" spans="1:6" ht="13.8" x14ac:dyDescent="0.3">
      <c r="A798" s="112">
        <v>5</v>
      </c>
      <c r="B798" s="113"/>
      <c r="C798" s="240" t="s">
        <v>197</v>
      </c>
      <c r="D798" s="222">
        <f>SUM(D799:D801)</f>
        <v>0</v>
      </c>
      <c r="E798" s="222">
        <f>SUM(E799:E801)</f>
        <v>0</v>
      </c>
      <c r="F798" s="219">
        <f>SUM(F799:F801)</f>
        <v>0</v>
      </c>
    </row>
    <row r="799" spans="1:6" x14ac:dyDescent="0.25">
      <c r="A799" s="69"/>
      <c r="B799" s="69">
        <v>1</v>
      </c>
      <c r="C799" s="194" t="s">
        <v>210</v>
      </c>
      <c r="D799" s="69"/>
      <c r="E799" s="69"/>
      <c r="F799" s="184"/>
    </row>
    <row r="800" spans="1:6" x14ac:dyDescent="0.25">
      <c r="A800" s="38"/>
      <c r="B800" s="38">
        <v>2</v>
      </c>
      <c r="C800" s="85" t="s">
        <v>211</v>
      </c>
      <c r="D800" s="38"/>
      <c r="E800" s="223"/>
      <c r="F800" s="201"/>
    </row>
    <row r="801" spans="1:6" ht="13.8" x14ac:dyDescent="0.3">
      <c r="A801" s="69"/>
      <c r="B801" s="69">
        <v>3</v>
      </c>
      <c r="C801" s="194" t="s">
        <v>200</v>
      </c>
      <c r="D801" s="223"/>
      <c r="E801" s="164"/>
      <c r="F801" s="202"/>
    </row>
    <row r="802" spans="1:6" ht="13.8" x14ac:dyDescent="0.3">
      <c r="A802" s="107">
        <v>6</v>
      </c>
      <c r="B802" s="107"/>
      <c r="C802" s="198" t="s">
        <v>201</v>
      </c>
      <c r="D802" s="164">
        <f>SUM(D803:D805)</f>
        <v>463</v>
      </c>
      <c r="E802" s="164">
        <f>SUM(E803:E805)</f>
        <v>603</v>
      </c>
      <c r="F802" s="202">
        <f>SUM(F803:F805)</f>
        <v>295</v>
      </c>
    </row>
    <row r="803" spans="1:6" x14ac:dyDescent="0.25">
      <c r="A803" s="69"/>
      <c r="B803" s="69">
        <v>1</v>
      </c>
      <c r="C803" s="194" t="s">
        <v>176</v>
      </c>
      <c r="D803" s="69">
        <v>213</v>
      </c>
      <c r="E803" s="69">
        <v>308</v>
      </c>
      <c r="F803" s="184"/>
    </row>
    <row r="804" spans="1:6" x14ac:dyDescent="0.25">
      <c r="A804" s="69"/>
      <c r="B804" s="69">
        <v>2</v>
      </c>
      <c r="C804" s="194" t="s">
        <v>181</v>
      </c>
      <c r="D804" s="69">
        <v>250</v>
      </c>
      <c r="E804" s="69">
        <v>295</v>
      </c>
      <c r="F804" s="184">
        <v>295</v>
      </c>
    </row>
    <row r="805" spans="1:6" ht="13.8" thickBot="1" x14ac:dyDescent="0.3">
      <c r="A805" s="52"/>
      <c r="B805" s="52">
        <v>3</v>
      </c>
      <c r="C805" s="195" t="s">
        <v>203</v>
      </c>
      <c r="D805" s="52"/>
      <c r="E805" s="275"/>
      <c r="F805" s="272"/>
    </row>
    <row r="806" spans="1:6" ht="13.8" thickBot="1" x14ac:dyDescent="0.3">
      <c r="A806" s="111"/>
      <c r="B806" s="59"/>
      <c r="C806" s="197" t="s">
        <v>206</v>
      </c>
      <c r="D806" s="110">
        <f>SUM(D794+D798+D802)</f>
        <v>50842</v>
      </c>
      <c r="E806" s="110">
        <f>SUM(E794+E798+E802)</f>
        <v>54416</v>
      </c>
      <c r="F806" s="154">
        <f>SUM(F794+F798+F802)</f>
        <v>50598</v>
      </c>
    </row>
    <row r="807" spans="1:6" ht="13.8" thickBot="1" x14ac:dyDescent="0.3">
      <c r="A807" s="74" t="s">
        <v>212</v>
      </c>
      <c r="B807" s="110"/>
      <c r="C807" s="197"/>
      <c r="D807" s="105">
        <v>18.5</v>
      </c>
      <c r="E807" s="281">
        <v>19.5</v>
      </c>
      <c r="F807" s="280">
        <v>19.5</v>
      </c>
    </row>
    <row r="808" spans="1:6" x14ac:dyDescent="0.25">
      <c r="E808" s="36"/>
      <c r="F808" s="146"/>
    </row>
    <row r="809" spans="1:6" x14ac:dyDescent="0.25">
      <c r="F809" s="146"/>
    </row>
    <row r="810" spans="1:6" x14ac:dyDescent="0.25">
      <c r="F810" s="146"/>
    </row>
    <row r="811" spans="1:6" x14ac:dyDescent="0.25">
      <c r="F811" s="146"/>
    </row>
    <row r="812" spans="1:6" x14ac:dyDescent="0.25">
      <c r="F812" s="146"/>
    </row>
    <row r="813" spans="1:6" x14ac:dyDescent="0.25">
      <c r="F813" s="146"/>
    </row>
    <row r="814" spans="1:6" x14ac:dyDescent="0.25">
      <c r="F814" s="146"/>
    </row>
    <row r="815" spans="1:6" x14ac:dyDescent="0.25">
      <c r="F815" s="146"/>
    </row>
    <row r="816" spans="1:6" x14ac:dyDescent="0.25">
      <c r="F816" s="146"/>
    </row>
    <row r="817" spans="1:6" x14ac:dyDescent="0.25">
      <c r="F817" s="146"/>
    </row>
    <row r="818" spans="1:6" x14ac:dyDescent="0.25">
      <c r="F818" s="146"/>
    </row>
    <row r="819" spans="1:6" x14ac:dyDescent="0.25">
      <c r="F819" s="146"/>
    </row>
    <row r="820" spans="1:6" x14ac:dyDescent="0.25">
      <c r="F820" s="146"/>
    </row>
    <row r="821" spans="1:6" x14ac:dyDescent="0.25">
      <c r="F821" s="146"/>
    </row>
    <row r="822" spans="1:6" x14ac:dyDescent="0.25">
      <c r="F822" s="146"/>
    </row>
    <row r="823" spans="1:6" x14ac:dyDescent="0.25">
      <c r="F823" s="146"/>
    </row>
    <row r="824" spans="1:6" x14ac:dyDescent="0.25">
      <c r="F824" s="146"/>
    </row>
    <row r="825" spans="1:6" x14ac:dyDescent="0.25">
      <c r="F825" s="146"/>
    </row>
    <row r="826" spans="1:6" x14ac:dyDescent="0.25">
      <c r="F826" s="146"/>
    </row>
    <row r="827" spans="1:6" x14ac:dyDescent="0.25">
      <c r="C827" s="36"/>
      <c r="F827" s="146"/>
    </row>
    <row r="828" spans="1:6" x14ac:dyDescent="0.25">
      <c r="F828" s="84"/>
    </row>
    <row r="829" spans="1:6" ht="13.8" thickBot="1" x14ac:dyDescent="0.3">
      <c r="E829" s="36" t="s">
        <v>269</v>
      </c>
      <c r="F829" s="79"/>
    </row>
    <row r="830" spans="1:6" x14ac:dyDescent="0.25">
      <c r="A830" s="98" t="s">
        <v>185</v>
      </c>
      <c r="B830" s="99"/>
      <c r="C830" s="45" t="s">
        <v>213</v>
      </c>
      <c r="D830" s="44"/>
      <c r="E830" s="220">
        <v>1</v>
      </c>
      <c r="F830" s="99"/>
    </row>
    <row r="831" spans="1:6" ht="13.8" thickBot="1" x14ac:dyDescent="0.3">
      <c r="A831" s="100" t="s">
        <v>184</v>
      </c>
      <c r="B831" s="90"/>
      <c r="C831" s="101"/>
      <c r="D831" s="193"/>
      <c r="E831" s="241"/>
      <c r="F831" s="156"/>
    </row>
    <row r="832" spans="1:6" ht="13.8" thickBot="1" x14ac:dyDescent="0.3">
      <c r="A832" s="36"/>
      <c r="B832" s="36"/>
      <c r="C832" s="36"/>
      <c r="D832" s="36"/>
      <c r="E832" s="36"/>
      <c r="F832" s="244"/>
    </row>
    <row r="833" spans="1:6" x14ac:dyDescent="0.25">
      <c r="A833" s="86" t="s">
        <v>186</v>
      </c>
      <c r="B833" s="41" t="s">
        <v>188</v>
      </c>
      <c r="C833" s="60"/>
      <c r="D833" s="61" t="s">
        <v>263</v>
      </c>
      <c r="E833" s="220" t="s">
        <v>263</v>
      </c>
      <c r="F833" s="99" t="s">
        <v>263</v>
      </c>
    </row>
    <row r="834" spans="1:6" x14ac:dyDescent="0.25">
      <c r="A834" s="87" t="s">
        <v>187</v>
      </c>
      <c r="B834" s="47" t="s">
        <v>7</v>
      </c>
      <c r="C834" s="79" t="s">
        <v>189</v>
      </c>
      <c r="D834" s="47" t="s">
        <v>186</v>
      </c>
      <c r="E834" s="152" t="s">
        <v>300</v>
      </c>
      <c r="F834" s="263" t="s">
        <v>345</v>
      </c>
    </row>
    <row r="835" spans="1:6" ht="13.8" thickBot="1" x14ac:dyDescent="0.3">
      <c r="A835" s="88"/>
      <c r="B835" s="89"/>
      <c r="C835" s="79" t="s">
        <v>190</v>
      </c>
      <c r="D835" s="47"/>
      <c r="E835" s="152" t="s">
        <v>340</v>
      </c>
      <c r="F835" s="263"/>
    </row>
    <row r="836" spans="1:6" ht="13.8" thickBot="1" x14ac:dyDescent="0.3">
      <c r="A836" s="81">
        <v>1</v>
      </c>
      <c r="B836" s="82">
        <v>2</v>
      </c>
      <c r="C836" s="199">
        <v>3</v>
      </c>
      <c r="D836" s="50">
        <v>4</v>
      </c>
      <c r="E836" s="96">
        <v>5</v>
      </c>
      <c r="F836" s="264">
        <v>6</v>
      </c>
    </row>
    <row r="837" spans="1:6" ht="14.4" thickBot="1" x14ac:dyDescent="0.35">
      <c r="A837" s="92"/>
      <c r="B837" s="74"/>
      <c r="C837" s="197" t="s">
        <v>122</v>
      </c>
      <c r="D837" s="132"/>
      <c r="E837" s="278"/>
      <c r="F837" s="277"/>
    </row>
    <row r="838" spans="1:6" ht="13.8" thickBot="1" x14ac:dyDescent="0.3">
      <c r="A838" s="104">
        <v>1</v>
      </c>
      <c r="B838" s="105"/>
      <c r="C838" s="196" t="s">
        <v>126</v>
      </c>
      <c r="D838" s="105">
        <f>SUM(D839:D842)</f>
        <v>0</v>
      </c>
      <c r="E838" s="105">
        <f>SUM(E839:E842)</f>
        <v>0</v>
      </c>
      <c r="F838" s="261">
        <f>SUM(F839:F842)</f>
        <v>0</v>
      </c>
    </row>
    <row r="839" spans="1:6" x14ac:dyDescent="0.25">
      <c r="A839" s="93"/>
      <c r="B839" s="38">
        <v>1</v>
      </c>
      <c r="C839" s="85" t="s">
        <v>191</v>
      </c>
      <c r="D839" s="38"/>
      <c r="E839" s="38"/>
      <c r="F839" s="183"/>
    </row>
    <row r="840" spans="1:6" x14ac:dyDescent="0.25">
      <c r="A840" s="94"/>
      <c r="B840" s="69">
        <v>2</v>
      </c>
      <c r="C840" s="194" t="s">
        <v>298</v>
      </c>
      <c r="D840" s="69"/>
      <c r="E840" s="69"/>
      <c r="F840" s="184"/>
    </row>
    <row r="841" spans="1:6" x14ac:dyDescent="0.25">
      <c r="A841" s="94"/>
      <c r="B841" s="69">
        <v>3</v>
      </c>
      <c r="C841" s="194" t="s">
        <v>192</v>
      </c>
      <c r="D841" s="69"/>
      <c r="E841" s="69"/>
      <c r="F841" s="184"/>
    </row>
    <row r="842" spans="1:6" ht="13.8" x14ac:dyDescent="0.3">
      <c r="A842" s="94"/>
      <c r="B842" s="69">
        <v>4</v>
      </c>
      <c r="C842" s="194" t="s">
        <v>193</v>
      </c>
      <c r="D842" s="69"/>
      <c r="E842" s="164"/>
      <c r="F842" s="202"/>
    </row>
    <row r="843" spans="1:6" x14ac:dyDescent="0.25">
      <c r="A843" s="106">
        <v>2</v>
      </c>
      <c r="B843" s="107"/>
      <c r="C843" s="198" t="s">
        <v>128</v>
      </c>
      <c r="D843" s="69">
        <f>SUM(D844:D845)</f>
        <v>733</v>
      </c>
      <c r="E843" s="69">
        <f>SUM(E844:E845)</f>
        <v>733</v>
      </c>
      <c r="F843" s="184">
        <f>SUM(F844:F845)</f>
        <v>733</v>
      </c>
    </row>
    <row r="844" spans="1:6" x14ac:dyDescent="0.25">
      <c r="A844" s="94"/>
      <c r="B844" s="69">
        <v>1</v>
      </c>
      <c r="C844" s="194" t="s">
        <v>207</v>
      </c>
      <c r="D844" s="69">
        <v>714</v>
      </c>
      <c r="E844" s="69">
        <v>714</v>
      </c>
      <c r="F844" s="184">
        <v>714</v>
      </c>
    </row>
    <row r="845" spans="1:6" x14ac:dyDescent="0.25">
      <c r="A845" s="69"/>
      <c r="B845" s="69">
        <v>2</v>
      </c>
      <c r="C845" s="194" t="s">
        <v>351</v>
      </c>
      <c r="D845" s="52">
        <v>19</v>
      </c>
      <c r="E845" s="107">
        <v>19</v>
      </c>
      <c r="F845" s="282">
        <v>19</v>
      </c>
    </row>
    <row r="846" spans="1:6" x14ac:dyDescent="0.25">
      <c r="A846" s="107">
        <v>3</v>
      </c>
      <c r="B846" s="107"/>
      <c r="C846" s="198" t="s">
        <v>214</v>
      </c>
      <c r="D846" s="107">
        <f>SUM(D847:D848)</f>
        <v>0</v>
      </c>
      <c r="E846" s="107">
        <f>SUM(E847:E848)</f>
        <v>0</v>
      </c>
      <c r="F846" s="282">
        <f>SUM(F847:F848)</f>
        <v>0</v>
      </c>
    </row>
    <row r="847" spans="1:6" x14ac:dyDescent="0.25">
      <c r="A847" s="97"/>
      <c r="B847" s="97">
        <v>1</v>
      </c>
      <c r="C847" s="194" t="s">
        <v>209</v>
      </c>
      <c r="D847" s="69"/>
      <c r="E847" s="69"/>
      <c r="F847" s="184"/>
    </row>
    <row r="848" spans="1:6" ht="14.4" thickBot="1" x14ac:dyDescent="0.35">
      <c r="A848" s="97"/>
      <c r="B848" s="97">
        <v>2</v>
      </c>
      <c r="C848" s="195" t="s">
        <v>215</v>
      </c>
      <c r="D848" s="37"/>
      <c r="E848" s="284"/>
      <c r="F848" s="283"/>
    </row>
    <row r="849" spans="1:6" ht="13.8" thickBot="1" x14ac:dyDescent="0.3">
      <c r="A849" s="109"/>
      <c r="B849" s="114"/>
      <c r="C849" s="170" t="s">
        <v>88</v>
      </c>
      <c r="D849" s="110">
        <f>SUM(D838+D843+D846)</f>
        <v>733</v>
      </c>
      <c r="E849" s="110">
        <f>SUM(E838+E843+E846)</f>
        <v>733</v>
      </c>
      <c r="F849" s="154">
        <f>SUM(F838+F843+F846)</f>
        <v>733</v>
      </c>
    </row>
    <row r="850" spans="1:6" ht="13.8" x14ac:dyDescent="0.3">
      <c r="A850" s="94"/>
      <c r="B850" s="69"/>
      <c r="C850" s="224" t="s">
        <v>194</v>
      </c>
      <c r="D850" s="225"/>
      <c r="E850" s="69"/>
      <c r="F850" s="184"/>
    </row>
    <row r="851" spans="1:6" ht="13.8" x14ac:dyDescent="0.3">
      <c r="A851" s="112">
        <v>4</v>
      </c>
      <c r="B851" s="113"/>
      <c r="C851" s="240" t="s">
        <v>195</v>
      </c>
      <c r="D851" s="115">
        <f>SUM(D852:D854)</f>
        <v>714</v>
      </c>
      <c r="E851" s="115">
        <f>SUM(E852:E854)</f>
        <v>714</v>
      </c>
      <c r="F851" s="262">
        <f>SUM(F852:F854)</f>
        <v>712</v>
      </c>
    </row>
    <row r="852" spans="1:6" x14ac:dyDescent="0.25">
      <c r="A852" s="107"/>
      <c r="B852" s="107">
        <v>1</v>
      </c>
      <c r="C852" s="194" t="s">
        <v>136</v>
      </c>
      <c r="D852" s="69">
        <v>438</v>
      </c>
      <c r="E852" s="69">
        <v>438</v>
      </c>
      <c r="F852" s="184">
        <v>438</v>
      </c>
    </row>
    <row r="853" spans="1:6" x14ac:dyDescent="0.25">
      <c r="A853" s="93"/>
      <c r="B853" s="38">
        <v>2</v>
      </c>
      <c r="C853" s="85" t="s">
        <v>196</v>
      </c>
      <c r="D853" s="52">
        <v>48</v>
      </c>
      <c r="E853" s="69">
        <v>48</v>
      </c>
      <c r="F853" s="184">
        <v>52</v>
      </c>
    </row>
    <row r="854" spans="1:6" x14ac:dyDescent="0.25">
      <c r="A854" s="94"/>
      <c r="B854" s="69">
        <v>3</v>
      </c>
      <c r="C854" s="194" t="s">
        <v>138</v>
      </c>
      <c r="D854" s="69">
        <v>228</v>
      </c>
      <c r="E854" s="69">
        <v>228</v>
      </c>
      <c r="F854" s="184">
        <v>222</v>
      </c>
    </row>
    <row r="855" spans="1:6" ht="13.8" x14ac:dyDescent="0.3">
      <c r="A855" s="112">
        <v>5</v>
      </c>
      <c r="B855" s="113"/>
      <c r="C855" s="240" t="s">
        <v>197</v>
      </c>
      <c r="D855" s="115">
        <f>SUM(D856:D857)</f>
        <v>0</v>
      </c>
      <c r="E855" s="115">
        <f>SUM(E856:E857)</f>
        <v>0</v>
      </c>
      <c r="F855" s="262">
        <f>SUM(F856:F857)</f>
        <v>0</v>
      </c>
    </row>
    <row r="856" spans="1:6" ht="13.8" x14ac:dyDescent="0.3">
      <c r="A856" s="38"/>
      <c r="B856" s="38">
        <v>1</v>
      </c>
      <c r="C856" s="85" t="s">
        <v>211</v>
      </c>
      <c r="D856" s="223"/>
      <c r="E856" s="164"/>
      <c r="F856" s="202"/>
    </row>
    <row r="857" spans="1:6" x14ac:dyDescent="0.25">
      <c r="A857" s="69"/>
      <c r="B857" s="69">
        <v>2</v>
      </c>
      <c r="C857" s="194" t="s">
        <v>200</v>
      </c>
      <c r="D857" s="107"/>
      <c r="E857" s="69"/>
      <c r="F857" s="184"/>
    </row>
    <row r="858" spans="1:6" ht="13.8" x14ac:dyDescent="0.3">
      <c r="A858" s="107">
        <v>6</v>
      </c>
      <c r="B858" s="107"/>
      <c r="C858" s="198" t="s">
        <v>201</v>
      </c>
      <c r="D858" s="164">
        <f>SUM(D859:D861)</f>
        <v>0</v>
      </c>
      <c r="E858" s="164">
        <f>SUM(E859:E861)</f>
        <v>0</v>
      </c>
      <c r="F858" s="202">
        <f>SUM(F859:F861)</f>
        <v>0</v>
      </c>
    </row>
    <row r="859" spans="1:6" x14ac:dyDescent="0.25">
      <c r="A859" s="69"/>
      <c r="B859" s="69">
        <v>1</v>
      </c>
      <c r="C859" s="194" t="s">
        <v>176</v>
      </c>
      <c r="D859" s="69"/>
      <c r="E859" s="69"/>
      <c r="F859" s="184"/>
    </row>
    <row r="860" spans="1:6" ht="13.8" thickBot="1" x14ac:dyDescent="0.3">
      <c r="A860" s="69"/>
      <c r="B860" s="69">
        <v>2</v>
      </c>
      <c r="C860" s="194" t="s">
        <v>181</v>
      </c>
      <c r="D860" s="52"/>
      <c r="E860" s="275"/>
      <c r="F860" s="272"/>
    </row>
    <row r="861" spans="1:6" ht="13.8" thickBot="1" x14ac:dyDescent="0.3">
      <c r="A861" s="52"/>
      <c r="B861" s="52">
        <v>3</v>
      </c>
      <c r="C861" s="195" t="s">
        <v>203</v>
      </c>
      <c r="D861" s="51"/>
      <c r="E861" s="281"/>
      <c r="F861" s="280"/>
    </row>
    <row r="862" spans="1:6" ht="13.8" thickBot="1" x14ac:dyDescent="0.3">
      <c r="A862" s="111"/>
      <c r="B862" s="59"/>
      <c r="C862" s="197" t="s">
        <v>206</v>
      </c>
      <c r="D862" s="110">
        <f>SUM(D851+D855+D858)</f>
        <v>714</v>
      </c>
      <c r="E862" s="110">
        <f>SUM(E851+E855+E858)</f>
        <v>714</v>
      </c>
      <c r="F862" s="154">
        <f>SUM(F851+F855+F858)</f>
        <v>712</v>
      </c>
    </row>
    <row r="863" spans="1:6" ht="13.8" thickBot="1" x14ac:dyDescent="0.3">
      <c r="A863" s="74" t="s">
        <v>212</v>
      </c>
      <c r="B863" s="110"/>
      <c r="C863" s="197"/>
      <c r="D863" s="105"/>
      <c r="E863" s="281"/>
      <c r="F863" s="280"/>
    </row>
    <row r="864" spans="1:6" x14ac:dyDescent="0.25">
      <c r="F864" s="146"/>
    </row>
    <row r="865" spans="6:6" x14ac:dyDescent="0.25">
      <c r="F865" s="146"/>
    </row>
    <row r="866" spans="6:6" x14ac:dyDescent="0.25">
      <c r="F866" s="146"/>
    </row>
    <row r="867" spans="6:6" x14ac:dyDescent="0.25">
      <c r="F867" s="146"/>
    </row>
    <row r="868" spans="6:6" x14ac:dyDescent="0.25">
      <c r="F868" s="146"/>
    </row>
    <row r="869" spans="6:6" x14ac:dyDescent="0.25">
      <c r="F869" s="146"/>
    </row>
    <row r="870" spans="6:6" x14ac:dyDescent="0.25">
      <c r="F870" s="146"/>
    </row>
    <row r="871" spans="6:6" x14ac:dyDescent="0.25">
      <c r="F871" s="146"/>
    </row>
    <row r="872" spans="6:6" x14ac:dyDescent="0.25">
      <c r="F872" s="146"/>
    </row>
    <row r="873" spans="6:6" x14ac:dyDescent="0.25">
      <c r="F873" s="146"/>
    </row>
    <row r="874" spans="6:6" x14ac:dyDescent="0.25">
      <c r="F874" s="146"/>
    </row>
    <row r="875" spans="6:6" x14ac:dyDescent="0.25">
      <c r="F875" s="146"/>
    </row>
    <row r="876" spans="6:6" x14ac:dyDescent="0.25">
      <c r="F876" s="146"/>
    </row>
    <row r="877" spans="6:6" x14ac:dyDescent="0.25">
      <c r="F877" s="146"/>
    </row>
    <row r="878" spans="6:6" x14ac:dyDescent="0.25">
      <c r="F878" s="146"/>
    </row>
    <row r="879" spans="6:6" x14ac:dyDescent="0.25">
      <c r="F879" s="146"/>
    </row>
    <row r="880" spans="6:6" x14ac:dyDescent="0.25">
      <c r="F880" s="146"/>
    </row>
    <row r="881" spans="1:6" x14ac:dyDescent="0.25">
      <c r="F881" s="146"/>
    </row>
    <row r="882" spans="1:6" x14ac:dyDescent="0.25">
      <c r="C882" s="36"/>
      <c r="F882" s="146"/>
    </row>
    <row r="883" spans="1:6" x14ac:dyDescent="0.25">
      <c r="F883" s="84"/>
    </row>
    <row r="884" spans="1:6" ht="13.8" thickBot="1" x14ac:dyDescent="0.3">
      <c r="E884" s="36" t="s">
        <v>277</v>
      </c>
      <c r="F884" s="79"/>
    </row>
    <row r="885" spans="1:6" x14ac:dyDescent="0.25">
      <c r="A885" s="98" t="s">
        <v>185</v>
      </c>
      <c r="B885" s="99"/>
      <c r="C885" s="45" t="s">
        <v>183</v>
      </c>
      <c r="D885" s="44"/>
      <c r="E885" s="220">
        <v>1</v>
      </c>
      <c r="F885" s="99"/>
    </row>
    <row r="886" spans="1:6" ht="13.8" thickBot="1" x14ac:dyDescent="0.3">
      <c r="A886" s="100" t="s">
        <v>184</v>
      </c>
      <c r="B886" s="90"/>
      <c r="C886" s="101" t="s">
        <v>249</v>
      </c>
      <c r="D886" s="193"/>
      <c r="E886" s="241"/>
      <c r="F886" s="156"/>
    </row>
    <row r="887" spans="1:6" ht="13.8" thickBot="1" x14ac:dyDescent="0.3">
      <c r="A887" s="36"/>
      <c r="B887" s="36"/>
      <c r="C887" s="36"/>
      <c r="D887" s="36"/>
      <c r="E887" s="36"/>
      <c r="F887" s="244"/>
    </row>
    <row r="888" spans="1:6" x14ac:dyDescent="0.25">
      <c r="A888" s="86" t="s">
        <v>186</v>
      </c>
      <c r="B888" s="41" t="s">
        <v>188</v>
      </c>
      <c r="C888" s="60"/>
      <c r="D888" s="61" t="s">
        <v>263</v>
      </c>
      <c r="E888" s="220" t="s">
        <v>263</v>
      </c>
      <c r="F888" s="99" t="s">
        <v>263</v>
      </c>
    </row>
    <row r="889" spans="1:6" x14ac:dyDescent="0.25">
      <c r="A889" s="87" t="s">
        <v>187</v>
      </c>
      <c r="B889" s="47" t="s">
        <v>7</v>
      </c>
      <c r="C889" s="79" t="s">
        <v>189</v>
      </c>
      <c r="D889" s="47" t="s">
        <v>186</v>
      </c>
      <c r="E889" s="152" t="s">
        <v>300</v>
      </c>
      <c r="F889" s="263" t="s">
        <v>345</v>
      </c>
    </row>
    <row r="890" spans="1:6" ht="13.8" thickBot="1" x14ac:dyDescent="0.3">
      <c r="A890" s="88"/>
      <c r="B890" s="89"/>
      <c r="C890" s="79" t="s">
        <v>190</v>
      </c>
      <c r="D890" s="47"/>
      <c r="E890" s="152" t="s">
        <v>340</v>
      </c>
      <c r="F890" s="263" t="s">
        <v>124</v>
      </c>
    </row>
    <row r="891" spans="1:6" ht="13.8" thickBot="1" x14ac:dyDescent="0.3">
      <c r="A891" s="81">
        <v>1</v>
      </c>
      <c r="B891" s="82">
        <v>2</v>
      </c>
      <c r="C891" s="199">
        <v>3</v>
      </c>
      <c r="D891" s="50">
        <v>4</v>
      </c>
      <c r="E891" s="96">
        <v>5</v>
      </c>
      <c r="F891" s="264">
        <v>6</v>
      </c>
    </row>
    <row r="892" spans="1:6" ht="14.4" thickBot="1" x14ac:dyDescent="0.35">
      <c r="A892" s="92"/>
      <c r="B892" s="74"/>
      <c r="C892" s="197" t="s">
        <v>122</v>
      </c>
      <c r="D892" s="132"/>
      <c r="E892" s="278"/>
      <c r="F892" s="277"/>
    </row>
    <row r="893" spans="1:6" ht="14.4" thickBot="1" x14ac:dyDescent="0.35">
      <c r="A893" s="104">
        <v>1</v>
      </c>
      <c r="B893" s="105"/>
      <c r="C893" s="196" t="s">
        <v>126</v>
      </c>
      <c r="D893" s="163">
        <f>SUM(D894:D897)</f>
        <v>0</v>
      </c>
      <c r="E893" s="163">
        <f>SUM(E894:E897)</f>
        <v>0</v>
      </c>
      <c r="F893" s="200">
        <f>SUM(F894:F897)</f>
        <v>0</v>
      </c>
    </row>
    <row r="894" spans="1:6" x14ac:dyDescent="0.25">
      <c r="A894" s="93"/>
      <c r="B894" s="38">
        <v>1</v>
      </c>
      <c r="C894" s="85" t="s">
        <v>191</v>
      </c>
      <c r="D894" s="38"/>
      <c r="E894" s="38"/>
      <c r="F894" s="183"/>
    </row>
    <row r="895" spans="1:6" x14ac:dyDescent="0.25">
      <c r="A895" s="94"/>
      <c r="B895" s="69">
        <v>2</v>
      </c>
      <c r="C895" s="194" t="s">
        <v>298</v>
      </c>
      <c r="D895" s="69"/>
      <c r="E895" s="69"/>
      <c r="F895" s="184"/>
    </row>
    <row r="896" spans="1:6" x14ac:dyDescent="0.25">
      <c r="A896" s="94"/>
      <c r="B896" s="69">
        <v>3</v>
      </c>
      <c r="C896" s="194" t="s">
        <v>192</v>
      </c>
      <c r="D896" s="69"/>
      <c r="E896" s="69"/>
      <c r="F896" s="184"/>
    </row>
    <row r="897" spans="1:6" ht="13.8" x14ac:dyDescent="0.3">
      <c r="A897" s="94"/>
      <c r="B897" s="69">
        <v>4</v>
      </c>
      <c r="C897" s="194" t="s">
        <v>193</v>
      </c>
      <c r="D897" s="69"/>
      <c r="E897" s="164"/>
      <c r="F897" s="202"/>
    </row>
    <row r="898" spans="1:6" x14ac:dyDescent="0.25">
      <c r="A898" s="106">
        <v>2</v>
      </c>
      <c r="B898" s="107"/>
      <c r="C898" s="198" t="s">
        <v>128</v>
      </c>
      <c r="D898" s="150">
        <f>SUM(D899:D900)</f>
        <v>0</v>
      </c>
      <c r="E898" s="150">
        <f>SUM(E899:E900)</f>
        <v>0</v>
      </c>
      <c r="F898" s="269">
        <f>SUM(F899:F900)</f>
        <v>0</v>
      </c>
    </row>
    <row r="899" spans="1:6" x14ac:dyDescent="0.25">
      <c r="A899" s="94"/>
      <c r="B899" s="69">
        <v>1</v>
      </c>
      <c r="C899" s="194" t="s">
        <v>207</v>
      </c>
      <c r="D899" s="69"/>
      <c r="E899" s="69"/>
      <c r="F899" s="184"/>
    </row>
    <row r="900" spans="1:6" ht="13.8" thickBot="1" x14ac:dyDescent="0.3">
      <c r="A900" s="103"/>
      <c r="B900" s="52">
        <v>2</v>
      </c>
      <c r="C900" s="195" t="s">
        <v>208</v>
      </c>
      <c r="D900" s="52"/>
      <c r="E900" s="274"/>
      <c r="F900" s="271"/>
    </row>
    <row r="901" spans="1:6" ht="13.8" thickBot="1" x14ac:dyDescent="0.3">
      <c r="A901" s="104">
        <v>3</v>
      </c>
      <c r="B901" s="105"/>
      <c r="C901" s="196" t="s">
        <v>209</v>
      </c>
      <c r="D901" s="105">
        <v>18818</v>
      </c>
      <c r="E901" s="105">
        <v>21109</v>
      </c>
      <c r="F901" s="261">
        <v>18645</v>
      </c>
    </row>
    <row r="902" spans="1:6" ht="13.8" thickBot="1" x14ac:dyDescent="0.3">
      <c r="A902" s="111"/>
      <c r="B902" s="59"/>
      <c r="C902" s="197" t="s">
        <v>88</v>
      </c>
      <c r="D902" s="110">
        <f>SUM(D893+D898+D901)</f>
        <v>18818</v>
      </c>
      <c r="E902" s="110">
        <f>SUM(E893+E898+E901)</f>
        <v>21109</v>
      </c>
      <c r="F902" s="154">
        <f>SUM(F893+F898+F901)</f>
        <v>18645</v>
      </c>
    </row>
    <row r="903" spans="1:6" ht="13.8" x14ac:dyDescent="0.3">
      <c r="A903" s="93"/>
      <c r="B903" s="38"/>
      <c r="C903" s="224" t="s">
        <v>194</v>
      </c>
      <c r="D903" s="38"/>
      <c r="E903" s="115"/>
      <c r="F903" s="262"/>
    </row>
    <row r="904" spans="1:6" ht="13.8" x14ac:dyDescent="0.3">
      <c r="A904" s="112">
        <v>4</v>
      </c>
      <c r="B904" s="113"/>
      <c r="C904" s="240" t="s">
        <v>195</v>
      </c>
      <c r="D904" s="222">
        <f>SUM(D905:D907)</f>
        <v>0</v>
      </c>
      <c r="E904" s="222">
        <f>SUM(E905:E907)</f>
        <v>0</v>
      </c>
      <c r="F904" s="219">
        <f>SUM(F905:F907)</f>
        <v>0</v>
      </c>
    </row>
    <row r="905" spans="1:6" x14ac:dyDescent="0.25">
      <c r="A905" s="107"/>
      <c r="B905" s="107">
        <v>1</v>
      </c>
      <c r="C905" s="194" t="s">
        <v>136</v>
      </c>
      <c r="D905" s="107"/>
      <c r="E905" s="69"/>
      <c r="F905" s="184"/>
    </row>
    <row r="906" spans="1:6" x14ac:dyDescent="0.25">
      <c r="A906" s="93"/>
      <c r="B906" s="38">
        <v>2</v>
      </c>
      <c r="C906" s="85" t="s">
        <v>196</v>
      </c>
      <c r="D906" s="38"/>
      <c r="E906" s="69"/>
      <c r="F906" s="184"/>
    </row>
    <row r="907" spans="1:6" ht="13.8" x14ac:dyDescent="0.3">
      <c r="A907" s="94"/>
      <c r="B907" s="69">
        <v>3</v>
      </c>
      <c r="C907" s="194" t="s">
        <v>138</v>
      </c>
      <c r="D907" s="69"/>
      <c r="E907" s="164"/>
      <c r="F907" s="202"/>
    </row>
    <row r="908" spans="1:6" ht="13.8" x14ac:dyDescent="0.3">
      <c r="A908" s="112">
        <v>5</v>
      </c>
      <c r="B908" s="113"/>
      <c r="C908" s="240" t="s">
        <v>197</v>
      </c>
      <c r="D908" s="222">
        <f>SUM(D909:D911)</f>
        <v>18818</v>
      </c>
      <c r="E908" s="222">
        <f>SUM(E909:E911)</f>
        <v>21109</v>
      </c>
      <c r="F908" s="219">
        <f>SUM(F909:F911)</f>
        <v>18645</v>
      </c>
    </row>
    <row r="909" spans="1:6" x14ac:dyDescent="0.25">
      <c r="A909" s="69"/>
      <c r="B909" s="69">
        <v>1</v>
      </c>
      <c r="C909" s="194" t="s">
        <v>210</v>
      </c>
      <c r="D909" s="69"/>
      <c r="E909" s="69"/>
      <c r="F909" s="184"/>
    </row>
    <row r="910" spans="1:6" x14ac:dyDescent="0.25">
      <c r="A910" s="38"/>
      <c r="B910" s="38">
        <v>2</v>
      </c>
      <c r="C910" s="85" t="s">
        <v>211</v>
      </c>
      <c r="D910" s="38">
        <v>18818</v>
      </c>
      <c r="E910" s="223">
        <v>21109</v>
      </c>
      <c r="F910" s="201">
        <v>14545</v>
      </c>
    </row>
    <row r="911" spans="1:6" ht="13.8" x14ac:dyDescent="0.3">
      <c r="A911" s="69"/>
      <c r="B911" s="69">
        <v>3</v>
      </c>
      <c r="C911" s="194" t="s">
        <v>278</v>
      </c>
      <c r="D911" s="223"/>
      <c r="E911" s="164"/>
      <c r="F911" s="184">
        <v>4100</v>
      </c>
    </row>
    <row r="912" spans="1:6" ht="13.8" x14ac:dyDescent="0.3">
      <c r="A912" s="107">
        <v>6</v>
      </c>
      <c r="B912" s="107"/>
      <c r="C912" s="198" t="s">
        <v>201</v>
      </c>
      <c r="D912" s="164">
        <f>SUM(D913:D915)</f>
        <v>0</v>
      </c>
      <c r="E912" s="164">
        <f>SUM(E913:E915)</f>
        <v>0</v>
      </c>
      <c r="F912" s="202">
        <f>SUM(F913:F915)</f>
        <v>0</v>
      </c>
    </row>
    <row r="913" spans="1:6" x14ac:dyDescent="0.25">
      <c r="A913" s="69"/>
      <c r="B913" s="69">
        <v>1</v>
      </c>
      <c r="C913" s="194" t="s">
        <v>176</v>
      </c>
      <c r="D913" s="69"/>
      <c r="E913" s="69"/>
      <c r="F913" s="184"/>
    </row>
    <row r="914" spans="1:6" x14ac:dyDescent="0.25">
      <c r="A914" s="69"/>
      <c r="B914" s="69">
        <v>2</v>
      </c>
      <c r="C914" s="194" t="s">
        <v>181</v>
      </c>
      <c r="D914" s="69"/>
      <c r="E914" s="69"/>
      <c r="F914" s="184"/>
    </row>
    <row r="915" spans="1:6" ht="13.8" thickBot="1" x14ac:dyDescent="0.3">
      <c r="A915" s="52"/>
      <c r="B915" s="52">
        <v>3</v>
      </c>
      <c r="C915" s="195" t="s">
        <v>203</v>
      </c>
      <c r="D915" s="52"/>
      <c r="E915" s="275"/>
      <c r="F915" s="272"/>
    </row>
    <row r="916" spans="1:6" ht="13.8" thickBot="1" x14ac:dyDescent="0.3">
      <c r="A916" s="111"/>
      <c r="B916" s="59"/>
      <c r="C916" s="197" t="s">
        <v>206</v>
      </c>
      <c r="D916" s="110">
        <f>SUM(D904+D908+D912)</f>
        <v>18818</v>
      </c>
      <c r="E916" s="110">
        <f>SUM(E904+E908+E912)</f>
        <v>21109</v>
      </c>
      <c r="F916" s="154">
        <f>SUM(F904+F908+F912)</f>
        <v>18645</v>
      </c>
    </row>
    <row r="917" spans="1:6" ht="13.8" thickBot="1" x14ac:dyDescent="0.3">
      <c r="A917" s="74" t="s">
        <v>212</v>
      </c>
      <c r="B917" s="110"/>
      <c r="C917" s="197"/>
      <c r="D917" s="105"/>
      <c r="E917" s="276"/>
      <c r="F917" s="273"/>
    </row>
    <row r="918" spans="1:6" x14ac:dyDescent="0.25">
      <c r="E918" s="36"/>
      <c r="F918" s="146"/>
    </row>
    <row r="919" spans="1:6" x14ac:dyDescent="0.25">
      <c r="E919" s="36"/>
      <c r="F919" s="146"/>
    </row>
    <row r="920" spans="1:6" x14ac:dyDescent="0.25">
      <c r="E920" s="36"/>
      <c r="F920" s="146"/>
    </row>
    <row r="921" spans="1:6" x14ac:dyDescent="0.25">
      <c r="E921" s="36"/>
      <c r="F921" s="146"/>
    </row>
    <row r="922" spans="1:6" x14ac:dyDescent="0.25">
      <c r="E922" s="36"/>
      <c r="F922" s="146"/>
    </row>
    <row r="923" spans="1:6" x14ac:dyDescent="0.25">
      <c r="F923" s="146"/>
    </row>
    <row r="924" spans="1:6" x14ac:dyDescent="0.25">
      <c r="F924" s="146"/>
    </row>
    <row r="925" spans="1:6" x14ac:dyDescent="0.25">
      <c r="F925" s="146"/>
    </row>
    <row r="926" spans="1:6" x14ac:dyDescent="0.25">
      <c r="F926" s="146"/>
    </row>
    <row r="927" spans="1:6" x14ac:dyDescent="0.25">
      <c r="F927" s="146"/>
    </row>
    <row r="928" spans="1:6" x14ac:dyDescent="0.25">
      <c r="F928" s="146"/>
    </row>
    <row r="929" spans="1:6" x14ac:dyDescent="0.25">
      <c r="F929" s="146"/>
    </row>
    <row r="930" spans="1:6" x14ac:dyDescent="0.25">
      <c r="F930" s="146"/>
    </row>
    <row r="931" spans="1:6" x14ac:dyDescent="0.25">
      <c r="F931" s="146"/>
    </row>
    <row r="932" spans="1:6" x14ac:dyDescent="0.25">
      <c r="F932" s="146"/>
    </row>
    <row r="933" spans="1:6" x14ac:dyDescent="0.25">
      <c r="F933" s="146"/>
    </row>
    <row r="934" spans="1:6" x14ac:dyDescent="0.25">
      <c r="F934" s="146"/>
    </row>
    <row r="935" spans="1:6" x14ac:dyDescent="0.25">
      <c r="F935" s="146"/>
    </row>
    <row r="936" spans="1:6" x14ac:dyDescent="0.25">
      <c r="F936" s="146"/>
    </row>
    <row r="937" spans="1:6" x14ac:dyDescent="0.25">
      <c r="C937" s="36"/>
      <c r="F937" s="146"/>
    </row>
    <row r="938" spans="1:6" x14ac:dyDescent="0.25">
      <c r="F938" s="84"/>
    </row>
    <row r="939" spans="1:6" ht="13.8" thickBot="1" x14ac:dyDescent="0.3">
      <c r="E939" s="36" t="s">
        <v>279</v>
      </c>
      <c r="F939" s="79"/>
    </row>
    <row r="940" spans="1:6" x14ac:dyDescent="0.25">
      <c r="A940" s="98" t="s">
        <v>185</v>
      </c>
      <c r="B940" s="99"/>
      <c r="C940" s="45" t="s">
        <v>183</v>
      </c>
      <c r="D940" s="44"/>
      <c r="E940" s="220">
        <v>1</v>
      </c>
      <c r="F940" s="99"/>
    </row>
    <row r="941" spans="1:6" ht="13.8" thickBot="1" x14ac:dyDescent="0.3">
      <c r="A941" s="100" t="s">
        <v>184</v>
      </c>
      <c r="B941" s="90"/>
      <c r="C941" s="101" t="s">
        <v>255</v>
      </c>
      <c r="D941" s="193"/>
      <c r="E941" s="241"/>
      <c r="F941" s="156"/>
    </row>
    <row r="942" spans="1:6" ht="13.8" thickBot="1" x14ac:dyDescent="0.3">
      <c r="A942" s="36"/>
      <c r="B942" s="36"/>
      <c r="C942" s="36"/>
      <c r="D942" s="36"/>
      <c r="E942" s="36"/>
      <c r="F942" s="244"/>
    </row>
    <row r="943" spans="1:6" x14ac:dyDescent="0.25">
      <c r="A943" s="86" t="s">
        <v>186</v>
      </c>
      <c r="B943" s="41" t="s">
        <v>188</v>
      </c>
      <c r="C943" s="60"/>
      <c r="D943" s="220" t="s">
        <v>263</v>
      </c>
      <c r="E943" s="220" t="s">
        <v>263</v>
      </c>
      <c r="F943" s="99" t="s">
        <v>263</v>
      </c>
    </row>
    <row r="944" spans="1:6" x14ac:dyDescent="0.25">
      <c r="A944" s="87" t="s">
        <v>187</v>
      </c>
      <c r="B944" s="47" t="s">
        <v>7</v>
      </c>
      <c r="C944" s="79" t="s">
        <v>189</v>
      </c>
      <c r="D944" s="152" t="s">
        <v>186</v>
      </c>
      <c r="E944" s="152" t="s">
        <v>300</v>
      </c>
      <c r="F944" s="263" t="s">
        <v>345</v>
      </c>
    </row>
    <row r="945" spans="1:6" ht="13.8" thickBot="1" x14ac:dyDescent="0.3">
      <c r="A945" s="88"/>
      <c r="B945" s="89"/>
      <c r="C945" s="79" t="s">
        <v>190</v>
      </c>
      <c r="D945" s="152"/>
      <c r="E945" s="152" t="s">
        <v>340</v>
      </c>
      <c r="F945" s="263"/>
    </row>
    <row r="946" spans="1:6" ht="13.8" thickBot="1" x14ac:dyDescent="0.3">
      <c r="A946" s="81">
        <v>1</v>
      </c>
      <c r="B946" s="82">
        <v>2</v>
      </c>
      <c r="C946" s="199">
        <v>3</v>
      </c>
      <c r="D946" s="50">
        <v>4</v>
      </c>
      <c r="E946" s="96">
        <v>5</v>
      </c>
      <c r="F946" s="264">
        <v>6</v>
      </c>
    </row>
    <row r="947" spans="1:6" ht="14.4" thickBot="1" x14ac:dyDescent="0.35">
      <c r="A947" s="92"/>
      <c r="B947" s="74"/>
      <c r="C947" s="197" t="s">
        <v>122</v>
      </c>
      <c r="D947" s="132"/>
      <c r="E947" s="278"/>
      <c r="F947" s="277"/>
    </row>
    <row r="948" spans="1:6" ht="14.4" thickBot="1" x14ac:dyDescent="0.35">
      <c r="A948" s="104">
        <v>1</v>
      </c>
      <c r="B948" s="105"/>
      <c r="C948" s="196" t="s">
        <v>126</v>
      </c>
      <c r="D948" s="163">
        <f>SUM(D949:D952)</f>
        <v>0</v>
      </c>
      <c r="E948" s="163">
        <f>SUM(E949:E952)</f>
        <v>0</v>
      </c>
      <c r="F948" s="200">
        <f>SUM(F949:F952)</f>
        <v>0</v>
      </c>
    </row>
    <row r="949" spans="1:6" x14ac:dyDescent="0.25">
      <c r="A949" s="93"/>
      <c r="B949" s="38">
        <v>1</v>
      </c>
      <c r="C949" s="85" t="s">
        <v>191</v>
      </c>
      <c r="D949" s="38"/>
      <c r="E949" s="38"/>
      <c r="F949" s="183"/>
    </row>
    <row r="950" spans="1:6" x14ac:dyDescent="0.25">
      <c r="A950" s="94"/>
      <c r="B950" s="69">
        <v>2</v>
      </c>
      <c r="C950" s="194" t="s">
        <v>298</v>
      </c>
      <c r="D950" s="69"/>
      <c r="E950" s="69"/>
      <c r="F950" s="184"/>
    </row>
    <row r="951" spans="1:6" x14ac:dyDescent="0.25">
      <c r="A951" s="94"/>
      <c r="B951" s="69">
        <v>3</v>
      </c>
      <c r="C951" s="194" t="s">
        <v>192</v>
      </c>
      <c r="D951" s="69"/>
      <c r="E951" s="69"/>
      <c r="F951" s="184"/>
    </row>
    <row r="952" spans="1:6" ht="13.8" x14ac:dyDescent="0.3">
      <c r="A952" s="94"/>
      <c r="B952" s="69">
        <v>4</v>
      </c>
      <c r="C952" s="194" t="s">
        <v>193</v>
      </c>
      <c r="D952" s="69"/>
      <c r="E952" s="164"/>
      <c r="F952" s="202"/>
    </row>
    <row r="953" spans="1:6" ht="13.8" x14ac:dyDescent="0.3">
      <c r="A953" s="106">
        <v>2</v>
      </c>
      <c r="B953" s="107"/>
      <c r="C953" s="198" t="s">
        <v>128</v>
      </c>
      <c r="D953" s="164">
        <f>SUM(D954+D955)</f>
        <v>20870</v>
      </c>
      <c r="E953" s="164">
        <f>SUM(E954+E955)</f>
        <v>20870</v>
      </c>
      <c r="F953" s="202">
        <f>SUM(F954+F955)</f>
        <v>20870</v>
      </c>
    </row>
    <row r="954" spans="1:6" x14ac:dyDescent="0.25">
      <c r="A954" s="94"/>
      <c r="B954" s="69">
        <v>1</v>
      </c>
      <c r="C954" s="194" t="s">
        <v>207</v>
      </c>
      <c r="D954" s="69">
        <v>20870</v>
      </c>
      <c r="E954" s="69">
        <v>20870</v>
      </c>
      <c r="F954" s="184">
        <v>20870</v>
      </c>
    </row>
    <row r="955" spans="1:6" ht="13.8" thickBot="1" x14ac:dyDescent="0.3">
      <c r="A955" s="103"/>
      <c r="B955" s="52">
        <v>2</v>
      </c>
      <c r="C955" s="195" t="s">
        <v>208</v>
      </c>
      <c r="D955" s="52"/>
      <c r="E955" s="274"/>
      <c r="F955" s="271"/>
    </row>
    <row r="956" spans="1:6" ht="13.8" thickBot="1" x14ac:dyDescent="0.3">
      <c r="A956" s="104">
        <v>3</v>
      </c>
      <c r="B956" s="105"/>
      <c r="C956" s="196" t="s">
        <v>209</v>
      </c>
      <c r="D956" s="105">
        <v>8130</v>
      </c>
      <c r="E956" s="105">
        <v>8519</v>
      </c>
      <c r="F956" s="261">
        <v>8953</v>
      </c>
    </row>
    <row r="957" spans="1:6" ht="13.8" thickBot="1" x14ac:dyDescent="0.3">
      <c r="A957" s="111"/>
      <c r="B957" s="59"/>
      <c r="C957" s="197" t="s">
        <v>88</v>
      </c>
      <c r="D957" s="110">
        <f>SUM(D948+D953+D956)</f>
        <v>29000</v>
      </c>
      <c r="E957" s="110">
        <f>SUM(E948+E953+E956)</f>
        <v>29389</v>
      </c>
      <c r="F957" s="154">
        <f>SUM(F948+F953+F956)</f>
        <v>29823</v>
      </c>
    </row>
    <row r="958" spans="1:6" ht="13.8" x14ac:dyDescent="0.3">
      <c r="A958" s="93"/>
      <c r="B958" s="38"/>
      <c r="C958" s="224" t="s">
        <v>194</v>
      </c>
      <c r="D958" s="38"/>
      <c r="E958" s="115"/>
      <c r="F958" s="262"/>
    </row>
    <row r="959" spans="1:6" ht="13.8" x14ac:dyDescent="0.3">
      <c r="A959" s="112">
        <v>4</v>
      </c>
      <c r="B959" s="113"/>
      <c r="C959" s="240" t="s">
        <v>195</v>
      </c>
      <c r="D959" s="222">
        <f>SUM(D960:D962)</f>
        <v>0</v>
      </c>
      <c r="E959" s="222">
        <f>SUM(E960:E962)</f>
        <v>0</v>
      </c>
      <c r="F959" s="219">
        <f>SUM(F960:F962)</f>
        <v>0</v>
      </c>
    </row>
    <row r="960" spans="1:6" x14ac:dyDescent="0.25">
      <c r="A960" s="107"/>
      <c r="B960" s="107">
        <v>1</v>
      </c>
      <c r="C960" s="194" t="s">
        <v>136</v>
      </c>
      <c r="D960" s="107"/>
      <c r="E960" s="69"/>
      <c r="F960" s="184"/>
    </row>
    <row r="961" spans="1:6" x14ac:dyDescent="0.25">
      <c r="A961" s="93"/>
      <c r="B961" s="38">
        <v>2</v>
      </c>
      <c r="C961" s="85" t="s">
        <v>196</v>
      </c>
      <c r="D961" s="38"/>
      <c r="E961" s="69"/>
      <c r="F961" s="184"/>
    </row>
    <row r="962" spans="1:6" ht="13.8" x14ac:dyDescent="0.3">
      <c r="A962" s="94"/>
      <c r="B962" s="69">
        <v>3</v>
      </c>
      <c r="C962" s="194" t="s">
        <v>138</v>
      </c>
      <c r="D962" s="69"/>
      <c r="E962" s="164"/>
      <c r="F962" s="202"/>
    </row>
    <row r="963" spans="1:6" ht="13.8" x14ac:dyDescent="0.3">
      <c r="A963" s="112">
        <v>5</v>
      </c>
      <c r="B963" s="113"/>
      <c r="C963" s="240" t="s">
        <v>197</v>
      </c>
      <c r="D963" s="222">
        <f>SUM(D964:D966)</f>
        <v>29000</v>
      </c>
      <c r="E963" s="222">
        <f>SUM(E964:E966)</f>
        <v>29389</v>
      </c>
      <c r="F963" s="219">
        <f>SUM(F964:F966)</f>
        <v>29823</v>
      </c>
    </row>
    <row r="964" spans="1:6" x14ac:dyDescent="0.25">
      <c r="A964" s="69"/>
      <c r="B964" s="69">
        <v>1</v>
      </c>
      <c r="C964" s="194" t="s">
        <v>210</v>
      </c>
      <c r="D964" s="69">
        <v>29000</v>
      </c>
      <c r="E964" s="69">
        <v>29389</v>
      </c>
      <c r="F964" s="184">
        <v>29823</v>
      </c>
    </row>
    <row r="965" spans="1:6" x14ac:dyDescent="0.25">
      <c r="A965" s="38"/>
      <c r="B965" s="38">
        <v>2</v>
      </c>
      <c r="C965" s="85" t="s">
        <v>211</v>
      </c>
      <c r="D965" s="38"/>
      <c r="E965" s="223"/>
      <c r="F965" s="201"/>
    </row>
    <row r="966" spans="1:6" ht="13.8" x14ac:dyDescent="0.3">
      <c r="A966" s="69"/>
      <c r="B966" s="69">
        <v>3</v>
      </c>
      <c r="C966" s="194" t="s">
        <v>200</v>
      </c>
      <c r="D966" s="223"/>
      <c r="E966" s="164"/>
      <c r="F966" s="202"/>
    </row>
    <row r="967" spans="1:6" ht="13.8" x14ac:dyDescent="0.3">
      <c r="A967" s="107">
        <v>6</v>
      </c>
      <c r="B967" s="107"/>
      <c r="C967" s="198" t="s">
        <v>201</v>
      </c>
      <c r="D967" s="164">
        <f>SUM(D968:D970)</f>
        <v>0</v>
      </c>
      <c r="E967" s="164">
        <f>SUM(E968:E970)</f>
        <v>0</v>
      </c>
      <c r="F967" s="202">
        <f>SUM(F968:F970)</f>
        <v>0</v>
      </c>
    </row>
    <row r="968" spans="1:6" x14ac:dyDescent="0.25">
      <c r="A968" s="69"/>
      <c r="B968" s="69">
        <v>1</v>
      </c>
      <c r="C968" s="194" t="s">
        <v>176</v>
      </c>
      <c r="D968" s="69"/>
      <c r="E968" s="69"/>
      <c r="F968" s="184"/>
    </row>
    <row r="969" spans="1:6" x14ac:dyDescent="0.25">
      <c r="A969" s="69"/>
      <c r="B969" s="69">
        <v>2</v>
      </c>
      <c r="C969" s="194" t="s">
        <v>181</v>
      </c>
      <c r="D969" s="69"/>
      <c r="E969" s="69"/>
      <c r="F969" s="184"/>
    </row>
    <row r="970" spans="1:6" ht="13.8" thickBot="1" x14ac:dyDescent="0.3">
      <c r="A970" s="52"/>
      <c r="B970" s="52">
        <v>3</v>
      </c>
      <c r="C970" s="195" t="s">
        <v>203</v>
      </c>
      <c r="D970" s="52"/>
      <c r="E970" s="275"/>
      <c r="F970" s="272"/>
    </row>
    <row r="971" spans="1:6" ht="13.8" thickBot="1" x14ac:dyDescent="0.3">
      <c r="A971" s="111"/>
      <c r="B971" s="59"/>
      <c r="C971" s="197" t="s">
        <v>206</v>
      </c>
      <c r="D971" s="110">
        <f>SUM(D959+D963+D967)</f>
        <v>29000</v>
      </c>
      <c r="E971" s="110">
        <f>SUM(E959+E963+E967)</f>
        <v>29389</v>
      </c>
      <c r="F971" s="154">
        <f>SUM(F959+F963+F967)</f>
        <v>29823</v>
      </c>
    </row>
    <row r="972" spans="1:6" ht="13.8" thickBot="1" x14ac:dyDescent="0.3">
      <c r="A972" s="74" t="s">
        <v>212</v>
      </c>
      <c r="B972" s="110"/>
      <c r="C972" s="197"/>
      <c r="D972" s="105"/>
      <c r="E972" s="276"/>
      <c r="F972" s="273"/>
    </row>
    <row r="973" spans="1:6" x14ac:dyDescent="0.25">
      <c r="F973" s="146"/>
    </row>
    <row r="974" spans="1:6" x14ac:dyDescent="0.25">
      <c r="F974" s="146"/>
    </row>
    <row r="975" spans="1:6" x14ac:dyDescent="0.25">
      <c r="F975" s="146"/>
    </row>
    <row r="976" spans="1:6" x14ac:dyDescent="0.25">
      <c r="F976" s="146"/>
    </row>
    <row r="977" spans="5:6" x14ac:dyDescent="0.25">
      <c r="F977" s="146"/>
    </row>
    <row r="978" spans="5:6" x14ac:dyDescent="0.25">
      <c r="F978" s="146"/>
    </row>
    <row r="979" spans="5:6" x14ac:dyDescent="0.25">
      <c r="F979" s="146"/>
    </row>
    <row r="980" spans="5:6" x14ac:dyDescent="0.25">
      <c r="F980" s="146"/>
    </row>
    <row r="981" spans="5:6" x14ac:dyDescent="0.25">
      <c r="F981" s="146"/>
    </row>
    <row r="982" spans="5:6" x14ac:dyDescent="0.25">
      <c r="F982" s="146"/>
    </row>
    <row r="983" spans="5:6" x14ac:dyDescent="0.25">
      <c r="F983" s="146"/>
    </row>
    <row r="984" spans="5:6" x14ac:dyDescent="0.25">
      <c r="F984" s="146"/>
    </row>
    <row r="985" spans="5:6" x14ac:dyDescent="0.25">
      <c r="F985" s="146"/>
    </row>
    <row r="986" spans="5:6" x14ac:dyDescent="0.25">
      <c r="F986" s="146"/>
    </row>
    <row r="987" spans="5:6" x14ac:dyDescent="0.25">
      <c r="E987" t="s">
        <v>124</v>
      </c>
      <c r="F987" s="146"/>
    </row>
    <row r="988" spans="5:6" x14ac:dyDescent="0.25">
      <c r="F988" s="146"/>
    </row>
    <row r="989" spans="5:6" x14ac:dyDescent="0.25">
      <c r="F989" s="146"/>
    </row>
    <row r="990" spans="5:6" x14ac:dyDescent="0.25">
      <c r="F990" s="146"/>
    </row>
    <row r="991" spans="5:6" x14ac:dyDescent="0.25">
      <c r="F991" s="146"/>
    </row>
  </sheetData>
  <phoneticPr fontId="0" type="noConversion"/>
  <printOptions horizontalCentered="1"/>
  <pageMargins left="0.51" right="0.62" top="0.98425196850393704" bottom="0.98425196850393704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5"/>
  <sheetViews>
    <sheetView workbookViewId="0"/>
  </sheetViews>
  <sheetFormatPr defaultRowHeight="13.2" x14ac:dyDescent="0.25"/>
  <cols>
    <col min="1" max="1" width="27.33203125" customWidth="1"/>
    <col min="2" max="2" width="9" customWidth="1"/>
    <col min="3" max="3" width="11.109375" customWidth="1"/>
    <col min="4" max="4" width="12.109375" customWidth="1"/>
    <col min="5" max="5" width="11" customWidth="1"/>
    <col min="6" max="6" width="10" customWidth="1"/>
  </cols>
  <sheetData>
    <row r="2" spans="1:7" x14ac:dyDescent="0.25">
      <c r="D2" s="36" t="s">
        <v>546</v>
      </c>
      <c r="E2" s="36"/>
      <c r="F2" s="36"/>
      <c r="G2" s="36"/>
    </row>
    <row r="3" spans="1:7" x14ac:dyDescent="0.25">
      <c r="A3" s="36"/>
      <c r="B3" s="36" t="s">
        <v>412</v>
      </c>
      <c r="C3" s="36"/>
      <c r="D3" s="36"/>
      <c r="E3" s="36"/>
    </row>
    <row r="4" spans="1:7" x14ac:dyDescent="0.25">
      <c r="A4" s="36"/>
      <c r="B4" s="36" t="s">
        <v>413</v>
      </c>
      <c r="C4" s="36"/>
      <c r="D4" s="36"/>
      <c r="E4" s="36"/>
      <c r="F4" s="36"/>
    </row>
    <row r="5" spans="1:7" ht="13.8" thickBot="1" x14ac:dyDescent="0.3">
      <c r="A5" s="36"/>
      <c r="B5" s="36"/>
      <c r="C5" s="36"/>
      <c r="D5" s="36"/>
      <c r="E5" s="36"/>
      <c r="F5" s="36"/>
      <c r="G5" s="36"/>
    </row>
    <row r="6" spans="1:7" x14ac:dyDescent="0.25">
      <c r="A6" s="251" t="s">
        <v>182</v>
      </c>
      <c r="B6" s="252" t="s">
        <v>404</v>
      </c>
      <c r="C6" s="252" t="s">
        <v>178</v>
      </c>
      <c r="D6" s="252" t="s">
        <v>301</v>
      </c>
      <c r="E6" s="252" t="s">
        <v>297</v>
      </c>
      <c r="F6" s="255"/>
      <c r="G6" s="259"/>
    </row>
    <row r="7" spans="1:7" x14ac:dyDescent="0.25">
      <c r="A7" s="253"/>
      <c r="B7" s="254" t="s">
        <v>405</v>
      </c>
      <c r="C7" s="254" t="s">
        <v>179</v>
      </c>
      <c r="D7" s="254" t="s">
        <v>302</v>
      </c>
      <c r="E7" s="254" t="s">
        <v>7</v>
      </c>
      <c r="F7" s="254" t="s">
        <v>303</v>
      </c>
      <c r="G7" s="327" t="s">
        <v>303</v>
      </c>
    </row>
    <row r="8" spans="1:7" x14ac:dyDescent="0.25">
      <c r="A8" s="87"/>
      <c r="B8" s="254" t="s">
        <v>230</v>
      </c>
      <c r="C8" s="254" t="s">
        <v>180</v>
      </c>
      <c r="D8" s="254"/>
      <c r="E8" s="254"/>
      <c r="F8" s="290" t="s">
        <v>343</v>
      </c>
      <c r="G8" s="289" t="s">
        <v>345</v>
      </c>
    </row>
    <row r="9" spans="1:7" ht="13.8" thickBot="1" x14ac:dyDescent="0.3">
      <c r="A9" s="95">
        <v>1</v>
      </c>
      <c r="B9" s="96">
        <v>2</v>
      </c>
      <c r="C9" s="96">
        <v>3</v>
      </c>
      <c r="D9" s="96">
        <v>4</v>
      </c>
      <c r="E9" s="96">
        <v>5</v>
      </c>
      <c r="F9" s="96">
        <v>7</v>
      </c>
      <c r="G9" s="264">
        <v>7</v>
      </c>
    </row>
    <row r="10" spans="1:7" x14ac:dyDescent="0.25">
      <c r="A10" s="148" t="s">
        <v>233</v>
      </c>
      <c r="B10" s="40">
        <v>6250</v>
      </c>
      <c r="C10" s="54"/>
      <c r="D10" s="40"/>
      <c r="E10" s="40">
        <v>6250</v>
      </c>
      <c r="F10" s="168">
        <v>5330</v>
      </c>
      <c r="G10" s="268">
        <f>SUM(G11)</f>
        <v>5290</v>
      </c>
    </row>
    <row r="11" spans="1:7" x14ac:dyDescent="0.25">
      <c r="A11" s="339" t="s">
        <v>310</v>
      </c>
      <c r="B11" s="203">
        <v>6250</v>
      </c>
      <c r="C11" s="54"/>
      <c r="D11" s="69"/>
      <c r="E11" s="69">
        <v>6250</v>
      </c>
      <c r="F11" s="69">
        <v>5330</v>
      </c>
      <c r="G11" s="184">
        <v>5290</v>
      </c>
    </row>
    <row r="12" spans="1:7" x14ac:dyDescent="0.25">
      <c r="A12" s="148" t="s">
        <v>234</v>
      </c>
      <c r="B12" s="150">
        <v>13175</v>
      </c>
      <c r="C12" s="150">
        <v>0</v>
      </c>
      <c r="D12" s="150">
        <v>0</v>
      </c>
      <c r="E12" s="150">
        <v>13175</v>
      </c>
      <c r="F12" s="150">
        <f>SUM(F13:F24)</f>
        <v>13577</v>
      </c>
      <c r="G12" s="269">
        <f>SUM(G13:G24)</f>
        <v>13512</v>
      </c>
    </row>
    <row r="13" spans="1:7" x14ac:dyDescent="0.25">
      <c r="A13" s="339" t="s">
        <v>311</v>
      </c>
      <c r="B13" s="203">
        <v>6250</v>
      </c>
      <c r="C13" s="54"/>
      <c r="D13" s="69"/>
      <c r="E13" s="69">
        <v>6250</v>
      </c>
      <c r="F13" s="69">
        <v>5199</v>
      </c>
      <c r="G13" s="184">
        <v>5199</v>
      </c>
    </row>
    <row r="14" spans="1:7" x14ac:dyDescent="0.25">
      <c r="A14" s="340" t="s">
        <v>312</v>
      </c>
      <c r="B14" s="203">
        <v>1875</v>
      </c>
      <c r="C14" s="54"/>
      <c r="D14" s="69"/>
      <c r="E14" s="69">
        <v>1875</v>
      </c>
      <c r="F14" s="69">
        <v>1471</v>
      </c>
      <c r="G14" s="184">
        <v>1471</v>
      </c>
    </row>
    <row r="15" spans="1:7" x14ac:dyDescent="0.25">
      <c r="A15" s="339" t="s">
        <v>313</v>
      </c>
      <c r="B15" s="203">
        <v>425</v>
      </c>
      <c r="C15" s="54"/>
      <c r="D15" s="69"/>
      <c r="E15" s="69">
        <v>425</v>
      </c>
      <c r="F15" s="69">
        <v>384</v>
      </c>
      <c r="G15" s="184">
        <v>384</v>
      </c>
    </row>
    <row r="16" spans="1:7" x14ac:dyDescent="0.25">
      <c r="A16" s="339" t="s">
        <v>314</v>
      </c>
      <c r="B16" s="203">
        <v>375</v>
      </c>
      <c r="C16" s="54"/>
      <c r="D16" s="69"/>
      <c r="E16" s="69">
        <v>375</v>
      </c>
      <c r="F16" s="69">
        <v>300</v>
      </c>
      <c r="G16" s="184">
        <v>300</v>
      </c>
    </row>
    <row r="17" spans="1:7" x14ac:dyDescent="0.25">
      <c r="A17" s="339" t="s">
        <v>315</v>
      </c>
      <c r="B17" s="203">
        <v>125</v>
      </c>
      <c r="C17" s="54"/>
      <c r="D17" s="69"/>
      <c r="E17" s="69">
        <v>125</v>
      </c>
      <c r="F17" s="69">
        <v>123</v>
      </c>
      <c r="G17" s="184">
        <v>123</v>
      </c>
    </row>
    <row r="18" spans="1:7" x14ac:dyDescent="0.25">
      <c r="A18" s="340" t="s">
        <v>316</v>
      </c>
      <c r="B18" s="203">
        <v>375</v>
      </c>
      <c r="C18" s="54"/>
      <c r="D18" s="69"/>
      <c r="E18" s="69">
        <v>375</v>
      </c>
      <c r="F18" s="69">
        <v>333</v>
      </c>
      <c r="G18" s="184">
        <v>333</v>
      </c>
    </row>
    <row r="19" spans="1:7" x14ac:dyDescent="0.25">
      <c r="A19" s="339" t="s">
        <v>317</v>
      </c>
      <c r="B19" s="203">
        <v>625</v>
      </c>
      <c r="C19" s="54"/>
      <c r="D19" s="69"/>
      <c r="E19" s="69">
        <v>625</v>
      </c>
      <c r="F19" s="69">
        <v>3017</v>
      </c>
      <c r="G19" s="184">
        <v>2952</v>
      </c>
    </row>
    <row r="20" spans="1:7" x14ac:dyDescent="0.25">
      <c r="A20" s="339" t="s">
        <v>331</v>
      </c>
      <c r="B20" s="203"/>
      <c r="C20" s="54"/>
      <c r="D20" s="69"/>
      <c r="E20" s="69"/>
      <c r="F20" s="69">
        <v>152</v>
      </c>
      <c r="G20" s="184">
        <v>152</v>
      </c>
    </row>
    <row r="21" spans="1:7" x14ac:dyDescent="0.25">
      <c r="A21" s="340" t="s">
        <v>332</v>
      </c>
      <c r="B21" s="203"/>
      <c r="C21" s="54"/>
      <c r="D21" s="69"/>
      <c r="E21" s="69"/>
      <c r="F21" s="69">
        <v>257</v>
      </c>
      <c r="G21" s="184">
        <v>257</v>
      </c>
    </row>
    <row r="22" spans="1:7" x14ac:dyDescent="0.25">
      <c r="A22" s="339" t="s">
        <v>333</v>
      </c>
      <c r="B22" s="203"/>
      <c r="C22" s="54"/>
      <c r="D22" s="69"/>
      <c r="E22" s="69"/>
      <c r="F22" s="69">
        <v>300</v>
      </c>
      <c r="G22" s="184">
        <v>300</v>
      </c>
    </row>
    <row r="23" spans="1:7" x14ac:dyDescent="0.25">
      <c r="A23" s="339" t="s">
        <v>318</v>
      </c>
      <c r="B23" s="203">
        <v>625</v>
      </c>
      <c r="C23" s="69"/>
      <c r="D23" s="69"/>
      <c r="E23" s="69">
        <v>625</v>
      </c>
      <c r="F23" s="69">
        <v>625</v>
      </c>
      <c r="G23" s="184">
        <v>625</v>
      </c>
    </row>
    <row r="24" spans="1:7" x14ac:dyDescent="0.25">
      <c r="A24" s="339" t="s">
        <v>319</v>
      </c>
      <c r="B24" s="203">
        <v>2500</v>
      </c>
      <c r="C24" s="54"/>
      <c r="D24" s="150"/>
      <c r="E24" s="69">
        <v>2500</v>
      </c>
      <c r="F24" s="69">
        <v>1416</v>
      </c>
      <c r="G24" s="184">
        <v>1416</v>
      </c>
    </row>
    <row r="25" spans="1:7" x14ac:dyDescent="0.25">
      <c r="A25" s="149" t="s">
        <v>220</v>
      </c>
      <c r="B25" s="245">
        <v>4246</v>
      </c>
      <c r="C25" s="49">
        <v>0</v>
      </c>
      <c r="D25" s="150">
        <v>0</v>
      </c>
      <c r="E25" s="150">
        <v>4246</v>
      </c>
      <c r="F25" s="150">
        <f>SUM(F26:F31)</f>
        <v>5004</v>
      </c>
      <c r="G25" s="269">
        <f>SUM(G26:G31)</f>
        <v>2295</v>
      </c>
    </row>
    <row r="26" spans="1:7" x14ac:dyDescent="0.25">
      <c r="A26" s="339" t="s">
        <v>334</v>
      </c>
      <c r="B26" s="203"/>
      <c r="C26" s="54"/>
      <c r="D26" s="150"/>
      <c r="E26" s="69"/>
      <c r="F26" s="69">
        <v>237</v>
      </c>
      <c r="G26" s="184">
        <v>237</v>
      </c>
    </row>
    <row r="27" spans="1:7" x14ac:dyDescent="0.25">
      <c r="A27" s="339" t="s">
        <v>320</v>
      </c>
      <c r="B27" s="203">
        <v>1500</v>
      </c>
      <c r="C27" s="54"/>
      <c r="D27" s="150"/>
      <c r="E27" s="69">
        <v>1500</v>
      </c>
      <c r="F27" s="69">
        <v>1096</v>
      </c>
      <c r="G27" s="184">
        <v>1096</v>
      </c>
    </row>
    <row r="28" spans="1:7" x14ac:dyDescent="0.25">
      <c r="A28" s="339" t="s">
        <v>321</v>
      </c>
      <c r="B28" s="203">
        <v>434</v>
      </c>
      <c r="C28" s="54"/>
      <c r="D28" s="69"/>
      <c r="E28" s="69">
        <v>434</v>
      </c>
      <c r="F28" s="69">
        <v>354</v>
      </c>
      <c r="G28" s="184">
        <v>332</v>
      </c>
    </row>
    <row r="29" spans="1:7" x14ac:dyDescent="0.25">
      <c r="A29" s="339" t="s">
        <v>322</v>
      </c>
      <c r="B29" s="203"/>
      <c r="C29" s="54"/>
      <c r="D29" s="69"/>
      <c r="E29" s="69"/>
      <c r="F29" s="69">
        <v>925</v>
      </c>
      <c r="G29" s="184">
        <v>325</v>
      </c>
    </row>
    <row r="30" spans="1:7" x14ac:dyDescent="0.25">
      <c r="A30" s="339" t="s">
        <v>335</v>
      </c>
      <c r="B30" s="203"/>
      <c r="C30" s="54"/>
      <c r="D30" s="69"/>
      <c r="E30" s="69"/>
      <c r="F30" s="69">
        <v>80</v>
      </c>
      <c r="G30" s="184">
        <v>80</v>
      </c>
    </row>
    <row r="31" spans="1:7" x14ac:dyDescent="0.25">
      <c r="A31" s="339" t="s">
        <v>323</v>
      </c>
      <c r="B31" s="203">
        <v>2312</v>
      </c>
      <c r="C31" s="54"/>
      <c r="D31" s="69"/>
      <c r="E31" s="69">
        <v>2312</v>
      </c>
      <c r="F31" s="69">
        <v>2312</v>
      </c>
      <c r="G31" s="184">
        <v>225</v>
      </c>
    </row>
    <row r="32" spans="1:7" x14ac:dyDescent="0.25">
      <c r="A32" s="149" t="s">
        <v>221</v>
      </c>
      <c r="B32" s="245">
        <v>250</v>
      </c>
      <c r="C32" s="49"/>
      <c r="D32" s="150"/>
      <c r="E32" s="150">
        <v>250</v>
      </c>
      <c r="F32" s="150">
        <v>295</v>
      </c>
      <c r="G32" s="269">
        <f>SUM(G33)</f>
        <v>295</v>
      </c>
    </row>
    <row r="33" spans="1:7" x14ac:dyDescent="0.25">
      <c r="A33" s="339" t="s">
        <v>336</v>
      </c>
      <c r="B33" s="203">
        <v>250</v>
      </c>
      <c r="C33" s="54"/>
      <c r="D33" s="69"/>
      <c r="E33" s="69">
        <v>250</v>
      </c>
      <c r="F33" s="69">
        <v>295</v>
      </c>
      <c r="G33" s="184">
        <v>295</v>
      </c>
    </row>
    <row r="34" spans="1:7" x14ac:dyDescent="0.25">
      <c r="A34" s="149" t="s">
        <v>262</v>
      </c>
      <c r="B34" s="245">
        <v>1500</v>
      </c>
      <c r="C34" s="54"/>
      <c r="D34" s="150"/>
      <c r="E34" s="150">
        <v>1500</v>
      </c>
      <c r="F34" s="150">
        <f>SUM(F35:F38)</f>
        <v>2919</v>
      </c>
      <c r="G34" s="269">
        <f>SUM(G35:G38)</f>
        <v>1383</v>
      </c>
    </row>
    <row r="35" spans="1:7" x14ac:dyDescent="0.25">
      <c r="A35" s="339" t="s">
        <v>324</v>
      </c>
      <c r="B35" s="203">
        <v>1500</v>
      </c>
      <c r="C35" s="54"/>
      <c r="D35" s="69"/>
      <c r="E35" s="69">
        <v>1500</v>
      </c>
      <c r="F35" s="69"/>
      <c r="G35" s="184"/>
    </row>
    <row r="36" spans="1:7" x14ac:dyDescent="0.25">
      <c r="A36" s="339" t="s">
        <v>325</v>
      </c>
      <c r="B36" s="248"/>
      <c r="C36" s="69"/>
      <c r="D36" s="52"/>
      <c r="E36" s="52"/>
      <c r="F36" s="174"/>
      <c r="G36" s="328"/>
    </row>
    <row r="37" spans="1:7" x14ac:dyDescent="0.25">
      <c r="A37" s="339" t="s">
        <v>337</v>
      </c>
      <c r="B37" s="248"/>
      <c r="C37" s="38"/>
      <c r="D37" s="52"/>
      <c r="E37" s="52"/>
      <c r="F37" s="52">
        <v>1500</v>
      </c>
      <c r="G37" s="185"/>
    </row>
    <row r="38" spans="1:7" x14ac:dyDescent="0.25">
      <c r="A38" s="339" t="s">
        <v>326</v>
      </c>
      <c r="B38" s="248"/>
      <c r="C38" s="54"/>
      <c r="D38" s="52"/>
      <c r="E38" s="52"/>
      <c r="F38" s="52">
        <v>1419</v>
      </c>
      <c r="G38" s="185">
        <v>1383</v>
      </c>
    </row>
    <row r="39" spans="1:7" x14ac:dyDescent="0.25">
      <c r="A39" s="295" t="s">
        <v>244</v>
      </c>
      <c r="B39" s="249">
        <v>125</v>
      </c>
      <c r="C39" s="47"/>
      <c r="D39" s="174"/>
      <c r="E39" s="174">
        <v>125</v>
      </c>
      <c r="F39" s="174">
        <v>0</v>
      </c>
      <c r="G39" s="328">
        <v>0</v>
      </c>
    </row>
    <row r="40" spans="1:7" ht="21" x14ac:dyDescent="0.25">
      <c r="A40" s="340" t="s">
        <v>327</v>
      </c>
      <c r="B40" s="69">
        <v>125</v>
      </c>
      <c r="C40" s="69"/>
      <c r="D40" s="69"/>
      <c r="E40" s="69">
        <v>125</v>
      </c>
      <c r="F40" s="69"/>
      <c r="G40" s="184"/>
    </row>
    <row r="41" spans="1:7" x14ac:dyDescent="0.25">
      <c r="A41" s="148" t="s">
        <v>284</v>
      </c>
      <c r="B41" s="40">
        <v>3750</v>
      </c>
      <c r="C41" s="40">
        <v>0</v>
      </c>
      <c r="D41" s="40">
        <v>0</v>
      </c>
      <c r="E41" s="40">
        <v>3750</v>
      </c>
      <c r="F41" s="40">
        <v>7941</v>
      </c>
      <c r="G41" s="329">
        <f>SUM(G42:G44)</f>
        <v>4191</v>
      </c>
    </row>
    <row r="42" spans="1:7" x14ac:dyDescent="0.25">
      <c r="A42" s="339" t="s">
        <v>328</v>
      </c>
      <c r="B42" s="69">
        <v>1250</v>
      </c>
      <c r="C42" s="69"/>
      <c r="D42" s="69"/>
      <c r="E42" s="69">
        <v>1250</v>
      </c>
      <c r="F42" s="69">
        <v>1250</v>
      </c>
      <c r="G42" s="184"/>
    </row>
    <row r="43" spans="1:7" x14ac:dyDescent="0.25">
      <c r="A43" s="344" t="s">
        <v>344</v>
      </c>
      <c r="B43" s="52"/>
      <c r="C43" s="52"/>
      <c r="D43" s="52"/>
      <c r="E43" s="52"/>
      <c r="F43" s="52">
        <v>4191</v>
      </c>
      <c r="G43" s="185">
        <v>4191</v>
      </c>
    </row>
    <row r="44" spans="1:7" ht="13.8" thickBot="1" x14ac:dyDescent="0.3">
      <c r="A44" s="344" t="s">
        <v>329</v>
      </c>
      <c r="B44" s="52">
        <v>2500</v>
      </c>
      <c r="C44" s="52"/>
      <c r="D44" s="52"/>
      <c r="E44" s="52">
        <v>2500</v>
      </c>
      <c r="F44" s="52">
        <v>2500</v>
      </c>
      <c r="G44" s="185"/>
    </row>
    <row r="45" spans="1:7" ht="13.8" thickBot="1" x14ac:dyDescent="0.3">
      <c r="A45" s="74" t="s">
        <v>231</v>
      </c>
      <c r="B45" s="110">
        <v>29296</v>
      </c>
      <c r="C45" s="110">
        <v>0</v>
      </c>
      <c r="D45" s="110">
        <v>0</v>
      </c>
      <c r="E45" s="110">
        <v>29296</v>
      </c>
      <c r="F45" s="110">
        <f>SUM(F10+F12+F25+F32+F34+F39+F41)</f>
        <v>35066</v>
      </c>
      <c r="G45" s="154">
        <f>SUM(G10+G12+G25+G32+G34+G39+G41)</f>
        <v>26966</v>
      </c>
    </row>
  </sheetData>
  <phoneticPr fontId="15" type="noConversion"/>
  <pageMargins left="0.75" right="0.75" top="1" bottom="1" header="0.5" footer="0.5"/>
  <pageSetup paperSize="9" scale="9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27"/>
  <sheetViews>
    <sheetView topLeftCell="A56" workbookViewId="0">
      <selection activeCell="F78" sqref="F78"/>
    </sheetView>
  </sheetViews>
  <sheetFormatPr defaultRowHeight="13.2" x14ac:dyDescent="0.25"/>
  <cols>
    <col min="1" max="1" width="31.44140625" customWidth="1"/>
    <col min="2" max="2" width="9.5546875" customWidth="1"/>
    <col min="3" max="7" width="11.5546875" customWidth="1"/>
  </cols>
  <sheetData>
    <row r="2" spans="1:14" x14ac:dyDescent="0.25">
      <c r="A2" s="36"/>
      <c r="B2" s="91" t="s">
        <v>410</v>
      </c>
      <c r="C2" s="91"/>
      <c r="D2" s="36" t="s">
        <v>545</v>
      </c>
      <c r="F2" s="36"/>
      <c r="G2" s="36"/>
      <c r="H2" s="36"/>
      <c r="I2" s="36"/>
      <c r="J2" s="36"/>
      <c r="K2" s="36"/>
      <c r="L2" s="36"/>
      <c r="M2" s="36"/>
      <c r="N2" s="36"/>
    </row>
    <row r="3" spans="1:14" x14ac:dyDescent="0.25">
      <c r="A3" s="36"/>
      <c r="B3" s="91" t="s">
        <v>411</v>
      </c>
      <c r="C3" s="91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</row>
    <row r="4" spans="1:14" ht="13.8" thickBot="1" x14ac:dyDescent="0.3">
      <c r="G4" s="36"/>
      <c r="H4" s="36"/>
      <c r="I4" s="36"/>
      <c r="J4" s="36"/>
      <c r="K4" s="36"/>
      <c r="L4" s="36"/>
      <c r="M4" s="36"/>
      <c r="N4" s="36"/>
    </row>
    <row r="5" spans="1:14" x14ac:dyDescent="0.25">
      <c r="A5" s="251" t="s">
        <v>177</v>
      </c>
      <c r="B5" s="252" t="s">
        <v>404</v>
      </c>
      <c r="C5" s="252" t="s">
        <v>178</v>
      </c>
      <c r="D5" s="252" t="s">
        <v>301</v>
      </c>
      <c r="E5" s="252" t="s">
        <v>297</v>
      </c>
      <c r="F5" s="132"/>
      <c r="G5" s="326"/>
      <c r="H5" s="36"/>
      <c r="I5" s="36"/>
      <c r="J5" s="36"/>
      <c r="K5" s="36"/>
      <c r="L5" s="36"/>
      <c r="M5" s="36"/>
      <c r="N5" s="36"/>
    </row>
    <row r="6" spans="1:14" x14ac:dyDescent="0.25">
      <c r="A6" s="253"/>
      <c r="B6" s="254" t="s">
        <v>405</v>
      </c>
      <c r="C6" s="254" t="s">
        <v>179</v>
      </c>
      <c r="D6" s="254" t="s">
        <v>302</v>
      </c>
      <c r="E6" s="254" t="s">
        <v>7</v>
      </c>
      <c r="F6" s="254" t="s">
        <v>303</v>
      </c>
      <c r="G6" s="327" t="s">
        <v>303</v>
      </c>
      <c r="H6" s="36"/>
      <c r="I6" s="36"/>
      <c r="J6" s="36"/>
      <c r="K6" s="36"/>
      <c r="L6" s="36"/>
      <c r="M6" s="36"/>
      <c r="N6" s="36"/>
    </row>
    <row r="7" spans="1:14" x14ac:dyDescent="0.25">
      <c r="A7" s="253"/>
      <c r="B7" s="254" t="s">
        <v>287</v>
      </c>
      <c r="C7" s="254" t="s">
        <v>180</v>
      </c>
      <c r="D7" s="254"/>
      <c r="E7" s="317"/>
      <c r="F7" s="290" t="s">
        <v>343</v>
      </c>
      <c r="G7" s="289" t="s">
        <v>345</v>
      </c>
      <c r="H7" s="36"/>
      <c r="I7" s="36"/>
      <c r="J7" s="36"/>
      <c r="K7" s="36"/>
      <c r="L7" s="36"/>
      <c r="M7" s="36"/>
      <c r="N7" s="36"/>
    </row>
    <row r="8" spans="1:14" ht="13.8" thickBot="1" x14ac:dyDescent="0.3">
      <c r="A8" s="95">
        <v>1</v>
      </c>
      <c r="B8" s="96">
        <v>2</v>
      </c>
      <c r="C8" s="96">
        <v>3</v>
      </c>
      <c r="D8" s="96">
        <v>4</v>
      </c>
      <c r="E8" s="256">
        <v>5</v>
      </c>
      <c r="F8" s="159"/>
      <c r="G8" s="267"/>
      <c r="H8" s="36"/>
      <c r="I8" s="36"/>
      <c r="J8" s="36"/>
      <c r="K8" s="36"/>
      <c r="L8" s="36"/>
      <c r="M8" s="36"/>
      <c r="N8" s="36"/>
    </row>
    <row r="9" spans="1:14" x14ac:dyDescent="0.25">
      <c r="A9" s="336" t="s">
        <v>262</v>
      </c>
      <c r="B9" s="40">
        <f>SUM(B10)</f>
        <v>125</v>
      </c>
      <c r="C9" s="49"/>
      <c r="D9" s="40"/>
      <c r="E9" s="318">
        <f>SUM(E10)</f>
        <v>125</v>
      </c>
      <c r="F9" s="168">
        <f>SUM(F10:F13)</f>
        <v>1740</v>
      </c>
      <c r="G9" s="268">
        <f>SUM(G10:G13)</f>
        <v>1647</v>
      </c>
      <c r="H9" s="36"/>
      <c r="I9" s="36"/>
      <c r="J9" s="36"/>
      <c r="K9" s="36"/>
      <c r="L9" s="36"/>
      <c r="M9" s="36"/>
      <c r="N9" s="36"/>
    </row>
    <row r="10" spans="1:14" x14ac:dyDescent="0.25">
      <c r="A10" s="339" t="s">
        <v>304</v>
      </c>
      <c r="B10" s="203">
        <v>125</v>
      </c>
      <c r="C10" s="130"/>
      <c r="D10" s="69"/>
      <c r="E10" s="194">
        <v>125</v>
      </c>
      <c r="F10" s="69">
        <v>0</v>
      </c>
      <c r="G10" s="184"/>
      <c r="H10" s="36"/>
      <c r="I10" s="36"/>
      <c r="J10" s="36"/>
      <c r="K10" s="36"/>
      <c r="L10" s="36"/>
      <c r="M10" s="36"/>
      <c r="N10" s="36"/>
    </row>
    <row r="11" spans="1:14" x14ac:dyDescent="0.25">
      <c r="A11" s="339" t="s">
        <v>305</v>
      </c>
      <c r="B11" s="203"/>
      <c r="C11" s="130"/>
      <c r="D11" s="69"/>
      <c r="E11" s="194"/>
      <c r="F11" s="69">
        <v>240</v>
      </c>
      <c r="G11" s="184">
        <v>240</v>
      </c>
      <c r="H11" s="36"/>
      <c r="I11" s="36"/>
      <c r="J11" s="36"/>
      <c r="K11" s="36"/>
      <c r="L11" s="36"/>
      <c r="M11" s="36"/>
      <c r="N11" s="36"/>
    </row>
    <row r="12" spans="1:14" x14ac:dyDescent="0.25">
      <c r="A12" s="339" t="s">
        <v>338</v>
      </c>
      <c r="B12" s="203"/>
      <c r="C12" s="130"/>
      <c r="D12" s="69"/>
      <c r="E12" s="194"/>
      <c r="F12" s="69">
        <v>1500</v>
      </c>
      <c r="G12" s="184">
        <v>1407</v>
      </c>
      <c r="H12" s="36"/>
      <c r="I12" s="36"/>
      <c r="J12" s="36"/>
      <c r="K12" s="36"/>
      <c r="L12" s="36"/>
      <c r="M12" s="36"/>
      <c r="N12" s="36"/>
    </row>
    <row r="13" spans="1:14" x14ac:dyDescent="0.25">
      <c r="A13" s="339" t="s">
        <v>306</v>
      </c>
      <c r="B13" s="203"/>
      <c r="C13" s="130"/>
      <c r="D13" s="69"/>
      <c r="E13" s="194"/>
      <c r="F13" s="69">
        <v>0</v>
      </c>
      <c r="G13" s="184"/>
      <c r="H13" s="36"/>
      <c r="I13" s="36"/>
      <c r="J13" s="36"/>
      <c r="K13" s="36"/>
      <c r="L13" s="36"/>
      <c r="M13" s="36"/>
      <c r="N13" s="36"/>
    </row>
    <row r="14" spans="1:14" x14ac:dyDescent="0.25">
      <c r="A14" s="337" t="s">
        <v>234</v>
      </c>
      <c r="B14" s="245">
        <f t="shared" ref="B14:G14" si="0">SUM(B15:B21)</f>
        <v>3381</v>
      </c>
      <c r="C14" s="150">
        <f t="shared" si="0"/>
        <v>0</v>
      </c>
      <c r="D14" s="150">
        <f t="shared" si="0"/>
        <v>0</v>
      </c>
      <c r="E14" s="257">
        <f t="shared" si="0"/>
        <v>3381</v>
      </c>
      <c r="F14" s="150">
        <f t="shared" si="0"/>
        <v>3214</v>
      </c>
      <c r="G14" s="151">
        <f t="shared" si="0"/>
        <v>2781</v>
      </c>
      <c r="H14" s="36"/>
      <c r="I14" s="36"/>
      <c r="J14" s="36"/>
      <c r="K14" s="36"/>
      <c r="L14" s="36"/>
      <c r="M14" s="36"/>
      <c r="N14" s="36"/>
    </row>
    <row r="15" spans="1:14" x14ac:dyDescent="0.25">
      <c r="A15" s="340" t="s">
        <v>355</v>
      </c>
      <c r="B15" s="203">
        <v>313</v>
      </c>
      <c r="C15" s="130"/>
      <c r="D15" s="69"/>
      <c r="E15" s="194">
        <v>313</v>
      </c>
      <c r="F15" s="69">
        <v>0</v>
      </c>
      <c r="G15" s="184"/>
      <c r="H15" s="36"/>
      <c r="I15" s="36"/>
      <c r="J15" s="36"/>
      <c r="K15" s="36"/>
      <c r="L15" s="36"/>
      <c r="M15" s="36"/>
      <c r="N15" s="36"/>
    </row>
    <row r="16" spans="1:14" x14ac:dyDescent="0.25">
      <c r="A16" s="341" t="s">
        <v>352</v>
      </c>
      <c r="B16" s="203">
        <v>88</v>
      </c>
      <c r="C16" s="130"/>
      <c r="D16" s="69"/>
      <c r="E16" s="194">
        <v>88</v>
      </c>
      <c r="F16" s="69">
        <v>74</v>
      </c>
      <c r="G16" s="184">
        <v>74</v>
      </c>
      <c r="H16" s="36"/>
      <c r="I16" s="36"/>
      <c r="J16" s="36"/>
      <c r="K16" s="36"/>
      <c r="L16" s="36"/>
      <c r="M16" s="36"/>
      <c r="N16" s="36"/>
    </row>
    <row r="17" spans="1:14" x14ac:dyDescent="0.25">
      <c r="A17" s="341" t="s">
        <v>353</v>
      </c>
      <c r="B17" s="203">
        <v>75</v>
      </c>
      <c r="C17" s="130"/>
      <c r="D17" s="69"/>
      <c r="E17" s="194">
        <v>75</v>
      </c>
      <c r="F17" s="69">
        <v>58</v>
      </c>
      <c r="G17" s="184">
        <v>58</v>
      </c>
      <c r="H17" s="36"/>
      <c r="I17" s="36"/>
      <c r="J17" s="36"/>
      <c r="K17" s="36"/>
      <c r="L17" s="36"/>
      <c r="M17" s="36"/>
      <c r="N17" s="36"/>
    </row>
    <row r="18" spans="1:14" x14ac:dyDescent="0.25">
      <c r="A18" s="339" t="s">
        <v>354</v>
      </c>
      <c r="B18" s="203">
        <v>475</v>
      </c>
      <c r="C18" s="130"/>
      <c r="D18" s="69"/>
      <c r="E18" s="194">
        <v>475</v>
      </c>
      <c r="F18" s="69">
        <v>500</v>
      </c>
      <c r="G18" s="184">
        <v>500</v>
      </c>
      <c r="H18" s="36"/>
      <c r="I18" s="36"/>
      <c r="J18" s="36"/>
      <c r="K18" s="36"/>
      <c r="L18" s="36"/>
      <c r="M18" s="36"/>
      <c r="N18" s="36"/>
    </row>
    <row r="19" spans="1:14" x14ac:dyDescent="0.25">
      <c r="A19" s="339" t="s">
        <v>356</v>
      </c>
      <c r="B19" s="203">
        <v>430</v>
      </c>
      <c r="C19" s="130"/>
      <c r="D19" s="69"/>
      <c r="E19" s="194">
        <v>430</v>
      </c>
      <c r="F19" s="69">
        <v>344</v>
      </c>
      <c r="G19" s="184">
        <v>344</v>
      </c>
      <c r="H19" s="36"/>
      <c r="I19" s="36"/>
      <c r="J19" s="36"/>
      <c r="K19" s="36"/>
      <c r="L19" s="36"/>
      <c r="M19" s="36"/>
      <c r="N19" s="36"/>
    </row>
    <row r="20" spans="1:14" x14ac:dyDescent="0.25">
      <c r="A20" s="339" t="s">
        <v>357</v>
      </c>
      <c r="B20" s="203">
        <v>1125</v>
      </c>
      <c r="C20" s="130"/>
      <c r="D20" s="69"/>
      <c r="E20" s="194">
        <v>1125</v>
      </c>
      <c r="F20" s="69">
        <v>1125</v>
      </c>
      <c r="G20" s="184">
        <v>1125</v>
      </c>
      <c r="H20" s="36"/>
      <c r="I20" s="36"/>
      <c r="J20" s="36"/>
      <c r="K20" s="36"/>
      <c r="L20" s="36"/>
      <c r="M20" s="36"/>
      <c r="N20" s="36"/>
    </row>
    <row r="21" spans="1:14" x14ac:dyDescent="0.25">
      <c r="A21" s="339" t="s">
        <v>358</v>
      </c>
      <c r="B21" s="203">
        <v>875</v>
      </c>
      <c r="C21" s="130"/>
      <c r="D21" s="69"/>
      <c r="E21" s="194">
        <v>875</v>
      </c>
      <c r="F21" s="69">
        <v>1113</v>
      </c>
      <c r="G21" s="184">
        <v>680</v>
      </c>
      <c r="H21" s="36"/>
      <c r="I21" s="36"/>
      <c r="J21" s="36"/>
      <c r="K21" s="36"/>
      <c r="L21" s="36"/>
      <c r="M21" s="36"/>
      <c r="N21" s="36"/>
    </row>
    <row r="22" spans="1:14" x14ac:dyDescent="0.25">
      <c r="A22" s="337" t="s">
        <v>233</v>
      </c>
      <c r="B22" s="245">
        <f t="shared" ref="B22:G22" si="1">SUM(B23:B24)</f>
        <v>1300</v>
      </c>
      <c r="C22" s="245">
        <f t="shared" si="1"/>
        <v>0</v>
      </c>
      <c r="D22" s="245">
        <f t="shared" si="1"/>
        <v>0</v>
      </c>
      <c r="E22" s="319">
        <f t="shared" si="1"/>
        <v>1300</v>
      </c>
      <c r="F22" s="150">
        <f t="shared" si="1"/>
        <v>680</v>
      </c>
      <c r="G22" s="151">
        <f t="shared" si="1"/>
        <v>680</v>
      </c>
      <c r="H22" s="36"/>
      <c r="I22" s="36"/>
      <c r="J22" s="36"/>
      <c r="K22" s="36"/>
      <c r="L22" s="36"/>
      <c r="M22" s="36"/>
      <c r="N22" s="36"/>
    </row>
    <row r="23" spans="1:14" x14ac:dyDescent="0.25">
      <c r="A23" s="342" t="s">
        <v>359</v>
      </c>
      <c r="B23" s="203">
        <v>1000</v>
      </c>
      <c r="C23" s="130"/>
      <c r="D23" s="69"/>
      <c r="E23" s="194">
        <v>1000</v>
      </c>
      <c r="F23" s="69">
        <v>392</v>
      </c>
      <c r="G23" s="184">
        <v>392</v>
      </c>
      <c r="H23" s="36"/>
      <c r="I23" s="36"/>
      <c r="J23" s="36"/>
      <c r="K23" s="36"/>
      <c r="L23" s="36"/>
      <c r="M23" s="36"/>
      <c r="N23" s="36"/>
    </row>
    <row r="24" spans="1:14" x14ac:dyDescent="0.25">
      <c r="A24" s="339" t="s">
        <v>360</v>
      </c>
      <c r="B24" s="203">
        <v>300</v>
      </c>
      <c r="C24" s="130"/>
      <c r="D24" s="150"/>
      <c r="E24" s="194">
        <v>300</v>
      </c>
      <c r="F24" s="69">
        <v>288</v>
      </c>
      <c r="G24" s="184">
        <v>288</v>
      </c>
      <c r="H24" s="36"/>
      <c r="I24" s="36"/>
      <c r="J24" s="36"/>
      <c r="K24" s="36"/>
      <c r="L24" s="36"/>
      <c r="M24" s="36"/>
      <c r="N24" s="36"/>
    </row>
    <row r="25" spans="1:14" x14ac:dyDescent="0.25">
      <c r="A25" s="337" t="s">
        <v>220</v>
      </c>
      <c r="B25" s="245">
        <f t="shared" ref="B25:G25" si="2">SUM(B26:B28)</f>
        <v>576</v>
      </c>
      <c r="C25" s="150">
        <f t="shared" si="2"/>
        <v>0</v>
      </c>
      <c r="D25" s="150">
        <f t="shared" si="2"/>
        <v>0</v>
      </c>
      <c r="E25" s="257">
        <f t="shared" si="2"/>
        <v>576</v>
      </c>
      <c r="F25" s="150">
        <f t="shared" si="2"/>
        <v>263</v>
      </c>
      <c r="G25" s="151">
        <f t="shared" si="2"/>
        <v>157</v>
      </c>
      <c r="H25" s="36"/>
      <c r="I25" s="36"/>
      <c r="J25" s="36"/>
      <c r="K25" s="36"/>
      <c r="L25" s="36"/>
      <c r="M25" s="36"/>
      <c r="N25" s="36"/>
    </row>
    <row r="26" spans="1:14" x14ac:dyDescent="0.25">
      <c r="A26" s="339" t="s">
        <v>361</v>
      </c>
      <c r="B26" s="246">
        <v>313</v>
      </c>
      <c r="C26" s="175"/>
      <c r="D26" s="175">
        <f>SUM(D27:D29)</f>
        <v>0</v>
      </c>
      <c r="E26" s="320">
        <v>313</v>
      </c>
      <c r="F26" s="175">
        <v>0</v>
      </c>
      <c r="G26" s="330"/>
      <c r="H26" s="36"/>
      <c r="I26" s="36"/>
      <c r="J26" s="36"/>
      <c r="K26" s="36"/>
      <c r="L26" s="36"/>
      <c r="M26" s="36"/>
      <c r="N26" s="36"/>
    </row>
    <row r="27" spans="1:14" x14ac:dyDescent="0.25">
      <c r="A27" s="339" t="s">
        <v>362</v>
      </c>
      <c r="B27" s="203">
        <v>200</v>
      </c>
      <c r="C27" s="130"/>
      <c r="D27" s="150"/>
      <c r="E27" s="194">
        <v>200</v>
      </c>
      <c r="F27" s="69">
        <v>200</v>
      </c>
      <c r="G27" s="184">
        <v>157</v>
      </c>
      <c r="H27" s="36"/>
      <c r="I27" s="36"/>
      <c r="J27" s="36"/>
      <c r="K27" s="36"/>
      <c r="L27" s="36"/>
      <c r="M27" s="36"/>
      <c r="N27" s="36"/>
    </row>
    <row r="28" spans="1:14" x14ac:dyDescent="0.25">
      <c r="A28" s="339" t="s">
        <v>363</v>
      </c>
      <c r="B28" s="203">
        <v>63</v>
      </c>
      <c r="C28" s="130"/>
      <c r="D28" s="69"/>
      <c r="E28" s="194">
        <v>63</v>
      </c>
      <c r="F28" s="69">
        <v>63</v>
      </c>
      <c r="G28" s="184"/>
      <c r="H28" s="36"/>
      <c r="I28" s="36"/>
      <c r="J28" s="36"/>
      <c r="K28" s="36"/>
      <c r="L28" s="36"/>
      <c r="M28" s="36"/>
      <c r="N28" s="36"/>
    </row>
    <row r="29" spans="1:14" x14ac:dyDescent="0.25">
      <c r="A29" s="337" t="s">
        <v>221</v>
      </c>
      <c r="B29" s="245">
        <f>SUM(B31:B32)</f>
        <v>213</v>
      </c>
      <c r="C29" s="245">
        <f>SUM(C31:C32)</f>
        <v>0</v>
      </c>
      <c r="D29" s="245">
        <f>SUM(D31:D32)</f>
        <v>0</v>
      </c>
      <c r="E29" s="319">
        <f>SUM(E31:E32)</f>
        <v>213</v>
      </c>
      <c r="F29" s="150">
        <f>SUM(F30:F32)</f>
        <v>308</v>
      </c>
      <c r="G29" s="151">
        <f>SUM(G30:G32)</f>
        <v>0</v>
      </c>
      <c r="H29" s="36"/>
      <c r="I29" s="36"/>
      <c r="J29" s="36"/>
      <c r="K29" s="36"/>
      <c r="L29" s="36"/>
      <c r="M29" s="36"/>
      <c r="N29" s="36"/>
    </row>
    <row r="30" spans="1:14" x14ac:dyDescent="0.25">
      <c r="A30" s="343" t="s">
        <v>364</v>
      </c>
      <c r="B30" s="203"/>
      <c r="C30" s="203"/>
      <c r="D30" s="203"/>
      <c r="E30" s="307"/>
      <c r="F30" s="69">
        <v>245</v>
      </c>
      <c r="G30" s="184"/>
      <c r="H30" s="36"/>
      <c r="I30" s="36"/>
      <c r="J30" s="36"/>
      <c r="K30" s="36"/>
      <c r="L30" s="36"/>
      <c r="M30" s="36"/>
      <c r="N30" s="36"/>
    </row>
    <row r="31" spans="1:14" x14ac:dyDescent="0.25">
      <c r="A31" s="343" t="s">
        <v>365</v>
      </c>
      <c r="B31" s="203">
        <v>63</v>
      </c>
      <c r="C31" s="69"/>
      <c r="D31" s="69"/>
      <c r="E31" s="194">
        <v>63</v>
      </c>
      <c r="F31" s="69">
        <v>63</v>
      </c>
      <c r="G31" s="184"/>
      <c r="H31" s="36"/>
      <c r="I31" s="36"/>
      <c r="J31" s="36"/>
      <c r="K31" s="36"/>
      <c r="L31" s="36"/>
      <c r="M31" s="36"/>
      <c r="N31" s="36"/>
    </row>
    <row r="32" spans="1:14" x14ac:dyDescent="0.25">
      <c r="A32" s="339" t="s">
        <v>366</v>
      </c>
      <c r="B32" s="203">
        <v>150</v>
      </c>
      <c r="C32" s="130"/>
      <c r="D32" s="69"/>
      <c r="E32" s="194">
        <v>150</v>
      </c>
      <c r="F32" s="69"/>
      <c r="G32" s="184"/>
      <c r="H32" s="36"/>
      <c r="I32" s="36"/>
      <c r="J32" s="36"/>
      <c r="K32" s="36"/>
      <c r="L32" s="36"/>
      <c r="M32" s="36"/>
      <c r="N32" s="36"/>
    </row>
    <row r="33" spans="1:14" x14ac:dyDescent="0.25">
      <c r="A33" s="337" t="s">
        <v>183</v>
      </c>
      <c r="B33" s="245">
        <f t="shared" ref="B33:G33" si="3">SUM(B34:B46)</f>
        <v>86325</v>
      </c>
      <c r="C33" s="245">
        <f t="shared" si="3"/>
        <v>0</v>
      </c>
      <c r="D33" s="245">
        <f t="shared" si="3"/>
        <v>0</v>
      </c>
      <c r="E33" s="319">
        <f t="shared" si="3"/>
        <v>86325</v>
      </c>
      <c r="F33" s="150">
        <f t="shared" si="3"/>
        <v>9986</v>
      </c>
      <c r="G33" s="151">
        <f t="shared" si="3"/>
        <v>5095</v>
      </c>
      <c r="H33" s="36"/>
      <c r="I33" s="36"/>
      <c r="J33" s="36"/>
      <c r="K33" s="36"/>
      <c r="L33" s="36"/>
      <c r="M33" s="36"/>
      <c r="N33" s="36"/>
    </row>
    <row r="34" spans="1:14" s="354" customFormat="1" ht="15" customHeight="1" x14ac:dyDescent="0.25">
      <c r="A34" s="340" t="s">
        <v>367</v>
      </c>
      <c r="B34" s="347">
        <v>225</v>
      </c>
      <c r="C34" s="348"/>
      <c r="D34" s="349"/>
      <c r="E34" s="350">
        <v>225</v>
      </c>
      <c r="F34" s="351">
        <v>199</v>
      </c>
      <c r="G34" s="352">
        <v>199</v>
      </c>
      <c r="H34" s="353"/>
      <c r="I34" s="353"/>
      <c r="J34" s="353"/>
      <c r="K34" s="353"/>
      <c r="L34" s="353"/>
      <c r="M34" s="353"/>
      <c r="N34" s="353"/>
    </row>
    <row r="35" spans="1:14" x14ac:dyDescent="0.25">
      <c r="A35" s="343" t="s">
        <v>368</v>
      </c>
      <c r="B35" s="203">
        <v>400</v>
      </c>
      <c r="C35" s="130"/>
      <c r="D35" s="69"/>
      <c r="E35" s="194">
        <v>400</v>
      </c>
      <c r="F35" s="69">
        <v>246</v>
      </c>
      <c r="G35" s="184">
        <v>246</v>
      </c>
      <c r="H35" s="36"/>
      <c r="I35" s="36"/>
      <c r="J35" s="36"/>
      <c r="K35" s="36"/>
      <c r="L35" s="36"/>
      <c r="M35" s="36"/>
      <c r="N35" s="36"/>
    </row>
    <row r="36" spans="1:14" x14ac:dyDescent="0.25">
      <c r="A36" s="339" t="s">
        <v>369</v>
      </c>
      <c r="B36" s="203">
        <v>313</v>
      </c>
      <c r="C36" s="69"/>
      <c r="D36" s="69"/>
      <c r="E36" s="194">
        <v>313</v>
      </c>
      <c r="F36" s="69">
        <v>288</v>
      </c>
      <c r="G36" s="184">
        <v>288</v>
      </c>
      <c r="H36" s="36"/>
      <c r="I36" s="36"/>
      <c r="J36" s="36"/>
      <c r="K36" s="36"/>
      <c r="L36" s="36"/>
      <c r="M36" s="36"/>
      <c r="N36" s="36"/>
    </row>
    <row r="37" spans="1:14" x14ac:dyDescent="0.25">
      <c r="A37" s="343" t="s">
        <v>370</v>
      </c>
      <c r="B37" s="203">
        <v>75</v>
      </c>
      <c r="C37" s="130"/>
      <c r="D37" s="69"/>
      <c r="E37" s="194">
        <v>75</v>
      </c>
      <c r="F37" s="69">
        <v>0</v>
      </c>
      <c r="G37" s="184"/>
      <c r="H37" s="36"/>
      <c r="I37" s="36"/>
      <c r="J37" s="36"/>
      <c r="K37" s="36"/>
      <c r="L37" s="36"/>
      <c r="M37" s="36"/>
      <c r="N37" s="36"/>
    </row>
    <row r="38" spans="1:14" x14ac:dyDescent="0.25">
      <c r="A38" s="339" t="s">
        <v>371</v>
      </c>
      <c r="B38" s="203">
        <v>212</v>
      </c>
      <c r="C38" s="130"/>
      <c r="D38" s="150"/>
      <c r="E38" s="194">
        <v>212</v>
      </c>
      <c r="F38" s="69">
        <v>121</v>
      </c>
      <c r="G38" s="184">
        <v>121</v>
      </c>
      <c r="H38" s="36"/>
      <c r="I38" s="36"/>
      <c r="J38" s="36"/>
      <c r="K38" s="36"/>
      <c r="L38" s="36"/>
      <c r="M38" s="36"/>
      <c r="N38" s="36"/>
    </row>
    <row r="39" spans="1:14" x14ac:dyDescent="0.25">
      <c r="A39" s="339" t="s">
        <v>372</v>
      </c>
      <c r="B39" s="203"/>
      <c r="C39" s="130"/>
      <c r="D39" s="150"/>
      <c r="E39" s="194"/>
      <c r="F39" s="69">
        <v>59</v>
      </c>
      <c r="G39" s="184">
        <v>59</v>
      </c>
      <c r="H39" s="36"/>
      <c r="I39" s="36"/>
      <c r="J39" s="36"/>
      <c r="K39" s="36"/>
      <c r="L39" s="36"/>
      <c r="M39" s="36"/>
      <c r="N39" s="36"/>
    </row>
    <row r="40" spans="1:14" x14ac:dyDescent="0.25">
      <c r="A40" s="339" t="s">
        <v>373</v>
      </c>
      <c r="B40" s="203"/>
      <c r="C40" s="130"/>
      <c r="D40" s="150"/>
      <c r="E40" s="194"/>
      <c r="F40" s="69">
        <v>300</v>
      </c>
      <c r="G40" s="184"/>
      <c r="H40" s="36"/>
      <c r="I40" s="36"/>
      <c r="J40" s="36"/>
      <c r="K40" s="36"/>
      <c r="L40" s="36"/>
      <c r="M40" s="36"/>
      <c r="N40" s="36"/>
    </row>
    <row r="41" spans="1:14" x14ac:dyDescent="0.25">
      <c r="A41" s="339" t="s">
        <v>374</v>
      </c>
      <c r="B41" s="203">
        <v>225</v>
      </c>
      <c r="C41" s="130"/>
      <c r="D41" s="69"/>
      <c r="E41" s="194">
        <v>225</v>
      </c>
      <c r="F41" s="69">
        <v>178</v>
      </c>
      <c r="G41" s="184">
        <v>179</v>
      </c>
      <c r="H41" s="36"/>
      <c r="I41" s="36"/>
      <c r="J41" s="36"/>
      <c r="K41" s="36"/>
      <c r="L41" s="36"/>
      <c r="M41" s="36"/>
      <c r="N41" s="36"/>
    </row>
    <row r="42" spans="1:14" x14ac:dyDescent="0.25">
      <c r="A42" s="344" t="s">
        <v>375</v>
      </c>
      <c r="B42" s="203">
        <v>75000</v>
      </c>
      <c r="C42" s="130"/>
      <c r="D42" s="69"/>
      <c r="E42" s="194">
        <v>75000</v>
      </c>
      <c r="F42" s="69">
        <v>0</v>
      </c>
      <c r="G42" s="184"/>
      <c r="H42" s="36"/>
      <c r="I42" s="36"/>
      <c r="J42" s="36"/>
      <c r="K42" s="36"/>
      <c r="L42" s="36"/>
      <c r="M42" s="36"/>
      <c r="N42" s="36"/>
    </row>
    <row r="43" spans="1:14" x14ac:dyDescent="0.25">
      <c r="A43" s="339" t="s">
        <v>376</v>
      </c>
      <c r="B43" s="203">
        <v>2250</v>
      </c>
      <c r="C43" s="130"/>
      <c r="D43" s="69"/>
      <c r="E43" s="194">
        <v>2250</v>
      </c>
      <c r="F43" s="69">
        <v>2250</v>
      </c>
      <c r="G43" s="184">
        <v>2250</v>
      </c>
      <c r="H43" s="36"/>
      <c r="I43" s="36"/>
      <c r="J43" s="36"/>
      <c r="K43" s="36"/>
      <c r="L43" s="36"/>
      <c r="M43" s="36"/>
      <c r="N43" s="36"/>
    </row>
    <row r="44" spans="1:14" x14ac:dyDescent="0.25">
      <c r="A44" s="340" t="s">
        <v>377</v>
      </c>
      <c r="B44" s="203">
        <v>6250</v>
      </c>
      <c r="C44" s="130"/>
      <c r="D44" s="69"/>
      <c r="E44" s="194">
        <v>6250</v>
      </c>
      <c r="F44" s="69">
        <v>5241</v>
      </c>
      <c r="G44" s="184">
        <v>649</v>
      </c>
      <c r="H44" s="36"/>
      <c r="I44" s="36"/>
      <c r="J44" s="36"/>
      <c r="K44" s="36"/>
      <c r="L44" s="36"/>
      <c r="M44" s="36"/>
      <c r="N44" s="36"/>
    </row>
    <row r="45" spans="1:14" x14ac:dyDescent="0.25">
      <c r="A45" s="339" t="s">
        <v>378</v>
      </c>
      <c r="B45" s="203">
        <v>500</v>
      </c>
      <c r="C45" s="130"/>
      <c r="D45" s="69"/>
      <c r="E45" s="194">
        <v>500</v>
      </c>
      <c r="F45" s="69">
        <v>500</v>
      </c>
      <c r="G45" s="184">
        <v>1104</v>
      </c>
      <c r="H45" s="36"/>
      <c r="I45" s="36"/>
      <c r="J45" s="36"/>
      <c r="K45" s="36"/>
      <c r="L45" s="36"/>
      <c r="M45" s="36"/>
      <c r="N45" s="36"/>
    </row>
    <row r="46" spans="1:14" x14ac:dyDescent="0.25">
      <c r="A46" s="339" t="s">
        <v>379</v>
      </c>
      <c r="B46" s="203">
        <v>875</v>
      </c>
      <c r="C46" s="130"/>
      <c r="D46" s="69"/>
      <c r="E46" s="194">
        <v>875</v>
      </c>
      <c r="F46" s="69">
        <v>604</v>
      </c>
      <c r="G46" s="184"/>
      <c r="H46" s="36"/>
      <c r="I46" s="36"/>
      <c r="J46" s="36"/>
      <c r="K46" s="36"/>
      <c r="L46" s="36"/>
      <c r="M46" s="36"/>
      <c r="N46" s="36"/>
    </row>
    <row r="47" spans="1:14" x14ac:dyDescent="0.25">
      <c r="A47" s="337" t="s">
        <v>241</v>
      </c>
      <c r="B47" s="245">
        <f t="shared" ref="B47:G47" si="4">SUM(B48:B54)</f>
        <v>2601</v>
      </c>
      <c r="C47" s="150">
        <f t="shared" si="4"/>
        <v>0</v>
      </c>
      <c r="D47" s="150">
        <f t="shared" si="4"/>
        <v>0</v>
      </c>
      <c r="E47" s="257">
        <f t="shared" si="4"/>
        <v>2601</v>
      </c>
      <c r="F47" s="150">
        <f t="shared" si="4"/>
        <v>4715</v>
      </c>
      <c r="G47" s="151">
        <f t="shared" si="4"/>
        <v>3966</v>
      </c>
      <c r="H47" s="36"/>
      <c r="I47" s="36"/>
      <c r="J47" s="36"/>
      <c r="K47" s="36"/>
      <c r="L47" s="36"/>
      <c r="M47" s="36"/>
      <c r="N47" s="36"/>
    </row>
    <row r="48" spans="1:14" x14ac:dyDescent="0.25">
      <c r="A48" s="343" t="s">
        <v>380</v>
      </c>
      <c r="B48" s="246">
        <v>875</v>
      </c>
      <c r="C48" s="130"/>
      <c r="E48" s="320">
        <v>875</v>
      </c>
      <c r="F48" s="175">
        <v>875</v>
      </c>
      <c r="G48" s="330">
        <v>1820</v>
      </c>
      <c r="H48" s="36"/>
      <c r="I48" s="36"/>
      <c r="J48" s="36"/>
      <c r="K48" s="36"/>
      <c r="L48" s="36"/>
      <c r="M48" s="36"/>
      <c r="N48" s="36"/>
    </row>
    <row r="49" spans="1:14" x14ac:dyDescent="0.25">
      <c r="A49" s="343" t="s">
        <v>381</v>
      </c>
      <c r="B49" s="247">
        <v>625</v>
      </c>
      <c r="C49" s="97"/>
      <c r="D49" s="97"/>
      <c r="E49" s="321">
        <v>625</v>
      </c>
      <c r="F49" s="176">
        <v>625</v>
      </c>
      <c r="G49" s="331"/>
      <c r="H49" s="36"/>
      <c r="I49" s="36"/>
      <c r="J49" s="36"/>
      <c r="K49" s="36"/>
      <c r="L49" s="36"/>
      <c r="M49" s="36"/>
      <c r="N49" s="36"/>
    </row>
    <row r="50" spans="1:14" x14ac:dyDescent="0.25">
      <c r="A50" s="339" t="s">
        <v>382</v>
      </c>
      <c r="B50" s="247">
        <v>1000</v>
      </c>
      <c r="C50" s="97"/>
      <c r="D50" s="97"/>
      <c r="E50" s="321">
        <v>1000</v>
      </c>
      <c r="F50" s="176">
        <v>2125</v>
      </c>
      <c r="G50" s="331">
        <v>1860</v>
      </c>
      <c r="H50" s="36"/>
      <c r="I50" s="36"/>
      <c r="J50" s="36"/>
      <c r="K50" s="36"/>
      <c r="L50" s="36"/>
      <c r="M50" s="36"/>
      <c r="N50" s="36"/>
    </row>
    <row r="51" spans="1:14" x14ac:dyDescent="0.25">
      <c r="A51" s="339" t="s">
        <v>383</v>
      </c>
      <c r="B51" s="203">
        <v>38</v>
      </c>
      <c r="C51" s="69"/>
      <c r="D51" s="69"/>
      <c r="E51" s="194">
        <v>38</v>
      </c>
      <c r="F51" s="69">
        <v>38</v>
      </c>
      <c r="G51" s="184"/>
      <c r="H51" s="36"/>
      <c r="I51" s="36"/>
      <c r="J51" s="36"/>
      <c r="K51" s="36"/>
      <c r="L51" s="36"/>
      <c r="M51" s="36"/>
      <c r="N51" s="36"/>
    </row>
    <row r="52" spans="1:14" x14ac:dyDescent="0.25">
      <c r="A52" s="339" t="s">
        <v>384</v>
      </c>
      <c r="B52" s="203"/>
      <c r="C52" s="69"/>
      <c r="D52" s="69"/>
      <c r="E52" s="194"/>
      <c r="F52" s="69"/>
      <c r="G52" s="184">
        <v>286</v>
      </c>
      <c r="H52" s="36"/>
      <c r="I52" s="36"/>
      <c r="J52" s="36"/>
      <c r="K52" s="36"/>
      <c r="L52" s="36"/>
      <c r="M52" s="36"/>
      <c r="N52" s="36"/>
    </row>
    <row r="53" spans="1:14" x14ac:dyDescent="0.25">
      <c r="A53" s="339" t="s">
        <v>385</v>
      </c>
      <c r="B53" s="203"/>
      <c r="C53" s="69"/>
      <c r="D53" s="69"/>
      <c r="E53" s="194"/>
      <c r="F53" s="69">
        <v>989</v>
      </c>
      <c r="G53" s="184"/>
      <c r="H53" s="36"/>
      <c r="I53" s="36"/>
      <c r="J53" s="36"/>
      <c r="K53" s="36"/>
      <c r="L53" s="36"/>
      <c r="M53" s="36"/>
      <c r="N53" s="36"/>
    </row>
    <row r="54" spans="1:14" x14ac:dyDescent="0.25">
      <c r="A54" s="339" t="s">
        <v>386</v>
      </c>
      <c r="B54" s="203">
        <v>63</v>
      </c>
      <c r="C54" s="69"/>
      <c r="D54" s="69"/>
      <c r="E54" s="194">
        <v>63</v>
      </c>
      <c r="F54" s="69">
        <v>63</v>
      </c>
      <c r="G54" s="184"/>
      <c r="H54" s="36"/>
      <c r="I54" s="36"/>
      <c r="J54" s="36"/>
      <c r="K54" s="36"/>
      <c r="L54" s="36"/>
      <c r="M54" s="36"/>
      <c r="N54" s="36"/>
    </row>
    <row r="55" spans="1:14" x14ac:dyDescent="0.25">
      <c r="A55" s="337" t="s">
        <v>244</v>
      </c>
      <c r="B55" s="245">
        <f>SUM(B58)</f>
        <v>2500</v>
      </c>
      <c r="C55" s="245">
        <f>SUM(C58)</f>
        <v>0</v>
      </c>
      <c r="D55" s="245">
        <f>SUM(D58)</f>
        <v>0</v>
      </c>
      <c r="E55" s="319">
        <f>SUM(E58)</f>
        <v>2500</v>
      </c>
      <c r="F55" s="150">
        <f>SUM(F58+F57)</f>
        <v>2869</v>
      </c>
      <c r="G55" s="269">
        <f>SUM(G56:G58)</f>
        <v>3749</v>
      </c>
      <c r="H55" s="36"/>
      <c r="I55" s="36"/>
      <c r="J55" s="36"/>
      <c r="K55" s="36"/>
      <c r="L55" s="36"/>
      <c r="M55" s="36"/>
      <c r="N55" s="36"/>
    </row>
    <row r="56" spans="1:14" x14ac:dyDescent="0.25">
      <c r="A56" s="345" t="s">
        <v>387</v>
      </c>
      <c r="B56" s="97"/>
      <c r="C56" s="97"/>
      <c r="D56" s="97"/>
      <c r="E56" s="97"/>
      <c r="F56" s="97"/>
      <c r="G56" s="184">
        <v>1397</v>
      </c>
      <c r="H56" s="36"/>
      <c r="I56" s="36"/>
      <c r="J56" s="36"/>
      <c r="K56" s="36"/>
      <c r="L56" s="36"/>
      <c r="M56" s="36"/>
      <c r="N56" s="36"/>
    </row>
    <row r="57" spans="1:14" x14ac:dyDescent="0.25">
      <c r="A57" s="339" t="s">
        <v>388</v>
      </c>
      <c r="B57" s="203"/>
      <c r="C57" s="203"/>
      <c r="D57" s="203"/>
      <c r="E57" s="307"/>
      <c r="F57" s="69">
        <v>369</v>
      </c>
      <c r="G57" s="184">
        <v>369</v>
      </c>
      <c r="H57" s="36"/>
      <c r="I57" s="36"/>
      <c r="J57" s="36"/>
      <c r="K57" s="36"/>
      <c r="L57" s="36"/>
      <c r="M57" s="36"/>
      <c r="N57" s="36"/>
    </row>
    <row r="58" spans="1:14" x14ac:dyDescent="0.25">
      <c r="A58" s="339" t="s">
        <v>389</v>
      </c>
      <c r="B58" s="69">
        <v>2500</v>
      </c>
      <c r="C58" s="130"/>
      <c r="D58" s="69"/>
      <c r="E58" s="194">
        <v>2500</v>
      </c>
      <c r="F58" s="69">
        <v>2500</v>
      </c>
      <c r="G58" s="184">
        <v>1983</v>
      </c>
      <c r="H58" s="36"/>
      <c r="I58" s="36"/>
      <c r="J58" s="36"/>
      <c r="K58" s="36"/>
      <c r="L58" s="36"/>
      <c r="M58" s="36"/>
      <c r="N58" s="36"/>
    </row>
    <row r="59" spans="1:14" x14ac:dyDescent="0.25">
      <c r="A59" s="338" t="s">
        <v>285</v>
      </c>
      <c r="B59" s="150">
        <f t="shared" ref="B59:G59" si="5">SUM(B60:B65)</f>
        <v>47125</v>
      </c>
      <c r="C59" s="150">
        <f t="shared" si="5"/>
        <v>0</v>
      </c>
      <c r="D59" s="150">
        <f t="shared" si="5"/>
        <v>0</v>
      </c>
      <c r="E59" s="257">
        <f t="shared" si="5"/>
        <v>47125</v>
      </c>
      <c r="F59" s="150">
        <f t="shared" si="5"/>
        <v>54465</v>
      </c>
      <c r="G59" s="151">
        <f t="shared" si="5"/>
        <v>53685</v>
      </c>
      <c r="H59" s="36"/>
      <c r="I59" s="36"/>
      <c r="J59" s="36"/>
      <c r="K59" s="36"/>
      <c r="L59" s="36"/>
      <c r="M59" s="36"/>
      <c r="N59" s="36"/>
    </row>
    <row r="60" spans="1:14" x14ac:dyDescent="0.25">
      <c r="A60" s="339" t="s">
        <v>390</v>
      </c>
      <c r="B60" s="69">
        <v>18750</v>
      </c>
      <c r="C60" s="69"/>
      <c r="D60" s="69"/>
      <c r="E60" s="194">
        <v>18750</v>
      </c>
      <c r="F60" s="69">
        <v>16173</v>
      </c>
      <c r="G60" s="184">
        <v>16173</v>
      </c>
      <c r="H60" s="36"/>
      <c r="I60" s="36"/>
      <c r="J60" s="36"/>
      <c r="K60" s="36"/>
      <c r="L60" s="36"/>
      <c r="M60" s="36"/>
      <c r="N60" s="36"/>
    </row>
    <row r="61" spans="1:14" x14ac:dyDescent="0.25">
      <c r="A61" s="339" t="s">
        <v>391</v>
      </c>
      <c r="B61" s="69">
        <v>3750</v>
      </c>
      <c r="C61" s="130"/>
      <c r="D61" s="69"/>
      <c r="E61" s="194">
        <v>3750</v>
      </c>
      <c r="F61" s="69">
        <v>2817</v>
      </c>
      <c r="G61" s="184">
        <v>2817</v>
      </c>
      <c r="H61" s="36"/>
      <c r="I61" s="36"/>
      <c r="J61" s="36"/>
      <c r="K61" s="36"/>
      <c r="L61" s="36"/>
      <c r="M61" s="36"/>
      <c r="N61" s="36"/>
    </row>
    <row r="62" spans="1:14" x14ac:dyDescent="0.25">
      <c r="A62" s="339" t="s">
        <v>392</v>
      </c>
      <c r="B62" s="69">
        <v>3750</v>
      </c>
      <c r="C62" s="130"/>
      <c r="D62" s="69"/>
      <c r="E62" s="194">
        <v>3750</v>
      </c>
      <c r="F62" s="69">
        <v>4576</v>
      </c>
      <c r="G62" s="184">
        <v>4576</v>
      </c>
      <c r="H62" s="36"/>
      <c r="I62" s="36"/>
      <c r="J62" s="36"/>
      <c r="K62" s="36"/>
      <c r="L62" s="36"/>
      <c r="M62" s="36"/>
      <c r="N62" s="36"/>
    </row>
    <row r="63" spans="1:14" x14ac:dyDescent="0.25">
      <c r="A63" s="339" t="s">
        <v>393</v>
      </c>
      <c r="B63" s="69">
        <v>8750</v>
      </c>
      <c r="C63" s="130"/>
      <c r="D63" s="69"/>
      <c r="E63" s="194">
        <v>8750</v>
      </c>
      <c r="F63" s="69">
        <v>8230</v>
      </c>
      <c r="G63" s="184">
        <v>8229</v>
      </c>
      <c r="H63" s="36"/>
      <c r="I63" s="36"/>
      <c r="J63" s="36"/>
      <c r="K63" s="36"/>
      <c r="L63" s="36"/>
      <c r="M63" s="36"/>
      <c r="N63" s="36"/>
    </row>
    <row r="64" spans="1:14" x14ac:dyDescent="0.25">
      <c r="A64" s="339" t="s">
        <v>394</v>
      </c>
      <c r="B64" s="52">
        <v>10875</v>
      </c>
      <c r="C64" s="52"/>
      <c r="D64" s="52"/>
      <c r="E64" s="195">
        <v>10875</v>
      </c>
      <c r="F64" s="52">
        <v>21419</v>
      </c>
      <c r="G64" s="185">
        <v>21419</v>
      </c>
      <c r="H64" s="36"/>
      <c r="I64" s="36"/>
      <c r="J64" s="36"/>
      <c r="K64" s="36"/>
      <c r="L64" s="36"/>
      <c r="M64" s="36"/>
      <c r="N64" s="36"/>
    </row>
    <row r="65" spans="1:14" x14ac:dyDescent="0.25">
      <c r="A65" s="339" t="s">
        <v>395</v>
      </c>
      <c r="B65" s="248">
        <v>1250</v>
      </c>
      <c r="C65" s="50"/>
      <c r="D65" s="52"/>
      <c r="E65" s="322">
        <v>1250</v>
      </c>
      <c r="F65" s="52">
        <v>1250</v>
      </c>
      <c r="G65" s="185">
        <v>471</v>
      </c>
      <c r="H65" s="36"/>
      <c r="I65" s="36"/>
      <c r="J65" s="36"/>
      <c r="K65" s="36"/>
      <c r="L65" s="36"/>
      <c r="M65" s="36"/>
      <c r="N65" s="36"/>
    </row>
    <row r="66" spans="1:14" x14ac:dyDescent="0.25">
      <c r="A66" s="337" t="s">
        <v>243</v>
      </c>
      <c r="B66" s="174">
        <f t="shared" ref="B66:G66" si="6">SUM(B67:B73)</f>
        <v>17126</v>
      </c>
      <c r="C66" s="174">
        <f t="shared" si="6"/>
        <v>0</v>
      </c>
      <c r="D66" s="174">
        <f t="shared" si="6"/>
        <v>0</v>
      </c>
      <c r="E66" s="258">
        <f t="shared" si="6"/>
        <v>17126</v>
      </c>
      <c r="F66" s="174">
        <f t="shared" si="6"/>
        <v>21228</v>
      </c>
      <c r="G66" s="333">
        <f t="shared" si="6"/>
        <v>13105</v>
      </c>
      <c r="H66" s="36"/>
      <c r="I66" s="36"/>
      <c r="J66" s="36"/>
      <c r="K66" s="36"/>
      <c r="L66" s="36"/>
      <c r="M66" s="36"/>
      <c r="N66" s="36"/>
    </row>
    <row r="67" spans="1:14" x14ac:dyDescent="0.25">
      <c r="A67" s="339" t="s">
        <v>396</v>
      </c>
      <c r="B67" s="248">
        <v>12500</v>
      </c>
      <c r="C67" s="52"/>
      <c r="D67" s="52"/>
      <c r="E67" s="322">
        <v>12500</v>
      </c>
      <c r="F67" s="52">
        <v>12500</v>
      </c>
      <c r="G67" s="185">
        <v>9750</v>
      </c>
      <c r="H67" s="36"/>
      <c r="I67" s="36"/>
      <c r="J67" s="36"/>
      <c r="K67" s="36"/>
      <c r="L67" s="36"/>
      <c r="M67" s="36"/>
      <c r="N67" s="36"/>
    </row>
    <row r="68" spans="1:14" x14ac:dyDescent="0.25">
      <c r="A68" s="339" t="s">
        <v>397</v>
      </c>
      <c r="B68" s="248">
        <v>1250</v>
      </c>
      <c r="C68" s="50"/>
      <c r="D68" s="52"/>
      <c r="E68" s="322">
        <v>1250</v>
      </c>
      <c r="F68" s="52">
        <v>5625</v>
      </c>
      <c r="G68" s="185">
        <v>2920</v>
      </c>
      <c r="H68" s="36"/>
      <c r="I68" s="36"/>
      <c r="J68" s="36"/>
      <c r="K68" s="36"/>
      <c r="L68" s="36"/>
      <c r="M68" s="36"/>
      <c r="N68" s="36"/>
    </row>
    <row r="69" spans="1:14" x14ac:dyDescent="0.25">
      <c r="A69" s="339" t="s">
        <v>398</v>
      </c>
      <c r="B69" s="203">
        <v>750</v>
      </c>
      <c r="C69" s="130"/>
      <c r="D69" s="69"/>
      <c r="E69" s="307">
        <v>750</v>
      </c>
      <c r="F69" s="69">
        <v>452</v>
      </c>
      <c r="G69" s="184"/>
      <c r="H69" s="36"/>
      <c r="I69" s="36"/>
      <c r="J69" s="36"/>
      <c r="K69" s="36"/>
      <c r="L69" s="36"/>
      <c r="M69" s="36"/>
      <c r="N69" s="36"/>
    </row>
    <row r="70" spans="1:14" x14ac:dyDescent="0.25">
      <c r="A70" s="339" t="s">
        <v>399</v>
      </c>
      <c r="B70" s="203">
        <v>938</v>
      </c>
      <c r="C70" s="130"/>
      <c r="D70" s="69"/>
      <c r="E70" s="307">
        <v>938</v>
      </c>
      <c r="F70" s="69">
        <v>938</v>
      </c>
      <c r="G70" s="184"/>
      <c r="H70" s="36"/>
      <c r="I70" s="36"/>
      <c r="J70" s="36"/>
      <c r="K70" s="36"/>
      <c r="L70" s="36"/>
      <c r="M70" s="36"/>
      <c r="N70" s="36"/>
    </row>
    <row r="71" spans="1:14" x14ac:dyDescent="0.25">
      <c r="A71" s="339" t="s">
        <v>400</v>
      </c>
      <c r="B71" s="203">
        <v>313</v>
      </c>
      <c r="C71" s="152"/>
      <c r="D71" s="150"/>
      <c r="E71" s="307">
        <v>313</v>
      </c>
      <c r="F71" s="69">
        <v>313</v>
      </c>
      <c r="G71" s="184">
        <v>285</v>
      </c>
      <c r="H71" s="36"/>
      <c r="I71" s="36"/>
      <c r="J71" s="36"/>
      <c r="K71" s="36"/>
      <c r="L71" s="36"/>
      <c r="M71" s="36"/>
      <c r="N71" s="36"/>
    </row>
    <row r="72" spans="1:14" x14ac:dyDescent="0.25">
      <c r="A72" s="339" t="s">
        <v>401</v>
      </c>
      <c r="B72" s="203">
        <v>125</v>
      </c>
      <c r="C72" s="130"/>
      <c r="D72" s="69"/>
      <c r="E72" s="307">
        <v>125</v>
      </c>
      <c r="F72" s="69">
        <v>150</v>
      </c>
      <c r="G72" s="184">
        <v>150</v>
      </c>
      <c r="H72" s="36"/>
      <c r="I72" s="36"/>
      <c r="J72" s="36"/>
      <c r="K72" s="36"/>
      <c r="L72" s="36"/>
      <c r="M72" s="36"/>
      <c r="N72" s="36"/>
    </row>
    <row r="73" spans="1:14" x14ac:dyDescent="0.25">
      <c r="A73" s="339" t="s">
        <v>402</v>
      </c>
      <c r="B73" s="248">
        <v>1250</v>
      </c>
      <c r="C73" s="50"/>
      <c r="D73" s="52"/>
      <c r="E73" s="195">
        <v>1250</v>
      </c>
      <c r="F73" s="52">
        <v>1250</v>
      </c>
      <c r="G73" s="185"/>
      <c r="H73" s="36"/>
      <c r="I73" s="36"/>
      <c r="J73" s="36"/>
      <c r="K73" s="36"/>
      <c r="L73" s="36"/>
      <c r="M73" s="36"/>
      <c r="N73" s="36"/>
    </row>
    <row r="74" spans="1:14" x14ac:dyDescent="0.25">
      <c r="A74" s="346" t="s">
        <v>307</v>
      </c>
      <c r="B74" s="150">
        <f t="shared" ref="B74:G74" si="7">SUM(B75:B76)</f>
        <v>28750</v>
      </c>
      <c r="C74" s="150">
        <f t="shared" si="7"/>
        <v>0</v>
      </c>
      <c r="D74" s="150">
        <f t="shared" si="7"/>
        <v>0</v>
      </c>
      <c r="E74" s="257">
        <f t="shared" si="7"/>
        <v>28750</v>
      </c>
      <c r="F74" s="150">
        <f t="shared" si="7"/>
        <v>28250</v>
      </c>
      <c r="G74" s="151">
        <f t="shared" si="7"/>
        <v>26987</v>
      </c>
      <c r="H74" s="36"/>
      <c r="I74" s="36"/>
      <c r="J74" s="36"/>
      <c r="K74" s="36"/>
      <c r="L74" s="36"/>
      <c r="M74" s="36"/>
      <c r="N74" s="36"/>
    </row>
    <row r="75" spans="1:14" x14ac:dyDescent="0.25">
      <c r="A75" s="339" t="s">
        <v>403</v>
      </c>
      <c r="B75" s="69"/>
      <c r="C75" s="130"/>
      <c r="D75" s="69"/>
      <c r="E75" s="194"/>
      <c r="F75" s="69">
        <v>2000</v>
      </c>
      <c r="G75" s="184">
        <v>737</v>
      </c>
      <c r="H75" s="36"/>
      <c r="I75" s="36"/>
      <c r="J75" s="36"/>
      <c r="K75" s="36"/>
      <c r="L75" s="36"/>
      <c r="M75" s="36"/>
      <c r="N75" s="36"/>
    </row>
    <row r="76" spans="1:14" ht="13.8" thickBot="1" x14ac:dyDescent="0.3">
      <c r="A76" s="339" t="s">
        <v>308</v>
      </c>
      <c r="B76" s="69">
        <v>28750</v>
      </c>
      <c r="C76" s="130"/>
      <c r="D76" s="69"/>
      <c r="E76" s="194">
        <v>28750</v>
      </c>
      <c r="F76" s="69">
        <v>26250</v>
      </c>
      <c r="G76" s="267">
        <v>26250</v>
      </c>
      <c r="H76" s="36"/>
      <c r="I76" s="36"/>
      <c r="J76" s="36"/>
      <c r="K76" s="36"/>
      <c r="L76" s="36"/>
      <c r="M76" s="36"/>
      <c r="N76" s="36"/>
    </row>
    <row r="77" spans="1:14" ht="13.8" thickBot="1" x14ac:dyDescent="0.3">
      <c r="A77" s="119" t="s">
        <v>309</v>
      </c>
      <c r="B77" s="119">
        <f t="shared" ref="B77:G77" si="8">SUM(B9+B14+B22+B25+B29+B33+B47+B55+B59+B66+B74)</f>
        <v>190022</v>
      </c>
      <c r="C77" s="119">
        <f t="shared" si="8"/>
        <v>0</v>
      </c>
      <c r="D77" s="119">
        <f t="shared" si="8"/>
        <v>0</v>
      </c>
      <c r="E77" s="170">
        <f t="shared" si="8"/>
        <v>190022</v>
      </c>
      <c r="F77" s="110">
        <f t="shared" si="8"/>
        <v>127718</v>
      </c>
      <c r="G77" s="154">
        <f t="shared" si="8"/>
        <v>111852</v>
      </c>
      <c r="H77" s="36"/>
      <c r="I77" s="36"/>
      <c r="J77" s="36"/>
      <c r="K77" s="36"/>
      <c r="L77" s="36"/>
      <c r="M77" s="36"/>
      <c r="N77" s="36"/>
    </row>
    <row r="78" spans="1:14" x14ac:dyDescent="0.25">
      <c r="H78" s="36"/>
      <c r="I78" s="36"/>
      <c r="J78" s="36"/>
      <c r="K78" s="36"/>
      <c r="L78" s="36"/>
      <c r="M78" s="36"/>
      <c r="N78" s="36"/>
    </row>
    <row r="79" spans="1:14" x14ac:dyDescent="0.25">
      <c r="H79" s="36"/>
      <c r="I79" s="36"/>
      <c r="J79" s="36"/>
      <c r="K79" s="36"/>
      <c r="L79" s="36"/>
      <c r="M79" s="36"/>
      <c r="N79" s="36"/>
    </row>
    <row r="80" spans="1:14" x14ac:dyDescent="0.25">
      <c r="G80" s="36"/>
      <c r="H80" s="36"/>
      <c r="I80" s="36"/>
      <c r="J80" s="36"/>
      <c r="K80" s="36"/>
      <c r="L80" s="36"/>
      <c r="M80" s="36"/>
      <c r="N80" s="36"/>
    </row>
    <row r="81" spans="1:14" x14ac:dyDescent="0.25">
      <c r="A81" s="84"/>
      <c r="B81" s="84"/>
      <c r="C81" s="153"/>
      <c r="D81" s="84"/>
      <c r="E81" s="84"/>
      <c r="F81" s="84"/>
      <c r="G81" s="36"/>
      <c r="H81" s="36"/>
      <c r="I81" s="36"/>
      <c r="J81" s="36"/>
      <c r="K81" s="36"/>
      <c r="L81" s="36"/>
      <c r="M81" s="36"/>
      <c r="N81" s="36"/>
    </row>
    <row r="82" spans="1:14" x14ac:dyDescent="0.25">
      <c r="A82" s="84"/>
      <c r="B82" s="84"/>
      <c r="C82" s="153"/>
      <c r="D82" s="84"/>
      <c r="E82" s="84"/>
      <c r="F82" s="84"/>
      <c r="G82" s="36"/>
      <c r="H82" s="36"/>
      <c r="I82" s="36"/>
      <c r="J82" s="36"/>
      <c r="K82" s="36"/>
      <c r="L82" s="36"/>
      <c r="M82" s="36"/>
      <c r="N82" s="36"/>
    </row>
    <row r="83" spans="1:14" x14ac:dyDescent="0.25">
      <c r="A83" s="146"/>
      <c r="B83" s="146"/>
      <c r="C83" s="146"/>
      <c r="D83" s="84"/>
      <c r="E83" s="84"/>
      <c r="F83" s="84"/>
      <c r="G83" s="84"/>
    </row>
    <row r="84" spans="1:14" x14ac:dyDescent="0.25">
      <c r="A84" s="84"/>
      <c r="B84" s="84"/>
      <c r="C84" s="84"/>
      <c r="D84" s="84"/>
      <c r="E84" s="84"/>
      <c r="F84" s="146"/>
      <c r="G84" s="146"/>
    </row>
    <row r="85" spans="1:14" x14ac:dyDescent="0.25">
      <c r="A85" s="84"/>
      <c r="B85" s="84"/>
      <c r="C85" s="84"/>
      <c r="D85" s="84"/>
      <c r="E85" s="84"/>
      <c r="F85" s="84"/>
      <c r="G85" s="146"/>
    </row>
    <row r="86" spans="1:14" x14ac:dyDescent="0.25">
      <c r="A86" s="84"/>
      <c r="B86" s="84"/>
      <c r="C86" s="84"/>
      <c r="D86" s="84"/>
      <c r="E86" s="84"/>
      <c r="F86" s="84"/>
      <c r="G86" s="84"/>
    </row>
    <row r="87" spans="1:14" x14ac:dyDescent="0.25">
      <c r="A87" s="355"/>
      <c r="B87" s="355"/>
      <c r="C87" s="355"/>
      <c r="D87" s="355"/>
      <c r="E87" s="355"/>
      <c r="F87" s="355"/>
      <c r="G87" s="146"/>
    </row>
    <row r="88" spans="1:14" x14ac:dyDescent="0.25">
      <c r="A88" s="355"/>
      <c r="B88" s="355"/>
      <c r="C88" s="355"/>
      <c r="D88" s="355"/>
      <c r="E88" s="355"/>
      <c r="F88" s="355"/>
      <c r="G88" s="355"/>
    </row>
    <row r="89" spans="1:14" x14ac:dyDescent="0.25">
      <c r="A89" s="79"/>
      <c r="B89" s="355"/>
      <c r="C89" s="355"/>
      <c r="D89" s="355"/>
      <c r="E89" s="355"/>
      <c r="F89" s="355"/>
      <c r="G89" s="355"/>
    </row>
    <row r="90" spans="1:14" x14ac:dyDescent="0.25">
      <c r="A90" s="153"/>
      <c r="B90" s="153"/>
      <c r="C90" s="153"/>
      <c r="D90" s="153"/>
      <c r="E90" s="153"/>
      <c r="F90" s="153"/>
      <c r="G90" s="153"/>
    </row>
    <row r="91" spans="1:14" x14ac:dyDescent="0.25">
      <c r="A91" s="77"/>
      <c r="B91" s="77"/>
      <c r="C91" s="153"/>
      <c r="D91" s="77"/>
      <c r="E91" s="77"/>
      <c r="F91" s="77"/>
      <c r="G91" s="77"/>
    </row>
    <row r="92" spans="1:14" x14ac:dyDescent="0.25">
      <c r="A92" s="84"/>
      <c r="B92" s="84"/>
      <c r="C92" s="153"/>
      <c r="D92" s="84"/>
      <c r="E92" s="84"/>
      <c r="F92" s="84"/>
      <c r="G92" s="84"/>
    </row>
    <row r="93" spans="1:14" x14ac:dyDescent="0.25">
      <c r="A93" s="77"/>
      <c r="B93" s="77"/>
      <c r="C93" s="77"/>
      <c r="D93" s="77"/>
      <c r="E93" s="77"/>
      <c r="F93" s="77"/>
      <c r="G93" s="77"/>
    </row>
    <row r="94" spans="1:14" x14ac:dyDescent="0.25">
      <c r="A94" s="84"/>
      <c r="B94" s="84"/>
      <c r="C94" s="153"/>
      <c r="D94" s="84"/>
      <c r="E94" s="84"/>
      <c r="F94" s="84"/>
      <c r="G94" s="84"/>
    </row>
    <row r="95" spans="1:14" x14ac:dyDescent="0.25">
      <c r="A95" s="84"/>
      <c r="B95" s="84"/>
      <c r="C95" s="153"/>
      <c r="D95" s="84"/>
      <c r="E95" s="84"/>
      <c r="F95" s="84"/>
      <c r="G95" s="84"/>
    </row>
    <row r="96" spans="1:14" x14ac:dyDescent="0.25">
      <c r="A96" s="84"/>
      <c r="B96" s="84"/>
      <c r="C96" s="153"/>
      <c r="D96" s="84"/>
      <c r="E96" s="84"/>
      <c r="F96" s="84"/>
      <c r="G96" s="84"/>
    </row>
    <row r="97" spans="1:7" x14ac:dyDescent="0.25">
      <c r="A97" s="84"/>
      <c r="B97" s="84"/>
      <c r="C97" s="153"/>
      <c r="D97" s="84"/>
      <c r="E97" s="84"/>
      <c r="F97" s="84"/>
      <c r="G97" s="84"/>
    </row>
    <row r="98" spans="1:7" x14ac:dyDescent="0.25">
      <c r="A98" s="84"/>
      <c r="B98" s="84"/>
      <c r="C98" s="153"/>
      <c r="D98" s="84"/>
      <c r="E98" s="84"/>
      <c r="F98" s="84"/>
      <c r="G98" s="84"/>
    </row>
    <row r="99" spans="1:7" x14ac:dyDescent="0.25">
      <c r="A99" s="84"/>
      <c r="B99" s="84"/>
      <c r="C99" s="153"/>
      <c r="D99" s="84"/>
      <c r="E99" s="84"/>
      <c r="F99" s="84"/>
      <c r="G99" s="84"/>
    </row>
    <row r="100" spans="1:7" x14ac:dyDescent="0.25">
      <c r="A100" s="84"/>
      <c r="B100" s="84"/>
      <c r="C100" s="153"/>
      <c r="D100" s="84"/>
      <c r="E100" s="84"/>
      <c r="F100" s="84"/>
      <c r="G100" s="84"/>
    </row>
    <row r="101" spans="1:7" x14ac:dyDescent="0.25">
      <c r="A101" s="84"/>
      <c r="B101" s="84"/>
      <c r="C101" s="153"/>
      <c r="D101" s="84"/>
      <c r="E101" s="84"/>
      <c r="F101" s="84"/>
      <c r="G101" s="84"/>
    </row>
    <row r="102" spans="1:7" x14ac:dyDescent="0.25">
      <c r="A102" s="84"/>
      <c r="B102" s="84"/>
      <c r="C102" s="153"/>
      <c r="D102" s="84"/>
      <c r="E102" s="84"/>
      <c r="F102" s="84"/>
      <c r="G102" s="84"/>
    </row>
    <row r="103" spans="1:7" x14ac:dyDescent="0.25">
      <c r="A103" s="84"/>
      <c r="B103" s="84"/>
      <c r="C103" s="153"/>
      <c r="D103" s="84"/>
      <c r="E103" s="84"/>
      <c r="F103" s="84"/>
      <c r="G103" s="84"/>
    </row>
    <row r="104" spans="1:7" x14ac:dyDescent="0.25">
      <c r="A104" s="84"/>
      <c r="B104" s="84"/>
      <c r="C104" s="84"/>
      <c r="D104" s="84"/>
      <c r="E104" s="84"/>
      <c r="F104" s="84"/>
      <c r="G104" s="84"/>
    </row>
    <row r="105" spans="1:7" x14ac:dyDescent="0.25">
      <c r="A105" s="84"/>
      <c r="B105" s="84"/>
      <c r="C105" s="153"/>
      <c r="D105" s="77"/>
      <c r="E105" s="84"/>
      <c r="F105" s="84"/>
      <c r="G105" s="84"/>
    </row>
    <row r="106" spans="1:7" x14ac:dyDescent="0.25">
      <c r="A106" s="77"/>
      <c r="B106" s="77"/>
      <c r="C106" s="79"/>
      <c r="D106" s="77"/>
      <c r="E106" s="77"/>
      <c r="F106" s="77"/>
      <c r="G106" s="77"/>
    </row>
    <row r="107" spans="1:7" x14ac:dyDescent="0.25">
      <c r="A107" s="84"/>
      <c r="B107" s="84"/>
      <c r="C107" s="153"/>
      <c r="D107" s="77"/>
      <c r="E107" s="84"/>
      <c r="F107" s="84"/>
      <c r="G107" s="84"/>
    </row>
    <row r="108" spans="1:7" x14ac:dyDescent="0.25">
      <c r="A108" s="84"/>
      <c r="B108" s="84"/>
      <c r="C108" s="153"/>
      <c r="D108" s="77"/>
      <c r="E108" s="84"/>
      <c r="F108" s="84"/>
      <c r="G108" s="84"/>
    </row>
    <row r="109" spans="1:7" x14ac:dyDescent="0.25">
      <c r="A109" s="84"/>
      <c r="B109" s="84"/>
      <c r="C109" s="153"/>
      <c r="D109" s="84"/>
      <c r="E109" s="84"/>
      <c r="F109" s="84"/>
      <c r="G109" s="84"/>
    </row>
    <row r="110" spans="1:7" x14ac:dyDescent="0.25">
      <c r="A110" s="84"/>
      <c r="B110" s="84"/>
      <c r="C110" s="153"/>
      <c r="D110" s="84"/>
      <c r="E110" s="84"/>
      <c r="F110" s="84"/>
      <c r="G110" s="84"/>
    </row>
    <row r="111" spans="1:7" x14ac:dyDescent="0.25">
      <c r="A111" s="84"/>
      <c r="B111" s="84"/>
      <c r="C111" s="153"/>
      <c r="D111" s="84"/>
      <c r="E111" s="84"/>
      <c r="F111" s="84"/>
      <c r="G111" s="84"/>
    </row>
    <row r="112" spans="1:7" x14ac:dyDescent="0.25">
      <c r="A112" s="84"/>
      <c r="B112" s="84"/>
      <c r="C112" s="153"/>
      <c r="D112" s="84"/>
      <c r="E112" s="84"/>
      <c r="F112" s="84"/>
      <c r="G112" s="84"/>
    </row>
    <row r="113" spans="1:7" x14ac:dyDescent="0.25">
      <c r="A113" s="77"/>
      <c r="B113" s="77"/>
      <c r="C113" s="79"/>
      <c r="D113" s="77"/>
      <c r="E113" s="77"/>
      <c r="F113" s="77"/>
      <c r="G113" s="77"/>
    </row>
    <row r="114" spans="1:7" x14ac:dyDescent="0.25">
      <c r="A114" s="84"/>
      <c r="B114" s="84"/>
      <c r="C114" s="153"/>
      <c r="D114" s="84"/>
      <c r="E114" s="84"/>
      <c r="F114" s="84"/>
      <c r="G114" s="84"/>
    </row>
    <row r="115" spans="1:7" x14ac:dyDescent="0.25">
      <c r="A115" s="77"/>
      <c r="B115" s="77"/>
      <c r="C115" s="153"/>
      <c r="D115" s="77"/>
      <c r="E115" s="77"/>
      <c r="F115" s="77"/>
      <c r="G115" s="77"/>
    </row>
    <row r="116" spans="1:7" x14ac:dyDescent="0.25">
      <c r="A116" s="84"/>
      <c r="B116" s="84"/>
      <c r="C116" s="153"/>
      <c r="D116" s="84"/>
      <c r="E116" s="84"/>
      <c r="F116" s="84"/>
      <c r="G116" s="84"/>
    </row>
    <row r="117" spans="1:7" x14ac:dyDescent="0.25">
      <c r="A117" s="84"/>
      <c r="B117" s="84"/>
      <c r="C117" s="84"/>
      <c r="D117" s="84"/>
      <c r="E117" s="84"/>
      <c r="F117" s="77"/>
      <c r="G117" s="77"/>
    </row>
    <row r="118" spans="1:7" x14ac:dyDescent="0.25">
      <c r="A118" s="84"/>
      <c r="B118" s="84"/>
      <c r="C118" s="84"/>
      <c r="D118" s="84"/>
      <c r="E118" s="84"/>
      <c r="F118" s="84"/>
      <c r="G118" s="84"/>
    </row>
    <row r="119" spans="1:7" x14ac:dyDescent="0.25">
      <c r="A119" s="84"/>
      <c r="B119" s="84"/>
      <c r="C119" s="153"/>
      <c r="D119" s="84"/>
      <c r="E119" s="84"/>
      <c r="F119" s="84"/>
      <c r="G119" s="84"/>
    </row>
    <row r="120" spans="1:7" x14ac:dyDescent="0.25">
      <c r="A120" s="77"/>
      <c r="B120" s="77"/>
      <c r="C120" s="79"/>
      <c r="D120" s="77"/>
      <c r="E120" s="77"/>
      <c r="F120" s="77"/>
      <c r="G120" s="77"/>
    </row>
    <row r="121" spans="1:7" x14ac:dyDescent="0.25">
      <c r="A121" s="84"/>
      <c r="B121" s="84"/>
      <c r="C121" s="84"/>
      <c r="D121" s="84"/>
      <c r="E121" s="84"/>
      <c r="F121" s="84"/>
      <c r="G121" s="84"/>
    </row>
    <row r="122" spans="1:7" x14ac:dyDescent="0.25">
      <c r="A122" s="77"/>
      <c r="B122" s="77"/>
      <c r="C122" s="77"/>
      <c r="D122" s="77"/>
      <c r="E122" s="77"/>
      <c r="F122" s="77"/>
      <c r="G122" s="77"/>
    </row>
    <row r="123" spans="1:7" x14ac:dyDescent="0.25">
      <c r="A123" s="84"/>
      <c r="B123" s="84"/>
      <c r="C123" s="84"/>
      <c r="D123" s="84"/>
      <c r="E123" s="84"/>
      <c r="F123" s="84"/>
      <c r="G123" s="84"/>
    </row>
    <row r="124" spans="1:7" x14ac:dyDescent="0.25">
      <c r="A124" s="84"/>
      <c r="B124" s="84"/>
      <c r="C124" s="84"/>
      <c r="D124" s="84"/>
      <c r="E124" s="84"/>
      <c r="F124" s="84"/>
      <c r="G124" s="84"/>
    </row>
    <row r="125" spans="1:7" x14ac:dyDescent="0.25">
      <c r="A125" s="84"/>
      <c r="B125" s="84"/>
      <c r="C125" s="84"/>
      <c r="D125" s="84"/>
      <c r="E125" s="84"/>
      <c r="F125" s="84"/>
      <c r="G125" s="84"/>
    </row>
    <row r="126" spans="1:7" x14ac:dyDescent="0.25">
      <c r="A126" s="77"/>
      <c r="B126" s="77"/>
      <c r="C126" s="77"/>
      <c r="D126" s="77"/>
      <c r="E126" s="77"/>
      <c r="F126" s="77"/>
      <c r="G126" s="77"/>
    </row>
    <row r="127" spans="1:7" x14ac:dyDescent="0.25">
      <c r="A127" s="146"/>
      <c r="B127" s="146"/>
      <c r="C127" s="146"/>
      <c r="D127" s="146"/>
      <c r="E127" s="146"/>
      <c r="F127" s="146"/>
      <c r="G127" s="146"/>
    </row>
  </sheetData>
  <phoneticPr fontId="0" type="noConversion"/>
  <printOptions horizontalCentered="1"/>
  <pageMargins left="0.63" right="0.61" top="0.26" bottom="0.21" header="0.28000000000000003" footer="0.23622047244094491"/>
  <pageSetup paperSize="9" scale="8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workbookViewId="0">
      <selection activeCell="C17" sqref="C17"/>
    </sheetView>
  </sheetViews>
  <sheetFormatPr defaultColWidth="9.109375" defaultRowHeight="13.2" x14ac:dyDescent="0.25"/>
  <cols>
    <col min="1" max="1" width="62.109375" style="364" customWidth="1"/>
    <col min="2" max="2" width="4.109375" style="365" customWidth="1"/>
    <col min="3" max="4" width="13.5546875" style="366" customWidth="1"/>
    <col min="5" max="5" width="9.33203125" style="442" customWidth="1"/>
    <col min="6" max="16384" width="9.109375" style="366"/>
  </cols>
  <sheetData>
    <row r="1" spans="1:5" ht="14.4" thickBot="1" x14ac:dyDescent="0.3">
      <c r="D1" s="446" t="s">
        <v>406</v>
      </c>
      <c r="E1" s="446"/>
    </row>
    <row r="2" spans="1:5" s="413" customFormat="1" ht="31.5" customHeight="1" x14ac:dyDescent="0.25">
      <c r="A2" s="447" t="s">
        <v>490</v>
      </c>
      <c r="B2" s="449" t="s">
        <v>418</v>
      </c>
      <c r="C2" s="367" t="s">
        <v>491</v>
      </c>
      <c r="D2" s="368" t="s">
        <v>420</v>
      </c>
      <c r="E2" s="368" t="s">
        <v>421</v>
      </c>
    </row>
    <row r="3" spans="1:5" s="413" customFormat="1" ht="13.5" customHeight="1" x14ac:dyDescent="0.25">
      <c r="A3" s="448"/>
      <c r="B3" s="450"/>
      <c r="C3" s="414" t="s">
        <v>422</v>
      </c>
      <c r="D3" s="415"/>
      <c r="E3" s="416" t="s">
        <v>423</v>
      </c>
    </row>
    <row r="4" spans="1:5" s="421" customFormat="1" ht="13.8" thickBot="1" x14ac:dyDescent="0.3">
      <c r="A4" s="417" t="s">
        <v>424</v>
      </c>
      <c r="B4" s="418" t="s">
        <v>425</v>
      </c>
      <c r="C4" s="419" t="s">
        <v>426</v>
      </c>
      <c r="D4" s="420" t="s">
        <v>427</v>
      </c>
      <c r="E4" s="420" t="s">
        <v>428</v>
      </c>
    </row>
    <row r="5" spans="1:5" ht="12.75" customHeight="1" x14ac:dyDescent="0.25">
      <c r="A5" s="377" t="s">
        <v>492</v>
      </c>
      <c r="B5" s="422">
        <v>60</v>
      </c>
      <c r="C5" s="423">
        <v>92397</v>
      </c>
      <c r="D5" s="424">
        <v>92397</v>
      </c>
      <c r="E5" s="381">
        <f t="shared" ref="E5:E53" si="0">IF(C5&lt;&gt;0,ROUND(D5*100/C5,2),"-    ")</f>
        <v>100</v>
      </c>
    </row>
    <row r="6" spans="1:5" x14ac:dyDescent="0.25">
      <c r="A6" s="382" t="s">
        <v>493</v>
      </c>
      <c r="B6" s="389">
        <v>61</v>
      </c>
      <c r="C6" s="425">
        <v>1433647</v>
      </c>
      <c r="D6" s="426">
        <v>1502792</v>
      </c>
      <c r="E6" s="393">
        <f t="shared" si="0"/>
        <v>104.82</v>
      </c>
    </row>
    <row r="7" spans="1:5" ht="13.8" thickBot="1" x14ac:dyDescent="0.3">
      <c r="A7" s="382" t="s">
        <v>494</v>
      </c>
      <c r="B7" s="404">
        <v>62</v>
      </c>
      <c r="C7" s="427"/>
      <c r="D7" s="428"/>
      <c r="E7" s="393" t="str">
        <f t="shared" si="0"/>
        <v xml:space="preserve">-    </v>
      </c>
    </row>
    <row r="8" spans="1:5" ht="12.75" customHeight="1" thickBot="1" x14ac:dyDescent="0.3">
      <c r="A8" s="429" t="s">
        <v>495</v>
      </c>
      <c r="B8" s="395">
        <v>63</v>
      </c>
      <c r="C8" s="430">
        <f>SUM(C5:C7)</f>
        <v>1526044</v>
      </c>
      <c r="D8" s="431">
        <f>SUM(D5:D7)</f>
        <v>1595189</v>
      </c>
      <c r="E8" s="398">
        <f t="shared" si="0"/>
        <v>104.53</v>
      </c>
    </row>
    <row r="9" spans="1:5" ht="14.25" customHeight="1" x14ac:dyDescent="0.25">
      <c r="A9" s="382" t="s">
        <v>496</v>
      </c>
      <c r="B9" s="389">
        <v>64</v>
      </c>
      <c r="C9" s="392">
        <v>179009</v>
      </c>
      <c r="D9" s="392">
        <v>307364</v>
      </c>
      <c r="E9" s="386">
        <f t="shared" si="0"/>
        <v>171.7</v>
      </c>
    </row>
    <row r="10" spans="1:5" x14ac:dyDescent="0.25">
      <c r="A10" s="399" t="s">
        <v>497</v>
      </c>
      <c r="B10" s="389">
        <v>65</v>
      </c>
      <c r="C10" s="384"/>
      <c r="D10" s="385"/>
      <c r="E10" s="390" t="str">
        <f t="shared" si="0"/>
        <v xml:space="preserve">-    </v>
      </c>
    </row>
    <row r="11" spans="1:5" x14ac:dyDescent="0.25">
      <c r="A11" s="399" t="s">
        <v>498</v>
      </c>
      <c r="B11" s="389">
        <v>66</v>
      </c>
      <c r="C11" s="384"/>
      <c r="D11" s="385"/>
      <c r="E11" s="390" t="str">
        <f t="shared" si="0"/>
        <v xml:space="preserve">-    </v>
      </c>
    </row>
    <row r="12" spans="1:5" x14ac:dyDescent="0.25">
      <c r="A12" s="399" t="s">
        <v>499</v>
      </c>
      <c r="B12" s="389">
        <v>67</v>
      </c>
      <c r="C12" s="384"/>
      <c r="D12" s="385"/>
      <c r="E12" s="390" t="str">
        <f t="shared" si="0"/>
        <v xml:space="preserve">-    </v>
      </c>
    </row>
    <row r="13" spans="1:5" ht="13.8" thickBot="1" x14ac:dyDescent="0.3">
      <c r="A13" s="399" t="s">
        <v>500</v>
      </c>
      <c r="B13" s="389">
        <v>68</v>
      </c>
      <c r="C13" s="432"/>
      <c r="D13" s="426"/>
      <c r="E13" s="390" t="str">
        <f t="shared" si="0"/>
        <v xml:space="preserve">-    </v>
      </c>
    </row>
    <row r="14" spans="1:5" ht="14.25" customHeight="1" thickBot="1" x14ac:dyDescent="0.3">
      <c r="A14" s="401" t="s">
        <v>501</v>
      </c>
      <c r="B14" s="395">
        <v>69</v>
      </c>
      <c r="C14" s="402">
        <f>SUM(C9:C13)</f>
        <v>179009</v>
      </c>
      <c r="D14" s="433">
        <f>SUM(D9:D13)</f>
        <v>307364</v>
      </c>
      <c r="E14" s="398">
        <f t="shared" si="0"/>
        <v>171.7</v>
      </c>
    </row>
    <row r="15" spans="1:5" ht="15.75" customHeight="1" x14ac:dyDescent="0.25">
      <c r="A15" s="399" t="s">
        <v>502</v>
      </c>
      <c r="B15" s="389">
        <v>70</v>
      </c>
      <c r="C15" s="391"/>
      <c r="D15" s="392"/>
      <c r="E15" s="386" t="str">
        <f t="shared" si="0"/>
        <v xml:space="preserve">-    </v>
      </c>
    </row>
    <row r="16" spans="1:5" s="403" customFormat="1" x14ac:dyDescent="0.25">
      <c r="A16" s="399" t="s">
        <v>503</v>
      </c>
      <c r="B16" s="389">
        <v>71</v>
      </c>
      <c r="C16" s="384"/>
      <c r="D16" s="385"/>
      <c r="E16" s="390" t="str">
        <f t="shared" si="0"/>
        <v xml:space="preserve">-    </v>
      </c>
    </row>
    <row r="17" spans="1:5" s="403" customFormat="1" x14ac:dyDescent="0.25">
      <c r="A17" s="399" t="s">
        <v>504</v>
      </c>
      <c r="B17" s="389">
        <v>72</v>
      </c>
      <c r="C17" s="384"/>
      <c r="D17" s="385"/>
      <c r="E17" s="390" t="str">
        <f t="shared" si="0"/>
        <v xml:space="preserve">-    </v>
      </c>
    </row>
    <row r="18" spans="1:5" ht="13.8" thickBot="1" x14ac:dyDescent="0.3">
      <c r="A18" s="399" t="s">
        <v>505</v>
      </c>
      <c r="B18" s="389">
        <v>73</v>
      </c>
      <c r="C18" s="425"/>
      <c r="D18" s="426"/>
      <c r="E18" s="393" t="str">
        <f t="shared" si="0"/>
        <v xml:space="preserve">-    </v>
      </c>
    </row>
    <row r="19" spans="1:5" ht="13.8" thickBot="1" x14ac:dyDescent="0.3">
      <c r="A19" s="401" t="s">
        <v>506</v>
      </c>
      <c r="B19" s="434">
        <v>74</v>
      </c>
      <c r="C19" s="402">
        <f>SUM(C15:C18)</f>
        <v>0</v>
      </c>
      <c r="D19" s="433">
        <f>SUM(D15:D18)</f>
        <v>0</v>
      </c>
      <c r="E19" s="398" t="str">
        <f t="shared" si="0"/>
        <v xml:space="preserve">-    </v>
      </c>
    </row>
    <row r="20" spans="1:5" ht="13.8" thickBot="1" x14ac:dyDescent="0.3">
      <c r="A20" s="406" t="s">
        <v>507</v>
      </c>
      <c r="B20" s="395">
        <v>75</v>
      </c>
      <c r="C20" s="430">
        <f>C14+C19</f>
        <v>179009</v>
      </c>
      <c r="D20" s="431">
        <f>D14+D19</f>
        <v>307364</v>
      </c>
      <c r="E20" s="398">
        <f t="shared" si="0"/>
        <v>171.7</v>
      </c>
    </row>
    <row r="21" spans="1:5" x14ac:dyDescent="0.25">
      <c r="A21" s="399" t="s">
        <v>508</v>
      </c>
      <c r="B21" s="389">
        <v>76</v>
      </c>
      <c r="C21" s="391"/>
      <c r="D21" s="392"/>
      <c r="E21" s="386" t="str">
        <f t="shared" si="0"/>
        <v xml:space="preserve">-    </v>
      </c>
    </row>
    <row r="22" spans="1:5" x14ac:dyDescent="0.25">
      <c r="A22" s="399" t="s">
        <v>509</v>
      </c>
      <c r="B22" s="389">
        <v>77</v>
      </c>
      <c r="C22" s="384"/>
      <c r="D22" s="385"/>
      <c r="E22" s="390" t="str">
        <f t="shared" si="0"/>
        <v xml:space="preserve">-    </v>
      </c>
    </row>
    <row r="23" spans="1:5" x14ac:dyDescent="0.25">
      <c r="A23" s="399" t="s">
        <v>510</v>
      </c>
      <c r="B23" s="389">
        <v>78</v>
      </c>
      <c r="C23" s="384"/>
      <c r="D23" s="385"/>
      <c r="E23" s="390"/>
    </row>
    <row r="24" spans="1:5" x14ac:dyDescent="0.25">
      <c r="A24" s="399" t="s">
        <v>511</v>
      </c>
      <c r="B24" s="389">
        <v>79</v>
      </c>
      <c r="C24" s="384">
        <v>289891</v>
      </c>
      <c r="D24" s="385">
        <v>258832</v>
      </c>
      <c r="E24" s="390">
        <f t="shared" si="0"/>
        <v>89.29</v>
      </c>
    </row>
    <row r="25" spans="1:5" ht="13.8" thickBot="1" x14ac:dyDescent="0.3">
      <c r="A25" s="399" t="s">
        <v>512</v>
      </c>
      <c r="B25" s="389">
        <v>80</v>
      </c>
      <c r="C25" s="425"/>
      <c r="D25" s="426"/>
      <c r="E25" s="393" t="str">
        <f t="shared" si="0"/>
        <v xml:space="preserve">-    </v>
      </c>
    </row>
    <row r="26" spans="1:5" ht="13.8" thickBot="1" x14ac:dyDescent="0.3">
      <c r="A26" s="401" t="s">
        <v>513</v>
      </c>
      <c r="B26" s="434">
        <v>81</v>
      </c>
      <c r="C26" s="402">
        <f>SUM(C21:C25)</f>
        <v>289891</v>
      </c>
      <c r="D26" s="433">
        <f>SUM(D21:D25)</f>
        <v>258832</v>
      </c>
      <c r="E26" s="398">
        <f t="shared" si="0"/>
        <v>89.29</v>
      </c>
    </row>
    <row r="27" spans="1:5" x14ac:dyDescent="0.25">
      <c r="A27" s="399" t="s">
        <v>514</v>
      </c>
      <c r="B27" s="389">
        <v>82</v>
      </c>
      <c r="C27" s="391"/>
      <c r="D27" s="392"/>
      <c r="E27" s="386" t="str">
        <f t="shared" si="0"/>
        <v xml:space="preserve">-    </v>
      </c>
    </row>
    <row r="28" spans="1:5" x14ac:dyDescent="0.25">
      <c r="A28" s="399" t="s">
        <v>515</v>
      </c>
      <c r="B28" s="389">
        <v>83</v>
      </c>
      <c r="C28" s="384"/>
      <c r="D28" s="385"/>
      <c r="E28" s="390" t="str">
        <f t="shared" si="0"/>
        <v xml:space="preserve">-    </v>
      </c>
    </row>
    <row r="29" spans="1:5" ht="12.75" customHeight="1" x14ac:dyDescent="0.25">
      <c r="A29" s="399" t="s">
        <v>516</v>
      </c>
      <c r="B29" s="389">
        <v>84</v>
      </c>
      <c r="C29" s="384">
        <v>12047</v>
      </c>
      <c r="D29" s="385">
        <v>10459</v>
      </c>
      <c r="E29" s="390">
        <f>IF(C29&lt;&gt;0,ROUND(D29*100/C29,2),"-    ")</f>
        <v>86.82</v>
      </c>
    </row>
    <row r="30" spans="1:5" ht="12.75" customHeight="1" x14ac:dyDescent="0.25">
      <c r="A30" s="399" t="s">
        <v>517</v>
      </c>
      <c r="B30" s="389">
        <v>85</v>
      </c>
      <c r="C30" s="435">
        <v>12047</v>
      </c>
      <c r="D30" s="385">
        <v>797</v>
      </c>
      <c r="E30" s="390">
        <f>IF(C30&lt;&gt;0,ROUND(D30*100/C30,2),"-    ")</f>
        <v>6.62</v>
      </c>
    </row>
    <row r="31" spans="1:5" ht="12.75" customHeight="1" x14ac:dyDescent="0.25">
      <c r="A31" s="399" t="s">
        <v>518</v>
      </c>
      <c r="B31" s="389">
        <v>86</v>
      </c>
      <c r="C31" s="435"/>
      <c r="D31" s="385">
        <v>9662</v>
      </c>
      <c r="E31" s="390" t="str">
        <f t="shared" si="0"/>
        <v xml:space="preserve">-    </v>
      </c>
    </row>
    <row r="32" spans="1:5" ht="12.75" customHeight="1" x14ac:dyDescent="0.25">
      <c r="A32" s="399" t="s">
        <v>519</v>
      </c>
      <c r="B32" s="389">
        <v>87</v>
      </c>
      <c r="C32" s="432">
        <v>102290</v>
      </c>
      <c r="D32" s="426">
        <v>39748</v>
      </c>
      <c r="E32" s="390">
        <f t="shared" si="0"/>
        <v>38.86</v>
      </c>
    </row>
    <row r="33" spans="1:5" ht="12.75" customHeight="1" x14ac:dyDescent="0.25">
      <c r="A33" s="399" t="s">
        <v>520</v>
      </c>
      <c r="B33" s="389">
        <v>88</v>
      </c>
      <c r="C33" s="432"/>
      <c r="D33" s="426"/>
      <c r="E33" s="390" t="str">
        <f t="shared" si="0"/>
        <v xml:space="preserve">-    </v>
      </c>
    </row>
    <row r="34" spans="1:5" ht="12.75" customHeight="1" x14ac:dyDescent="0.25">
      <c r="A34" s="399" t="s">
        <v>521</v>
      </c>
      <c r="B34" s="389">
        <v>89</v>
      </c>
      <c r="C34" s="432"/>
      <c r="D34" s="426"/>
      <c r="E34" s="390" t="str">
        <f t="shared" si="0"/>
        <v xml:space="preserve">-    </v>
      </c>
    </row>
    <row r="35" spans="1:5" ht="12.75" customHeight="1" x14ac:dyDescent="0.25">
      <c r="A35" s="399" t="s">
        <v>522</v>
      </c>
      <c r="B35" s="389">
        <v>90</v>
      </c>
      <c r="C35" s="435"/>
      <c r="D35" s="384">
        <v>21</v>
      </c>
      <c r="E35" s="390" t="str">
        <f t="shared" si="0"/>
        <v xml:space="preserve">-    </v>
      </c>
    </row>
    <row r="36" spans="1:5" ht="12.75" customHeight="1" x14ac:dyDescent="0.25">
      <c r="A36" s="399" t="s">
        <v>523</v>
      </c>
      <c r="B36" s="389">
        <v>91</v>
      </c>
      <c r="C36" s="435">
        <v>68853</v>
      </c>
      <c r="D36" s="384">
        <v>12114</v>
      </c>
      <c r="E36" s="390">
        <f t="shared" si="0"/>
        <v>17.59</v>
      </c>
    </row>
    <row r="37" spans="1:5" ht="12.75" customHeight="1" x14ac:dyDescent="0.25">
      <c r="A37" s="399" t="s">
        <v>524</v>
      </c>
      <c r="B37" s="389">
        <v>92</v>
      </c>
      <c r="C37" s="435">
        <v>4609</v>
      </c>
      <c r="D37" s="384">
        <v>6516</v>
      </c>
      <c r="E37" s="390">
        <f t="shared" si="0"/>
        <v>141.38</v>
      </c>
    </row>
    <row r="38" spans="1:5" ht="12.75" customHeight="1" x14ac:dyDescent="0.25">
      <c r="A38" s="399" t="s">
        <v>525</v>
      </c>
      <c r="B38" s="389">
        <v>93</v>
      </c>
      <c r="C38" s="435"/>
      <c r="D38" s="384"/>
      <c r="E38" s="390" t="str">
        <f t="shared" si="0"/>
        <v xml:space="preserve">-    </v>
      </c>
    </row>
    <row r="39" spans="1:5" ht="23.1" customHeight="1" x14ac:dyDescent="0.25">
      <c r="A39" s="399" t="s">
        <v>526</v>
      </c>
      <c r="B39" s="389">
        <v>94</v>
      </c>
      <c r="C39" s="435">
        <v>20707</v>
      </c>
      <c r="D39" s="384">
        <v>20706</v>
      </c>
      <c r="E39" s="390">
        <f t="shared" si="0"/>
        <v>100</v>
      </c>
    </row>
    <row r="40" spans="1:5" ht="23.1" customHeight="1" x14ac:dyDescent="0.25">
      <c r="A40" s="399" t="s">
        <v>527</v>
      </c>
      <c r="B40" s="389">
        <v>95</v>
      </c>
      <c r="C40" s="435"/>
      <c r="D40" s="384"/>
      <c r="E40" s="390" t="str">
        <f t="shared" si="0"/>
        <v xml:space="preserve">-    </v>
      </c>
    </row>
    <row r="41" spans="1:5" ht="23.1" customHeight="1" x14ac:dyDescent="0.25">
      <c r="A41" s="399" t="s">
        <v>528</v>
      </c>
      <c r="B41" s="389">
        <v>96</v>
      </c>
      <c r="C41" s="435"/>
      <c r="D41" s="384"/>
      <c r="E41" s="390" t="str">
        <f t="shared" si="0"/>
        <v xml:space="preserve">-    </v>
      </c>
    </row>
    <row r="42" spans="1:5" ht="12.75" customHeight="1" x14ac:dyDescent="0.25">
      <c r="A42" s="399" t="s">
        <v>529</v>
      </c>
      <c r="B42" s="389">
        <v>97</v>
      </c>
      <c r="C42" s="435"/>
      <c r="D42" s="384"/>
      <c r="E42" s="390" t="str">
        <f t="shared" si="0"/>
        <v xml:space="preserve">-    </v>
      </c>
    </row>
    <row r="43" spans="1:5" ht="12.75" customHeight="1" x14ac:dyDescent="0.25">
      <c r="A43" s="436" t="s">
        <v>530</v>
      </c>
      <c r="B43" s="389">
        <v>98</v>
      </c>
      <c r="C43" s="435">
        <v>340</v>
      </c>
      <c r="D43" s="384">
        <v>391</v>
      </c>
      <c r="E43" s="390">
        <f t="shared" si="0"/>
        <v>115</v>
      </c>
    </row>
    <row r="44" spans="1:5" ht="12.75" customHeight="1" thickBot="1" x14ac:dyDescent="0.3">
      <c r="A44" s="436" t="s">
        <v>531</v>
      </c>
      <c r="B44" s="389">
        <v>99</v>
      </c>
      <c r="C44" s="437">
        <v>7781</v>
      </c>
      <c r="D44" s="427"/>
      <c r="E44" s="390">
        <f t="shared" si="0"/>
        <v>0</v>
      </c>
    </row>
    <row r="45" spans="1:5" ht="13.8" thickBot="1" x14ac:dyDescent="0.3">
      <c r="A45" s="401" t="s">
        <v>532</v>
      </c>
      <c r="B45" s="395">
        <v>100</v>
      </c>
      <c r="C45" s="402">
        <f>C27+C28+C29+C32</f>
        <v>114337</v>
      </c>
      <c r="D45" s="433">
        <f>D27+D28+D29+D32</f>
        <v>50207</v>
      </c>
      <c r="E45" s="398">
        <f t="shared" si="0"/>
        <v>43.91</v>
      </c>
    </row>
    <row r="46" spans="1:5" x14ac:dyDescent="0.25">
      <c r="A46" s="399" t="s">
        <v>533</v>
      </c>
      <c r="B46" s="389">
        <v>101</v>
      </c>
      <c r="C46" s="391">
        <v>335</v>
      </c>
      <c r="D46" s="392">
        <v>250</v>
      </c>
      <c r="E46" s="386">
        <f t="shared" si="0"/>
        <v>74.63</v>
      </c>
    </row>
    <row r="47" spans="1:5" x14ac:dyDescent="0.25">
      <c r="A47" s="399" t="s">
        <v>534</v>
      </c>
      <c r="B47" s="389">
        <v>102</v>
      </c>
      <c r="C47" s="384">
        <v>28125</v>
      </c>
      <c r="D47" s="385">
        <v>25461</v>
      </c>
      <c r="E47" s="390">
        <f t="shared" si="0"/>
        <v>90.53</v>
      </c>
    </row>
    <row r="48" spans="1:5" ht="12" customHeight="1" x14ac:dyDescent="0.25">
      <c r="A48" s="399" t="s">
        <v>535</v>
      </c>
      <c r="B48" s="389">
        <v>103</v>
      </c>
      <c r="C48" s="384"/>
      <c r="D48" s="385"/>
      <c r="E48" s="390" t="str">
        <f t="shared" si="0"/>
        <v xml:space="preserve">-    </v>
      </c>
    </row>
    <row r="49" spans="1:5" x14ac:dyDescent="0.25">
      <c r="A49" s="382" t="s">
        <v>536</v>
      </c>
      <c r="B49" s="389">
        <v>104</v>
      </c>
      <c r="C49" s="384">
        <v>2</v>
      </c>
      <c r="D49" s="385"/>
      <c r="E49" s="390">
        <f t="shared" si="0"/>
        <v>0</v>
      </c>
    </row>
    <row r="50" spans="1:5" ht="12" customHeight="1" x14ac:dyDescent="0.25">
      <c r="A50" s="399" t="s">
        <v>537</v>
      </c>
      <c r="B50" s="389">
        <v>105</v>
      </c>
      <c r="C50" s="425"/>
      <c r="D50" s="426"/>
      <c r="E50" s="390" t="str">
        <f t="shared" si="0"/>
        <v xml:space="preserve">-    </v>
      </c>
    </row>
    <row r="51" spans="1:5" ht="12" customHeight="1" thickBot="1" x14ac:dyDescent="0.3">
      <c r="A51" s="399" t="s">
        <v>538</v>
      </c>
      <c r="B51" s="389">
        <v>106</v>
      </c>
      <c r="C51" s="427"/>
      <c r="D51" s="428"/>
      <c r="E51" s="390" t="str">
        <f t="shared" si="0"/>
        <v xml:space="preserve">-    </v>
      </c>
    </row>
    <row r="52" spans="1:5" ht="12.75" customHeight="1" thickBot="1" x14ac:dyDescent="0.3">
      <c r="A52" s="401" t="s">
        <v>539</v>
      </c>
      <c r="B52" s="434">
        <v>107</v>
      </c>
      <c r="C52" s="402">
        <f>SUM(C46:C49)</f>
        <v>28462</v>
      </c>
      <c r="D52" s="433">
        <f>SUM(D46:D49)</f>
        <v>25711</v>
      </c>
      <c r="E52" s="398">
        <f t="shared" si="0"/>
        <v>90.33</v>
      </c>
    </row>
    <row r="53" spans="1:5" ht="13.8" thickBot="1" x14ac:dyDescent="0.3">
      <c r="A53" s="438" t="s">
        <v>540</v>
      </c>
      <c r="B53" s="439">
        <v>108</v>
      </c>
      <c r="C53" s="430">
        <f>C26+C45+C52</f>
        <v>432690</v>
      </c>
      <c r="D53" s="431">
        <f>D26+D45+D52</f>
        <v>334750</v>
      </c>
      <c r="E53" s="398">
        <f t="shared" si="0"/>
        <v>77.36</v>
      </c>
    </row>
    <row r="54" spans="1:5" ht="17.25" customHeight="1" thickBot="1" x14ac:dyDescent="0.3">
      <c r="A54" s="440" t="s">
        <v>541</v>
      </c>
      <c r="B54" s="441">
        <v>109</v>
      </c>
      <c r="C54" s="430">
        <f>C8+C20+C53</f>
        <v>2137743</v>
      </c>
      <c r="D54" s="431">
        <f>D8+D20+D53</f>
        <v>2237303</v>
      </c>
      <c r="E54" s="398">
        <f>IF(C54&lt;&gt;0,ROUND(D54*100/C54,2),"-    ")</f>
        <v>104.66</v>
      </c>
    </row>
  </sheetData>
  <mergeCells count="3">
    <mergeCell ref="D1:E1"/>
    <mergeCell ref="A2:A3"/>
    <mergeCell ref="B2:B3"/>
  </mergeCells>
  <phoneticPr fontId="15" type="noConversion"/>
  <pageMargins left="0.75" right="0.75" top="1" bottom="1" header="0.5" footer="0.5"/>
  <pageSetup paperSize="9" scale="8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workbookViewId="0">
      <selection activeCell="A17" sqref="A17"/>
    </sheetView>
  </sheetViews>
  <sheetFormatPr defaultColWidth="9.109375" defaultRowHeight="13.2" x14ac:dyDescent="0.25"/>
  <cols>
    <col min="1" max="1" width="62.5546875" style="364" customWidth="1"/>
    <col min="2" max="2" width="4.109375" style="365" customWidth="1"/>
    <col min="3" max="3" width="11.109375" style="366" customWidth="1"/>
    <col min="4" max="4" width="10.6640625" style="366" customWidth="1"/>
    <col min="5" max="5" width="10.109375" style="366" customWidth="1"/>
    <col min="6" max="16384" width="9.109375" style="366"/>
  </cols>
  <sheetData>
    <row r="1" spans="1:5" ht="14.4" thickBot="1" x14ac:dyDescent="0.3">
      <c r="D1" s="446" t="s">
        <v>406</v>
      </c>
      <c r="E1" s="446"/>
    </row>
    <row r="2" spans="1:5" s="369" customFormat="1" ht="29.25" customHeight="1" x14ac:dyDescent="0.25">
      <c r="A2" s="447" t="s">
        <v>417</v>
      </c>
      <c r="B2" s="449" t="s">
        <v>418</v>
      </c>
      <c r="C2" s="367" t="s">
        <v>419</v>
      </c>
      <c r="D2" s="368" t="s">
        <v>420</v>
      </c>
      <c r="E2" s="368" t="s">
        <v>421</v>
      </c>
    </row>
    <row r="3" spans="1:5" s="373" customFormat="1" ht="14.25" customHeight="1" thickBot="1" x14ac:dyDescent="0.3">
      <c r="A3" s="451"/>
      <c r="B3" s="452"/>
      <c r="C3" s="370" t="s">
        <v>422</v>
      </c>
      <c r="D3" s="371"/>
      <c r="E3" s="372" t="s">
        <v>423</v>
      </c>
    </row>
    <row r="4" spans="1:5" s="362" customFormat="1" ht="12.9" customHeight="1" thickBot="1" x14ac:dyDescent="0.3">
      <c r="A4" s="374" t="s">
        <v>424</v>
      </c>
      <c r="B4" s="375" t="s">
        <v>425</v>
      </c>
      <c r="C4" s="375" t="s">
        <v>426</v>
      </c>
      <c r="D4" s="376" t="s">
        <v>427</v>
      </c>
      <c r="E4" s="376" t="s">
        <v>428</v>
      </c>
    </row>
    <row r="5" spans="1:5" s="362" customFormat="1" ht="12.9" customHeight="1" x14ac:dyDescent="0.25">
      <c r="A5" s="377" t="s">
        <v>429</v>
      </c>
      <c r="B5" s="378" t="s">
        <v>430</v>
      </c>
      <c r="C5" s="379"/>
      <c r="D5" s="380"/>
      <c r="E5" s="381" t="str">
        <f t="shared" ref="E5:E63" si="0">IF(C5&lt;&gt;0,ROUND(D5*100/C5,2),"-    ")</f>
        <v xml:space="preserve">-    </v>
      </c>
    </row>
    <row r="6" spans="1:5" s="362" customFormat="1" ht="12.9" customHeight="1" x14ac:dyDescent="0.25">
      <c r="A6" s="382" t="s">
        <v>431</v>
      </c>
      <c r="B6" s="383" t="s">
        <v>432</v>
      </c>
      <c r="C6" s="384"/>
      <c r="D6" s="385"/>
      <c r="E6" s="386" t="str">
        <f t="shared" si="0"/>
        <v xml:space="preserve">-    </v>
      </c>
    </row>
    <row r="7" spans="1:5" ht="12.75" customHeight="1" x14ac:dyDescent="0.25">
      <c r="A7" s="387" t="s">
        <v>433</v>
      </c>
      <c r="B7" s="388">
        <v>3</v>
      </c>
      <c r="C7" s="384">
        <v>90</v>
      </c>
      <c r="D7" s="385">
        <v>257</v>
      </c>
      <c r="E7" s="386">
        <f t="shared" si="0"/>
        <v>285.56</v>
      </c>
    </row>
    <row r="8" spans="1:5" x14ac:dyDescent="0.25">
      <c r="A8" s="382" t="s">
        <v>434</v>
      </c>
      <c r="B8" s="389">
        <v>4</v>
      </c>
      <c r="C8" s="384">
        <v>123</v>
      </c>
      <c r="D8" s="385">
        <v>1647</v>
      </c>
      <c r="E8" s="390">
        <f t="shared" si="0"/>
        <v>1339.02</v>
      </c>
    </row>
    <row r="9" spans="1:5" x14ac:dyDescent="0.25">
      <c r="A9" s="382" t="s">
        <v>435</v>
      </c>
      <c r="B9" s="389">
        <v>5</v>
      </c>
      <c r="C9" s="384"/>
      <c r="D9" s="385"/>
      <c r="E9" s="390" t="str">
        <f t="shared" si="0"/>
        <v xml:space="preserve">-    </v>
      </c>
    </row>
    <row r="10" spans="1:5" ht="12.75" customHeight="1" thickBot="1" x14ac:dyDescent="0.3">
      <c r="A10" s="382" t="s">
        <v>436</v>
      </c>
      <c r="B10" s="389">
        <v>6</v>
      </c>
      <c r="C10" s="391"/>
      <c r="D10" s="392"/>
      <c r="E10" s="393" t="str">
        <f t="shared" si="0"/>
        <v xml:space="preserve">-    </v>
      </c>
    </row>
    <row r="11" spans="1:5" ht="13.5" customHeight="1" thickBot="1" x14ac:dyDescent="0.3">
      <c r="A11" s="394" t="s">
        <v>437</v>
      </c>
      <c r="B11" s="395">
        <v>7</v>
      </c>
      <c r="C11" s="396">
        <f>SUM(C5:C10)</f>
        <v>213</v>
      </c>
      <c r="D11" s="397">
        <f>SUM(D5:D10)</f>
        <v>1904</v>
      </c>
      <c r="E11" s="398">
        <f t="shared" si="0"/>
        <v>893.9</v>
      </c>
    </row>
    <row r="12" spans="1:5" x14ac:dyDescent="0.25">
      <c r="A12" s="399" t="s">
        <v>438</v>
      </c>
      <c r="B12" s="389">
        <v>8</v>
      </c>
      <c r="C12" s="384">
        <v>1074428</v>
      </c>
      <c r="D12" s="385">
        <v>1146568</v>
      </c>
      <c r="E12" s="386">
        <f t="shared" si="0"/>
        <v>106.71</v>
      </c>
    </row>
    <row r="13" spans="1:5" x14ac:dyDescent="0.25">
      <c r="A13" s="399" t="s">
        <v>439</v>
      </c>
      <c r="B13" s="389">
        <v>9</v>
      </c>
      <c r="C13" s="384">
        <v>26945</v>
      </c>
      <c r="D13" s="385">
        <v>25138</v>
      </c>
      <c r="E13" s="390">
        <f t="shared" si="0"/>
        <v>93.29</v>
      </c>
    </row>
    <row r="14" spans="1:5" x14ac:dyDescent="0.25">
      <c r="A14" s="399" t="s">
        <v>440</v>
      </c>
      <c r="B14" s="389">
        <v>10</v>
      </c>
      <c r="C14" s="384">
        <v>3282</v>
      </c>
      <c r="D14" s="385">
        <v>1606</v>
      </c>
      <c r="E14" s="390">
        <f t="shared" si="0"/>
        <v>48.93</v>
      </c>
    </row>
    <row r="15" spans="1:5" x14ac:dyDescent="0.25">
      <c r="A15" s="399" t="s">
        <v>441</v>
      </c>
      <c r="B15" s="389">
        <v>11</v>
      </c>
      <c r="C15" s="384"/>
      <c r="D15" s="385"/>
      <c r="E15" s="390" t="str">
        <f t="shared" si="0"/>
        <v xml:space="preserve">-    </v>
      </c>
    </row>
    <row r="16" spans="1:5" x14ac:dyDescent="0.25">
      <c r="A16" s="399" t="s">
        <v>442</v>
      </c>
      <c r="B16" s="389">
        <v>12</v>
      </c>
      <c r="C16" s="384">
        <v>14747</v>
      </c>
      <c r="D16" s="385">
        <v>17351</v>
      </c>
      <c r="E16" s="390">
        <f t="shared" si="0"/>
        <v>117.66</v>
      </c>
    </row>
    <row r="17" spans="1:5" x14ac:dyDescent="0.25">
      <c r="A17" s="399" t="s">
        <v>443</v>
      </c>
      <c r="B17" s="400">
        <v>13</v>
      </c>
      <c r="C17" s="384"/>
      <c r="D17" s="385"/>
      <c r="E17" s="393" t="str">
        <f t="shared" si="0"/>
        <v xml:space="preserve">-    </v>
      </c>
    </row>
    <row r="18" spans="1:5" x14ac:dyDescent="0.25">
      <c r="A18" s="399" t="s">
        <v>444</v>
      </c>
      <c r="B18" s="389">
        <v>14</v>
      </c>
      <c r="C18" s="384"/>
      <c r="D18" s="385"/>
      <c r="E18" s="393" t="str">
        <f t="shared" si="0"/>
        <v xml:space="preserve">-    </v>
      </c>
    </row>
    <row r="19" spans="1:5" ht="13.8" thickBot="1" x14ac:dyDescent="0.3">
      <c r="A19" s="399" t="s">
        <v>445</v>
      </c>
      <c r="B19" s="389">
        <v>15</v>
      </c>
      <c r="C19" s="384"/>
      <c r="D19" s="385"/>
      <c r="E19" s="393" t="str">
        <f t="shared" si="0"/>
        <v xml:space="preserve">-    </v>
      </c>
    </row>
    <row r="20" spans="1:5" ht="13.8" thickBot="1" x14ac:dyDescent="0.3">
      <c r="A20" s="401" t="s">
        <v>446</v>
      </c>
      <c r="B20" s="395">
        <v>16</v>
      </c>
      <c r="C20" s="402">
        <f>SUM(C12:C19)</f>
        <v>1119402</v>
      </c>
      <c r="D20" s="397">
        <f>SUM(D12:D19)</f>
        <v>1190663</v>
      </c>
      <c r="E20" s="398">
        <f t="shared" si="0"/>
        <v>106.37</v>
      </c>
    </row>
    <row r="21" spans="1:5" x14ac:dyDescent="0.25">
      <c r="A21" s="399" t="s">
        <v>447</v>
      </c>
      <c r="B21" s="389">
        <v>17</v>
      </c>
      <c r="C21" s="384">
        <v>73982</v>
      </c>
      <c r="D21" s="385">
        <v>65429</v>
      </c>
      <c r="E21" s="386">
        <f t="shared" si="0"/>
        <v>88.44</v>
      </c>
    </row>
    <row r="22" spans="1:5" x14ac:dyDescent="0.25">
      <c r="A22" s="399" t="s">
        <v>448</v>
      </c>
      <c r="B22" s="389">
        <v>18</v>
      </c>
      <c r="C22" s="384"/>
      <c r="D22" s="385"/>
      <c r="E22" s="390" t="str">
        <f t="shared" si="0"/>
        <v xml:space="preserve">-    </v>
      </c>
    </row>
    <row r="23" spans="1:5" x14ac:dyDescent="0.25">
      <c r="A23" s="399" t="s">
        <v>449</v>
      </c>
      <c r="B23" s="389">
        <v>19</v>
      </c>
      <c r="C23" s="384"/>
      <c r="D23" s="385"/>
      <c r="E23" s="390" t="str">
        <f t="shared" si="0"/>
        <v xml:space="preserve">-    </v>
      </c>
    </row>
    <row r="24" spans="1:5" x14ac:dyDescent="0.25">
      <c r="A24" s="399" t="s">
        <v>450</v>
      </c>
      <c r="B24" s="389">
        <v>20</v>
      </c>
      <c r="C24" s="384"/>
      <c r="D24" s="385"/>
      <c r="E24" s="390" t="str">
        <f t="shared" si="0"/>
        <v xml:space="preserve">-    </v>
      </c>
    </row>
    <row r="25" spans="1:5" x14ac:dyDescent="0.25">
      <c r="A25" s="399" t="s">
        <v>451</v>
      </c>
      <c r="B25" s="389">
        <v>21</v>
      </c>
      <c r="C25" s="384"/>
      <c r="D25" s="385"/>
      <c r="E25" s="390" t="str">
        <f t="shared" si="0"/>
        <v xml:space="preserve">-    </v>
      </c>
    </row>
    <row r="26" spans="1:5" ht="13.8" thickBot="1" x14ac:dyDescent="0.3">
      <c r="A26" s="399" t="s">
        <v>452</v>
      </c>
      <c r="B26" s="389">
        <v>22</v>
      </c>
      <c r="C26" s="384"/>
      <c r="D26" s="385"/>
      <c r="E26" s="390" t="str">
        <f t="shared" si="0"/>
        <v xml:space="preserve">-    </v>
      </c>
    </row>
    <row r="27" spans="1:5" s="403" customFormat="1" ht="13.8" thickBot="1" x14ac:dyDescent="0.3">
      <c r="A27" s="401" t="s">
        <v>453</v>
      </c>
      <c r="B27" s="395">
        <v>23</v>
      </c>
      <c r="C27" s="396">
        <f>SUM(C21:C26)</f>
        <v>73982</v>
      </c>
      <c r="D27" s="397">
        <f>SUM(D21:D26)</f>
        <v>65429</v>
      </c>
      <c r="E27" s="398">
        <f t="shared" si="0"/>
        <v>88.44</v>
      </c>
    </row>
    <row r="28" spans="1:5" s="403" customFormat="1" x14ac:dyDescent="0.25">
      <c r="A28" s="399" t="s">
        <v>454</v>
      </c>
      <c r="B28" s="404">
        <v>24</v>
      </c>
      <c r="C28" s="384">
        <v>650937</v>
      </c>
      <c r="D28" s="385">
        <v>627529</v>
      </c>
      <c r="E28" s="390">
        <f t="shared" si="0"/>
        <v>96.4</v>
      </c>
    </row>
    <row r="29" spans="1:5" s="403" customFormat="1" x14ac:dyDescent="0.25">
      <c r="A29" s="399" t="s">
        <v>455</v>
      </c>
      <c r="B29" s="404">
        <v>25</v>
      </c>
      <c r="C29" s="384"/>
      <c r="D29" s="385"/>
      <c r="E29" s="390" t="str">
        <f t="shared" si="0"/>
        <v xml:space="preserve">-    </v>
      </c>
    </row>
    <row r="30" spans="1:5" s="403" customFormat="1" x14ac:dyDescent="0.25">
      <c r="A30" s="399" t="s">
        <v>456</v>
      </c>
      <c r="B30" s="404">
        <v>26</v>
      </c>
      <c r="C30" s="384"/>
      <c r="D30" s="385"/>
      <c r="E30" s="390" t="str">
        <f t="shared" si="0"/>
        <v xml:space="preserve">-    </v>
      </c>
    </row>
    <row r="31" spans="1:5" s="403" customFormat="1" x14ac:dyDescent="0.25">
      <c r="A31" s="399" t="s">
        <v>457</v>
      </c>
      <c r="B31" s="404">
        <v>27</v>
      </c>
      <c r="C31" s="384"/>
      <c r="D31" s="385"/>
      <c r="E31" s="390" t="str">
        <f t="shared" si="0"/>
        <v xml:space="preserve">-    </v>
      </c>
    </row>
    <row r="32" spans="1:5" s="403" customFormat="1" ht="24" customHeight="1" thickBot="1" x14ac:dyDescent="0.3">
      <c r="A32" s="399" t="s">
        <v>458</v>
      </c>
      <c r="B32" s="404">
        <v>28</v>
      </c>
      <c r="C32" s="384"/>
      <c r="D32" s="385"/>
      <c r="E32" s="390" t="str">
        <f t="shared" si="0"/>
        <v xml:space="preserve">-    </v>
      </c>
    </row>
    <row r="33" spans="1:5" s="403" customFormat="1" ht="13.5" customHeight="1" thickBot="1" x14ac:dyDescent="0.3">
      <c r="A33" s="401" t="s">
        <v>459</v>
      </c>
      <c r="B33" s="395">
        <v>29</v>
      </c>
      <c r="C33" s="396">
        <f>SUM(C28:C32)</f>
        <v>650937</v>
      </c>
      <c r="D33" s="397">
        <f>SUM(D28:D32)</f>
        <v>627529</v>
      </c>
      <c r="E33" s="405">
        <f t="shared" si="0"/>
        <v>96.4</v>
      </c>
    </row>
    <row r="34" spans="1:5" ht="17.25" customHeight="1" thickBot="1" x14ac:dyDescent="0.3">
      <c r="A34" s="406" t="s">
        <v>460</v>
      </c>
      <c r="B34" s="395">
        <v>30</v>
      </c>
      <c r="C34" s="407">
        <f>C11+C20+C27+C33</f>
        <v>1844534</v>
      </c>
      <c r="D34" s="408">
        <f>D11+D20+D27+D33</f>
        <v>1885525</v>
      </c>
      <c r="E34" s="398">
        <f t="shared" si="0"/>
        <v>102.22</v>
      </c>
    </row>
    <row r="35" spans="1:5" x14ac:dyDescent="0.25">
      <c r="A35" s="399" t="s">
        <v>461</v>
      </c>
      <c r="B35" s="389">
        <v>31</v>
      </c>
      <c r="C35" s="384">
        <v>1528</v>
      </c>
      <c r="D35" s="385">
        <v>1532</v>
      </c>
      <c r="E35" s="386">
        <f t="shared" si="0"/>
        <v>100.26</v>
      </c>
    </row>
    <row r="36" spans="1:5" x14ac:dyDescent="0.25">
      <c r="A36" s="399" t="s">
        <v>462</v>
      </c>
      <c r="B36" s="389">
        <v>32</v>
      </c>
      <c r="C36" s="384"/>
      <c r="D36" s="385"/>
      <c r="E36" s="390" t="str">
        <f t="shared" si="0"/>
        <v xml:space="preserve">-    </v>
      </c>
    </row>
    <row r="37" spans="1:5" ht="12.75" customHeight="1" x14ac:dyDescent="0.25">
      <c r="A37" s="399" t="s">
        <v>463</v>
      </c>
      <c r="B37" s="389">
        <v>33</v>
      </c>
      <c r="C37" s="384"/>
      <c r="D37" s="385"/>
      <c r="E37" s="390" t="str">
        <f t="shared" si="0"/>
        <v xml:space="preserve">-    </v>
      </c>
    </row>
    <row r="38" spans="1:5" x14ac:dyDescent="0.25">
      <c r="A38" s="399" t="s">
        <v>464</v>
      </c>
      <c r="B38" s="389">
        <v>34</v>
      </c>
      <c r="C38" s="384"/>
      <c r="D38" s="385"/>
      <c r="E38" s="390" t="str">
        <f t="shared" si="0"/>
        <v xml:space="preserve">-    </v>
      </c>
    </row>
    <row r="39" spans="1:5" ht="24.75" customHeight="1" thickBot="1" x14ac:dyDescent="0.3">
      <c r="A39" s="399" t="s">
        <v>465</v>
      </c>
      <c r="B39" s="389">
        <v>35</v>
      </c>
      <c r="C39" s="384"/>
      <c r="D39" s="385"/>
      <c r="E39" s="390" t="str">
        <f t="shared" si="0"/>
        <v xml:space="preserve">-    </v>
      </c>
    </row>
    <row r="40" spans="1:5" ht="13.8" thickBot="1" x14ac:dyDescent="0.3">
      <c r="A40" s="401" t="s">
        <v>466</v>
      </c>
      <c r="B40" s="395">
        <v>36</v>
      </c>
      <c r="C40" s="396">
        <f>SUM(C35:C39)</f>
        <v>1528</v>
      </c>
      <c r="D40" s="397">
        <f>SUM(D35:D39)</f>
        <v>1532</v>
      </c>
      <c r="E40" s="398">
        <f t="shared" si="0"/>
        <v>100.26</v>
      </c>
    </row>
    <row r="41" spans="1:5" x14ac:dyDescent="0.25">
      <c r="A41" s="399" t="s">
        <v>467</v>
      </c>
      <c r="B41" s="389">
        <v>37</v>
      </c>
      <c r="C41" s="384">
        <v>2170</v>
      </c>
      <c r="D41" s="385">
        <v>201</v>
      </c>
      <c r="E41" s="386">
        <f t="shared" si="0"/>
        <v>9.26</v>
      </c>
    </row>
    <row r="42" spans="1:5" ht="15.75" customHeight="1" x14ac:dyDescent="0.25">
      <c r="A42" s="399" t="s">
        <v>468</v>
      </c>
      <c r="B42" s="389">
        <v>38</v>
      </c>
      <c r="C42" s="384">
        <v>31133</v>
      </c>
      <c r="D42" s="385">
        <v>9578</v>
      </c>
      <c r="E42" s="390">
        <f t="shared" si="0"/>
        <v>30.76</v>
      </c>
    </row>
    <row r="43" spans="1:5" ht="15.75" customHeight="1" x14ac:dyDescent="0.25">
      <c r="A43" s="399" t="s">
        <v>469</v>
      </c>
      <c r="B43" s="389">
        <v>39</v>
      </c>
      <c r="C43" s="384"/>
      <c r="D43" s="385"/>
      <c r="E43" s="390" t="str">
        <f t="shared" si="0"/>
        <v xml:space="preserve">-    </v>
      </c>
    </row>
    <row r="44" spans="1:5" x14ac:dyDescent="0.25">
      <c r="A44" s="399" t="s">
        <v>470</v>
      </c>
      <c r="B44" s="389">
        <v>40</v>
      </c>
      <c r="C44" s="384">
        <v>50907</v>
      </c>
      <c r="D44" s="385">
        <v>7392</v>
      </c>
      <c r="E44" s="390">
        <f t="shared" si="0"/>
        <v>14.52</v>
      </c>
    </row>
    <row r="45" spans="1:5" ht="26.25" customHeight="1" x14ac:dyDescent="0.25">
      <c r="A45" s="382" t="s">
        <v>471</v>
      </c>
      <c r="B45" s="389">
        <v>41</v>
      </c>
      <c r="C45" s="384"/>
      <c r="D45" s="385"/>
      <c r="E45" s="390" t="str">
        <f t="shared" si="0"/>
        <v xml:space="preserve">-    </v>
      </c>
    </row>
    <row r="46" spans="1:5" x14ac:dyDescent="0.25">
      <c r="A46" s="382" t="s">
        <v>472</v>
      </c>
      <c r="B46" s="400">
        <v>42</v>
      </c>
      <c r="C46" s="384"/>
      <c r="D46" s="385"/>
      <c r="E46" s="393" t="str">
        <f t="shared" si="0"/>
        <v xml:space="preserve">-    </v>
      </c>
    </row>
    <row r="47" spans="1:5" ht="13.8" thickBot="1" x14ac:dyDescent="0.3">
      <c r="A47" s="382" t="s">
        <v>473</v>
      </c>
      <c r="B47" s="389">
        <v>43</v>
      </c>
      <c r="C47" s="384"/>
      <c r="D47" s="385"/>
      <c r="E47" s="393" t="str">
        <f t="shared" si="0"/>
        <v xml:space="preserve">-    </v>
      </c>
    </row>
    <row r="48" spans="1:5" ht="13.8" thickBot="1" x14ac:dyDescent="0.3">
      <c r="A48" s="401" t="s">
        <v>474</v>
      </c>
      <c r="B48" s="395">
        <v>44</v>
      </c>
      <c r="C48" s="396">
        <f>SUM(C41:C44)</f>
        <v>84210</v>
      </c>
      <c r="D48" s="396">
        <f>SUM(D41:D44)</f>
        <v>17171</v>
      </c>
      <c r="E48" s="398">
        <f t="shared" si="0"/>
        <v>20.39</v>
      </c>
    </row>
    <row r="49" spans="1:5" x14ac:dyDescent="0.25">
      <c r="A49" s="399" t="s">
        <v>475</v>
      </c>
      <c r="B49" s="389">
        <v>45</v>
      </c>
      <c r="C49" s="384"/>
      <c r="D49" s="385"/>
      <c r="E49" s="386" t="str">
        <f t="shared" si="0"/>
        <v xml:space="preserve">-    </v>
      </c>
    </row>
    <row r="50" spans="1:5" ht="13.8" thickBot="1" x14ac:dyDescent="0.3">
      <c r="A50" s="399" t="s">
        <v>476</v>
      </c>
      <c r="B50" s="389">
        <v>46</v>
      </c>
      <c r="C50" s="384"/>
      <c r="D50" s="385"/>
      <c r="E50" s="390" t="str">
        <f t="shared" si="0"/>
        <v xml:space="preserve">-    </v>
      </c>
    </row>
    <row r="51" spans="1:5" ht="13.8" thickBot="1" x14ac:dyDescent="0.3">
      <c r="A51" s="401" t="s">
        <v>477</v>
      </c>
      <c r="B51" s="395">
        <v>47</v>
      </c>
      <c r="C51" s="396">
        <f>SUM(C49:C50)</f>
        <v>0</v>
      </c>
      <c r="D51" s="397">
        <f>SUM(D49:D50)</f>
        <v>0</v>
      </c>
      <c r="E51" s="398" t="str">
        <f t="shared" si="0"/>
        <v xml:space="preserve">-    </v>
      </c>
    </row>
    <row r="52" spans="1:5" x14ac:dyDescent="0.25">
      <c r="A52" s="399" t="s">
        <v>478</v>
      </c>
      <c r="B52" s="389">
        <v>48</v>
      </c>
      <c r="C52" s="384">
        <v>79</v>
      </c>
      <c r="D52" s="385">
        <v>61</v>
      </c>
      <c r="E52" s="386">
        <f t="shared" si="0"/>
        <v>77.22</v>
      </c>
    </row>
    <row r="53" spans="1:5" x14ac:dyDescent="0.25">
      <c r="A53" s="399" t="s">
        <v>479</v>
      </c>
      <c r="B53" s="389">
        <v>49</v>
      </c>
      <c r="C53" s="384">
        <v>184425</v>
      </c>
      <c r="D53" s="385">
        <v>308756</v>
      </c>
      <c r="E53" s="390">
        <f t="shared" si="0"/>
        <v>167.42</v>
      </c>
    </row>
    <row r="54" spans="1:5" x14ac:dyDescent="0.25">
      <c r="A54" s="399" t="s">
        <v>480</v>
      </c>
      <c r="B54" s="389">
        <v>50</v>
      </c>
      <c r="C54" s="384"/>
      <c r="D54" s="385"/>
      <c r="E54" s="390" t="str">
        <f t="shared" si="0"/>
        <v xml:space="preserve">-    </v>
      </c>
    </row>
    <row r="55" spans="1:5" ht="13.8" thickBot="1" x14ac:dyDescent="0.3">
      <c r="A55" s="399" t="s">
        <v>481</v>
      </c>
      <c r="B55" s="389">
        <v>51</v>
      </c>
      <c r="C55" s="384">
        <v>2</v>
      </c>
      <c r="D55" s="385"/>
      <c r="E55" s="393">
        <f t="shared" si="0"/>
        <v>0</v>
      </c>
    </row>
    <row r="56" spans="1:5" ht="13.8" thickBot="1" x14ac:dyDescent="0.3">
      <c r="A56" s="401" t="s">
        <v>482</v>
      </c>
      <c r="B56" s="395">
        <v>52</v>
      </c>
      <c r="C56" s="396">
        <f>SUM(C52:C55)</f>
        <v>184506</v>
      </c>
      <c r="D56" s="397">
        <f>SUM(D52:D55)</f>
        <v>308817</v>
      </c>
      <c r="E56" s="398">
        <f t="shared" si="0"/>
        <v>167.38</v>
      </c>
    </row>
    <row r="57" spans="1:5" x14ac:dyDescent="0.25">
      <c r="A57" s="399" t="s">
        <v>483</v>
      </c>
      <c r="B57" s="389">
        <v>53</v>
      </c>
      <c r="C57" s="384">
        <v>833</v>
      </c>
      <c r="D57" s="385">
        <v>21973</v>
      </c>
      <c r="E57" s="386">
        <f t="shared" si="0"/>
        <v>2637.82</v>
      </c>
    </row>
    <row r="58" spans="1:5" x14ac:dyDescent="0.25">
      <c r="A58" s="399" t="s">
        <v>484</v>
      </c>
      <c r="B58" s="389">
        <v>54</v>
      </c>
      <c r="C58" s="384">
        <v>22132</v>
      </c>
      <c r="D58" s="385">
        <v>2285</v>
      </c>
      <c r="E58" s="390">
        <f t="shared" si="0"/>
        <v>10.32</v>
      </c>
    </row>
    <row r="59" spans="1:5" ht="12.75" customHeight="1" x14ac:dyDescent="0.25">
      <c r="A59" s="399" t="s">
        <v>485</v>
      </c>
      <c r="B59" s="389">
        <v>55</v>
      </c>
      <c r="C59" s="384"/>
      <c r="D59" s="385"/>
      <c r="E59" s="390" t="str">
        <f t="shared" si="0"/>
        <v xml:space="preserve">-    </v>
      </c>
    </row>
    <row r="60" spans="1:5" ht="14.25" customHeight="1" thickBot="1" x14ac:dyDescent="0.3">
      <c r="A60" s="399" t="s">
        <v>486</v>
      </c>
      <c r="B60" s="389">
        <v>56</v>
      </c>
      <c r="C60" s="384"/>
      <c r="D60" s="385"/>
      <c r="E60" s="390" t="str">
        <f t="shared" si="0"/>
        <v xml:space="preserve">-    </v>
      </c>
    </row>
    <row r="61" spans="1:5" ht="15.75" customHeight="1" thickBot="1" x14ac:dyDescent="0.3">
      <c r="A61" s="401" t="s">
        <v>487</v>
      </c>
      <c r="B61" s="395">
        <v>57</v>
      </c>
      <c r="C61" s="396">
        <f>SUM(C57:C60)</f>
        <v>22965</v>
      </c>
      <c r="D61" s="397">
        <f>SUM(D57:D60)</f>
        <v>24258</v>
      </c>
      <c r="E61" s="398">
        <f t="shared" si="0"/>
        <v>105.63</v>
      </c>
    </row>
    <row r="62" spans="1:5" ht="18" customHeight="1" thickBot="1" x14ac:dyDescent="0.3">
      <c r="A62" s="409" t="s">
        <v>488</v>
      </c>
      <c r="B62" s="410">
        <v>58</v>
      </c>
      <c r="C62" s="407">
        <f>C40+C48+C51+C56+C61</f>
        <v>293209</v>
      </c>
      <c r="D62" s="408">
        <f>D40+D48+D51+D56+D61</f>
        <v>351778</v>
      </c>
      <c r="E62" s="398">
        <f t="shared" si="0"/>
        <v>119.98</v>
      </c>
    </row>
    <row r="63" spans="1:5" ht="13.8" thickBot="1" x14ac:dyDescent="0.3">
      <c r="A63" s="411" t="s">
        <v>489</v>
      </c>
      <c r="B63" s="412">
        <v>59</v>
      </c>
      <c r="C63" s="407">
        <f>C34+C62</f>
        <v>2137743</v>
      </c>
      <c r="D63" s="408">
        <f>D34+D62</f>
        <v>2237303</v>
      </c>
      <c r="E63" s="398">
        <f t="shared" si="0"/>
        <v>104.66</v>
      </c>
    </row>
  </sheetData>
  <mergeCells count="3">
    <mergeCell ref="D1:E1"/>
    <mergeCell ref="A2:A3"/>
    <mergeCell ref="B2:B3"/>
  </mergeCells>
  <phoneticPr fontId="15" type="noConversion"/>
  <pageMargins left="0.75" right="0.75" top="1" bottom="1" header="0.5" footer="0.5"/>
  <pageSetup paperSize="9" scale="8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C4" sqref="C4:D4"/>
    </sheetView>
  </sheetViews>
  <sheetFormatPr defaultRowHeight="13.2" x14ac:dyDescent="0.25"/>
  <cols>
    <col min="1" max="1" width="5" bestFit="1" customWidth="1"/>
    <col min="2" max="2" width="19.33203125" bestFit="1" customWidth="1"/>
    <col min="3" max="3" width="14.109375" customWidth="1"/>
    <col min="4" max="4" width="10.5546875" customWidth="1"/>
    <col min="5" max="5" width="11" customWidth="1"/>
    <col min="6" max="6" width="10.6640625" customWidth="1"/>
    <col min="7" max="7" width="10.44140625" customWidth="1"/>
    <col min="8" max="8" width="10.109375" customWidth="1"/>
  </cols>
  <sheetData>
    <row r="1" spans="1:8" x14ac:dyDescent="0.25">
      <c r="E1" s="444" t="s">
        <v>548</v>
      </c>
      <c r="F1" s="444"/>
      <c r="G1" s="444"/>
      <c r="H1" s="444"/>
    </row>
    <row r="3" spans="1:8" x14ac:dyDescent="0.25">
      <c r="A3" s="36"/>
      <c r="B3" s="36"/>
      <c r="C3" s="36" t="s">
        <v>173</v>
      </c>
      <c r="D3" s="36"/>
      <c r="E3" s="36"/>
      <c r="F3" s="36"/>
      <c r="G3" s="36"/>
      <c r="H3" s="36"/>
    </row>
    <row r="4" spans="1:8" x14ac:dyDescent="0.25">
      <c r="A4" s="36"/>
      <c r="B4" s="36"/>
      <c r="C4" s="443" t="s">
        <v>550</v>
      </c>
      <c r="D4" s="444"/>
      <c r="E4" s="36"/>
      <c r="F4" s="36"/>
      <c r="G4" s="36"/>
      <c r="H4" s="36"/>
    </row>
    <row r="5" spans="1:8" ht="13.8" thickBot="1" x14ac:dyDescent="0.3">
      <c r="A5" s="36"/>
      <c r="B5" s="36"/>
      <c r="C5" s="36"/>
      <c r="D5" s="36"/>
      <c r="E5" s="36"/>
      <c r="F5" s="36"/>
      <c r="G5" s="36" t="s">
        <v>406</v>
      </c>
      <c r="H5" s="36"/>
    </row>
    <row r="6" spans="1:8" x14ac:dyDescent="0.25">
      <c r="A6" s="65"/>
      <c r="B6" s="39"/>
      <c r="C6" s="41" t="s">
        <v>165</v>
      </c>
      <c r="D6" s="60" t="s">
        <v>166</v>
      </c>
      <c r="E6" s="61"/>
      <c r="F6" s="61"/>
      <c r="G6" s="61"/>
      <c r="H6" s="46"/>
    </row>
    <row r="7" spans="1:8" x14ac:dyDescent="0.25">
      <c r="A7" s="66" t="s">
        <v>162</v>
      </c>
      <c r="B7" s="47" t="s">
        <v>164</v>
      </c>
      <c r="C7" s="40"/>
      <c r="D7" s="67"/>
      <c r="E7" s="62"/>
      <c r="F7" s="63" t="s">
        <v>167</v>
      </c>
      <c r="G7" s="63"/>
      <c r="H7" s="64"/>
    </row>
    <row r="8" spans="1:8" ht="13.8" thickBot="1" x14ac:dyDescent="0.3">
      <c r="A8" s="68" t="s">
        <v>2</v>
      </c>
      <c r="B8" s="76"/>
      <c r="C8" s="77" t="s">
        <v>168</v>
      </c>
      <c r="D8" s="78"/>
      <c r="E8" s="79" t="s">
        <v>263</v>
      </c>
      <c r="F8" s="79" t="s">
        <v>253</v>
      </c>
      <c r="G8" s="177" t="s">
        <v>264</v>
      </c>
      <c r="H8" s="48" t="s">
        <v>350</v>
      </c>
    </row>
    <row r="9" spans="1:8" ht="13.8" thickBot="1" x14ac:dyDescent="0.3">
      <c r="A9" s="80">
        <v>1</v>
      </c>
      <c r="B9" s="81">
        <v>2</v>
      </c>
      <c r="C9" s="82">
        <v>3</v>
      </c>
      <c r="D9" s="82">
        <v>4</v>
      </c>
      <c r="E9" s="82">
        <v>5</v>
      </c>
      <c r="F9" s="82">
        <v>6</v>
      </c>
      <c r="G9" s="82">
        <v>7</v>
      </c>
      <c r="H9" s="83">
        <v>8</v>
      </c>
    </row>
    <row r="10" spans="1:8" ht="13.8" thickBot="1" x14ac:dyDescent="0.3">
      <c r="A10" s="71" t="s">
        <v>8</v>
      </c>
      <c r="B10" s="74" t="s">
        <v>169</v>
      </c>
      <c r="C10" s="51"/>
      <c r="D10" s="51"/>
      <c r="E10" s="51"/>
      <c r="F10" s="51"/>
      <c r="G10" s="51"/>
      <c r="H10" s="75"/>
    </row>
    <row r="11" spans="1:8" x14ac:dyDescent="0.25">
      <c r="A11" s="58" t="s">
        <v>10</v>
      </c>
      <c r="B11" s="38" t="s">
        <v>163</v>
      </c>
      <c r="C11" s="38"/>
      <c r="D11" s="38"/>
      <c r="E11" s="38"/>
      <c r="F11" s="38"/>
      <c r="G11" s="38"/>
      <c r="H11" s="73"/>
    </row>
    <row r="12" spans="1:8" x14ac:dyDescent="0.25">
      <c r="A12" s="58" t="s">
        <v>12</v>
      </c>
      <c r="B12" s="69" t="s">
        <v>163</v>
      </c>
      <c r="C12" s="69"/>
      <c r="D12" s="69"/>
      <c r="E12" s="69"/>
      <c r="F12" s="69"/>
      <c r="G12" s="69"/>
      <c r="H12" s="70"/>
    </row>
    <row r="13" spans="1:8" x14ac:dyDescent="0.25">
      <c r="A13" s="58" t="s">
        <v>14</v>
      </c>
      <c r="B13" s="69" t="s">
        <v>163</v>
      </c>
      <c r="C13" s="69"/>
      <c r="D13" s="69"/>
      <c r="E13" s="69"/>
      <c r="F13" s="69"/>
      <c r="G13" s="69"/>
      <c r="H13" s="70"/>
    </row>
    <row r="14" spans="1:8" ht="13.8" thickBot="1" x14ac:dyDescent="0.3">
      <c r="A14" s="58" t="s">
        <v>27</v>
      </c>
      <c r="B14" s="52" t="s">
        <v>172</v>
      </c>
      <c r="C14" s="52"/>
      <c r="D14" s="52"/>
      <c r="E14" s="52"/>
      <c r="F14" s="52"/>
      <c r="G14" s="52"/>
      <c r="H14" s="72"/>
    </row>
    <row r="15" spans="1:8" ht="13.8" thickBot="1" x14ac:dyDescent="0.3">
      <c r="A15" s="71" t="s">
        <v>28</v>
      </c>
      <c r="B15" s="74" t="s">
        <v>171</v>
      </c>
      <c r="C15" s="51"/>
      <c r="D15" s="51"/>
      <c r="E15" s="51"/>
      <c r="F15" s="51"/>
      <c r="G15" s="51"/>
      <c r="H15" s="75"/>
    </row>
    <row r="16" spans="1:8" x14ac:dyDescent="0.25">
      <c r="A16" s="58" t="s">
        <v>29</v>
      </c>
      <c r="B16" s="38" t="s">
        <v>175</v>
      </c>
      <c r="C16" s="54" t="s">
        <v>235</v>
      </c>
      <c r="D16" s="54" t="s">
        <v>236</v>
      </c>
      <c r="E16" s="38">
        <v>310597</v>
      </c>
      <c r="F16" s="38">
        <v>279538</v>
      </c>
      <c r="G16" s="73">
        <v>269185</v>
      </c>
      <c r="H16" s="73">
        <v>248479</v>
      </c>
    </row>
    <row r="17" spans="1:8" x14ac:dyDescent="0.25">
      <c r="A17" s="58" t="s">
        <v>30</v>
      </c>
      <c r="B17" s="69" t="s">
        <v>172</v>
      </c>
      <c r="C17" s="69"/>
      <c r="D17" s="69"/>
      <c r="E17" s="69"/>
      <c r="F17" s="69"/>
      <c r="G17" s="69"/>
      <c r="H17" s="70"/>
    </row>
    <row r="18" spans="1:8" x14ac:dyDescent="0.25">
      <c r="A18" s="58" t="s">
        <v>31</v>
      </c>
      <c r="B18" s="69" t="s">
        <v>172</v>
      </c>
      <c r="C18" s="69"/>
      <c r="D18" s="69"/>
      <c r="E18" s="69"/>
      <c r="F18" s="69"/>
      <c r="G18" s="69"/>
      <c r="H18" s="70"/>
    </row>
    <row r="19" spans="1:8" ht="13.8" thickBot="1" x14ac:dyDescent="0.3">
      <c r="A19" s="58" t="s">
        <v>32</v>
      </c>
      <c r="B19" s="52" t="s">
        <v>172</v>
      </c>
      <c r="C19" s="52"/>
      <c r="D19" s="52"/>
      <c r="E19" s="52"/>
      <c r="F19" s="52"/>
      <c r="G19" s="52"/>
      <c r="H19" s="72"/>
    </row>
    <row r="20" spans="1:8" ht="13.8" thickBot="1" x14ac:dyDescent="0.3">
      <c r="A20" s="71" t="s">
        <v>33</v>
      </c>
      <c r="B20" s="74" t="s">
        <v>170</v>
      </c>
      <c r="C20" s="59"/>
      <c r="D20" s="59"/>
      <c r="E20" s="51">
        <f>SUM(E16+E10)</f>
        <v>310597</v>
      </c>
      <c r="F20" s="51">
        <f>SUM(F16+F10)</f>
        <v>279538</v>
      </c>
      <c r="G20" s="51">
        <f>SUM(G16+G10)</f>
        <v>269185</v>
      </c>
      <c r="H20" s="51">
        <f>SUM(H16+H10)</f>
        <v>248479</v>
      </c>
    </row>
  </sheetData>
  <mergeCells count="2">
    <mergeCell ref="E1:H1"/>
    <mergeCell ref="C4:D4"/>
  </mergeCells>
  <phoneticPr fontId="15" type="noConversion"/>
  <pageMargins left="0.75" right="0.75" top="1" bottom="1" header="0.5" footer="0.5"/>
  <pageSetup paperSize="9" scale="13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abSelected="1" workbookViewId="0">
      <selection activeCell="A4" sqref="A4:D4"/>
    </sheetView>
  </sheetViews>
  <sheetFormatPr defaultRowHeight="13.2" x14ac:dyDescent="0.25"/>
  <cols>
    <col min="1" max="1" width="10.44140625" customWidth="1"/>
    <col min="2" max="2" width="32.5546875" customWidth="1"/>
    <col min="3" max="4" width="16.88671875" customWidth="1"/>
  </cols>
  <sheetData>
    <row r="1" spans="1:6" x14ac:dyDescent="0.25">
      <c r="C1" t="s">
        <v>549</v>
      </c>
    </row>
    <row r="2" spans="1:6" x14ac:dyDescent="0.25">
      <c r="A2" s="36"/>
      <c r="B2" s="36"/>
      <c r="C2" s="36"/>
      <c r="D2" s="36"/>
      <c r="E2" s="36"/>
      <c r="F2" s="36"/>
    </row>
    <row r="3" spans="1:6" x14ac:dyDescent="0.25">
      <c r="A3" s="453" t="s">
        <v>288</v>
      </c>
      <c r="B3" s="453"/>
      <c r="C3" s="453"/>
      <c r="D3" s="453"/>
      <c r="E3" s="36"/>
      <c r="F3" s="36"/>
    </row>
    <row r="4" spans="1:6" x14ac:dyDescent="0.25">
      <c r="A4" s="453" t="s">
        <v>289</v>
      </c>
      <c r="B4" s="454"/>
      <c r="C4" s="453"/>
      <c r="D4" s="453"/>
      <c r="E4" s="36"/>
      <c r="F4" s="36"/>
    </row>
    <row r="5" spans="1:6" ht="13.8" thickBot="1" x14ac:dyDescent="0.3">
      <c r="A5" s="36"/>
      <c r="B5" s="36"/>
      <c r="C5" s="36"/>
      <c r="D5" s="36" t="s">
        <v>294</v>
      </c>
      <c r="E5" s="36"/>
      <c r="F5" s="36"/>
    </row>
    <row r="6" spans="1:6" x14ac:dyDescent="0.25">
      <c r="A6" s="158" t="s">
        <v>1</v>
      </c>
      <c r="B6" s="158"/>
      <c r="C6" s="158" t="s">
        <v>290</v>
      </c>
      <c r="D6" s="158" t="s">
        <v>292</v>
      </c>
      <c r="E6" s="36"/>
      <c r="F6" s="36"/>
    </row>
    <row r="7" spans="1:6" ht="13.8" thickBot="1" x14ac:dyDescent="0.3">
      <c r="A7" s="157" t="s">
        <v>2</v>
      </c>
      <c r="B7" s="157" t="s">
        <v>3</v>
      </c>
      <c r="C7" s="157" t="s">
        <v>291</v>
      </c>
      <c r="D7" s="157" t="s">
        <v>293</v>
      </c>
      <c r="E7" s="36"/>
      <c r="F7" s="36"/>
    </row>
    <row r="8" spans="1:6" ht="13.8" thickBot="1" x14ac:dyDescent="0.3">
      <c r="A8" s="189">
        <v>1</v>
      </c>
      <c r="B8" s="189">
        <v>2</v>
      </c>
      <c r="C8" s="189">
        <v>3</v>
      </c>
      <c r="D8" s="189">
        <v>4</v>
      </c>
      <c r="E8" s="36"/>
      <c r="F8" s="36"/>
    </row>
    <row r="9" spans="1:6" x14ac:dyDescent="0.25">
      <c r="A9" s="190" t="s">
        <v>8</v>
      </c>
      <c r="B9" s="38" t="s">
        <v>295</v>
      </c>
      <c r="C9" s="57">
        <v>340846</v>
      </c>
      <c r="D9" s="187">
        <v>3337</v>
      </c>
      <c r="E9" s="36"/>
      <c r="F9" s="36"/>
    </row>
    <row r="10" spans="1:6" x14ac:dyDescent="0.25">
      <c r="A10" s="191" t="s">
        <v>10</v>
      </c>
      <c r="B10" s="69"/>
      <c r="C10" s="294"/>
      <c r="D10" s="334"/>
      <c r="E10" s="36"/>
      <c r="F10" s="36"/>
    </row>
    <row r="11" spans="1:6" x14ac:dyDescent="0.25">
      <c r="A11" s="191" t="s">
        <v>12</v>
      </c>
      <c r="B11" s="69"/>
      <c r="C11" s="294"/>
      <c r="D11" s="334"/>
      <c r="E11" s="36"/>
      <c r="F11" s="36"/>
    </row>
    <row r="12" spans="1:6" x14ac:dyDescent="0.25">
      <c r="A12" s="191" t="s">
        <v>14</v>
      </c>
      <c r="B12" s="69"/>
      <c r="C12" s="294"/>
      <c r="D12" s="334"/>
      <c r="E12" s="36"/>
      <c r="F12" s="36"/>
    </row>
    <row r="13" spans="1:6" x14ac:dyDescent="0.25">
      <c r="A13" s="191" t="s">
        <v>27</v>
      </c>
      <c r="B13" s="69"/>
      <c r="C13" s="294"/>
      <c r="D13" s="334"/>
      <c r="E13" s="36"/>
      <c r="F13" s="36"/>
    </row>
    <row r="14" spans="1:6" x14ac:dyDescent="0.25">
      <c r="A14" s="191" t="s">
        <v>28</v>
      </c>
      <c r="B14" s="69"/>
      <c r="C14" s="294"/>
      <c r="D14" s="334"/>
      <c r="E14" s="36"/>
      <c r="F14" s="36"/>
    </row>
    <row r="15" spans="1:6" x14ac:dyDescent="0.25">
      <c r="A15" s="191" t="s">
        <v>29</v>
      </c>
      <c r="B15" s="69"/>
      <c r="C15" s="294"/>
      <c r="D15" s="334"/>
      <c r="E15" s="36"/>
      <c r="F15" s="36"/>
    </row>
    <row r="16" spans="1:6" x14ac:dyDescent="0.25">
      <c r="A16" s="191" t="s">
        <v>30</v>
      </c>
      <c r="B16" s="69"/>
      <c r="C16" s="294"/>
      <c r="D16" s="334"/>
      <c r="E16" s="36"/>
      <c r="F16" s="36"/>
    </row>
    <row r="17" spans="1:6" x14ac:dyDescent="0.25">
      <c r="A17" s="191" t="s">
        <v>31</v>
      </c>
      <c r="B17" s="69"/>
      <c r="C17" s="294"/>
      <c r="D17" s="334"/>
      <c r="E17" s="36"/>
      <c r="F17" s="36"/>
    </row>
    <row r="18" spans="1:6" ht="13.8" thickBot="1" x14ac:dyDescent="0.3">
      <c r="A18" s="192" t="s">
        <v>32</v>
      </c>
      <c r="B18" s="52"/>
      <c r="C18" s="363"/>
      <c r="D18" s="188"/>
      <c r="E18" s="36"/>
      <c r="F18" s="36"/>
    </row>
    <row r="19" spans="1:6" ht="13.8" thickBot="1" x14ac:dyDescent="0.3">
      <c r="A19" s="53" t="s">
        <v>33</v>
      </c>
      <c r="B19" s="110" t="s">
        <v>231</v>
      </c>
      <c r="C19" s="55">
        <v>340846</v>
      </c>
      <c r="D19" s="56">
        <v>3337</v>
      </c>
      <c r="E19" s="36"/>
      <c r="F19" s="36"/>
    </row>
    <row r="20" spans="1:6" x14ac:dyDescent="0.25">
      <c r="A20" s="36"/>
      <c r="B20" s="36"/>
      <c r="C20" s="36"/>
      <c r="D20" s="36"/>
      <c r="E20" s="36"/>
      <c r="F20" s="36"/>
    </row>
    <row r="21" spans="1:6" x14ac:dyDescent="0.25">
      <c r="A21" s="36"/>
      <c r="B21" s="36"/>
      <c r="C21" s="36"/>
      <c r="D21" s="36"/>
      <c r="E21" s="36"/>
      <c r="F21" s="36"/>
    </row>
    <row r="30" spans="1:6" x14ac:dyDescent="0.25">
      <c r="A30" s="84"/>
      <c r="B30" s="84"/>
      <c r="C30" s="84"/>
      <c r="D30" s="84"/>
    </row>
    <row r="31" spans="1:6" x14ac:dyDescent="0.25">
      <c r="A31" s="455"/>
      <c r="B31" s="455"/>
      <c r="C31" s="455"/>
      <c r="D31" s="455"/>
    </row>
    <row r="32" spans="1:6" x14ac:dyDescent="0.25">
      <c r="A32" s="455"/>
      <c r="B32" s="456"/>
      <c r="C32" s="455"/>
      <c r="D32" s="455"/>
    </row>
    <row r="33" spans="1:4" x14ac:dyDescent="0.25">
      <c r="A33" s="84"/>
      <c r="B33" s="84"/>
      <c r="C33" s="84"/>
      <c r="D33" s="84"/>
    </row>
    <row r="34" spans="1:4" x14ac:dyDescent="0.25">
      <c r="A34" s="79"/>
      <c r="B34" s="79"/>
      <c r="C34" s="79"/>
      <c r="D34" s="79"/>
    </row>
    <row r="35" spans="1:4" x14ac:dyDescent="0.25">
      <c r="A35" s="79"/>
      <c r="B35" s="79"/>
      <c r="C35" s="79"/>
      <c r="D35" s="79"/>
    </row>
    <row r="36" spans="1:4" x14ac:dyDescent="0.25">
      <c r="A36" s="153"/>
      <c r="B36" s="153"/>
      <c r="C36" s="153"/>
      <c r="D36" s="153"/>
    </row>
    <row r="37" spans="1:4" x14ac:dyDescent="0.25">
      <c r="A37" s="356"/>
      <c r="B37" s="84"/>
      <c r="C37" s="84"/>
      <c r="D37" s="84"/>
    </row>
    <row r="38" spans="1:4" x14ac:dyDescent="0.25">
      <c r="A38" s="356"/>
      <c r="B38" s="84"/>
      <c r="C38" s="84"/>
      <c r="D38" s="84"/>
    </row>
    <row r="39" spans="1:4" x14ac:dyDescent="0.25">
      <c r="A39" s="356"/>
      <c r="B39" s="84"/>
      <c r="C39" s="84"/>
      <c r="D39" s="84"/>
    </row>
    <row r="40" spans="1:4" x14ac:dyDescent="0.25">
      <c r="A40" s="356"/>
      <c r="B40" s="84"/>
      <c r="C40" s="84"/>
      <c r="D40" s="84"/>
    </row>
    <row r="41" spans="1:4" x14ac:dyDescent="0.25">
      <c r="A41" s="356"/>
      <c r="B41" s="84"/>
      <c r="C41" s="84"/>
      <c r="D41" s="84"/>
    </row>
    <row r="42" spans="1:4" x14ac:dyDescent="0.25">
      <c r="A42" s="356"/>
      <c r="B42" s="84"/>
      <c r="C42" s="84"/>
      <c r="D42" s="84"/>
    </row>
    <row r="43" spans="1:4" x14ac:dyDescent="0.25">
      <c r="A43" s="356"/>
      <c r="B43" s="84"/>
      <c r="C43" s="84"/>
      <c r="D43" s="84"/>
    </row>
    <row r="44" spans="1:4" x14ac:dyDescent="0.25">
      <c r="A44" s="356"/>
      <c r="B44" s="84"/>
      <c r="C44" s="84"/>
      <c r="D44" s="84"/>
    </row>
    <row r="45" spans="1:4" x14ac:dyDescent="0.25">
      <c r="A45" s="356"/>
      <c r="B45" s="84"/>
      <c r="C45" s="84"/>
      <c r="D45" s="84"/>
    </row>
    <row r="46" spans="1:4" x14ac:dyDescent="0.25">
      <c r="A46" s="356"/>
      <c r="B46" s="84"/>
      <c r="C46" s="84"/>
      <c r="D46" s="84"/>
    </row>
    <row r="47" spans="1:4" x14ac:dyDescent="0.25">
      <c r="A47" s="356"/>
      <c r="B47" s="77"/>
      <c r="C47" s="84"/>
      <c r="D47" s="84"/>
    </row>
    <row r="48" spans="1:4" x14ac:dyDescent="0.25">
      <c r="A48" s="146"/>
      <c r="B48" s="146"/>
      <c r="C48" s="146"/>
      <c r="D48" s="146"/>
    </row>
    <row r="49" spans="1:4" x14ac:dyDescent="0.25">
      <c r="A49" s="146"/>
      <c r="B49" s="146"/>
      <c r="C49" s="146"/>
      <c r="D49" s="146"/>
    </row>
    <row r="50" spans="1:4" x14ac:dyDescent="0.25">
      <c r="A50" s="146"/>
      <c r="B50" s="146"/>
      <c r="C50" s="146"/>
      <c r="D50" s="146"/>
    </row>
    <row r="51" spans="1:4" x14ac:dyDescent="0.25">
      <c r="A51" s="146"/>
      <c r="B51" s="146"/>
      <c r="C51" s="146"/>
      <c r="D51" s="146"/>
    </row>
    <row r="52" spans="1:4" x14ac:dyDescent="0.25">
      <c r="A52" s="146"/>
      <c r="B52" s="146"/>
      <c r="C52" s="146"/>
      <c r="D52" s="146"/>
    </row>
  </sheetData>
  <mergeCells count="4">
    <mergeCell ref="A3:D3"/>
    <mergeCell ref="A4:D4"/>
    <mergeCell ref="A31:D31"/>
    <mergeCell ref="A32:D32"/>
  </mergeCells>
  <phoneticPr fontId="0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14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4"/>
  <sheetViews>
    <sheetView topLeftCell="A13" workbookViewId="0">
      <selection activeCell="G24" sqref="G24"/>
    </sheetView>
  </sheetViews>
  <sheetFormatPr defaultRowHeight="13.2" x14ac:dyDescent="0.25"/>
  <cols>
    <col min="1" max="1" width="10.109375" customWidth="1"/>
    <col min="2" max="2" width="13.44140625" customWidth="1"/>
    <col min="6" max="6" width="11.33203125" customWidth="1"/>
    <col min="7" max="7" width="10.33203125" customWidth="1"/>
  </cols>
  <sheetData>
    <row r="2" spans="1:14" x14ac:dyDescent="0.25">
      <c r="F2" t="s">
        <v>543</v>
      </c>
      <c r="N2" s="146"/>
    </row>
    <row r="5" spans="1:14" x14ac:dyDescent="0.25">
      <c r="A5" s="457" t="s">
        <v>144</v>
      </c>
      <c r="B5" s="457"/>
      <c r="C5" s="454"/>
      <c r="D5" s="457"/>
      <c r="E5" s="457"/>
      <c r="F5" s="457"/>
      <c r="G5" s="457"/>
      <c r="H5" s="457"/>
      <c r="I5" s="457"/>
      <c r="J5" s="457"/>
    </row>
    <row r="6" spans="1:14" ht="13.8" thickBot="1" x14ac:dyDescent="0.3">
      <c r="A6" s="458" t="s">
        <v>409</v>
      </c>
      <c r="B6" s="458"/>
      <c r="C6" s="459"/>
      <c r="D6" s="458"/>
      <c r="E6" s="458"/>
      <c r="F6" s="458"/>
      <c r="G6" s="458"/>
      <c r="H6" s="458"/>
      <c r="I6" s="458"/>
      <c r="J6" s="458"/>
    </row>
    <row r="7" spans="1:14" x14ac:dyDescent="0.25">
      <c r="A7" s="121" t="s">
        <v>124</v>
      </c>
      <c r="B7" s="122" t="s">
        <v>122</v>
      </c>
      <c r="C7" s="122"/>
      <c r="D7" s="122"/>
      <c r="E7" s="122"/>
      <c r="F7" s="122"/>
      <c r="G7" s="122" t="s">
        <v>123</v>
      </c>
      <c r="H7" s="122"/>
      <c r="I7" s="122"/>
      <c r="J7" s="21"/>
    </row>
    <row r="8" spans="1:14" x14ac:dyDescent="0.25">
      <c r="A8" s="123"/>
      <c r="B8" s="28"/>
      <c r="C8" s="28"/>
      <c r="D8" s="28"/>
      <c r="E8" s="28"/>
      <c r="F8" s="28"/>
      <c r="G8" s="28"/>
      <c r="H8" s="28"/>
      <c r="I8" s="28"/>
      <c r="J8" s="26"/>
    </row>
    <row r="9" spans="1:14" x14ac:dyDescent="0.25">
      <c r="A9" s="124"/>
      <c r="B9" s="23" t="s">
        <v>5</v>
      </c>
      <c r="C9" s="210" t="s">
        <v>297</v>
      </c>
      <c r="D9" s="292" t="s">
        <v>297</v>
      </c>
      <c r="E9" s="292" t="s">
        <v>297</v>
      </c>
      <c r="F9" s="22"/>
      <c r="G9" s="23" t="s">
        <v>5</v>
      </c>
      <c r="H9" s="205" t="s">
        <v>297</v>
      </c>
      <c r="I9" s="292" t="s">
        <v>297</v>
      </c>
      <c r="J9" s="291" t="s">
        <v>297</v>
      </c>
    </row>
    <row r="10" spans="1:14" x14ac:dyDescent="0.25">
      <c r="A10" s="124" t="s">
        <v>125</v>
      </c>
      <c r="B10" s="25" t="s">
        <v>6</v>
      </c>
      <c r="C10" s="206" t="s">
        <v>7</v>
      </c>
      <c r="D10" s="25" t="s">
        <v>342</v>
      </c>
      <c r="E10" s="24" t="s">
        <v>345</v>
      </c>
      <c r="F10" s="22" t="s">
        <v>125</v>
      </c>
      <c r="G10" s="25" t="s">
        <v>6</v>
      </c>
      <c r="H10" s="206" t="s">
        <v>7</v>
      </c>
      <c r="I10" s="25" t="s">
        <v>342</v>
      </c>
      <c r="J10" s="26" t="s">
        <v>345</v>
      </c>
    </row>
    <row r="11" spans="1:14" x14ac:dyDescent="0.25">
      <c r="A11" s="127" t="s">
        <v>146</v>
      </c>
      <c r="B11" s="18"/>
      <c r="C11" s="15"/>
      <c r="D11" s="209"/>
      <c r="E11" s="209"/>
      <c r="F11" s="18" t="s">
        <v>148</v>
      </c>
      <c r="G11" s="18"/>
      <c r="H11" s="15"/>
      <c r="I11" s="18"/>
      <c r="J11" s="213"/>
    </row>
    <row r="12" spans="1:14" x14ac:dyDescent="0.25">
      <c r="A12" s="357" t="s">
        <v>147</v>
      </c>
      <c r="B12" s="19"/>
      <c r="C12" s="16">
        <v>50000</v>
      </c>
      <c r="D12" s="211">
        <v>50000</v>
      </c>
      <c r="E12" s="211">
        <v>50450</v>
      </c>
      <c r="F12" s="19" t="s">
        <v>149</v>
      </c>
      <c r="G12" s="20"/>
      <c r="H12" s="16">
        <v>190022</v>
      </c>
      <c r="I12" s="19">
        <v>127716</v>
      </c>
      <c r="J12" s="214">
        <v>82885</v>
      </c>
    </row>
    <row r="13" spans="1:14" x14ac:dyDescent="0.25">
      <c r="A13" s="127" t="s">
        <v>152</v>
      </c>
      <c r="B13" s="18"/>
      <c r="C13" s="15"/>
      <c r="D13" s="209"/>
      <c r="E13" s="209"/>
      <c r="F13" s="18" t="s">
        <v>150</v>
      </c>
      <c r="G13" s="27"/>
      <c r="H13" s="15"/>
      <c r="I13" s="18"/>
      <c r="J13" s="213"/>
    </row>
    <row r="14" spans="1:14" x14ac:dyDescent="0.25">
      <c r="A14" s="358" t="s">
        <v>153</v>
      </c>
      <c r="B14" s="20"/>
      <c r="C14" s="17"/>
      <c r="D14" s="207"/>
      <c r="E14" s="207"/>
      <c r="F14" s="20" t="s">
        <v>151</v>
      </c>
      <c r="G14" s="359"/>
      <c r="H14" s="17"/>
      <c r="I14" s="20"/>
      <c r="J14" s="215">
        <v>33337</v>
      </c>
    </row>
    <row r="15" spans="1:14" x14ac:dyDescent="0.25">
      <c r="A15" s="358" t="s">
        <v>154</v>
      </c>
      <c r="B15" s="20"/>
      <c r="C15" s="207"/>
      <c r="D15" s="20"/>
      <c r="E15" s="20"/>
      <c r="F15" s="20" t="s">
        <v>155</v>
      </c>
      <c r="G15" s="360"/>
      <c r="H15" s="207">
        <v>29296</v>
      </c>
      <c r="I15" s="20">
        <v>35066</v>
      </c>
      <c r="J15" s="215">
        <v>26696</v>
      </c>
    </row>
    <row r="16" spans="1:14" x14ac:dyDescent="0.25">
      <c r="A16" s="126" t="s">
        <v>156</v>
      </c>
      <c r="B16" s="14"/>
      <c r="C16" s="208"/>
      <c r="D16" s="14"/>
      <c r="E16" s="14"/>
      <c r="F16" s="14" t="s">
        <v>157</v>
      </c>
      <c r="G16" s="14"/>
      <c r="H16" s="208"/>
      <c r="I16" s="14"/>
      <c r="J16" s="216"/>
    </row>
    <row r="17" spans="1:10" x14ac:dyDescent="0.25">
      <c r="A17" s="126" t="s">
        <v>158</v>
      </c>
      <c r="B17" s="14"/>
      <c r="C17" s="208">
        <v>44443</v>
      </c>
      <c r="D17" s="14"/>
      <c r="E17" s="14"/>
      <c r="F17" s="14" t="s">
        <v>159</v>
      </c>
      <c r="G17" s="14"/>
      <c r="H17" s="208"/>
      <c r="I17" s="14"/>
      <c r="J17" s="216"/>
    </row>
    <row r="18" spans="1:10" x14ac:dyDescent="0.25">
      <c r="A18" s="126" t="s">
        <v>160</v>
      </c>
      <c r="B18" s="14"/>
      <c r="C18" s="208"/>
      <c r="D18" s="14"/>
      <c r="E18" s="14"/>
      <c r="F18" s="14" t="s">
        <v>161</v>
      </c>
      <c r="G18" s="14"/>
      <c r="H18" s="208">
        <v>20706</v>
      </c>
      <c r="I18" s="14">
        <v>20706</v>
      </c>
      <c r="J18" s="216">
        <v>20706</v>
      </c>
    </row>
    <row r="19" spans="1:10" x14ac:dyDescent="0.25">
      <c r="A19" s="126" t="s">
        <v>132</v>
      </c>
      <c r="B19" s="14"/>
      <c r="C19" s="208"/>
      <c r="D19" s="14"/>
      <c r="E19" s="14"/>
      <c r="F19" s="14" t="s">
        <v>132</v>
      </c>
      <c r="G19" s="14"/>
      <c r="H19" s="208"/>
      <c r="I19" s="14"/>
      <c r="J19" s="216"/>
    </row>
    <row r="20" spans="1:10" x14ac:dyDescent="0.25">
      <c r="A20" s="126" t="s">
        <v>223</v>
      </c>
      <c r="B20" s="14"/>
      <c r="C20" s="208"/>
      <c r="D20" s="14"/>
      <c r="E20" s="14"/>
      <c r="F20" s="14" t="s">
        <v>142</v>
      </c>
      <c r="G20" s="14"/>
      <c r="H20" s="208"/>
      <c r="I20" s="14"/>
      <c r="J20" s="216"/>
    </row>
    <row r="21" spans="1:10" x14ac:dyDescent="0.25">
      <c r="A21" s="126" t="s">
        <v>224</v>
      </c>
      <c r="B21" s="14"/>
      <c r="C21" s="208">
        <v>145581</v>
      </c>
      <c r="D21" s="14">
        <v>134499</v>
      </c>
      <c r="E21" s="14">
        <v>113174</v>
      </c>
      <c r="F21" s="14"/>
      <c r="G21" s="14"/>
      <c r="H21" s="208"/>
      <c r="I21" s="14"/>
      <c r="J21" s="216"/>
    </row>
    <row r="22" spans="1:10" ht="13.8" thickBot="1" x14ac:dyDescent="0.3">
      <c r="A22" s="127"/>
      <c r="B22" s="18"/>
      <c r="C22" s="209"/>
      <c r="D22" s="18"/>
      <c r="E22" s="18"/>
      <c r="F22" s="18"/>
      <c r="G22" s="18"/>
      <c r="H22" s="209"/>
      <c r="I22" s="293"/>
      <c r="J22" s="213"/>
    </row>
    <row r="23" spans="1:10" ht="13.8" thickBot="1" x14ac:dyDescent="0.3">
      <c r="A23" s="102" t="s">
        <v>133</v>
      </c>
      <c r="B23" s="117">
        <f>SUM(B12:B22)</f>
        <v>0</v>
      </c>
      <c r="C23" s="116">
        <f>SUM(C12:C22)</f>
        <v>240024</v>
      </c>
      <c r="D23" s="212">
        <f>SUM(D12:D22)</f>
        <v>184499</v>
      </c>
      <c r="E23" s="212">
        <f>SUM(E12:E22)</f>
        <v>163624</v>
      </c>
      <c r="F23" s="51" t="s">
        <v>133</v>
      </c>
      <c r="G23" s="117">
        <f>SUM(G12:G22)</f>
        <v>0</v>
      </c>
      <c r="H23" s="116">
        <f>SUM(H12:H22)</f>
        <v>240024</v>
      </c>
      <c r="I23" s="51">
        <f>SUM(I12:I22)</f>
        <v>183488</v>
      </c>
      <c r="J23" s="117">
        <f>SUM(J12:J22)</f>
        <v>163624</v>
      </c>
    </row>
    <row r="24" spans="1:10" ht="13.8" thickBot="1" x14ac:dyDescent="0.3">
      <c r="A24" s="32" t="s">
        <v>134</v>
      </c>
      <c r="B24" s="30"/>
      <c r="C24" s="30"/>
      <c r="D24" s="31"/>
      <c r="E24" s="31"/>
      <c r="F24" s="33" t="s">
        <v>135</v>
      </c>
      <c r="G24" s="34"/>
      <c r="H24" s="34"/>
      <c r="I24" s="34"/>
      <c r="J24" s="29"/>
    </row>
  </sheetData>
  <mergeCells count="2">
    <mergeCell ref="A5:J5"/>
    <mergeCell ref="A6:J6"/>
  </mergeCells>
  <phoneticPr fontId="15" type="noConversion"/>
  <pageMargins left="0.75" right="0.75" top="1" bottom="1" header="0.5" footer="0.5"/>
  <pageSetup paperSize="9" scale="12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0"/>
  <sheetViews>
    <sheetView zoomScale="75" workbookViewId="0">
      <selection activeCell="I18" sqref="I18"/>
    </sheetView>
  </sheetViews>
  <sheetFormatPr defaultRowHeight="13.2" x14ac:dyDescent="0.25"/>
  <cols>
    <col min="1" max="1" width="20.6640625" customWidth="1"/>
    <col min="2" max="2" width="10.6640625" hidden="1" customWidth="1"/>
    <col min="3" max="5" width="10.6640625" customWidth="1"/>
    <col min="6" max="6" width="20.6640625" customWidth="1"/>
    <col min="7" max="7" width="10.6640625" hidden="1" customWidth="1"/>
    <col min="8" max="9" width="10.6640625" customWidth="1"/>
    <col min="10" max="10" width="10.5546875" customWidth="1"/>
  </cols>
  <sheetData>
    <row r="1" spans="1:13" x14ac:dyDescent="0.25">
      <c r="A1" s="1"/>
      <c r="B1" s="1"/>
      <c r="C1" s="1"/>
      <c r="D1" s="1"/>
      <c r="E1" s="1"/>
      <c r="F1" t="s">
        <v>542</v>
      </c>
      <c r="J1" s="1"/>
      <c r="K1" s="1"/>
      <c r="L1" s="1"/>
      <c r="M1" s="1"/>
    </row>
    <row r="2" spans="1:13" x14ac:dyDescent="0.25">
      <c r="K2" s="1"/>
      <c r="L2" s="1"/>
      <c r="M2" s="1"/>
    </row>
    <row r="3" spans="1:13" x14ac:dyDescent="0.25">
      <c r="K3" s="1"/>
      <c r="L3" s="1"/>
      <c r="M3" s="1"/>
    </row>
    <row r="4" spans="1:13" x14ac:dyDescent="0.25">
      <c r="A4" s="457" t="s">
        <v>145</v>
      </c>
      <c r="B4" s="457"/>
      <c r="C4" s="454"/>
      <c r="D4" s="457"/>
      <c r="E4" s="457"/>
      <c r="F4" s="457"/>
      <c r="G4" s="457"/>
      <c r="H4" s="457"/>
      <c r="I4" s="457"/>
      <c r="J4" s="457"/>
      <c r="K4" s="1"/>
      <c r="L4" s="1"/>
      <c r="M4" s="1"/>
    </row>
    <row r="5" spans="1:13" ht="13.8" thickBot="1" x14ac:dyDescent="0.3">
      <c r="A5" s="458" t="s">
        <v>408</v>
      </c>
      <c r="B5" s="458"/>
      <c r="C5" s="459"/>
      <c r="D5" s="458"/>
      <c r="E5" s="458"/>
      <c r="F5" s="458"/>
      <c r="G5" s="458"/>
      <c r="H5" s="458"/>
      <c r="I5" s="458"/>
      <c r="J5" s="458"/>
      <c r="K5" s="1"/>
      <c r="L5" s="1"/>
      <c r="M5" s="1"/>
    </row>
    <row r="6" spans="1:13" x14ac:dyDescent="0.25">
      <c r="A6" s="121" t="s">
        <v>124</v>
      </c>
      <c r="B6" s="122" t="s">
        <v>122</v>
      </c>
      <c r="C6" s="122"/>
      <c r="D6" s="122"/>
      <c r="E6" s="122"/>
      <c r="F6" s="122"/>
      <c r="G6" s="122" t="s">
        <v>123</v>
      </c>
      <c r="H6" s="122"/>
      <c r="I6" s="122"/>
      <c r="J6" s="21"/>
      <c r="K6" s="1"/>
      <c r="L6" s="1"/>
      <c r="M6" s="1"/>
    </row>
    <row r="7" spans="1:13" x14ac:dyDescent="0.25">
      <c r="A7" s="123"/>
      <c r="B7" s="28"/>
      <c r="C7" s="28"/>
      <c r="D7" s="28"/>
      <c r="E7" s="28"/>
      <c r="F7" s="28"/>
      <c r="G7" s="28"/>
      <c r="H7" s="28"/>
      <c r="I7" s="28"/>
      <c r="J7" s="26"/>
      <c r="K7" s="1"/>
      <c r="L7" s="1"/>
      <c r="M7" s="1"/>
    </row>
    <row r="8" spans="1:13" x14ac:dyDescent="0.25">
      <c r="A8" s="124"/>
      <c r="B8" s="23" t="s">
        <v>5</v>
      </c>
      <c r="C8" s="23" t="s">
        <v>297</v>
      </c>
      <c r="D8" s="23" t="s">
        <v>297</v>
      </c>
      <c r="E8" s="23" t="s">
        <v>297</v>
      </c>
      <c r="F8" s="22"/>
      <c r="G8" s="23" t="s">
        <v>5</v>
      </c>
      <c r="H8" s="205" t="s">
        <v>297</v>
      </c>
      <c r="I8" s="292" t="s">
        <v>297</v>
      </c>
      <c r="J8" s="291" t="s">
        <v>297</v>
      </c>
      <c r="K8" s="1"/>
      <c r="L8" s="1"/>
      <c r="M8" s="1"/>
    </row>
    <row r="9" spans="1:13" x14ac:dyDescent="0.25">
      <c r="A9" s="125" t="s">
        <v>125</v>
      </c>
      <c r="B9" s="25" t="s">
        <v>6</v>
      </c>
      <c r="C9" s="25" t="s">
        <v>7</v>
      </c>
      <c r="D9" s="25" t="s">
        <v>342</v>
      </c>
      <c r="E9" s="24" t="s">
        <v>345</v>
      </c>
      <c r="F9" s="24" t="s">
        <v>125</v>
      </c>
      <c r="G9" s="25" t="s">
        <v>6</v>
      </c>
      <c r="H9" s="206" t="s">
        <v>7</v>
      </c>
      <c r="I9" s="25" t="s">
        <v>342</v>
      </c>
      <c r="J9" s="26" t="s">
        <v>345</v>
      </c>
      <c r="K9" s="1"/>
      <c r="L9" s="1"/>
      <c r="M9" s="1"/>
    </row>
    <row r="10" spans="1:13" x14ac:dyDescent="0.25">
      <c r="A10" s="126" t="s">
        <v>126</v>
      </c>
      <c r="B10" s="14"/>
      <c r="C10" s="14">
        <v>219759</v>
      </c>
      <c r="D10" s="14">
        <v>395922</v>
      </c>
      <c r="E10" s="14">
        <v>416028</v>
      </c>
      <c r="F10" s="14" t="s">
        <v>136</v>
      </c>
      <c r="G10" s="14"/>
      <c r="H10" s="208">
        <v>428290</v>
      </c>
      <c r="I10" s="14">
        <f>SUM([1]Munka1!E61)</f>
        <v>438953</v>
      </c>
      <c r="J10" s="216">
        <f>SUM([1]Munka1!F61)</f>
        <v>432470</v>
      </c>
      <c r="K10" s="1"/>
      <c r="L10" s="1"/>
      <c r="M10" s="1"/>
    </row>
    <row r="11" spans="1:13" x14ac:dyDescent="0.25">
      <c r="A11" s="126" t="s">
        <v>127</v>
      </c>
      <c r="B11" s="14"/>
      <c r="C11" s="14">
        <v>345026</v>
      </c>
      <c r="D11" s="14">
        <f>SUM([1]Munka1!E25)</f>
        <v>330311</v>
      </c>
      <c r="E11" s="14">
        <f>SUM([1]Munka1!F25)</f>
        <v>320622</v>
      </c>
      <c r="F11" s="14" t="s">
        <v>137</v>
      </c>
      <c r="G11" s="14"/>
      <c r="H11" s="208">
        <v>133745</v>
      </c>
      <c r="I11" s="14">
        <f>SUM([1]Munka1!E62)</f>
        <v>136368</v>
      </c>
      <c r="J11" s="216">
        <f>SUM([1]Munka1!F62)</f>
        <v>135172</v>
      </c>
      <c r="K11" s="1"/>
      <c r="L11" s="1"/>
      <c r="M11" s="1"/>
    </row>
    <row r="12" spans="1:13" x14ac:dyDescent="0.25">
      <c r="A12" s="126" t="s">
        <v>128</v>
      </c>
      <c r="B12" s="14"/>
      <c r="C12" s="14">
        <v>30419</v>
      </c>
      <c r="D12" s="14">
        <f>SUM([1]Munka1!E32)</f>
        <v>18428</v>
      </c>
      <c r="E12" s="14">
        <f>SUM([1]Munka1!F32)</f>
        <v>20877</v>
      </c>
      <c r="F12" s="14" t="s">
        <v>138</v>
      </c>
      <c r="G12" s="14"/>
      <c r="H12" s="208">
        <v>189958</v>
      </c>
      <c r="I12" s="14">
        <f>SUM([1]Munka1!E63)</f>
        <v>219237</v>
      </c>
      <c r="J12" s="216">
        <f>SUM([1]Munka1!F63)</f>
        <v>179641</v>
      </c>
      <c r="K12" s="1"/>
      <c r="L12" s="1"/>
      <c r="M12" s="1"/>
    </row>
    <row r="13" spans="1:13" x14ac:dyDescent="0.25">
      <c r="A13" s="126" t="s">
        <v>129</v>
      </c>
      <c r="B13" s="14"/>
      <c r="C13" s="14">
        <v>136749</v>
      </c>
      <c r="D13" s="14">
        <f>SUM([1]Munka1!E38)</f>
        <v>172452</v>
      </c>
      <c r="E13" s="14">
        <f>SUM([1]Munka1!F38)</f>
        <v>172452</v>
      </c>
      <c r="F13" s="14" t="s">
        <v>139</v>
      </c>
      <c r="G13" s="14"/>
      <c r="H13" s="208">
        <v>1668</v>
      </c>
      <c r="I13" s="14">
        <f>SUM([1]Munka1!E79)</f>
        <v>1668</v>
      </c>
      <c r="J13" s="216">
        <f>SUM([1]Munka1!F79)</f>
        <v>1668</v>
      </c>
      <c r="K13" s="1"/>
      <c r="L13" s="1"/>
      <c r="M13" s="1"/>
    </row>
    <row r="14" spans="1:13" x14ac:dyDescent="0.25">
      <c r="A14" s="126" t="s">
        <v>130</v>
      </c>
      <c r="B14" s="14"/>
      <c r="C14" s="14">
        <v>98000</v>
      </c>
      <c r="D14" s="14">
        <f>SUM([1]Munka1!E48)</f>
        <v>179009</v>
      </c>
      <c r="E14" s="14">
        <f>SUM([1]Munka1!F48)</f>
        <v>179009</v>
      </c>
      <c r="F14" s="14" t="s">
        <v>143</v>
      </c>
      <c r="G14" s="14"/>
      <c r="H14" s="208">
        <v>29000</v>
      </c>
      <c r="I14" s="14">
        <f>SUM([1]Munka1!E78)</f>
        <v>29389</v>
      </c>
      <c r="J14" s="216">
        <f>SUM([1]Munka1!F78)</f>
        <v>29823</v>
      </c>
      <c r="K14" s="1"/>
      <c r="L14" s="1"/>
      <c r="M14" s="1"/>
    </row>
    <row r="15" spans="1:13" x14ac:dyDescent="0.25">
      <c r="A15" s="126" t="s">
        <v>131</v>
      </c>
      <c r="B15" s="14"/>
      <c r="C15" s="14"/>
      <c r="D15" s="14"/>
      <c r="E15" s="14"/>
      <c r="F15" s="14" t="s">
        <v>140</v>
      </c>
      <c r="G15" s="14"/>
      <c r="H15" s="208">
        <v>18818</v>
      </c>
      <c r="I15" s="14">
        <f>SUM([1]Munka1!E65)</f>
        <v>21109</v>
      </c>
      <c r="J15" s="216">
        <f>SUM([1]Munka1!F65)</f>
        <v>14545</v>
      </c>
      <c r="K15" s="1"/>
      <c r="L15" s="1"/>
      <c r="M15" s="1"/>
    </row>
    <row r="16" spans="1:13" x14ac:dyDescent="0.25">
      <c r="A16" s="126" t="s">
        <v>132</v>
      </c>
      <c r="B16" s="14"/>
      <c r="C16" s="14"/>
      <c r="D16" s="14"/>
      <c r="E16" s="14"/>
      <c r="F16" s="14" t="s">
        <v>141</v>
      </c>
      <c r="G16" s="14"/>
      <c r="H16" s="208"/>
      <c r="I16" s="14"/>
      <c r="J16" s="216"/>
      <c r="K16" s="1"/>
      <c r="L16" s="1"/>
      <c r="M16" s="1"/>
    </row>
    <row r="17" spans="1:31" x14ac:dyDescent="0.25">
      <c r="A17" s="126" t="s">
        <v>222</v>
      </c>
      <c r="B17" s="14"/>
      <c r="C17" s="14"/>
      <c r="D17" s="14"/>
      <c r="E17" s="14"/>
      <c r="F17" s="14" t="s">
        <v>142</v>
      </c>
      <c r="G17" s="14"/>
      <c r="H17" s="208">
        <v>28474</v>
      </c>
      <c r="I17" s="14">
        <v>234603</v>
      </c>
      <c r="J17" s="216">
        <f>SUM([1]Munka1!F81,[1]Munka1!F82)</f>
        <v>0</v>
      </c>
      <c r="K17" s="1"/>
      <c r="L17" s="1"/>
      <c r="M17" s="1"/>
    </row>
    <row r="18" spans="1:31" x14ac:dyDescent="0.25">
      <c r="A18" s="126" t="s">
        <v>227</v>
      </c>
      <c r="B18" s="14"/>
      <c r="C18" s="14"/>
      <c r="D18" s="14"/>
      <c r="E18" s="14"/>
      <c r="F18" s="14" t="s">
        <v>132</v>
      </c>
      <c r="G18" s="14"/>
      <c r="H18" s="208"/>
      <c r="I18" s="14">
        <f>SUM([1]Munka1!E64)</f>
        <v>15804</v>
      </c>
      <c r="J18" s="216">
        <f>SUM([1]Munka1!F64)</f>
        <v>8305</v>
      </c>
      <c r="K18" s="1"/>
      <c r="L18" s="1"/>
      <c r="M18" s="1"/>
    </row>
    <row r="19" spans="1:31" x14ac:dyDescent="0.25">
      <c r="A19" s="126"/>
      <c r="B19" s="14"/>
      <c r="C19" s="14"/>
      <c r="D19" s="14"/>
      <c r="E19" s="14"/>
      <c r="F19" s="14" t="s">
        <v>228</v>
      </c>
      <c r="G19" s="14"/>
      <c r="H19" s="208"/>
      <c r="I19" s="14"/>
      <c r="J19" s="216"/>
      <c r="K19" s="1"/>
      <c r="L19" s="1"/>
      <c r="M19" s="1"/>
    </row>
    <row r="20" spans="1:31" x14ac:dyDescent="0.25">
      <c r="A20" s="126"/>
      <c r="B20" s="14"/>
      <c r="C20" s="14"/>
      <c r="D20" s="14"/>
      <c r="E20" s="14"/>
      <c r="F20" s="14" t="s">
        <v>229</v>
      </c>
      <c r="G20" s="14"/>
      <c r="H20" s="14"/>
      <c r="I20" s="14"/>
      <c r="J20" s="216"/>
      <c r="K20" s="1"/>
      <c r="L20" s="1"/>
      <c r="M20" s="1"/>
    </row>
    <row r="21" spans="1:31" ht="13.8" thickBot="1" x14ac:dyDescent="0.3">
      <c r="A21" s="127"/>
      <c r="B21" s="18"/>
      <c r="C21" s="18"/>
      <c r="D21" s="18"/>
      <c r="E21" s="18"/>
      <c r="F21" s="18"/>
      <c r="G21" s="18"/>
      <c r="H21" s="18"/>
      <c r="I21" s="209"/>
      <c r="J21" s="128"/>
      <c r="K21" s="1"/>
      <c r="L21" s="1"/>
      <c r="M21" s="1"/>
    </row>
    <row r="22" spans="1:31" ht="13.8" thickBot="1" x14ac:dyDescent="0.3">
      <c r="A22" s="32" t="s">
        <v>133</v>
      </c>
      <c r="B22" s="30">
        <f>SUM(B10:B21)</f>
        <v>0</v>
      </c>
      <c r="C22" s="30">
        <f>SUM(C10:C21)</f>
        <v>829953</v>
      </c>
      <c r="D22" s="30">
        <f>SUM(D10:D21)</f>
        <v>1096122</v>
      </c>
      <c r="E22" s="30">
        <f>SUM(E10:E21)</f>
        <v>1108988</v>
      </c>
      <c r="F22" s="35" t="s">
        <v>133</v>
      </c>
      <c r="G22" s="30">
        <f>SUM(G10:G21)</f>
        <v>0</v>
      </c>
      <c r="H22" s="30">
        <f>SUM(H10:H21)</f>
        <v>829953</v>
      </c>
      <c r="I22" s="30">
        <f>SUM(I10:I21)</f>
        <v>1097131</v>
      </c>
      <c r="J22" s="129">
        <f>SUM(J10:J21)</f>
        <v>801624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</row>
    <row r="23" spans="1:31" ht="13.8" thickBot="1" x14ac:dyDescent="0.3">
      <c r="A23" s="32" t="s">
        <v>134</v>
      </c>
      <c r="B23" s="30"/>
      <c r="C23" s="30"/>
      <c r="D23" s="31"/>
      <c r="E23" s="31"/>
      <c r="F23" s="33" t="s">
        <v>135</v>
      </c>
      <c r="G23" s="34"/>
      <c r="H23" s="34"/>
      <c r="I23" s="34"/>
      <c r="J23" s="29">
        <v>303322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</row>
    <row r="24" spans="1:3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</row>
    <row r="25" spans="1:31" x14ac:dyDescent="0.25">
      <c r="H25" s="162"/>
      <c r="I25" s="162"/>
      <c r="J25" s="162"/>
      <c r="K25" s="162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</row>
    <row r="26" spans="1:31" x14ac:dyDescent="0.25">
      <c r="H26" s="162"/>
      <c r="I26" s="162"/>
      <c r="J26" s="162"/>
      <c r="K26" s="162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</row>
    <row r="27" spans="1:31" x14ac:dyDescent="0.25"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</row>
    <row r="28" spans="1:31" x14ac:dyDescent="0.25">
      <c r="K28" s="16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</row>
    <row r="29" spans="1:31" x14ac:dyDescent="0.25">
      <c r="K29" s="16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</row>
    <row r="30" spans="1:31" x14ac:dyDescent="0.25">
      <c r="K30" s="16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</row>
    <row r="31" spans="1:31" x14ac:dyDescent="0.25">
      <c r="K31" s="16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</row>
    <row r="32" spans="1:31" x14ac:dyDescent="0.25">
      <c r="K32" s="16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</row>
    <row r="33" spans="11:31" x14ac:dyDescent="0.25">
      <c r="K33" s="16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</row>
    <row r="34" spans="11:31" x14ac:dyDescent="0.25">
      <c r="K34" s="16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</row>
    <row r="35" spans="11:31" x14ac:dyDescent="0.25">
      <c r="K35" s="16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</row>
    <row r="36" spans="11:31" x14ac:dyDescent="0.25">
      <c r="K36" s="16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</row>
    <row r="37" spans="11:31" x14ac:dyDescent="0.25">
      <c r="K37" s="16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</row>
    <row r="38" spans="11:31" x14ac:dyDescent="0.25">
      <c r="K38" s="16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</row>
    <row r="39" spans="11:31" x14ac:dyDescent="0.25">
      <c r="K39" s="16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</row>
    <row r="40" spans="11:31" x14ac:dyDescent="0.25">
      <c r="K40" s="16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</row>
    <row r="41" spans="11:31" x14ac:dyDescent="0.25">
      <c r="K41" s="16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</row>
    <row r="42" spans="11:31" x14ac:dyDescent="0.25">
      <c r="K42" s="16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</row>
    <row r="43" spans="11:31" x14ac:dyDescent="0.25">
      <c r="K43" s="16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</row>
    <row r="44" spans="11:31" x14ac:dyDescent="0.25">
      <c r="K44" s="16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</row>
    <row r="45" spans="11:31" x14ac:dyDescent="0.25">
      <c r="K45" s="146"/>
    </row>
    <row r="46" spans="11:31" x14ac:dyDescent="0.25">
      <c r="K46" s="146"/>
    </row>
    <row r="47" spans="11:31" x14ac:dyDescent="0.25">
      <c r="K47" s="146"/>
    </row>
    <row r="48" spans="11:31" x14ac:dyDescent="0.25">
      <c r="K48" s="146"/>
    </row>
    <row r="49" spans="11:11" x14ac:dyDescent="0.25">
      <c r="K49" s="146"/>
    </row>
    <row r="50" spans="11:11" x14ac:dyDescent="0.25">
      <c r="K50" s="146"/>
    </row>
  </sheetData>
  <mergeCells count="2">
    <mergeCell ref="A4:J4"/>
    <mergeCell ref="A5:J5"/>
  </mergeCells>
  <phoneticPr fontId="0" type="noConversion"/>
  <pageMargins left="0.98425196850393704" right="0.78740157480314965" top="1.52" bottom="0.9055118110236221" header="0.51181102362204722" footer="0.51181102362204722"/>
  <pageSetup paperSize="9" scale="12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11</vt:i4>
      </vt:variant>
    </vt:vector>
  </HeadingPairs>
  <TitlesOfParts>
    <vt:vector size="11" baseType="lpstr">
      <vt:lpstr>1_melléklet</vt:lpstr>
      <vt:lpstr>7_melléklet</vt:lpstr>
      <vt:lpstr>4_melléklet</vt:lpstr>
      <vt:lpstr>6_melléklet</vt:lpstr>
      <vt:lpstr>5_melléklet</vt:lpstr>
      <vt:lpstr>8_mell_források</vt:lpstr>
      <vt:lpstr>8_mell_eszközök</vt:lpstr>
      <vt:lpstr>9_melléklet</vt:lpstr>
      <vt:lpstr>10_melléklet</vt:lpstr>
      <vt:lpstr>3_melléklet</vt:lpstr>
      <vt:lpstr>2_melléklet</vt:lpstr>
    </vt:vector>
  </TitlesOfParts>
  <Company>Fotball club-2000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 Gábor</dc:creator>
  <cp:lastModifiedBy>Jánosiné Izsó Ildikó</cp:lastModifiedBy>
  <cp:lastPrinted>2010-10-27T15:40:02Z</cp:lastPrinted>
  <dcterms:created xsi:type="dcterms:W3CDTF">2002-01-29T09:33:44Z</dcterms:created>
  <dcterms:modified xsi:type="dcterms:W3CDTF">2018-07-11T13:03:55Z</dcterms:modified>
</cp:coreProperties>
</file>