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9440" windowHeight="7755"/>
  </bookViews>
  <sheets>
    <sheet name="1.bevételek-kiadások" sheetId="1" r:id="rId1"/>
    <sheet name="2.1működési" sheetId="10" r:id="rId2"/>
    <sheet name="2.2felhalm." sheetId="11" r:id="rId3"/>
    <sheet name="3.pénzeszk átadás" sheetId="9" r:id="rId4"/>
    <sheet name="4.beruházás,felújítás" sheetId="24" r:id="rId5"/>
    <sheet name="5.kiemelt ei.feladatonként" sheetId="5" r:id="rId6"/>
    <sheet name="6.maradvány" sheetId="13" r:id="rId7"/>
    <sheet name="7.Mérleg" sheetId="18" r:id="rId8"/>
    <sheet name=" 8.vagyonkimutat." sheetId="23" r:id="rId9"/>
    <sheet name="felhalmozási3" sheetId="3" state="hidden" r:id="rId10"/>
    <sheet name="9.Eredmény" sheetId="19" r:id="rId11"/>
    <sheet name="10.pénzeszköz vál." sheetId="21" r:id="rId12"/>
    <sheet name="11.állami elsz." sheetId="14" r:id="rId13"/>
    <sheet name="12.adósságot kel. ügylet" sheetId="22" r:id="rId14"/>
    <sheet name="13.köv.3 év" sheetId="25" r:id="rId15"/>
    <sheet name="14.részesedések" sheetId="20" r:id="rId16"/>
    <sheet name="több éves kih. dönt.7" sheetId="8" state="hidden" r:id="rId17"/>
    <sheet name="következő 3 év.8" sheetId="7" state="hidden" r:id="rId18"/>
  </sheets>
  <externalReferences>
    <externalReference r:id="rId19"/>
  </externalReferences>
  <definedNames>
    <definedName name="_xlnm.Print_Area" localSheetId="8">' 8.vagyonkimutat.'!$A$1:$G$76</definedName>
    <definedName name="_xlnm.Print_Area" localSheetId="0">'1.bevételek-kiadások'!$A$1:$G$88</definedName>
    <definedName name="_xlnm.Print_Area" localSheetId="11">'10.pénzeszköz vál.'!$A$1:$H$13</definedName>
    <definedName name="_xlnm.Print_Area" localSheetId="14">'13.köv.3 év'!$A$1:$F$49</definedName>
    <definedName name="_xlnm.Print_Area" localSheetId="1">'2.1működési'!$A$1:$L$26</definedName>
    <definedName name="_xlnm.Print_Area" localSheetId="2">'2.2felhalm.'!$A$1:$K$27</definedName>
    <definedName name="_xlnm.Print_Area" localSheetId="3">'3.pénzeszk átadás'!$A$1:$G$22</definedName>
    <definedName name="_xlnm.Print_Area" localSheetId="5">'5.kiemelt ei.feladatonként'!$A$1:$F$227</definedName>
  </definedNames>
  <calcPr calcId="125725"/>
</workbook>
</file>

<file path=xl/calcChain.xml><?xml version="1.0" encoding="utf-8"?>
<calcChain xmlns="http://schemas.openxmlformats.org/spreadsheetml/2006/main">
  <c r="C47" i="25"/>
  <c r="C40"/>
  <c r="C33"/>
  <c r="C41" s="1"/>
  <c r="C48" s="1"/>
  <c r="C19"/>
  <c r="C14"/>
  <c r="C20" s="1"/>
  <c r="F47"/>
  <c r="E47"/>
  <c r="D47"/>
  <c r="F40"/>
  <c r="E40"/>
  <c r="D40"/>
  <c r="D37"/>
  <c r="F33"/>
  <c r="E33"/>
  <c r="E41" s="1"/>
  <c r="D33"/>
  <c r="F19"/>
  <c r="E19"/>
  <c r="D19"/>
  <c r="F14"/>
  <c r="F20" s="1"/>
  <c r="E14"/>
  <c r="D14"/>
  <c r="D20" s="1"/>
  <c r="D41" l="1"/>
  <c r="D48" s="1"/>
  <c r="F41"/>
  <c r="F48" s="1"/>
  <c r="E20"/>
  <c r="E48"/>
  <c r="H20" i="24" l="1"/>
  <c r="G20"/>
  <c r="F20"/>
  <c r="E20"/>
  <c r="C20"/>
  <c r="E70" i="23" l="1"/>
  <c r="E68" s="1"/>
  <c r="D70"/>
  <c r="C70"/>
  <c r="C68" s="1"/>
  <c r="D68"/>
  <c r="D65"/>
  <c r="C65"/>
  <c r="D50"/>
  <c r="C50"/>
  <c r="D49"/>
  <c r="C49"/>
  <c r="E38"/>
  <c r="E15" s="1"/>
  <c r="D38"/>
  <c r="C38"/>
  <c r="D16"/>
  <c r="C16"/>
  <c r="C15" s="1"/>
  <c r="D15"/>
  <c r="E9"/>
  <c r="E8" s="1"/>
  <c r="E73" s="1"/>
  <c r="D9"/>
  <c r="C9"/>
  <c r="C8" s="1"/>
  <c r="C73" s="1"/>
  <c r="D8"/>
  <c r="D73" s="1"/>
  <c r="G12" i="20" l="1"/>
  <c r="F12"/>
  <c r="D12"/>
  <c r="F33" i="22"/>
  <c r="E33"/>
  <c r="D33"/>
  <c r="D15" i="14" l="1"/>
  <c r="C15"/>
  <c r="C33" i="22" l="1"/>
  <c r="C6" i="21"/>
  <c r="C11" s="1"/>
  <c r="F212" i="5" l="1"/>
  <c r="F199"/>
  <c r="F198"/>
  <c r="F223" s="1"/>
  <c r="F197"/>
  <c r="F222" s="1"/>
  <c r="F196"/>
  <c r="F221" s="1"/>
  <c r="F194"/>
  <c r="F219" s="1"/>
  <c r="F193"/>
  <c r="F218" s="1"/>
  <c r="F192"/>
  <c r="F217" s="1"/>
  <c r="F187"/>
  <c r="E187"/>
  <c r="F177"/>
  <c r="F166"/>
  <c r="F156"/>
  <c r="F148"/>
  <c r="F138"/>
  <c r="E138"/>
  <c r="F127"/>
  <c r="F117"/>
  <c r="F107"/>
  <c r="F97"/>
  <c r="E97"/>
  <c r="F87"/>
  <c r="F77"/>
  <c r="F66"/>
  <c r="F56"/>
  <c r="F46"/>
  <c r="F36"/>
  <c r="F29"/>
  <c r="F18"/>
  <c r="F22" i="9"/>
  <c r="F14"/>
  <c r="K16" i="11"/>
  <c r="K24" s="1"/>
  <c r="F23"/>
  <c r="F16"/>
  <c r="F24" s="1"/>
  <c r="L22" i="10"/>
  <c r="L15"/>
  <c r="L23" s="1"/>
  <c r="F22"/>
  <c r="F15"/>
  <c r="G54" i="1"/>
  <c r="G87"/>
  <c r="G81"/>
  <c r="G74"/>
  <c r="G48"/>
  <c r="G40"/>
  <c r="G33"/>
  <c r="G20"/>
  <c r="G13"/>
  <c r="G41" s="1"/>
  <c r="G49" s="1"/>
  <c r="G55" s="1"/>
  <c r="G82" l="1"/>
  <c r="G88" s="1"/>
  <c r="F23" i="10"/>
  <c r="F226" i="5"/>
  <c r="F201"/>
  <c r="E22" i="9"/>
  <c r="E17"/>
  <c r="E14"/>
  <c r="E199" i="5" l="1"/>
  <c r="F40" i="1"/>
  <c r="E212" i="5" l="1"/>
  <c r="E196"/>
  <c r="E221" s="1"/>
  <c r="E200"/>
  <c r="E225" s="1"/>
  <c r="E198"/>
  <c r="E223" s="1"/>
  <c r="E224"/>
  <c r="E197"/>
  <c r="E222" s="1"/>
  <c r="E194"/>
  <c r="E219" s="1"/>
  <c r="E193"/>
  <c r="E218" s="1"/>
  <c r="E192"/>
  <c r="E217" s="1"/>
  <c r="E177"/>
  <c r="E166"/>
  <c r="E156"/>
  <c r="E148"/>
  <c r="E127"/>
  <c r="E117"/>
  <c r="E107"/>
  <c r="E87"/>
  <c r="E77"/>
  <c r="E66"/>
  <c r="E56"/>
  <c r="E46"/>
  <c r="E36"/>
  <c r="E29"/>
  <c r="E18"/>
  <c r="K22" i="10"/>
  <c r="K15"/>
  <c r="E22"/>
  <c r="E15"/>
  <c r="J23" i="11"/>
  <c r="J16"/>
  <c r="J24" s="1"/>
  <c r="E23"/>
  <c r="E16"/>
  <c r="F87" i="1"/>
  <c r="F81"/>
  <c r="F74"/>
  <c r="F48"/>
  <c r="E24" i="11" l="1"/>
  <c r="E23" i="10"/>
  <c r="K23"/>
  <c r="E226" i="5"/>
  <c r="E201"/>
  <c r="F82" i="1"/>
  <c r="F88" s="1"/>
  <c r="F33"/>
  <c r="F54"/>
  <c r="F20"/>
  <c r="F13"/>
  <c r="F41" l="1"/>
  <c r="F49" s="1"/>
  <c r="F55" s="1"/>
  <c r="G19" i="3" l="1"/>
  <c r="F19"/>
  <c r="E19"/>
  <c r="H19"/>
  <c r="D197" i="5" l="1"/>
  <c r="D222" s="1"/>
  <c r="D196"/>
  <c r="D221" s="1"/>
  <c r="D195"/>
  <c r="D220" s="1"/>
  <c r="D194"/>
  <c r="D219" s="1"/>
  <c r="D187"/>
  <c r="C187"/>
  <c r="D193"/>
  <c r="D218" s="1"/>
  <c r="D192"/>
  <c r="C225"/>
  <c r="D212"/>
  <c r="C212"/>
  <c r="C197"/>
  <c r="C222" s="1"/>
  <c r="C196"/>
  <c r="C221" s="1"/>
  <c r="C195"/>
  <c r="C220" s="1"/>
  <c r="C194"/>
  <c r="C219" s="1"/>
  <c r="C193"/>
  <c r="C218" s="1"/>
  <c r="C192"/>
  <c r="D177"/>
  <c r="C177"/>
  <c r="D166"/>
  <c r="C166"/>
  <c r="D148"/>
  <c r="C148"/>
  <c r="D138"/>
  <c r="C138"/>
  <c r="D127"/>
  <c r="C127"/>
  <c r="D117"/>
  <c r="C117"/>
  <c r="D107"/>
  <c r="C107"/>
  <c r="D97"/>
  <c r="C97"/>
  <c r="D87"/>
  <c r="C87"/>
  <c r="D36"/>
  <c r="C36"/>
  <c r="D77"/>
  <c r="C77"/>
  <c r="D66"/>
  <c r="C66"/>
  <c r="D56"/>
  <c r="C56"/>
  <c r="D46"/>
  <c r="C46"/>
  <c r="D29"/>
  <c r="C29"/>
  <c r="C18"/>
  <c r="D18"/>
  <c r="D22" i="9"/>
  <c r="C22"/>
  <c r="I22" i="10"/>
  <c r="H22"/>
  <c r="D22"/>
  <c r="C22"/>
  <c r="D23" i="11"/>
  <c r="C23"/>
  <c r="I16"/>
  <c r="H16"/>
  <c r="D16"/>
  <c r="C16"/>
  <c r="I15" i="10"/>
  <c r="H15"/>
  <c r="D15"/>
  <c r="C15"/>
  <c r="D17" i="9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E54" i="1"/>
  <c r="C17" i="8"/>
  <c r="C201" i="5" l="1"/>
  <c r="D201"/>
  <c r="C217"/>
  <c r="C226" s="1"/>
  <c r="D217"/>
  <c r="D226" s="1"/>
  <c r="E87" i="1" l="1"/>
  <c r="E81"/>
  <c r="D87"/>
  <c r="D81"/>
  <c r="E40"/>
  <c r="E33"/>
  <c r="E20"/>
  <c r="E13"/>
  <c r="D40"/>
  <c r="D54"/>
  <c r="D48"/>
  <c r="D33"/>
  <c r="D20"/>
  <c r="D13"/>
  <c r="C54"/>
  <c r="C40"/>
  <c r="C33"/>
  <c r="C20"/>
  <c r="C13"/>
  <c r="C19" i="3" l="1"/>
</calcChain>
</file>

<file path=xl/comments1.xml><?xml version="1.0" encoding="utf-8"?>
<comments xmlns="http://schemas.openxmlformats.org/spreadsheetml/2006/main">
  <authors>
    <author>Judit</author>
  </authors>
  <commentList>
    <comment ref="H17" authorId="0">
      <text>
        <r>
          <rPr>
            <b/>
            <sz val="9"/>
            <color indexed="81"/>
            <rFont val="Tahoma"/>
            <family val="2"/>
            <charset val="238"/>
          </rPr>
          <t>Judit: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Zsuzsa</author>
  </authors>
  <commentList>
    <comment ref="A15" authorId="0">
      <text>
        <r>
          <rPr>
            <b/>
            <sz val="9"/>
            <color indexed="81"/>
            <rFont val="Tahoma"/>
            <family val="2"/>
            <charset val="238"/>
          </rPr>
          <t>Zsuzsa: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<sst xmlns="http://schemas.openxmlformats.org/spreadsheetml/2006/main" count="1068" uniqueCount="617">
  <si>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</si>
  <si>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</si>
  <si>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</si>
  <si>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</si>
  <si>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</si>
  <si>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</si>
  <si>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</si>
  <si>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</si>
  <si>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</si>
  <si>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</si>
  <si>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</si>
  <si>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</si>
  <si>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</si>
  <si>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</si>
  <si>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</si>
  <si>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</si>
  <si>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</si>
  <si>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</si>
  <si>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</si>
  <si>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</si>
  <si>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</si>
  <si>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</si>
  <si>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</si>
  <si>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</si>
  <si>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</si>
  <si>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</si>
  <si>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</si>
  <si>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</si>
  <si>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</si>
  <si>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</si>
  <si>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</si>
  <si>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</si>
  <si>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</si>
  <si>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</si>
  <si>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</si>
  <si>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</si>
  <si>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</si>
  <si>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</si>
  <si>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</si>
  <si>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</si>
  <si>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</si>
  <si>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</si>
  <si>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</si>
  <si>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</si>
  <si>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</si>
  <si>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</si>
  <si>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</si>
  <si>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</si>
  <si>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</si>
  <si>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</si>
  <si>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</si>
  <si>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</si>
  <si>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</si>
  <si>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</si>
  <si>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</si>
  <si>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</si>
  <si>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</si>
  <si>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 xml:space="preserve">                kivitelezés költsége</t>
  </si>
  <si>
    <t xml:space="preserve">                műszaki ellenőrzés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</si>
  <si>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</si>
  <si>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</si>
  <si>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</si>
  <si>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</si>
  <si>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</si>
  <si>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</si>
  <si>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</si>
  <si>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</si>
  <si>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</si>
  <si>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</si>
  <si>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</si>
  <si>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</si>
  <si>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</si>
  <si>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</si>
  <si>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</si>
  <si>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</si>
  <si>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</si>
  <si>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</si>
  <si>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</si>
  <si>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</si>
  <si>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</si>
  <si>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</si>
  <si>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</si>
  <si>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</si>
  <si>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</si>
  <si>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</si>
  <si>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</si>
  <si>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</si>
  <si>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</si>
  <si>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</si>
  <si>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</si>
  <si>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</si>
  <si>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</si>
  <si>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</si>
  <si>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</si>
  <si>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</si>
  <si>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</si>
  <si>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</si>
  <si>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</si>
  <si>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</si>
  <si>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Ellátottak pénzbeli juttatásai</t>
  </si>
  <si>
    <t>Működési célú saját bevételek</t>
  </si>
  <si>
    <t>Működési célú pénzeszköz átvétel önkormányzatoktól (Nemesvámos)</t>
  </si>
  <si>
    <t>Költségvetési bevételek összesen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</si>
  <si>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</si>
  <si>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</si>
  <si>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2015. évi  teljesítés Ft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</si>
  <si>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</si>
  <si>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</si>
  <si>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</si>
  <si>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</si>
  <si>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</si>
  <si>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</si>
  <si>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2016. évi várható teljesítés</t>
  </si>
  <si>
    <t>ebből: háziorvosi 147000, fogorvosi 44032 ügyelet működtetéséhez</t>
  </si>
  <si>
    <t>Felhasználás 2016. december 31-ig Ft</t>
  </si>
  <si>
    <t>2015-2017.</t>
  </si>
  <si>
    <t>2016-2017.</t>
  </si>
  <si>
    <t>2016-2017</t>
  </si>
  <si>
    <t>2017.</t>
  </si>
  <si>
    <t>2017. évi előirányzat</t>
  </si>
  <si>
    <t>B111 Helyi önkormányzatok működésének általános támogatása + 2016. évről áthúzódó bérkompenzáció</t>
  </si>
  <si>
    <t>2015. évi tény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</si>
  <si>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</si>
  <si>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</si>
  <si>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</si>
  <si>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</si>
  <si>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</si>
  <si>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</si>
  <si>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</si>
  <si>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</si>
  <si>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</si>
  <si>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</si>
  <si>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</si>
  <si>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</si>
  <si>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</si>
  <si>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</si>
  <si>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</si>
  <si>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</si>
  <si>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</si>
  <si>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</si>
  <si>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</si>
  <si>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</si>
  <si>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</si>
  <si>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</si>
  <si>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</si>
  <si>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</si>
  <si>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</si>
  <si>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</si>
  <si>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</si>
  <si>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</si>
  <si>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</si>
  <si>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</si>
  <si>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</si>
  <si>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</si>
  <si>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</si>
  <si>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</si>
  <si>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</si>
  <si>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</si>
  <si>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</si>
  <si>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</si>
  <si>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</si>
  <si>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</si>
  <si>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</si>
  <si>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</si>
  <si>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</si>
  <si>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</si>
  <si>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</si>
  <si>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</si>
  <si>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</si>
  <si>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</si>
  <si>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</si>
  <si>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</si>
  <si>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</si>
  <si>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</si>
  <si>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</si>
  <si>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</si>
  <si>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</si>
  <si>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</si>
  <si>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</si>
  <si>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</si>
  <si>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</si>
  <si>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</si>
  <si>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</si>
  <si>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</si>
  <si>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</si>
  <si>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</si>
  <si>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</si>
  <si>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</si>
  <si>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</si>
  <si>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</si>
  <si>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</si>
  <si>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</si>
  <si>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</si>
  <si>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</si>
  <si>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</si>
  <si>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</si>
  <si>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</si>
  <si>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</si>
  <si>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</si>
  <si>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</si>
  <si>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</si>
  <si>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</si>
  <si>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</si>
  <si>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</si>
  <si>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</si>
  <si>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</si>
  <si>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</si>
  <si>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</si>
  <si>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</si>
  <si>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</si>
  <si>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</si>
  <si>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</si>
  <si>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</si>
  <si>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</si>
  <si>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</si>
  <si>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</si>
  <si>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</si>
  <si>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</si>
  <si>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</si>
  <si>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</si>
  <si>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Veszprémfajsz Község Önkormányzata - Átadott pénzeszközök, pénzbeli és természetbeni szociális ellátások</t>
  </si>
  <si>
    <t>Veszprémfajsz Község Önkormányzata - Beruházások, felújítások</t>
  </si>
  <si>
    <t>2017. évi eredeti előirányzat  Ft</t>
  </si>
  <si>
    <t>Orvosi rendelő bővítése, felújítása (kormányzati funkció: 066020)</t>
  </si>
  <si>
    <t xml:space="preserve">               engedélyezési, kiviteli terv költsége</t>
  </si>
  <si>
    <t>Önkormányzati utak kezeléséhez, állapotjavításához, karbantartásához szükséges erő- és munkagépek beszerzése - saját forrás (kormányzati funkció) 045160</t>
  </si>
  <si>
    <t>Telefonbeszerzés részlet fizetése (kormányzati funkció: 011130)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</si>
  <si>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</si>
  <si>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</si>
  <si>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</si>
  <si>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</si>
  <si>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</si>
  <si>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</si>
  <si>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</si>
  <si>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2016. évi tény</t>
  </si>
  <si>
    <t>(adatok Ft-ban)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</si>
  <si>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</si>
  <si>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</si>
  <si>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</si>
  <si>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</si>
  <si>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</si>
  <si>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</si>
  <si>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</si>
  <si>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</si>
  <si>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</si>
  <si>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</si>
  <si>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</si>
  <si>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</si>
  <si>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</si>
  <si>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</si>
  <si>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</si>
  <si>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</si>
  <si>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</si>
  <si>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</si>
  <si>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</si>
  <si>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</si>
  <si>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</si>
  <si>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</si>
  <si>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</si>
  <si>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</si>
  <si>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</si>
  <si>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</si>
  <si>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</si>
  <si>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Veszprémfajsz Község Önkormányzata 2017. évi kiemelt kiadási előirányzatai kormányzati funkciónként, kötelező, önként vállalt és államigazgatási feladatok szerinti bontásban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</si>
  <si>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</si>
  <si>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</si>
  <si>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</si>
  <si>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</si>
  <si>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3. melléklet a         /2017. (          ) önkormányzati rendelethez</t>
  </si>
  <si>
    <t>ebből: háziorvosi 171 000, fogorvosi 42 668 ügyelet működtetéséhez</t>
  </si>
  <si>
    <t>2017. évi módosított előirányzat (Ft) 14/2017.(VII.14.) ör.</t>
  </si>
  <si>
    <t>Teleplési Arculati Kézikönyv elkészítése (kormányzati funkció: 011130)</t>
  </si>
  <si>
    <t>kerítés felújítása</t>
  </si>
  <si>
    <t>Kamat</t>
  </si>
  <si>
    <t>0</t>
  </si>
  <si>
    <t>Orvosi rendelőbe fektető- és vizsgáló ágy beszerzése</t>
  </si>
  <si>
    <t>Rendezvény sátor beszerzése, tűzoltókészülék beszerzése (082092)</t>
  </si>
  <si>
    <t>Felhalmozási célú támogatások  államháztartáson belülről (Német Nemz. Önkormányzattól)</t>
  </si>
  <si>
    <t>Működési célú támogatások államháztartáson belülről központi kezelésű előirányzatok (Erzsébet út. Rsz.gyvk.)</t>
  </si>
  <si>
    <t>2017.évi módosított előirányzat (Ft) 17/2017.(XII 7.) ör.</t>
  </si>
  <si>
    <t xml:space="preserve">104 51 Gyermekvédelmi pénzbeli és természetbeni ellátások </t>
  </si>
  <si>
    <t>Gyermekvédelmi pénzbeli és természetbeni ellátások(rsz.gyvk. Erzsébet utalvány)</t>
  </si>
  <si>
    <t>2017. évi módosított előirányzat (Ft)  3/2018.(III.26.) ör.</t>
  </si>
  <si>
    <t>2017. évi teljesítés</t>
  </si>
  <si>
    <t>5</t>
  </si>
  <si>
    <t>6</t>
  </si>
  <si>
    <t>7</t>
  </si>
  <si>
    <t>8</t>
  </si>
  <si>
    <t>9</t>
  </si>
  <si>
    <t>10</t>
  </si>
  <si>
    <t>11</t>
  </si>
  <si>
    <t>2017. évi módosított előirányzat (Ft)  3/2018.(III.26..) ör.</t>
  </si>
  <si>
    <t>nem r.</t>
  </si>
  <si>
    <t>Pénzeszközök lekötött betétként történő elhelyezése</t>
  </si>
  <si>
    <t>Lekötött bankbetétek megszüntetése</t>
  </si>
  <si>
    <t>Finanszírozási hiány</t>
  </si>
  <si>
    <t>Finanszírozási többlet</t>
  </si>
  <si>
    <t>4729655</t>
  </si>
  <si>
    <t>Finanaszrozási többlet</t>
  </si>
  <si>
    <t>018030 Család és gyermekjóléti szolg./018030 Támogatási célú finanszírozási műveletek</t>
  </si>
  <si>
    <t>Összeg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</si>
  <si>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</si>
  <si>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</si>
  <si>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</si>
  <si>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</si>
  <si>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</si>
  <si>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</si>
  <si>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</si>
  <si>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</si>
  <si>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05</t>
  </si>
  <si>
    <t>04        Alaptevékenység finanszírozási kiadásai</t>
  </si>
  <si>
    <t>06</t>
  </si>
  <si>
    <t>II         Alaptevékenység finanszírozási egyenlege (=03-04)</t>
  </si>
  <si>
    <t>07</t>
  </si>
  <si>
    <t>A)        Alaptevékenység maradványa (=±I±II)</t>
  </si>
  <si>
    <t>C)        Összes maradvány (=A+B)</t>
  </si>
  <si>
    <t>E)        Alaptevékenység szabad maradványa (=A-D)</t>
  </si>
  <si>
    <t>A központi költségvetésből támogatásként rendelkezésre bocsátott összeg</t>
  </si>
  <si>
    <t>Az önkormányzat által az adott célra ténylegesen felhasznált összeg</t>
  </si>
  <si>
    <t>Az önkormányzat által fel nem használt, de a következő évben jogszerűen felhasználható összeg</t>
  </si>
  <si>
    <t>Eltérés (=3-4-5)</t>
  </si>
  <si>
    <t>II.12. Kistelepülési önkormányzatok alacsony összegű fejlesztéseinek támogatása</t>
  </si>
  <si>
    <t>A 2016. évről áthúzódó bérkompenzáció támogatása</t>
  </si>
  <si>
    <t>A településképi arculati kézikönyv elkészítésének támogatása</t>
  </si>
  <si>
    <t>A települési önkormányzatok szociális feladatainak egyéb támogatása</t>
  </si>
  <si>
    <t>Települési önkormányzatok nyilvános könyvtári és közművelődési feladatainak támogatása</t>
  </si>
  <si>
    <t>16. A költségvetési szerveknél foglalkoztatottak 2017. évi kompenzációja</t>
  </si>
  <si>
    <t>24. A polgármesteri béremelés különbözetének támogatása</t>
  </si>
  <si>
    <t>I.1. A települési  önkormányzatok működésének támogatása (09 01 01 01 00)</t>
  </si>
  <si>
    <t>A Magyarország 2014. évi központi költségvetéséről szóló 2013. évi CCXXX. törvény 3. melléklet 10. a) pontja szerinti, az adósságkonszolidációban részt nem vett települési önkormányzatok fejlesztéseinek támogatása</t>
  </si>
  <si>
    <t>A Magyarország 2016. évi központi költségvetéséről szóló 2015. évi C. törvény 3. melléklet II. 8 pontja szerinti, az adósságkonszolidációban nem részesült települési önkormányzatok fejlesztéseinek támogatása</t>
  </si>
  <si>
    <t>Előző időszak</t>
  </si>
  <si>
    <t>Módosítások (+/-)</t>
  </si>
  <si>
    <t>Tárgyi időszak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</si>
  <si>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</si>
  <si>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</si>
  <si>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</si>
  <si>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</si>
  <si>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</si>
  <si>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A/II Tárgyi eszközök  (=A/II/1+...+A/II/5)</t>
  </si>
  <si>
    <t>A/III/1 Tartós részesedések (=A/III/1a+…+A/III/1e)</t>
  </si>
  <si>
    <t>A/III/1b - ebből: tartós részesedések nem pénzügyi vállalkozásban</t>
  </si>
  <si>
    <t>A/III Befektetett pénzügyi eszközök (=A/III/1+A/III/2+A/III/3)</t>
  </si>
  <si>
    <t>A/IV/1 Koncesszióba, vagyonkezelésbe adott eszközök (=A/IV/1a+A/IV/1b+A/IV/1c)</t>
  </si>
  <si>
    <t>A/IV/1b - ebből: tárgyi eszközök</t>
  </si>
  <si>
    <t>A/IV Koncesszióba, vagyonkezelésbe adott eszközök (=A/IV/1+A/IV/2)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</si>
  <si>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</si>
  <si>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</si>
  <si>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</si>
  <si>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</si>
  <si>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</si>
  <si>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</si>
  <si>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</si>
  <si>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</si>
  <si>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</si>
  <si>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</si>
  <si>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</si>
  <si>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</si>
  <si>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</si>
  <si>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D/I/4i - ebből: költségvetési évben esedékes követelések egyéb működési bevételekre</t>
  </si>
  <si>
    <t>D/I Költségvetési évben esedékes követelések (=D/I/1+…+D/I/8)</t>
  </si>
  <si>
    <t>D/II/3 Költségvetési évet követően esedékes követelések közhatalmi bevételre (=D/II/3a+…+D/II/3f)</t>
  </si>
  <si>
    <t>D/II/3e - ebből: költségvetési évet követően esedékes követelések termékek és szolgáltatások adóira</t>
  </si>
  <si>
    <t>D/II Költségvetési évet követően esedékes követelések (=D/II/1+…+D/II/8)</t>
  </si>
  <si>
    <t>D) KÖVETELÉSEK  (=D/I+D/II+D/III)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</si>
  <si>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</si>
  <si>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</si>
  <si>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</si>
  <si>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ESZKÖZÖK ÖSSZESEN (=A+B+C+D+E+F)</t>
  </si>
  <si>
    <t>G/I  Nemzeti vagyon induláskori értéke</t>
  </si>
  <si>
    <t>G/II Nemzeti vagyon változásai</t>
  </si>
  <si>
    <t>G/III/3 Pénzeszközön kívüli egyéb eszközök induláskori értéke és változásai</t>
  </si>
  <si>
    <t>G/III Egyéb eszközök induláskori értéke és változásai (=G/III/1+G/III/2+G/III/3)</t>
  </si>
  <si>
    <t>G/IV Felhalmozott eredmény</t>
  </si>
  <si>
    <t>G/VI Mérleg szerinti eredmény</t>
  </si>
  <si>
    <t>G/ SAJÁT TŐKE  (= G/I+…+G/VI)</t>
  </si>
  <si>
    <t>H/I/6 Költségvetési évben esedékes kötelezettségek beruházásokra</t>
  </si>
  <si>
    <t>H/I Költségvetési évben esedékes kötelezettségek (=H/I/1+…+H/I/9)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</si>
  <si>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</si>
  <si>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</si>
  <si>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 Költségvetési évet követően esedékes kötelezettségek (=H/II/1+…+H/II/9)</t>
  </si>
  <si>
    <t>H/III/3 Más szervezetet megillető bevételek elszámolása</t>
  </si>
  <si>
    <t>H/III Kötelezettség jellegű sajátos elszámolások (=H/III/1+…+H/III/10)</t>
  </si>
  <si>
    <t>H) KÖTELEZETTSÉGEK (=H/I+H/II+H/III)</t>
  </si>
  <si>
    <t>J/2 Költségek, ráfordítások passzív időbeli elhatárolása</t>
  </si>
  <si>
    <t>J) PASSZÍV IDŐBELI ELHATÁROLÁSOK (=J/1+J/2+J/3)</t>
  </si>
  <si>
    <t>FORRÁSOK ÖSSZESEN (=G+H+I+J)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</si>
  <si>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</si>
  <si>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</si>
  <si>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</si>
  <si>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</si>
  <si>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</si>
  <si>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</si>
  <si>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</si>
  <si>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</si>
  <si>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</si>
  <si>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</si>
  <si>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</si>
  <si>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</si>
  <si>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</si>
  <si>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</si>
  <si>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</si>
  <si>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</si>
  <si>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</si>
  <si>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</si>
  <si>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</si>
  <si>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20 Egyéb kapott (járó) kamatok és kamatjellegű eredményszemléletű bevételek</t>
  </si>
  <si>
    <t>VIII Pénzügyi műveletek eredményszemléletű bevételei (=17+18+19+20+21)</t>
  </si>
  <si>
    <t>24 Fizetendő kamatok és kamatjellegű ráfordítások</t>
  </si>
  <si>
    <t>IX Pénzügyi műveletek ráfordításai (=22+23+24+25+26)</t>
  </si>
  <si>
    <t>B)  PÉNZÜGYI MŰVELETEK EREDMÉNYE (=VIII-IX)</t>
  </si>
  <si>
    <t>C)  MÉRLEG SZERINTI EREDMÉNY (=±A±B)</t>
  </si>
  <si>
    <t>Gazdálkodó szervezet megnevezése</t>
  </si>
  <si>
    <t>Részesedés mértéke (%-ban)</t>
  </si>
  <si>
    <t>Részesedés összege (Ft-ban)</t>
  </si>
  <si>
    <t>Bakonykarszt Zrt</t>
  </si>
  <si>
    <t>25% alatti</t>
  </si>
  <si>
    <t xml:space="preserve">       ÖSSZESEN:</t>
  </si>
  <si>
    <t>PÉNZESZKÖZÖK VÁLTOZÁSÁNAK LEVEZETÉSE- Veszprémfajsz Község Önkormányzata</t>
  </si>
  <si>
    <t> Bankszámlák egyenlege</t>
  </si>
  <si>
    <t> Pénztárak és betétkönyvek egyenlege</t>
  </si>
  <si>
    <t>Bevételek   ( + )</t>
  </si>
  <si>
    <t>Kiadások    ( - )</t>
  </si>
  <si>
    <t>Adósságot keletkeztető ügyletekből és egyéb kezességvállalásokból fennálló kötelezettségek</t>
  </si>
  <si>
    <t xml:space="preserve"> forintban</t>
  </si>
  <si>
    <t xml:space="preserve">E </t>
  </si>
  <si>
    <t>Kormány hozzájárulásával létesítendő adósságot keletkeztető ügylet</t>
  </si>
  <si>
    <t>Hitel, kölcsön felvétele, átvállalása</t>
  </si>
  <si>
    <t>Hitelviszonyt megtestesítő értékpapír fogalomba hozatala</t>
  </si>
  <si>
    <t>Váltó  kibocsátása</t>
  </si>
  <si>
    <t>Pénzügyi lízing</t>
  </si>
  <si>
    <t>Visszavásárlási  kötelezettség  kikötésével  megkötött adásvételi szerződés eladói félként való megkötése</t>
  </si>
  <si>
    <t>Szerződésben  kapott, legalább 365 nap  időtartamú halasztott fizetés, részletfizetés</t>
  </si>
  <si>
    <t>Hitelintézet által, származékos máveletek különbözeteként az  ÁKK Zrt.-nél elhelyezett fedezeti betétek és azok  összege</t>
  </si>
  <si>
    <t>Kormány hozzájárulása nélkül létesítendő adósságot keletkeztető ügylet összesen</t>
  </si>
  <si>
    <t>Kormány hozzájárulása nélkül létesítendő adósságot keletkeztető ügylet</t>
  </si>
  <si>
    <t>Saját bevételek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</si>
  <si>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</si>
  <si>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</si>
  <si>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a koncessziós díj és a hozambevétel</t>
  </si>
  <si>
    <t>Tárgyi eszköz és az immateriális jószág, részvény, részesedés, vállalat értékesítéséből vagy privatizációból származó bevétel</t>
  </si>
  <si>
    <t>Bírság-, pótlék- és díjbevétel, valamint</t>
  </si>
  <si>
    <t>Kezesség-, illetve garanciavállalással kapcsolatos megtérülés</t>
  </si>
  <si>
    <t>Saját bevételek összesen</t>
  </si>
  <si>
    <t xml:space="preserve"> Maradványkimutatás 2017. december 31.</t>
  </si>
  <si>
    <t>Az önkormányzatok általános, köznevelési és szociális feladataihoz kapcsolódó támogatások és a helyi önkormányzatok kiegészítő támogatásainak és egyéb kötött felhasználású támogatásainak elszámolása (Ft)</t>
  </si>
  <si>
    <t xml:space="preserve"> Egyes önkormányzatok feladatainak támogatása II. (2006/2015. (XII. 29.) Korm. hat.)</t>
  </si>
  <si>
    <t xml:space="preserve">Veszprémfajsz Község Önkormányzata </t>
  </si>
  <si>
    <t>Mérleg 2017.december 31.</t>
  </si>
  <si>
    <t xml:space="preserve"> Eredménykimutatás 2017.december 31.</t>
  </si>
  <si>
    <t>2017.év</t>
  </si>
  <si>
    <t>2018.év</t>
  </si>
  <si>
    <t>2019.év</t>
  </si>
  <si>
    <t>2020.év</t>
  </si>
  <si>
    <t>Részesedés a jegyzett tőke %-ban</t>
  </si>
  <si>
    <t>Működésből származó kötelezettségek összege összesen XII. 31-én
 (Ft-ban)</t>
  </si>
  <si>
    <t>Működésből származó kötelezettségek összege részesedés arányosan összesen XII. 31-én
 (Ft-ban)</t>
  </si>
  <si>
    <t>11.</t>
  </si>
  <si>
    <t>12.</t>
  </si>
  <si>
    <t>13.</t>
  </si>
  <si>
    <t>14.</t>
  </si>
  <si>
    <t>15.</t>
  </si>
  <si>
    <t>16.</t>
  </si>
  <si>
    <t>17.</t>
  </si>
  <si>
    <t>Veszprémfajsz Község Önkormányata tulajdonában álló gazdálkodó szervezetek működéséből származó 
kötelezettségek és részesedések alakulása a 2017. évben</t>
  </si>
  <si>
    <t>Bruttó érték</t>
  </si>
  <si>
    <t>Nettó érték</t>
  </si>
  <si>
    <t>%</t>
  </si>
  <si>
    <t>Eszközök</t>
  </si>
  <si>
    <t>A.) Nemzeti vagyonba tarozó befektetett eszközök</t>
  </si>
  <si>
    <t>I. Immateriális javak</t>
  </si>
  <si>
    <t>1.1. Forgalomképtelen immateriális javak</t>
  </si>
  <si>
    <t>1.2. Korlátozottan forgalomképes immateriális javak</t>
  </si>
  <si>
    <t>ebből: "0"-ra leírt korlátozottan forgalomképes immateriális javak</t>
  </si>
  <si>
    <t>1.3. Üzleti  immateriális javak</t>
  </si>
  <si>
    <t>ebből: "0"-ra leírt üzleti immateriális javak</t>
  </si>
  <si>
    <t>II. Tárgyi eszközök</t>
  </si>
  <si>
    <t xml:space="preserve">1.Ingatlanok és kapcsolódó vagyoni értékű jogok </t>
  </si>
  <si>
    <t>1.1 Forgalomképtelen ingatlanok és kapcsolódó vagyoni értékű jogok</t>
  </si>
  <si>
    <t>1.1.2.Terek, parkok</t>
  </si>
  <si>
    <t xml:space="preserve">1.1.3. Köztemetők </t>
  </si>
  <si>
    <t>1.1.4. Vizek és közcélú vizi létesítmények</t>
  </si>
  <si>
    <t>1.1.5. Egyéb az önkorm. által forgalomképtelennek minősített ingatlanok</t>
  </si>
  <si>
    <t>Ebből :nemzetgazdasági szempontból kiemelt jelentőségű ingatlanok</t>
  </si>
  <si>
    <t>1.2. Korlátozottan forgalomképes ingatlanok és kapcsolódó vagyoni értékű jogok</t>
  </si>
  <si>
    <t xml:space="preserve">Földterületek, közművek </t>
  </si>
  <si>
    <t>1.2.2. Védett természeti területek</t>
  </si>
  <si>
    <t>18.</t>
  </si>
  <si>
    <t>1.2.3. A képviselőtestület és szervei, valamint a hivatala ingatlanai</t>
  </si>
  <si>
    <t>19.</t>
  </si>
  <si>
    <t>1.2.4. Intézmények ingatlanai</t>
  </si>
  <si>
    <t>20.</t>
  </si>
  <si>
    <t>1.2.5. Műemlék ingatlanok</t>
  </si>
  <si>
    <t>21.</t>
  </si>
  <si>
    <t>1.2.6. Egyéb az önkorm. által  korlátozottan forgalomképesnek minősített ingatlanok</t>
  </si>
  <si>
    <t>22.</t>
  </si>
  <si>
    <t>ebből: "0"-ra leírt korlátozottan forgalomképes ingatlanok és kapcsolódó vagyoni értékű jogok</t>
  </si>
  <si>
    <t>1.3. Üzleti ingatlanok és kapcsolódó vagyoni értékű jogok</t>
  </si>
  <si>
    <t>1.3.1. Lakások</t>
  </si>
  <si>
    <t>25.</t>
  </si>
  <si>
    <t>1.3.2. Nem lakás céljára szolgáló helyiségek</t>
  </si>
  <si>
    <t>26.</t>
  </si>
  <si>
    <t>1.3.3. Telkek, földterületek</t>
  </si>
  <si>
    <t>27.</t>
  </si>
  <si>
    <t>1.3.4.Műemlék ingatlanok</t>
  </si>
  <si>
    <t>28.</t>
  </si>
  <si>
    <t>1.3.5. Egyéb az önkorm. által forgalomképesnek minősített ingatlanok</t>
  </si>
  <si>
    <t>29.</t>
  </si>
  <si>
    <t>ebből: "0"-ra leírt üzleti ingatlanok és kapcsolódó vagyoni értékű jogok</t>
  </si>
  <si>
    <t>2. Gépek,berendezések, felszerelések, járművek</t>
  </si>
  <si>
    <t>2.1. Forgalomképtelen gépek,berendezések, felszerelések, járművek</t>
  </si>
  <si>
    <t>ebből: "0"-ra leírt forgalomképtelen gépek,berendezések, felszerelések, járművek</t>
  </si>
  <si>
    <t>2.2. Korlátozottan forgalomképes gépek,berendezések, felszerelések, járművek</t>
  </si>
  <si>
    <t>ebből: "0"-ra leírt korlátozottan forgalomképes gépek,berendezések, felszerelések, járművek</t>
  </si>
  <si>
    <t>2.3. Üzleti gépek,berendezések, felszerelések, járművek</t>
  </si>
  <si>
    <t>ebből: "0"-ra leírt üzleti gépek,berendezések, felszerelések, járművek</t>
  </si>
  <si>
    <t xml:space="preserve">2.4 Kulturális javak </t>
  </si>
  <si>
    <t>23.</t>
  </si>
  <si>
    <t>3. Tenyészállatok</t>
  </si>
  <si>
    <t>24.</t>
  </si>
  <si>
    <t>4. Beruházások, felújítások</t>
  </si>
  <si>
    <t>5. Tárgyi eszközök értékhelyesbítése</t>
  </si>
  <si>
    <t>III. Befektetett pénzügyi eszközök</t>
  </si>
  <si>
    <t>1. Tartós részesedés</t>
  </si>
  <si>
    <t>1.1.Forgalomképtelen tartós részesedés</t>
  </si>
  <si>
    <t>Ebből: nemzetgazdasági szempontból kiemelt jelentőségűtartós részesedés</t>
  </si>
  <si>
    <t>30.</t>
  </si>
  <si>
    <t>1.2.  Korlátozottan forg.képes tartós részesedés</t>
  </si>
  <si>
    <t>31.</t>
  </si>
  <si>
    <t>1.3. Üzleti tartós részesedések</t>
  </si>
  <si>
    <t>32.</t>
  </si>
  <si>
    <t xml:space="preserve">2. Tartós hitelviszonyt megtestesítő értékpapírok </t>
  </si>
  <si>
    <t>33.</t>
  </si>
  <si>
    <t>3. Befektetett pénzügyi eszközök értékhelyesbítése</t>
  </si>
  <si>
    <t>34.</t>
  </si>
  <si>
    <t>IV. Koncesszióba, vagyonkezelésbe adott eszközök</t>
  </si>
  <si>
    <t>35.</t>
  </si>
  <si>
    <t>1. Koncesszióba, vagyonkezelésbe adott eszközök</t>
  </si>
  <si>
    <t>51.</t>
  </si>
  <si>
    <t>1.1. Koncesszióba, vagyonkezelésbe adott forgalomképtelen eszközök</t>
  </si>
  <si>
    <t>52.</t>
  </si>
  <si>
    <t>Ebből: nemzetgazdasági szempontból kiemelt jelentőségű koncesszióba, vagyonkezelésbe adott eszközök</t>
  </si>
  <si>
    <t>53.</t>
  </si>
  <si>
    <t>1.2. Koncesszióba, vagyonkezelésbe adott korlátozottan forgalomképes eszközök</t>
  </si>
  <si>
    <t>54.</t>
  </si>
  <si>
    <t>1.3. Koncesszióba, vagyonkezelésbe adott  üzleti eszközök</t>
  </si>
  <si>
    <t>55.</t>
  </si>
  <si>
    <t>2. Koncesszióba, vagyonkezelésbe adott eszközök értékhelyesbítése</t>
  </si>
  <si>
    <t>56.</t>
  </si>
  <si>
    <t>ebből: forgalomképtelen koncesszióba, vagyonkezelésbe adott eszközök</t>
  </si>
  <si>
    <t>36.</t>
  </si>
  <si>
    <t xml:space="preserve">B) Nemzeti vagyonba tartozó forgóeszközök </t>
  </si>
  <si>
    <t>37.</t>
  </si>
  <si>
    <t>I. Készletek</t>
  </si>
  <si>
    <t>38.</t>
  </si>
  <si>
    <t xml:space="preserve">II. Értékpapírok </t>
  </si>
  <si>
    <t>39.</t>
  </si>
  <si>
    <t>C.) Pénzeszközök</t>
  </si>
  <si>
    <t>40.</t>
  </si>
  <si>
    <t>I. Lekötött bankbetétek</t>
  </si>
  <si>
    <t>41.</t>
  </si>
  <si>
    <t>II. Pénztárak, csekkek, betétkönyvek</t>
  </si>
  <si>
    <t>42.</t>
  </si>
  <si>
    <t>1. Forintpénztár</t>
  </si>
  <si>
    <t>43.</t>
  </si>
  <si>
    <t>III. Forintszámlák</t>
  </si>
  <si>
    <t>44.</t>
  </si>
  <si>
    <t xml:space="preserve">A,B,C összesen: </t>
  </si>
  <si>
    <t>45.</t>
  </si>
  <si>
    <t>Mérlegben nem szereplő eszközök:</t>
  </si>
  <si>
    <t>01.</t>
  </si>
  <si>
    <t xml:space="preserve">   </t>
  </si>
  <si>
    <t>2017.évi módosított előirányzat (Ft) 3/2017.(III.26. ör.</t>
  </si>
  <si>
    <t>Művelődési ház -tűzoltókészülék beszerzése</t>
  </si>
  <si>
    <t>Veszprémfajsz Község Önkormányzata -költségvetési évet követő három év tervezett bevételi előirányzatainak és kiadási előirányzatainak keretszámai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</si>
  <si>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</si>
  <si>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</si>
  <si>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</si>
  <si>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melyből vagyonhasznosításból, bérbeadásból származó bevétel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</si>
  <si>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</si>
  <si>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</si>
  <si>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</si>
  <si>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</si>
  <si>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</si>
  <si>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</si>
  <si>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</si>
  <si>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</si>
  <si>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</si>
  <si>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</si>
  <si>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</si>
  <si>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</si>
  <si>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</si>
  <si>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Vagyon kimutatás 2017.december 31.</t>
  </si>
  <si>
    <t>Ft</t>
  </si>
  <si>
    <r>
      <rPr>
        <b/>
        <sz val="11"/>
        <rFont val="Times New Roman"/>
        <family val="1"/>
        <charset val="238"/>
      </rPr>
      <t>Üzemeltetésre átvett</t>
    </r>
    <r>
      <rPr>
        <sz val="11"/>
        <rFont val="Times New Roman"/>
        <family val="1"/>
        <charset val="238"/>
      </rPr>
      <t xml:space="preserve"> befektetett eszközök (0133)</t>
    </r>
  </si>
  <si>
    <r>
      <t>Pénzkészlet 2017. január 1-jén
e</t>
    </r>
    <r>
      <rPr>
        <i/>
        <sz val="12"/>
        <rFont val="Times New Roman"/>
        <family val="1"/>
        <charset val="238"/>
      </rPr>
      <t>bből:</t>
    </r>
  </si>
  <si>
    <r>
      <t>Záró pénzkészlet 2016. december 31-én
e</t>
    </r>
    <r>
      <rPr>
        <i/>
        <sz val="12"/>
        <rFont val="Times New Roman"/>
        <family val="1"/>
        <charset val="238"/>
      </rPr>
      <t>bből:</t>
    </r>
  </si>
  <si>
    <t>Összeg  (  Ft )</t>
  </si>
  <si>
    <t>2017.év (Ft)</t>
  </si>
  <si>
    <t>2018.év (Ft)</t>
  </si>
  <si>
    <t>2019.év (Ft)</t>
  </si>
  <si>
    <t>2020.év (Ft)</t>
  </si>
  <si>
    <t>1. melléklet a 4/2018. (IV. 26.) önkormányzati rendelethez</t>
  </si>
  <si>
    <t>2.1 melléklet a 4/2018. (IV. 26.) önkormányzati rendelethez</t>
  </si>
  <si>
    <t>2.2 melléklet a 4/2018. (IV. 26.) önkormányzati rendelethez</t>
  </si>
  <si>
    <t>3. melléklet a 4/2018. (IV. 26.)     önkormányzati rendelethez</t>
  </si>
  <si>
    <t>4. melléklet a 4/2018. (IV. 26.) önkormányzati rendelethez</t>
  </si>
  <si>
    <t>5. melléklet a 4/2018. (IV. 26.) önkormányzati rendelethez</t>
  </si>
  <si>
    <t xml:space="preserve"> 6.  melléklet a 4/2018. (IV. 26.) önkormányzati rendelethez</t>
  </si>
  <si>
    <t xml:space="preserve">  7.  melléklet a 4/2018. (IV. 26.) önkormányzati rendelethez</t>
  </si>
  <si>
    <t>8. melléklet  a 4/2018. (IV. 26.) önkormányzati rendelethez</t>
  </si>
  <si>
    <t xml:space="preserve">  9. melléklet a 4/2018. (IV. 26.) önkormányzati rendelethez</t>
  </si>
  <si>
    <t>10.melléklet a 4/2018. (IV. 26.) önkormányzati rendelethez</t>
  </si>
  <si>
    <t xml:space="preserve">  11.  melléklet a 4/2018. (IV. 26.) önkormányzati rendelethez</t>
  </si>
  <si>
    <t>12. melléklet a 4/2018. (IV. 26.) önkormányzati rendelethez</t>
  </si>
  <si>
    <t>13.  melléklet a 4/2018. (IV. 26.) önkormányzati rendelethez</t>
  </si>
  <si>
    <t xml:space="preserve">14. melléklet a 4/2018. (IV. 26.) önkormányzati rendelethez      </t>
  </si>
</sst>
</file>

<file path=xl/styles.xml><?xml version="1.0" encoding="utf-8"?>
<styleSheet xmlns="http://schemas.openxmlformats.org/spreadsheetml/2006/main">
  <numFmts count="12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  <numFmt numFmtId="167" formatCode="#,###__"/>
    <numFmt numFmtId="168" formatCode="#,##0\ _F_t"/>
    <numFmt numFmtId="169" formatCode="0.000%"/>
    <numFmt numFmtId="170" formatCode="0.0000%"/>
    <numFmt numFmtId="171" formatCode="0.0"/>
    <numFmt numFmtId="172" formatCode="mmm\ d/"/>
    <numFmt numFmtId="173" formatCode="yyyy\-mm\-dd"/>
    <numFmt numFmtId="174" formatCode="_-* #,##0\ _F_t_-;\-* #,##0\ _F_t_-;_-* &quot;-&quot;??\ _F_t_-;_-@"/>
  </numFmts>
  <fonts count="8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4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i/>
      <sz val="12"/>
      <name val="Times New Roman CE"/>
      <charset val="238"/>
    </font>
    <font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1"/>
      <name val="Arial"/>
      <family val="2"/>
      <charset val="238"/>
    </font>
    <font>
      <b/>
      <i/>
      <sz val="11"/>
      <name val="Arial CE"/>
      <family val="2"/>
      <charset val="238"/>
    </font>
    <font>
      <sz val="11"/>
      <color indexed="10"/>
      <name val="Arial"/>
      <family val="2"/>
      <charset val="238"/>
    </font>
    <font>
      <b/>
      <i/>
      <sz val="1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2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E5E5E5"/>
      </patternFill>
    </fill>
    <fill>
      <patternFill patternType="solid">
        <fgColor theme="0"/>
        <bgColor rgb="FF99CC00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rgb="FFE2EFD9"/>
      </patternFill>
    </fill>
    <fill>
      <patternFill patternType="solid">
        <fgColor theme="7" tint="0.59999389629810485"/>
        <bgColor rgb="FFA8D08D"/>
      </patternFill>
    </fill>
    <fill>
      <patternFill patternType="solid">
        <fgColor rgb="FFBF9000"/>
        <bgColor rgb="FFBF9000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A8D08D"/>
      </patternFill>
    </fill>
    <fill>
      <patternFill patternType="solid">
        <fgColor theme="0"/>
        <bgColor rgb="FFBF9000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14" fillId="0" borderId="0"/>
    <xf numFmtId="0" fontId="37" fillId="0" borderId="0"/>
    <xf numFmtId="0" fontId="14" fillId="0" borderId="0"/>
    <xf numFmtId="0" fontId="40" fillId="0" borderId="0"/>
    <xf numFmtId="9" fontId="11" fillId="0" borderId="0" applyFont="0" applyFill="0" applyBorder="0" applyAlignment="0" applyProtection="0"/>
    <xf numFmtId="0" fontId="63" fillId="0" borderId="0" applyNumberFormat="0" applyFill="0" applyBorder="0" applyAlignment="0" applyProtection="0"/>
  </cellStyleXfs>
  <cellXfs count="826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0" fontId="16" fillId="0" borderId="1" xfId="0" applyFont="1" applyBorder="1"/>
    <xf numFmtId="10" fontId="15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5" fillId="0" borderId="1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0" fontId="0" fillId="0" borderId="1" xfId="0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33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2" fillId="0" borderId="1" xfId="1" applyNumberFormat="1" applyFont="1" applyBorder="1" applyAlignment="1">
      <alignment vertical="center"/>
    </xf>
    <xf numFmtId="166" fontId="34" fillId="0" borderId="1" xfId="1" applyNumberFormat="1" applyFont="1" applyBorder="1"/>
    <xf numFmtId="166" fontId="9" fillId="0" borderId="1" xfId="1" applyNumberFormat="1" applyFont="1" applyBorder="1" applyAlignment="1">
      <alignment horizontal="right" vertical="center" wrapText="1"/>
    </xf>
    <xf numFmtId="166" fontId="25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25" fillId="2" borderId="1" xfId="1" applyNumberFormat="1" applyFont="1" applyFill="1" applyBorder="1" applyAlignment="1">
      <alignment horizontal="right" vertical="center"/>
    </xf>
    <xf numFmtId="166" fontId="32" fillId="2" borderId="1" xfId="1" applyNumberFormat="1" applyFont="1" applyFill="1" applyBorder="1" applyAlignment="1">
      <alignment vertical="center"/>
    </xf>
    <xf numFmtId="166" fontId="32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2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5" fillId="3" borderId="1" xfId="1" applyNumberFormat="1" applyFont="1" applyFill="1" applyBorder="1" applyAlignment="1">
      <alignment horizontal="right" vertical="center"/>
    </xf>
    <xf numFmtId="166" fontId="32" fillId="3" borderId="1" xfId="1" applyNumberFormat="1" applyFont="1" applyFill="1" applyBorder="1" applyAlignment="1">
      <alignment vertical="center"/>
    </xf>
    <xf numFmtId="166" fontId="36" fillId="3" borderId="1" xfId="1" applyNumberFormat="1" applyFont="1" applyFill="1" applyBorder="1" applyAlignment="1">
      <alignment vertical="center"/>
    </xf>
    <xf numFmtId="166" fontId="32" fillId="0" borderId="1" xfId="1" applyNumberFormat="1" applyFont="1" applyBorder="1" applyAlignment="1">
      <alignment wrapText="1"/>
    </xf>
    <xf numFmtId="166" fontId="9" fillId="0" borderId="1" xfId="1" applyNumberFormat="1" applyFont="1" applyBorder="1" applyAlignment="1">
      <alignment vertical="center"/>
    </xf>
    <xf numFmtId="3" fontId="15" fillId="0" borderId="1" xfId="1" applyNumberFormat="1" applyFont="1" applyBorder="1" applyAlignment="1">
      <alignment vertical="center"/>
    </xf>
    <xf numFmtId="0" fontId="0" fillId="0" borderId="0" xfId="0" applyAlignment="1"/>
    <xf numFmtId="0" fontId="30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4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9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3" fontId="1" fillId="0" borderId="0" xfId="3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right" vertical="center"/>
    </xf>
    <xf numFmtId="0" fontId="39" fillId="0" borderId="0" xfId="0" applyFont="1" applyAlignment="1">
      <alignment vertical="top"/>
    </xf>
    <xf numFmtId="0" fontId="38" fillId="0" borderId="0" xfId="3" applyFont="1" applyFill="1" applyBorder="1" applyAlignment="1">
      <alignment horizontal="center" vertical="center"/>
    </xf>
    <xf numFmtId="0" fontId="38" fillId="0" borderId="0" xfId="5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3" fontId="1" fillId="0" borderId="1" xfId="6" applyNumberFormat="1" applyFont="1" applyFill="1" applyBorder="1" applyAlignment="1">
      <alignment vertical="center"/>
    </xf>
    <xf numFmtId="0" fontId="38" fillId="0" borderId="0" xfId="6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/>
    </xf>
    <xf numFmtId="0" fontId="38" fillId="0" borderId="0" xfId="3" applyFont="1" applyFill="1" applyBorder="1" applyAlignment="1"/>
    <xf numFmtId="0" fontId="38" fillId="0" borderId="0" xfId="3" applyFont="1" applyFill="1" applyBorder="1" applyAlignment="1">
      <alignment vertical="center" wrapText="1"/>
    </xf>
    <xf numFmtId="0" fontId="1" fillId="0" borderId="0" xfId="3" applyFont="1" applyFill="1" applyBorder="1" applyAlignment="1">
      <alignment vertical="center" wrapText="1"/>
    </xf>
    <xf numFmtId="1" fontId="2" fillId="0" borderId="0" xfId="3" applyNumberFormat="1" applyFont="1" applyFill="1" applyBorder="1" applyAlignment="1">
      <alignment horizontal="right" vertical="center" wrapText="1"/>
    </xf>
    <xf numFmtId="1" fontId="1" fillId="0" borderId="0" xfId="3" applyNumberFormat="1" applyFont="1" applyFill="1" applyBorder="1" applyAlignment="1">
      <alignment horizontal="right" vertical="center" wrapText="1"/>
    </xf>
    <xf numFmtId="0" fontId="1" fillId="0" borderId="0" xfId="3" applyFont="1" applyFill="1" applyBorder="1" applyAlignment="1">
      <alignment horizontal="left" vertical="center" wrapText="1"/>
    </xf>
    <xf numFmtId="1" fontId="2" fillId="0" borderId="0" xfId="3" applyNumberFormat="1" applyFont="1" applyFill="1" applyBorder="1" applyAlignment="1">
      <alignment horizontal="right" vertical="center"/>
    </xf>
    <xf numFmtId="1" fontId="1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horizontal="right" vertical="center" wrapText="1"/>
    </xf>
    <xf numFmtId="3" fontId="1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 wrapText="1"/>
    </xf>
    <xf numFmtId="3" fontId="42" fillId="0" borderId="0" xfId="3" applyNumberFormat="1" applyFont="1" applyFill="1" applyBorder="1" applyAlignment="1">
      <alignment vertical="center"/>
    </xf>
    <xf numFmtId="3" fontId="38" fillId="0" borderId="0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horizontal="center" vertical="center" wrapText="1"/>
    </xf>
    <xf numFmtId="0" fontId="15" fillId="0" borderId="0" xfId="0" applyFont="1"/>
    <xf numFmtId="0" fontId="30" fillId="0" borderId="1" xfId="3" applyFont="1" applyFill="1" applyBorder="1" applyAlignment="1">
      <alignment horizontal="left" vertical="center" wrapText="1"/>
    </xf>
    <xf numFmtId="0" fontId="30" fillId="0" borderId="1" xfId="3" applyFont="1" applyFill="1" applyBorder="1" applyAlignment="1">
      <alignment horizontal="center" vertical="center"/>
    </xf>
    <xf numFmtId="0" fontId="43" fillId="0" borderId="1" xfId="0" applyFont="1" applyBorder="1"/>
    <xf numFmtId="0" fontId="43" fillId="0" borderId="1" xfId="0" applyFont="1" applyBorder="1" applyAlignment="1">
      <alignment wrapText="1"/>
    </xf>
    <xf numFmtId="3" fontId="43" fillId="0" borderId="1" xfId="0" applyNumberFormat="1" applyFont="1" applyBorder="1" applyAlignment="1">
      <alignment horizontal="right"/>
    </xf>
    <xf numFmtId="3" fontId="30" fillId="0" borderId="1" xfId="6" applyNumberFormat="1" applyFont="1" applyFill="1" applyBorder="1" applyAlignment="1">
      <alignment horizontal="right" vertical="center"/>
    </xf>
    <xf numFmtId="3" fontId="30" fillId="0" borderId="1" xfId="3" applyNumberFormat="1" applyFont="1" applyFill="1" applyBorder="1" applyAlignment="1">
      <alignment horizontal="right" vertical="center"/>
    </xf>
    <xf numFmtId="3" fontId="43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18" fillId="0" borderId="1" xfId="0" applyNumberFormat="1" applyFont="1" applyFill="1" applyBorder="1" applyAlignment="1" applyProtection="1">
      <alignment horizontal="centerContinuous" vertical="center" wrapText="1"/>
    </xf>
    <xf numFmtId="165" fontId="0" fillId="0" borderId="1" xfId="0" applyNumberFormat="1" applyFill="1" applyBorder="1" applyAlignment="1" applyProtection="1">
      <alignment horizontal="centerContinuous" vertical="center"/>
    </xf>
    <xf numFmtId="3" fontId="46" fillId="0" borderId="1" xfId="0" applyNumberFormat="1" applyFont="1" applyFill="1" applyBorder="1" applyAlignment="1" applyProtection="1">
      <alignment horizontal="centerContinuous" vertical="center"/>
    </xf>
    <xf numFmtId="3" fontId="46" fillId="0" borderId="1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0" fillId="0" borderId="16" xfId="0" applyNumberFormat="1" applyFill="1" applyBorder="1" applyAlignment="1" applyProtection="1">
      <alignment vertical="center" wrapText="1"/>
    </xf>
    <xf numFmtId="3" fontId="48" fillId="0" borderId="16" xfId="0" applyNumberFormat="1" applyFont="1" applyFill="1" applyBorder="1" applyAlignment="1" applyProtection="1">
      <alignment horizontal="right" vertical="center"/>
    </xf>
    <xf numFmtId="3" fontId="46" fillId="0" borderId="16" xfId="0" applyNumberFormat="1" applyFont="1" applyFill="1" applyBorder="1" applyAlignment="1" applyProtection="1">
      <alignment vertical="center" wrapText="1"/>
    </xf>
    <xf numFmtId="165" fontId="24" fillId="0" borderId="3" xfId="0" applyNumberFormat="1" applyFont="1" applyFill="1" applyBorder="1" applyAlignment="1" applyProtection="1">
      <alignment horizontal="centerContinuous" vertical="center" wrapText="1"/>
    </xf>
    <xf numFmtId="165" fontId="24" fillId="0" borderId="23" xfId="0" applyNumberFormat="1" applyFont="1" applyFill="1" applyBorder="1" applyAlignment="1" applyProtection="1">
      <alignment horizontal="centerContinuous" vertical="center" wrapText="1"/>
    </xf>
    <xf numFmtId="165" fontId="24" fillId="0" borderId="20" xfId="0" applyNumberFormat="1" applyFont="1" applyFill="1" applyBorder="1" applyAlignment="1" applyProtection="1">
      <alignment horizontal="centerContinuous" vertical="center" wrapText="1"/>
    </xf>
    <xf numFmtId="165" fontId="24" fillId="0" borderId="26" xfId="0" applyNumberFormat="1" applyFont="1" applyFill="1" applyBorder="1" applyAlignment="1" applyProtection="1">
      <alignment horizontal="centerContinuous" vertical="center" wrapText="1"/>
    </xf>
    <xf numFmtId="3" fontId="28" fillId="0" borderId="30" xfId="0" applyNumberFormat="1" applyFont="1" applyFill="1" applyBorder="1" applyAlignment="1" applyProtection="1">
      <alignment horizontal="centerContinuous" vertical="center" wrapText="1"/>
    </xf>
    <xf numFmtId="3" fontId="28" fillId="0" borderId="24" xfId="0" applyNumberFormat="1" applyFont="1" applyFill="1" applyBorder="1" applyAlignment="1" applyProtection="1">
      <alignment horizontal="centerContinuous" vertical="center" wrapText="1"/>
    </xf>
    <xf numFmtId="165" fontId="24" fillId="0" borderId="31" xfId="0" applyNumberFormat="1" applyFont="1" applyFill="1" applyBorder="1" applyAlignment="1" applyProtection="1">
      <alignment horizontal="center" vertical="center" wrapText="1"/>
    </xf>
    <xf numFmtId="165" fontId="24" fillId="0" borderId="2" xfId="0" applyNumberFormat="1" applyFont="1" applyFill="1" applyBorder="1" applyAlignment="1" applyProtection="1">
      <alignment horizontal="center" vertical="center" wrapText="1"/>
    </xf>
    <xf numFmtId="3" fontId="28" fillId="0" borderId="2" xfId="0" applyNumberFormat="1" applyFont="1" applyFill="1" applyBorder="1" applyAlignment="1" applyProtection="1">
      <alignment horizontal="center" vertical="center" wrapText="1"/>
    </xf>
    <xf numFmtId="165" fontId="44" fillId="0" borderId="0" xfId="0" applyNumberFormat="1" applyFont="1" applyFill="1" applyAlignment="1" applyProtection="1">
      <alignment horizontal="center" vertical="center" wrapText="1"/>
    </xf>
    <xf numFmtId="165" fontId="49" fillId="0" borderId="26" xfId="0" applyNumberFormat="1" applyFont="1" applyFill="1" applyBorder="1" applyAlignment="1" applyProtection="1">
      <alignment horizontal="center" vertical="center" wrapText="1"/>
    </xf>
    <xf numFmtId="165" fontId="49" fillId="0" borderId="0" xfId="0" applyNumberFormat="1" applyFont="1" applyFill="1" applyAlignment="1" applyProtection="1">
      <alignment horizontal="center" vertical="center" wrapText="1"/>
    </xf>
    <xf numFmtId="165" fontId="1" fillId="0" borderId="32" xfId="0" applyNumberFormat="1" applyFont="1" applyFill="1" applyBorder="1" applyAlignment="1" applyProtection="1">
      <alignment horizontal="left" vertical="center" wrapText="1" indent="1"/>
    </xf>
    <xf numFmtId="165" fontId="21" fillId="0" borderId="33" xfId="0" applyNumberFormat="1" applyFont="1" applyFill="1" applyBorder="1" applyAlignment="1" applyProtection="1">
      <alignment horizontal="left" vertical="center" wrapText="1" indent="1"/>
    </xf>
    <xf numFmtId="165" fontId="2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7" xfId="0" applyNumberFormat="1" applyFont="1" applyFill="1" applyBorder="1" applyAlignment="1" applyProtection="1">
      <alignment vertical="center" wrapText="1"/>
    </xf>
    <xf numFmtId="3" fontId="2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34" xfId="0" applyNumberFormat="1" applyFont="1" applyFill="1" applyBorder="1" applyAlignment="1" applyProtection="1">
      <alignment horizontal="left" vertical="center" wrapText="1" indent="1"/>
    </xf>
    <xf numFmtId="165" fontId="21" fillId="0" borderId="35" xfId="0" applyNumberFormat="1" applyFont="1" applyFill="1" applyBorder="1" applyAlignment="1" applyProtection="1">
      <alignment horizontal="left" vertical="center" wrapText="1" indent="1"/>
    </xf>
    <xf numFmtId="165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" xfId="0" applyNumberFormat="1" applyFont="1" applyFill="1" applyBorder="1" applyAlignment="1" applyProtection="1">
      <alignment vertical="center" wrapText="1"/>
    </xf>
    <xf numFmtId="3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1" fillId="0" borderId="5" xfId="0" applyNumberFormat="1" applyFont="1" applyFill="1" applyBorder="1" applyAlignment="1" applyProtection="1">
      <alignment horizontal="left" vertical="center" wrapText="1" indent="1"/>
    </xf>
    <xf numFmtId="165" fontId="21" fillId="0" borderId="35" xfId="0" applyNumberFormat="1" applyFont="1" applyFill="1" applyBorder="1" applyAlignment="1" applyProtection="1">
      <alignment horizontal="left" vertical="center" wrapText="1" indent="1"/>
      <protection locked="0"/>
    </xf>
    <xf numFmtId="3" fontId="2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6" xfId="0" applyNumberFormat="1" applyFont="1" applyFill="1" applyBorder="1" applyAlignment="1" applyProtection="1">
      <alignment vertical="center" wrapText="1"/>
    </xf>
    <xf numFmtId="165" fontId="2" fillId="0" borderId="26" xfId="0" applyNumberFormat="1" applyFont="1" applyFill="1" applyBorder="1" applyAlignment="1" applyProtection="1">
      <alignment horizontal="left" vertical="center" wrapText="1" indent="1"/>
    </xf>
    <xf numFmtId="165" fontId="44" fillId="0" borderId="3" xfId="0" applyNumberFormat="1" applyFont="1" applyFill="1" applyBorder="1" applyAlignment="1" applyProtection="1">
      <alignment horizontal="left" vertical="center" wrapText="1" indent="1"/>
    </xf>
    <xf numFmtId="165" fontId="28" fillId="0" borderId="26" xfId="0" applyNumberFormat="1" applyFont="1" applyFill="1" applyBorder="1" applyAlignment="1" applyProtection="1">
      <alignment horizontal="right" vertical="center" wrapText="1" indent="1"/>
    </xf>
    <xf numFmtId="3" fontId="28" fillId="0" borderId="26" xfId="0" applyNumberFormat="1" applyFont="1" applyFill="1" applyBorder="1" applyAlignment="1" applyProtection="1">
      <alignment horizontal="right" vertical="center" wrapText="1" indent="1"/>
    </xf>
    <xf numFmtId="3" fontId="6" fillId="0" borderId="26" xfId="0" applyNumberFormat="1" applyFont="1" applyFill="1" applyBorder="1" applyAlignment="1" applyProtection="1">
      <alignment vertical="center" wrapText="1"/>
    </xf>
    <xf numFmtId="165" fontId="1" fillId="0" borderId="36" xfId="0" applyNumberFormat="1" applyFont="1" applyFill="1" applyBorder="1" applyAlignment="1" applyProtection="1">
      <alignment horizontal="left" vertical="center" wrapText="1" indent="1"/>
    </xf>
    <xf numFmtId="3" fontId="50" fillId="0" borderId="1" xfId="0" applyNumberFormat="1" applyFont="1" applyFill="1" applyBorder="1" applyAlignment="1" applyProtection="1">
      <alignment horizontal="right" vertical="center" wrapText="1" indent="1"/>
    </xf>
    <xf numFmtId="3" fontId="27" fillId="0" borderId="1" xfId="0" applyNumberFormat="1" applyFont="1" applyFill="1" applyBorder="1" applyAlignment="1" applyProtection="1">
      <alignment horizontal="right" vertical="center" wrapText="1" indent="1"/>
    </xf>
    <xf numFmtId="3" fontId="51" fillId="0" borderId="1" xfId="1" applyNumberFormat="1" applyFont="1" applyBorder="1" applyAlignment="1">
      <alignment horizontal="right" vertical="center" readingOrder="1"/>
    </xf>
    <xf numFmtId="165" fontId="6" fillId="0" borderId="26" xfId="0" applyNumberFormat="1" applyFont="1" applyFill="1" applyBorder="1" applyAlignment="1" applyProtection="1">
      <alignment horizontal="left" vertical="center" wrapText="1" indent="1"/>
    </xf>
    <xf numFmtId="165" fontId="5" fillId="0" borderId="3" xfId="0" applyNumberFormat="1" applyFont="1" applyFill="1" applyBorder="1" applyAlignment="1" applyProtection="1">
      <alignment horizontal="left" vertical="center" wrapText="1" indent="1"/>
    </xf>
    <xf numFmtId="165" fontId="28" fillId="0" borderId="2" xfId="0" applyNumberFormat="1" applyFont="1" applyFill="1" applyBorder="1" applyAlignment="1" applyProtection="1">
      <alignment horizontal="right" vertical="center" wrapText="1" indent="1"/>
    </xf>
    <xf numFmtId="165" fontId="28" fillId="0" borderId="11" xfId="0" applyNumberFormat="1" applyFont="1" applyFill="1" applyBorder="1" applyAlignment="1" applyProtection="1">
      <alignment horizontal="right" vertical="center" wrapText="1" indent="1"/>
    </xf>
    <xf numFmtId="3" fontId="49" fillId="0" borderId="26" xfId="0" applyNumberFormat="1" applyFont="1" applyFill="1" applyBorder="1" applyAlignment="1" applyProtection="1">
      <alignment horizontal="right" vertical="center" wrapText="1" indent="1"/>
    </xf>
    <xf numFmtId="165" fontId="18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22" fillId="0" borderId="0" xfId="0" applyNumberFormat="1" applyFont="1" applyFill="1" applyAlignment="1" applyProtection="1">
      <alignment horizontal="right" vertical="center"/>
    </xf>
    <xf numFmtId="165" fontId="24" fillId="0" borderId="19" xfId="0" applyNumberFormat="1" applyFont="1" applyFill="1" applyBorder="1" applyAlignment="1" applyProtection="1">
      <alignment horizontal="centerContinuous" vertical="center" wrapText="1"/>
    </xf>
    <xf numFmtId="165" fontId="24" fillId="0" borderId="30" xfId="0" applyNumberFormat="1" applyFont="1" applyFill="1" applyBorder="1" applyAlignment="1" applyProtection="1">
      <alignment horizontal="centerContinuous" vertical="center" wrapText="1"/>
    </xf>
    <xf numFmtId="165" fontId="24" fillId="0" borderId="0" xfId="0" applyNumberFormat="1" applyFont="1" applyFill="1" applyBorder="1" applyAlignment="1" applyProtection="1">
      <alignment horizontal="centerContinuous" vertical="center" wrapText="1"/>
    </xf>
    <xf numFmtId="165" fontId="24" fillId="0" borderId="19" xfId="0" applyNumberFormat="1" applyFont="1" applyFill="1" applyBorder="1" applyAlignment="1" applyProtection="1">
      <alignment horizontal="center" vertical="center" wrapText="1"/>
    </xf>
    <xf numFmtId="165" fontId="24" fillId="0" borderId="0" xfId="0" applyNumberFormat="1" applyFont="1" applyFill="1" applyBorder="1" applyAlignment="1" applyProtection="1">
      <alignment horizontal="center" vertical="center" wrapText="1"/>
    </xf>
    <xf numFmtId="165" fontId="49" fillId="0" borderId="19" xfId="0" applyNumberFormat="1" applyFont="1" applyFill="1" applyBorder="1" applyAlignment="1" applyProtection="1">
      <alignment horizontal="center" vertical="center" wrapText="1"/>
    </xf>
    <xf numFmtId="165" fontId="49" fillId="0" borderId="30" xfId="0" applyNumberFormat="1" applyFont="1" applyFill="1" applyBorder="1" applyAlignment="1" applyProtection="1">
      <alignment horizontal="center" vertical="center" wrapText="1"/>
    </xf>
    <xf numFmtId="165" fontId="49" fillId="0" borderId="0" xfId="0" applyNumberFormat="1" applyFont="1" applyFill="1" applyBorder="1" applyAlignment="1" applyProtection="1">
      <alignment horizontal="center" vertical="center" wrapText="1"/>
    </xf>
    <xf numFmtId="165" fontId="27" fillId="0" borderId="25" xfId="0" applyNumberFormat="1" applyFont="1" applyFill="1" applyBorder="1" applyAlignment="1" applyProtection="1">
      <alignment horizontal="left" vertical="center" wrapText="1" indent="1"/>
    </xf>
    <xf numFmtId="165" fontId="2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27" fillId="0" borderId="10" xfId="0" applyNumberFormat="1" applyFont="1" applyFill="1" applyBorder="1" applyAlignment="1" applyProtection="1">
      <alignment horizontal="left" vertical="center" wrapText="1" indent="1"/>
    </xf>
    <xf numFmtId="3" fontId="2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5" fontId="27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5" fontId="27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3" fontId="2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49" fillId="0" borderId="19" xfId="0" applyNumberFormat="1" applyFont="1" applyFill="1" applyBorder="1" applyAlignment="1" applyProtection="1">
      <alignment horizontal="left" vertical="center" wrapText="1" indent="1"/>
    </xf>
    <xf numFmtId="165" fontId="49" fillId="0" borderId="30" xfId="0" applyNumberFormat="1" applyFont="1" applyFill="1" applyBorder="1" applyAlignment="1" applyProtection="1">
      <alignment horizontal="right" vertical="center" wrapText="1" indent="1"/>
    </xf>
    <xf numFmtId="165" fontId="49" fillId="0" borderId="20" xfId="0" applyNumberFormat="1" applyFont="1" applyFill="1" applyBorder="1" applyAlignment="1" applyProtection="1">
      <alignment horizontal="right" vertical="center" wrapText="1" indent="1"/>
    </xf>
    <xf numFmtId="165" fontId="49" fillId="0" borderId="0" xfId="0" applyNumberFormat="1" applyFont="1" applyFill="1" applyBorder="1" applyAlignment="1" applyProtection="1">
      <alignment horizontal="right" vertical="center" wrapText="1" indent="1"/>
    </xf>
    <xf numFmtId="165" fontId="47" fillId="0" borderId="21" xfId="0" applyNumberFormat="1" applyFont="1" applyFill="1" applyBorder="1" applyAlignment="1" applyProtection="1">
      <alignment horizontal="left" vertical="center" wrapText="1" indent="1"/>
    </xf>
    <xf numFmtId="165" fontId="50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50" fillId="0" borderId="10" xfId="0" applyNumberFormat="1" applyFont="1" applyFill="1" applyBorder="1" applyAlignment="1" applyProtection="1">
      <alignment horizontal="left" vertical="center" wrapText="1" indent="2"/>
    </xf>
    <xf numFmtId="3" fontId="5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50" fillId="0" borderId="1" xfId="0" applyNumberFormat="1" applyFont="1" applyFill="1" applyBorder="1" applyAlignment="1" applyProtection="1">
      <alignment horizontal="left" vertical="center" wrapText="1" indent="2"/>
    </xf>
    <xf numFmtId="165" fontId="47" fillId="0" borderId="1" xfId="0" applyNumberFormat="1" applyFont="1" applyFill="1" applyBorder="1" applyAlignment="1" applyProtection="1">
      <alignment horizontal="left" vertical="center" wrapText="1" indent="1"/>
    </xf>
    <xf numFmtId="165" fontId="27" fillId="0" borderId="39" xfId="0" applyNumberFormat="1" applyFont="1" applyFill="1" applyBorder="1" applyAlignment="1" applyProtection="1">
      <alignment horizontal="left" vertical="center" wrapText="1" indent="2"/>
    </xf>
    <xf numFmtId="165" fontId="5" fillId="0" borderId="19" xfId="0" applyNumberFormat="1" applyFont="1" applyFill="1" applyBorder="1" applyAlignment="1" applyProtection="1">
      <alignment horizontal="left" vertical="center" wrapText="1" indent="1"/>
    </xf>
    <xf numFmtId="165" fontId="49" fillId="0" borderId="7" xfId="0" applyNumberFormat="1" applyFont="1" applyFill="1" applyBorder="1" applyAlignment="1" applyProtection="1">
      <alignment horizontal="right" vertical="center" wrapText="1" indent="1"/>
    </xf>
    <xf numFmtId="165" fontId="5" fillId="0" borderId="0" xfId="0" applyNumberFormat="1" applyFont="1" applyFill="1" applyBorder="1" applyAlignment="1" applyProtection="1">
      <alignment horizontal="right" vertical="center" wrapText="1" indent="1"/>
    </xf>
    <xf numFmtId="165" fontId="2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3" fontId="5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0" xfId="0" applyNumberFormat="1" applyFont="1" applyFill="1" applyBorder="1" applyAlignment="1" applyProtection="1">
      <alignment horizontal="right" vertical="center" wrapText="1" indent="1"/>
    </xf>
    <xf numFmtId="3" fontId="49" fillId="0" borderId="20" xfId="0" applyNumberFormat="1" applyFont="1" applyFill="1" applyBorder="1" applyAlignment="1" applyProtection="1">
      <alignment horizontal="right" vertical="center" wrapText="1" indent="1"/>
    </xf>
    <xf numFmtId="3" fontId="31" fillId="0" borderId="1" xfId="1" applyNumberFormat="1" applyFont="1" applyBorder="1" applyAlignment="1">
      <alignment vertical="center"/>
    </xf>
    <xf numFmtId="3" fontId="45" fillId="0" borderId="1" xfId="1" applyNumberFormat="1" applyFont="1" applyBorder="1" applyAlignment="1">
      <alignment vertical="center"/>
    </xf>
    <xf numFmtId="3" fontId="31" fillId="4" borderId="1" xfId="1" applyNumberFormat="1" applyFont="1" applyFill="1" applyBorder="1" applyAlignment="1">
      <alignment vertical="center"/>
    </xf>
    <xf numFmtId="0" fontId="23" fillId="0" borderId="0" xfId="0" applyFont="1"/>
    <xf numFmtId="0" fontId="54" fillId="0" borderId="1" xfId="0" applyFont="1" applyBorder="1"/>
    <xf numFmtId="0" fontId="29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6" fontId="32" fillId="0" borderId="1" xfId="1" applyNumberFormat="1" applyFont="1" applyBorder="1" applyAlignment="1">
      <alignment horizontal="right" vertical="center" wrapText="1"/>
    </xf>
    <xf numFmtId="0" fontId="0" fillId="0" borderId="0" xfId="0" applyAlignment="1"/>
    <xf numFmtId="165" fontId="24" fillId="0" borderId="11" xfId="0" applyNumberFormat="1" applyFont="1" applyFill="1" applyBorder="1" applyAlignment="1" applyProtection="1">
      <alignment horizontal="center" vertical="center" wrapText="1"/>
    </xf>
    <xf numFmtId="165" fontId="27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5" fontId="27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8" fillId="0" borderId="3" xfId="0" applyNumberFormat="1" applyFont="1" applyFill="1" applyBorder="1" applyAlignment="1" applyProtection="1">
      <alignment horizontal="right" vertical="center" wrapText="1" indent="1"/>
    </xf>
    <xf numFmtId="3" fontId="50" fillId="0" borderId="4" xfId="0" applyNumberFormat="1" applyFont="1" applyFill="1" applyBorder="1" applyAlignment="1" applyProtection="1">
      <alignment horizontal="right" vertical="center" wrapText="1" indent="1"/>
    </xf>
    <xf numFmtId="3" fontId="27" fillId="0" borderId="4" xfId="0" applyNumberFormat="1" applyFont="1" applyFill="1" applyBorder="1" applyAlignment="1" applyProtection="1">
      <alignment horizontal="right" vertical="center" wrapText="1" indent="1"/>
    </xf>
    <xf numFmtId="3" fontId="28" fillId="0" borderId="3" xfId="0" applyNumberFormat="1" applyFont="1" applyFill="1" applyBorder="1" applyAlignment="1" applyProtection="1">
      <alignment horizontal="right" vertical="center" wrapText="1" indent="1"/>
    </xf>
    <xf numFmtId="165" fontId="24" fillId="0" borderId="12" xfId="0" applyNumberFormat="1" applyFont="1" applyFill="1" applyBorder="1" applyAlignment="1" applyProtection="1">
      <alignment horizontal="center" vertical="center" wrapText="1"/>
    </xf>
    <xf numFmtId="165" fontId="21" fillId="0" borderId="15" xfId="0" applyNumberFormat="1" applyFont="1" applyFill="1" applyBorder="1" applyAlignment="1" applyProtection="1">
      <alignment horizontal="left" vertical="center" wrapText="1" indent="1"/>
    </xf>
    <xf numFmtId="165" fontId="21" fillId="0" borderId="13" xfId="0" applyNumberFormat="1" applyFont="1" applyFill="1" applyBorder="1" applyAlignment="1" applyProtection="1">
      <alignment horizontal="left" vertical="center" wrapText="1" indent="1"/>
    </xf>
    <xf numFmtId="165" fontId="21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5" fontId="21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5" fontId="44" fillId="0" borderId="8" xfId="0" applyNumberFormat="1" applyFont="1" applyFill="1" applyBorder="1" applyAlignment="1" applyProtection="1">
      <alignment horizontal="left" vertical="center" wrapText="1" indent="1"/>
    </xf>
    <xf numFmtId="165" fontId="5" fillId="0" borderId="8" xfId="0" applyNumberFormat="1" applyFont="1" applyFill="1" applyBorder="1" applyAlignment="1" applyProtection="1">
      <alignment horizontal="left" vertical="center" wrapText="1" indent="1"/>
    </xf>
    <xf numFmtId="3" fontId="27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3" fontId="47" fillId="0" borderId="42" xfId="0" applyNumberFormat="1" applyFont="1" applyFill="1" applyBorder="1" applyAlignment="1" applyProtection="1">
      <alignment horizontal="right" vertical="center" wrapText="1" indent="1"/>
    </xf>
    <xf numFmtId="3" fontId="5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50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50" fillId="0" borderId="42" xfId="0" applyNumberFormat="1" applyFont="1" applyFill="1" applyBorder="1" applyAlignment="1" applyProtection="1">
      <alignment horizontal="right" vertical="center" wrapText="1" indent="1"/>
    </xf>
    <xf numFmtId="3" fontId="50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30" xfId="0" applyNumberFormat="1" applyFont="1" applyFill="1" applyBorder="1" applyAlignment="1" applyProtection="1">
      <alignment horizontal="center" vertical="center" wrapText="1"/>
    </xf>
    <xf numFmtId="165" fontId="27" fillId="0" borderId="15" xfId="0" applyNumberFormat="1" applyFont="1" applyFill="1" applyBorder="1" applyAlignment="1" applyProtection="1">
      <alignment horizontal="left" vertical="center" wrapText="1" indent="1"/>
    </xf>
    <xf numFmtId="165" fontId="27" fillId="0" borderId="13" xfId="0" applyNumberFormat="1" applyFont="1" applyFill="1" applyBorder="1" applyAlignment="1" applyProtection="1">
      <alignment horizontal="left" vertical="center" wrapText="1" indent="1"/>
    </xf>
    <xf numFmtId="165" fontId="27" fillId="0" borderId="12" xfId="0" applyNumberFormat="1" applyFont="1" applyFill="1" applyBorder="1" applyAlignment="1" applyProtection="1">
      <alignment horizontal="left" vertical="center" wrapText="1" indent="1"/>
    </xf>
    <xf numFmtId="165" fontId="49" fillId="0" borderId="30" xfId="0" applyNumberFormat="1" applyFont="1" applyFill="1" applyBorder="1" applyAlignment="1" applyProtection="1">
      <alignment horizontal="left" vertical="center" wrapText="1" indent="1"/>
    </xf>
    <xf numFmtId="165" fontId="50" fillId="0" borderId="13" xfId="0" applyNumberFormat="1" applyFont="1" applyFill="1" applyBorder="1" applyAlignment="1" applyProtection="1">
      <alignment horizontal="left" vertical="center" wrapText="1" indent="1"/>
    </xf>
    <xf numFmtId="165" fontId="50" fillId="0" borderId="12" xfId="0" applyNumberFormat="1" applyFont="1" applyFill="1" applyBorder="1" applyAlignment="1" applyProtection="1">
      <alignment horizontal="left" vertical="center" wrapText="1" indent="1"/>
    </xf>
    <xf numFmtId="165" fontId="50" fillId="0" borderId="15" xfId="0" applyNumberFormat="1" applyFont="1" applyFill="1" applyBorder="1" applyAlignment="1" applyProtection="1">
      <alignment horizontal="left" vertical="center" wrapText="1" indent="1"/>
    </xf>
    <xf numFmtId="165" fontId="27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5" fontId="5" fillId="0" borderId="30" xfId="0" applyNumberFormat="1" applyFont="1" applyFill="1" applyBorder="1" applyAlignment="1" applyProtection="1">
      <alignment horizontal="left" vertical="center" wrapText="1" indent="1"/>
    </xf>
    <xf numFmtId="165" fontId="24" fillId="0" borderId="9" xfId="0" applyNumberFormat="1" applyFont="1" applyFill="1" applyBorder="1" applyAlignment="1" applyProtection="1">
      <alignment horizontal="centerContinuous" vertical="center" wrapText="1"/>
    </xf>
    <xf numFmtId="3" fontId="27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5" fontId="49" fillId="0" borderId="3" xfId="0" applyNumberFormat="1" applyFont="1" applyFill="1" applyBorder="1" applyAlignment="1" applyProtection="1">
      <alignment horizontal="right" vertical="center" wrapText="1" indent="1"/>
    </xf>
    <xf numFmtId="3" fontId="50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50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50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" xfId="0" applyNumberFormat="1" applyFont="1" applyFill="1" applyBorder="1" applyAlignment="1" applyProtection="1">
      <alignment horizontal="right" vertical="center" wrapText="1" indent="1"/>
    </xf>
    <xf numFmtId="3" fontId="5" fillId="0" borderId="31" xfId="0" applyNumberFormat="1" applyFont="1" applyFill="1" applyBorder="1" applyAlignment="1" applyProtection="1">
      <alignment horizontal="right" vertical="center" wrapText="1" indent="1"/>
    </xf>
    <xf numFmtId="3" fontId="33" fillId="0" borderId="1" xfId="0" applyNumberFormat="1" applyFont="1" applyBorder="1" applyAlignment="1">
      <alignment vertical="center"/>
    </xf>
    <xf numFmtId="3" fontId="32" fillId="0" borderId="1" xfId="0" applyNumberFormat="1" applyFont="1" applyBorder="1" applyAlignment="1">
      <alignment vertical="center"/>
    </xf>
    <xf numFmtId="3" fontId="32" fillId="5" borderId="1" xfId="0" applyNumberFormat="1" applyFont="1" applyFill="1" applyBorder="1" applyAlignment="1">
      <alignment vertical="center"/>
    </xf>
    <xf numFmtId="3" fontId="32" fillId="2" borderId="1" xfId="0" applyNumberFormat="1" applyFont="1" applyFill="1" applyBorder="1" applyAlignment="1">
      <alignment vertical="center"/>
    </xf>
    <xf numFmtId="3" fontId="32" fillId="3" borderId="1" xfId="0" applyNumberFormat="1" applyFont="1" applyFill="1" applyBorder="1" applyAlignment="1">
      <alignment vertical="center"/>
    </xf>
    <xf numFmtId="165" fontId="51" fillId="0" borderId="1" xfId="0" applyNumberFormat="1" applyFont="1" applyFill="1" applyBorder="1" applyAlignment="1" applyProtection="1">
      <alignment vertical="center" wrapText="1"/>
    </xf>
    <xf numFmtId="165" fontId="51" fillId="0" borderId="16" xfId="0" applyNumberFormat="1" applyFont="1" applyFill="1" applyBorder="1" applyAlignment="1" applyProtection="1">
      <alignment vertical="center" wrapText="1"/>
    </xf>
    <xf numFmtId="165" fontId="55" fillId="0" borderId="26" xfId="0" applyNumberFormat="1" applyFont="1" applyFill="1" applyBorder="1" applyAlignment="1" applyProtection="1">
      <alignment vertical="center" wrapText="1"/>
    </xf>
    <xf numFmtId="3" fontId="33" fillId="0" borderId="1" xfId="0" applyNumberFormat="1" applyFont="1" applyFill="1" applyBorder="1" applyAlignment="1" applyProtection="1">
      <alignment vertical="center" wrapText="1"/>
    </xf>
    <xf numFmtId="3" fontId="51" fillId="0" borderId="17" xfId="0" applyNumberFormat="1" applyFont="1" applyFill="1" applyBorder="1" applyAlignment="1" applyProtection="1">
      <alignment vertical="center" wrapText="1"/>
    </xf>
    <xf numFmtId="3" fontId="51" fillId="0" borderId="1" xfId="0" applyNumberFormat="1" applyFont="1" applyFill="1" applyBorder="1" applyAlignment="1" applyProtection="1">
      <alignment vertical="center" wrapText="1"/>
    </xf>
    <xf numFmtId="3" fontId="51" fillId="0" borderId="16" xfId="0" applyNumberFormat="1" applyFont="1" applyFill="1" applyBorder="1" applyAlignment="1" applyProtection="1">
      <alignment vertical="center" wrapText="1"/>
    </xf>
    <xf numFmtId="3" fontId="51" fillId="0" borderId="26" xfId="0" applyNumberFormat="1" applyFont="1" applyFill="1" applyBorder="1" applyAlignment="1" applyProtection="1">
      <alignment vertical="center" wrapText="1"/>
    </xf>
    <xf numFmtId="3" fontId="32" fillId="0" borderId="26" xfId="0" applyNumberFormat="1" applyFont="1" applyFill="1" applyBorder="1" applyAlignment="1" applyProtection="1">
      <alignment vertical="center" wrapText="1"/>
    </xf>
    <xf numFmtId="3" fontId="27" fillId="0" borderId="17" xfId="0" applyNumberFormat="1" applyFont="1" applyFill="1" applyBorder="1" applyAlignment="1" applyProtection="1">
      <alignment horizontal="right" vertical="center" wrapText="1" indent="1"/>
    </xf>
    <xf numFmtId="3" fontId="27" fillId="0" borderId="40" xfId="0" applyNumberFormat="1" applyFont="1" applyFill="1" applyBorder="1" applyAlignment="1" applyProtection="1">
      <alignment horizontal="right" vertical="center" wrapText="1" indent="1"/>
    </xf>
    <xf numFmtId="0" fontId="1" fillId="0" borderId="0" xfId="0" applyFont="1"/>
    <xf numFmtId="0" fontId="14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45" fillId="0" borderId="1" xfId="0" applyFont="1" applyBorder="1" applyAlignment="1">
      <alignment shrinkToFit="1"/>
    </xf>
    <xf numFmtId="0" fontId="45" fillId="0" borderId="1" xfId="0" applyFont="1" applyBorder="1" applyAlignment="1">
      <alignment wrapText="1"/>
    </xf>
    <xf numFmtId="0" fontId="0" fillId="4" borderId="0" xfId="0" applyFill="1"/>
    <xf numFmtId="0" fontId="45" fillId="0" borderId="1" xfId="0" applyFont="1" applyBorder="1"/>
    <xf numFmtId="0" fontId="10" fillId="0" borderId="1" xfId="0" applyFont="1" applyBorder="1" applyAlignment="1">
      <alignment wrapText="1"/>
    </xf>
    <xf numFmtId="0" fontId="30" fillId="0" borderId="1" xfId="0" applyFont="1" applyBorder="1" applyAlignment="1">
      <alignment wrapText="1"/>
    </xf>
    <xf numFmtId="3" fontId="1" fillId="0" borderId="1" xfId="0" applyNumberFormat="1" applyFont="1" applyBorder="1"/>
    <xf numFmtId="0" fontId="30" fillId="0" borderId="1" xfId="0" applyFont="1" applyBorder="1"/>
    <xf numFmtId="3" fontId="30" fillId="0" borderId="1" xfId="0" applyNumberFormat="1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30" fillId="0" borderId="1" xfId="0" applyFont="1" applyFill="1" applyBorder="1"/>
    <xf numFmtId="0" fontId="30" fillId="6" borderId="1" xfId="0" applyFont="1" applyFill="1" applyBorder="1"/>
    <xf numFmtId="3" fontId="30" fillId="6" borderId="1" xfId="0" applyNumberFormat="1" applyFont="1" applyFill="1" applyBorder="1"/>
    <xf numFmtId="0" fontId="30" fillId="0" borderId="1" xfId="0" applyFont="1" applyFill="1" applyBorder="1" applyAlignment="1">
      <alignment wrapText="1"/>
    </xf>
    <xf numFmtId="0" fontId="30" fillId="4" borderId="1" xfId="0" applyFont="1" applyFill="1" applyBorder="1"/>
    <xf numFmtId="3" fontId="30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3" fontId="1" fillId="4" borderId="1" xfId="0" applyNumberFormat="1" applyFont="1" applyFill="1" applyBorder="1"/>
    <xf numFmtId="3" fontId="1" fillId="0" borderId="4" xfId="0" applyNumberFormat="1" applyFont="1" applyBorder="1"/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0" fontId="10" fillId="6" borderId="1" xfId="0" applyFont="1" applyFill="1" applyBorder="1"/>
    <xf numFmtId="3" fontId="1" fillId="6" borderId="1" xfId="0" applyNumberFormat="1" applyFont="1" applyFill="1" applyBorder="1"/>
    <xf numFmtId="0" fontId="1" fillId="6" borderId="1" xfId="0" applyFont="1" applyFill="1" applyBorder="1"/>
    <xf numFmtId="3" fontId="10" fillId="6" borderId="1" xfId="0" applyNumberFormat="1" applyFont="1" applyFill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/>
    <xf numFmtId="0" fontId="10" fillId="0" borderId="0" xfId="0" applyFont="1" applyFill="1" applyBorder="1"/>
    <xf numFmtId="0" fontId="30" fillId="0" borderId="0" xfId="0" applyFont="1" applyFill="1" applyBorder="1"/>
    <xf numFmtId="0" fontId="1" fillId="0" borderId="0" xfId="0" applyFont="1" applyBorder="1"/>
    <xf numFmtId="0" fontId="30" fillId="6" borderId="0" xfId="0" applyFont="1" applyFill="1" applyBorder="1"/>
    <xf numFmtId="3" fontId="30" fillId="6" borderId="0" xfId="0" applyNumberFormat="1" applyFont="1" applyFill="1" applyBorder="1"/>
    <xf numFmtId="0" fontId="30" fillId="0" borderId="0" xfId="0" applyFont="1" applyBorder="1"/>
    <xf numFmtId="3" fontId="30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4" borderId="1" xfId="0" applyFont="1" applyFill="1" applyBorder="1"/>
    <xf numFmtId="0" fontId="30" fillId="0" borderId="0" xfId="0" applyFont="1" applyBorder="1" applyAlignment="1">
      <alignment wrapText="1"/>
    </xf>
    <xf numFmtId="0" fontId="45" fillId="0" borderId="4" xfId="0" applyFont="1" applyBorder="1" applyAlignment="1">
      <alignment wrapText="1"/>
    </xf>
    <xf numFmtId="0" fontId="0" fillId="0" borderId="4" xfId="0" applyBorder="1"/>
    <xf numFmtId="3" fontId="30" fillId="0" borderId="4" xfId="0" applyNumberFormat="1" applyFont="1" applyBorder="1"/>
    <xf numFmtId="3" fontId="30" fillId="6" borderId="4" xfId="0" applyNumberFormat="1" applyFont="1" applyFill="1" applyBorder="1"/>
    <xf numFmtId="3" fontId="30" fillId="4" borderId="4" xfId="0" applyNumberFormat="1" applyFont="1" applyFill="1" applyBorder="1"/>
    <xf numFmtId="3" fontId="1" fillId="4" borderId="4" xfId="0" applyNumberFormat="1" applyFont="1" applyFill="1" applyBorder="1"/>
    <xf numFmtId="3" fontId="10" fillId="0" borderId="4" xfId="0" applyNumberFormat="1" applyFont="1" applyBorder="1"/>
    <xf numFmtId="3" fontId="1" fillId="6" borderId="4" xfId="0" applyNumberFormat="1" applyFont="1" applyFill="1" applyBorder="1"/>
    <xf numFmtId="3" fontId="10" fillId="6" borderId="4" xfId="0" applyNumberFormat="1" applyFont="1" applyFill="1" applyBorder="1"/>
    <xf numFmtId="3" fontId="0" fillId="0" borderId="4" xfId="0" applyNumberFormat="1" applyBorder="1"/>
    <xf numFmtId="0" fontId="14" fillId="4" borderId="0" xfId="0" applyFont="1" applyFill="1" applyBorder="1"/>
    <xf numFmtId="0" fontId="56" fillId="4" borderId="0" xfId="0" applyFont="1" applyFill="1" applyBorder="1"/>
    <xf numFmtId="165" fontId="24" fillId="0" borderId="6" xfId="0" applyNumberFormat="1" applyFont="1" applyFill="1" applyBorder="1" applyAlignment="1" applyProtection="1">
      <alignment horizontal="centerContinuous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49" fontId="51" fillId="0" borderId="26" xfId="0" applyNumberFormat="1" applyFont="1" applyFill="1" applyBorder="1" applyAlignment="1" applyProtection="1">
      <alignment horizontal="right" vertical="center" wrapText="1"/>
    </xf>
    <xf numFmtId="49" fontId="15" fillId="0" borderId="1" xfId="1" applyNumberFormat="1" applyFont="1" applyBorder="1" applyAlignment="1">
      <alignment horizontal="right" vertical="center"/>
    </xf>
    <xf numFmtId="0" fontId="45" fillId="0" borderId="1" xfId="0" applyFont="1" applyBorder="1" applyAlignment="1">
      <alignment vertical="center" wrapText="1"/>
    </xf>
    <xf numFmtId="0" fontId="45" fillId="0" borderId="4" xfId="0" applyFont="1" applyBorder="1" applyAlignment="1">
      <alignment vertical="center" wrapText="1"/>
    </xf>
    <xf numFmtId="0" fontId="45" fillId="0" borderId="17" xfId="0" applyFont="1" applyBorder="1" applyAlignment="1">
      <alignment vertical="center" wrapText="1"/>
    </xf>
    <xf numFmtId="0" fontId="45" fillId="0" borderId="40" xfId="0" applyFont="1" applyBorder="1" applyAlignment="1">
      <alignment vertical="center" wrapText="1"/>
    </xf>
    <xf numFmtId="165" fontId="51" fillId="0" borderId="4" xfId="0" applyNumberFormat="1" applyFont="1" applyFill="1" applyBorder="1" applyAlignment="1" applyProtection="1">
      <alignment vertical="center" wrapText="1"/>
    </xf>
    <xf numFmtId="3" fontId="51" fillId="0" borderId="4" xfId="0" applyNumberFormat="1" applyFont="1" applyFill="1" applyBorder="1" applyAlignment="1" applyProtection="1">
      <alignment vertical="center" wrapText="1"/>
    </xf>
    <xf numFmtId="165" fontId="51" fillId="0" borderId="41" xfId="0" applyNumberFormat="1" applyFont="1" applyFill="1" applyBorder="1" applyAlignment="1" applyProtection="1">
      <alignment vertical="center" wrapText="1"/>
    </xf>
    <xf numFmtId="165" fontId="55" fillId="0" borderId="3" xfId="0" applyNumberFormat="1" applyFont="1" applyFill="1" applyBorder="1" applyAlignment="1" applyProtection="1">
      <alignment vertical="center" wrapText="1"/>
    </xf>
    <xf numFmtId="3" fontId="51" fillId="0" borderId="40" xfId="0" applyNumberFormat="1" applyFont="1" applyFill="1" applyBorder="1" applyAlignment="1" applyProtection="1">
      <alignment vertical="center" wrapText="1"/>
    </xf>
    <xf numFmtId="49" fontId="51" fillId="0" borderId="3" xfId="0" applyNumberFormat="1" applyFont="1" applyFill="1" applyBorder="1" applyAlignment="1" applyProtection="1">
      <alignment horizontal="right" vertical="center" wrapText="1"/>
    </xf>
    <xf numFmtId="3" fontId="46" fillId="0" borderId="4" xfId="0" applyNumberFormat="1" applyFont="1" applyFill="1" applyBorder="1" applyAlignment="1" applyProtection="1">
      <alignment vertical="center" wrapText="1"/>
    </xf>
    <xf numFmtId="3" fontId="46" fillId="0" borderId="41" xfId="0" applyNumberFormat="1" applyFont="1" applyFill="1" applyBorder="1" applyAlignment="1" applyProtection="1">
      <alignment vertical="center" wrapText="1"/>
    </xf>
    <xf numFmtId="3" fontId="51" fillId="0" borderId="41" xfId="0" applyNumberFormat="1" applyFont="1" applyFill="1" applyBorder="1" applyAlignment="1" applyProtection="1">
      <alignment vertical="center" wrapText="1"/>
    </xf>
    <xf numFmtId="3" fontId="55" fillId="0" borderId="3" xfId="0" applyNumberFormat="1" applyFont="1" applyFill="1" applyBorder="1" applyAlignment="1" applyProtection="1">
      <alignment vertical="center" wrapText="1"/>
    </xf>
    <xf numFmtId="165" fontId="49" fillId="0" borderId="26" xfId="0" applyNumberFormat="1" applyFont="1" applyFill="1" applyBorder="1" applyAlignment="1" applyProtection="1">
      <alignment horizontal="right" vertical="center" wrapText="1" indent="1"/>
    </xf>
    <xf numFmtId="49" fontId="6" fillId="0" borderId="30" xfId="0" applyNumberFormat="1" applyFont="1" applyFill="1" applyBorder="1" applyAlignment="1" applyProtection="1">
      <alignment horizontal="center" vertical="center" wrapText="1"/>
    </xf>
    <xf numFmtId="49" fontId="6" fillId="0" borderId="20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55" fillId="0" borderId="26" xfId="0" applyNumberFormat="1" applyFont="1" applyFill="1" applyBorder="1" applyAlignment="1" applyProtection="1">
      <alignment horizontal="center" vertical="center" wrapText="1"/>
    </xf>
    <xf numFmtId="49" fontId="55" fillId="0" borderId="3" xfId="0" applyNumberFormat="1" applyFont="1" applyFill="1" applyBorder="1" applyAlignment="1" applyProtection="1">
      <alignment horizontal="center" vertical="center" wrapText="1"/>
    </xf>
    <xf numFmtId="49" fontId="55" fillId="0" borderId="26" xfId="0" applyNumberFormat="1" applyFont="1" applyFill="1" applyBorder="1" applyAlignment="1" applyProtection="1">
      <alignment horizontal="right" vertical="center" wrapText="1"/>
    </xf>
    <xf numFmtId="0" fontId="1" fillId="0" borderId="41" xfId="0" applyFont="1" applyBorder="1" applyAlignment="1">
      <alignment vertical="center"/>
    </xf>
    <xf numFmtId="3" fontId="46" fillId="0" borderId="26" xfId="0" applyNumberFormat="1" applyFont="1" applyFill="1" applyBorder="1" applyAlignment="1" applyProtection="1">
      <alignment vertical="center" wrapText="1"/>
    </xf>
    <xf numFmtId="0" fontId="55" fillId="0" borderId="26" xfId="0" applyFont="1" applyBorder="1" applyAlignment="1">
      <alignment horizontal="center" vertical="center" wrapText="1"/>
    </xf>
    <xf numFmtId="165" fontId="51" fillId="0" borderId="17" xfId="0" applyNumberFormat="1" applyFont="1" applyFill="1" applyBorder="1" applyAlignment="1" applyProtection="1">
      <alignment vertical="center" wrapText="1"/>
    </xf>
    <xf numFmtId="165" fontId="51" fillId="0" borderId="40" xfId="0" applyNumberFormat="1" applyFont="1" applyFill="1" applyBorder="1" applyAlignment="1" applyProtection="1">
      <alignment vertical="center" wrapText="1"/>
    </xf>
    <xf numFmtId="165" fontId="50" fillId="0" borderId="26" xfId="0" applyNumberFormat="1" applyFont="1" applyFill="1" applyBorder="1" applyAlignment="1" applyProtection="1">
      <alignment horizontal="center" vertical="center" wrapText="1"/>
    </xf>
    <xf numFmtId="165" fontId="50" fillId="0" borderId="3" xfId="0" applyNumberFormat="1" applyFont="1" applyFill="1" applyBorder="1" applyAlignment="1" applyProtection="1">
      <alignment horizontal="center" vertical="center" wrapText="1"/>
    </xf>
    <xf numFmtId="165" fontId="50" fillId="0" borderId="8" xfId="0" applyNumberFormat="1" applyFont="1" applyFill="1" applyBorder="1" applyAlignment="1" applyProtection="1">
      <alignment horizontal="center" vertical="center" wrapText="1"/>
    </xf>
    <xf numFmtId="3" fontId="50" fillId="0" borderId="26" xfId="0" applyNumberFormat="1" applyFont="1" applyFill="1" applyBorder="1" applyAlignment="1" applyProtection="1">
      <alignment horizontal="center" vertical="center" wrapText="1"/>
    </xf>
    <xf numFmtId="165" fontId="15" fillId="0" borderId="26" xfId="0" applyNumberFormat="1" applyFont="1" applyFill="1" applyBorder="1" applyAlignment="1" applyProtection="1">
      <alignment horizontal="center" vertical="center" wrapText="1"/>
    </xf>
    <xf numFmtId="165" fontId="16" fillId="0" borderId="26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7" xfId="0" applyBorder="1"/>
    <xf numFmtId="0" fontId="1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65" fontId="24" fillId="0" borderId="23" xfId="0" applyNumberFormat="1" applyFont="1" applyFill="1" applyBorder="1" applyAlignment="1" applyProtection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3" fontId="33" fillId="0" borderId="0" xfId="0" applyNumberFormat="1" applyFont="1" applyBorder="1" applyAlignment="1">
      <alignment vertical="center"/>
    </xf>
    <xf numFmtId="0" fontId="55" fillId="0" borderId="4" xfId="0" applyFont="1" applyBorder="1" applyAlignment="1">
      <alignment horizontal="center" vertical="center" wrapText="1"/>
    </xf>
    <xf numFmtId="166" fontId="33" fillId="0" borderId="4" xfId="1" applyNumberFormat="1" applyFont="1" applyBorder="1" applyAlignment="1">
      <alignment vertical="center"/>
    </xf>
    <xf numFmtId="3" fontId="33" fillId="0" borderId="4" xfId="0" applyNumberFormat="1" applyFont="1" applyBorder="1" applyAlignment="1">
      <alignment vertical="center"/>
    </xf>
    <xf numFmtId="3" fontId="32" fillId="0" borderId="4" xfId="0" applyNumberFormat="1" applyFont="1" applyBorder="1" applyAlignment="1">
      <alignment vertical="center"/>
    </xf>
    <xf numFmtId="3" fontId="32" fillId="2" borderId="4" xfId="0" applyNumberFormat="1" applyFont="1" applyFill="1" applyBorder="1" applyAlignment="1">
      <alignment vertical="center"/>
    </xf>
    <xf numFmtId="3" fontId="32" fillId="5" borderId="4" xfId="0" applyNumberFormat="1" applyFont="1" applyFill="1" applyBorder="1" applyAlignment="1">
      <alignment vertical="center"/>
    </xf>
    <xf numFmtId="3" fontId="32" fillId="3" borderId="4" xfId="0" applyNumberFormat="1" applyFont="1" applyFill="1" applyBorder="1" applyAlignment="1">
      <alignment vertical="center"/>
    </xf>
    <xf numFmtId="165" fontId="15" fillId="0" borderId="8" xfId="0" applyNumberFormat="1" applyFont="1" applyFill="1" applyBorder="1" applyAlignment="1" applyProtection="1">
      <alignment horizontal="center" vertical="center" wrapText="1"/>
    </xf>
    <xf numFmtId="165" fontId="51" fillId="0" borderId="15" xfId="0" applyNumberFormat="1" applyFont="1" applyFill="1" applyBorder="1" applyAlignment="1" applyProtection="1">
      <alignment vertical="center" wrapText="1"/>
    </xf>
    <xf numFmtId="165" fontId="51" fillId="0" borderId="13" xfId="0" applyNumberFormat="1" applyFont="1" applyFill="1" applyBorder="1" applyAlignment="1" applyProtection="1">
      <alignment vertical="center" wrapText="1"/>
    </xf>
    <xf numFmtId="3" fontId="51" fillId="0" borderId="13" xfId="0" applyNumberFormat="1" applyFont="1" applyFill="1" applyBorder="1" applyAlignment="1" applyProtection="1">
      <alignment vertical="center" wrapText="1"/>
    </xf>
    <xf numFmtId="165" fontId="51" fillId="0" borderId="14" xfId="0" applyNumberFormat="1" applyFont="1" applyFill="1" applyBorder="1" applyAlignment="1" applyProtection="1">
      <alignment vertical="center" wrapText="1"/>
    </xf>
    <xf numFmtId="3" fontId="51" fillId="0" borderId="15" xfId="0" applyNumberFormat="1" applyFont="1" applyFill="1" applyBorder="1" applyAlignment="1" applyProtection="1">
      <alignment vertical="center" wrapText="1"/>
    </xf>
    <xf numFmtId="3" fontId="51" fillId="0" borderId="14" xfId="0" applyNumberFormat="1" applyFont="1" applyFill="1" applyBorder="1" applyAlignment="1" applyProtection="1">
      <alignment vertical="center" wrapText="1"/>
    </xf>
    <xf numFmtId="49" fontId="55" fillId="0" borderId="8" xfId="0" applyNumberFormat="1" applyFont="1" applyFill="1" applyBorder="1" applyAlignment="1" applyProtection="1">
      <alignment horizontal="right" vertical="center" wrapText="1"/>
    </xf>
    <xf numFmtId="49" fontId="51" fillId="0" borderId="8" xfId="0" applyNumberFormat="1" applyFont="1" applyFill="1" applyBorder="1" applyAlignment="1" applyProtection="1">
      <alignment horizontal="right" vertical="center" wrapText="1"/>
    </xf>
    <xf numFmtId="3" fontId="46" fillId="0" borderId="3" xfId="0" applyNumberFormat="1" applyFont="1" applyFill="1" applyBorder="1" applyAlignment="1" applyProtection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165" fontId="16" fillId="0" borderId="3" xfId="0" applyNumberFormat="1" applyFont="1" applyFill="1" applyBorder="1" applyAlignment="1" applyProtection="1">
      <alignment horizontal="center" vertical="center" wrapText="1"/>
    </xf>
    <xf numFmtId="165" fontId="55" fillId="0" borderId="43" xfId="0" applyNumberFormat="1" applyFont="1" applyFill="1" applyBorder="1" applyAlignment="1" applyProtection="1">
      <alignment vertical="center" wrapText="1"/>
    </xf>
    <xf numFmtId="165" fontId="55" fillId="0" borderId="0" xfId="0" applyNumberFormat="1" applyFont="1" applyFill="1" applyAlignment="1" applyProtection="1">
      <alignment vertical="center" wrapText="1"/>
    </xf>
    <xf numFmtId="3" fontId="31" fillId="0" borderId="4" xfId="1" applyNumberFormat="1" applyFont="1" applyBorder="1" applyAlignment="1">
      <alignment vertical="center"/>
    </xf>
    <xf numFmtId="3" fontId="45" fillId="0" borderId="4" xfId="1" applyNumberFormat="1" applyFont="1" applyBorder="1" applyAlignment="1">
      <alignment vertical="center"/>
    </xf>
    <xf numFmtId="3" fontId="31" fillId="4" borderId="4" xfId="1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3" fontId="10" fillId="4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164" fontId="16" fillId="0" borderId="0" xfId="1" applyNumberFormat="1" applyFont="1" applyBorder="1" applyAlignment="1">
      <alignment vertical="center"/>
    </xf>
    <xf numFmtId="165" fontId="49" fillId="0" borderId="6" xfId="0" applyNumberFormat="1" applyFont="1" applyFill="1" applyBorder="1" applyAlignment="1" applyProtection="1">
      <alignment horizontal="center" vertical="center" wrapText="1"/>
    </xf>
    <xf numFmtId="49" fontId="55" fillId="0" borderId="6" xfId="0" applyNumberFormat="1" applyFont="1" applyFill="1" applyBorder="1" applyAlignment="1" applyProtection="1">
      <alignment horizontal="center" vertical="center" wrapText="1"/>
    </xf>
    <xf numFmtId="165" fontId="49" fillId="0" borderId="46" xfId="0" applyNumberFormat="1" applyFont="1" applyFill="1" applyBorder="1" applyAlignment="1" applyProtection="1">
      <alignment horizontal="right" vertical="center" wrapText="1" indent="1"/>
    </xf>
    <xf numFmtId="3" fontId="32" fillId="0" borderId="29" xfId="0" applyNumberFormat="1" applyFont="1" applyFill="1" applyBorder="1" applyAlignment="1" applyProtection="1">
      <alignment vertical="center" wrapText="1"/>
    </xf>
    <xf numFmtId="0" fontId="0" fillId="0" borderId="0" xfId="0" applyProtection="1"/>
    <xf numFmtId="0" fontId="57" fillId="0" borderId="0" xfId="0" applyFont="1" applyAlignment="1" applyProtection="1">
      <alignment horizontal="right"/>
    </xf>
    <xf numFmtId="0" fontId="58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/>
    </xf>
    <xf numFmtId="0" fontId="29" fillId="0" borderId="19" xfId="0" applyFont="1" applyBorder="1" applyAlignment="1" applyProtection="1">
      <alignment horizontal="center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0" fontId="23" fillId="0" borderId="24" xfId="0" applyFont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center" vertical="top" wrapText="1"/>
      <protection locked="0"/>
    </xf>
    <xf numFmtId="164" fontId="23" fillId="0" borderId="1" xfId="1" applyNumberFormat="1" applyFont="1" applyBorder="1" applyAlignment="1" applyProtection="1">
      <alignment horizontal="right" vertical="top" wrapText="1"/>
      <protection locked="0"/>
    </xf>
    <xf numFmtId="164" fontId="59" fillId="0" borderId="18" xfId="1" applyNumberFormat="1" applyFont="1" applyBorder="1" applyAlignment="1" applyProtection="1">
      <alignment horizontal="center" vertical="top" wrapText="1"/>
      <protection locked="0"/>
    </xf>
    <xf numFmtId="0" fontId="23" fillId="0" borderId="10" xfId="0" applyFont="1" applyBorder="1" applyAlignment="1" applyProtection="1">
      <alignment horizontal="center" vertical="top" wrapText="1"/>
    </xf>
    <xf numFmtId="0" fontId="59" fillId="0" borderId="1" xfId="0" applyFont="1" applyBorder="1" applyAlignment="1" applyProtection="1">
      <alignment horizontal="left" vertical="top" wrapText="1"/>
      <protection locked="0"/>
    </xf>
    <xf numFmtId="9" fontId="59" fillId="0" borderId="1" xfId="7" applyFont="1" applyBorder="1" applyAlignment="1" applyProtection="1">
      <alignment horizontal="center" vertical="center" wrapText="1"/>
      <protection locked="0"/>
    </xf>
    <xf numFmtId="164" fontId="59" fillId="0" borderId="1" xfId="1" applyNumberFormat="1" applyFont="1" applyBorder="1" applyAlignment="1" applyProtection="1">
      <alignment horizontal="center" vertical="center" wrapText="1"/>
      <protection locked="0"/>
    </xf>
    <xf numFmtId="0" fontId="23" fillId="7" borderId="23" xfId="0" applyFont="1" applyFill="1" applyBorder="1" applyAlignment="1" applyProtection="1">
      <alignment horizontal="center" vertical="top" wrapText="1"/>
    </xf>
    <xf numFmtId="164" fontId="23" fillId="0" borderId="23" xfId="1" applyNumberFormat="1" applyFont="1" applyBorder="1" applyAlignment="1" applyProtection="1">
      <alignment horizontal="right" vertical="center" wrapText="1"/>
    </xf>
    <xf numFmtId="164" fontId="59" fillId="0" borderId="24" xfId="1" applyNumberFormat="1" applyFont="1" applyBorder="1" applyAlignment="1" applyProtection="1">
      <alignment horizontal="center" vertical="top" wrapText="1"/>
    </xf>
    <xf numFmtId="0" fontId="0" fillId="0" borderId="0" xfId="0" applyFill="1"/>
    <xf numFmtId="0" fontId="60" fillId="0" borderId="0" xfId="0" applyFont="1" applyFill="1" applyAlignment="1">
      <alignment horizontal="right"/>
    </xf>
    <xf numFmtId="0" fontId="61" fillId="0" borderId="0" xfId="0" applyFont="1" applyFill="1" applyAlignment="1">
      <alignment horizontal="center"/>
    </xf>
    <xf numFmtId="0" fontId="48" fillId="0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0" fontId="20" fillId="0" borderId="0" xfId="0" applyFont="1"/>
    <xf numFmtId="0" fontId="20" fillId="0" borderId="0" xfId="0" applyFont="1" applyAlignment="1"/>
    <xf numFmtId="0" fontId="62" fillId="0" borderId="0" xfId="0" applyFont="1" applyAlignment="1">
      <alignment horizontal="right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37" fontId="20" fillId="0" borderId="1" xfId="0" applyNumberFormat="1" applyFont="1" applyBorder="1" applyAlignment="1">
      <alignment horizontal="right"/>
    </xf>
    <xf numFmtId="0" fontId="19" fillId="0" borderId="1" xfId="0" applyFont="1" applyBorder="1" applyAlignment="1">
      <alignment horizontal="left" vertical="center" wrapText="1"/>
    </xf>
    <xf numFmtId="37" fontId="19" fillId="0" borderId="1" xfId="0" applyNumberFormat="1" applyFont="1" applyBorder="1" applyAlignment="1">
      <alignment horizontal="right"/>
    </xf>
    <xf numFmtId="0" fontId="19" fillId="0" borderId="0" xfId="0" applyFont="1"/>
    <xf numFmtId="0" fontId="7" fillId="0" borderId="1" xfId="0" applyFont="1" applyBorder="1"/>
    <xf numFmtId="168" fontId="4" fillId="0" borderId="1" xfId="0" applyNumberFormat="1" applyFont="1" applyBorder="1"/>
    <xf numFmtId="168" fontId="20" fillId="0" borderId="0" xfId="0" applyNumberFormat="1" applyFont="1"/>
    <xf numFmtId="0" fontId="7" fillId="0" borderId="1" xfId="0" applyFont="1" applyBorder="1" applyAlignment="1">
      <alignment wrapText="1"/>
    </xf>
    <xf numFmtId="0" fontId="19" fillId="0" borderId="1" xfId="0" applyFont="1" applyBorder="1"/>
    <xf numFmtId="168" fontId="5" fillId="0" borderId="1" xfId="0" applyNumberFormat="1" applyFont="1" applyBorder="1"/>
    <xf numFmtId="168" fontId="19" fillId="0" borderId="0" xfId="0" applyNumberFormat="1" applyFont="1"/>
    <xf numFmtId="0" fontId="7" fillId="0" borderId="1" xfId="0" applyFont="1" applyFill="1" applyBorder="1" applyAlignment="1">
      <alignment horizontal="center" vertical="top" wrapText="1"/>
    </xf>
    <xf numFmtId="0" fontId="59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2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9" fillId="0" borderId="1" xfId="0" applyFont="1" applyBorder="1"/>
    <xf numFmtId="3" fontId="59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wrapText="1"/>
    </xf>
    <xf numFmtId="0" fontId="5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/>
    <xf numFmtId="0" fontId="3" fillId="0" borderId="2" xfId="0" applyFont="1" applyFill="1" applyBorder="1" applyAlignment="1">
      <alignment horizontal="center" vertical="top" wrapText="1"/>
    </xf>
    <xf numFmtId="0" fontId="59" fillId="0" borderId="1" xfId="0" applyFont="1" applyFill="1" applyBorder="1"/>
    <xf numFmtId="0" fontId="7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right" vertical="top" wrapText="1"/>
    </xf>
    <xf numFmtId="0" fontId="23" fillId="0" borderId="20" xfId="0" applyFont="1" applyBorder="1" applyAlignment="1" applyProtection="1">
      <alignment horizontal="center" vertical="center" wrapText="1"/>
    </xf>
    <xf numFmtId="169" fontId="59" fillId="0" borderId="4" xfId="1" applyNumberFormat="1" applyFont="1" applyBorder="1" applyAlignment="1" applyProtection="1">
      <alignment horizontal="center" vertical="center" wrapText="1"/>
      <protection locked="0"/>
    </xf>
    <xf numFmtId="164" fontId="23" fillId="0" borderId="20" xfId="1" applyNumberFormat="1" applyFont="1" applyBorder="1" applyAlignment="1" applyProtection="1">
      <alignment horizontal="right" vertical="center" wrapText="1"/>
    </xf>
    <xf numFmtId="170" fontId="23" fillId="0" borderId="4" xfId="1" applyNumberFormat="1" applyFont="1" applyBorder="1" applyAlignment="1" applyProtection="1">
      <alignment horizontal="right" vertical="top" wrapText="1"/>
      <protection locked="0"/>
    </xf>
    <xf numFmtId="0" fontId="64" fillId="0" borderId="0" xfId="2" applyFont="1"/>
    <xf numFmtId="171" fontId="64" fillId="0" borderId="4" xfId="2" applyNumberFormat="1" applyFont="1" applyBorder="1" applyAlignment="1">
      <alignment horizontal="right"/>
    </xf>
    <xf numFmtId="0" fontId="65" fillId="0" borderId="0" xfId="0" applyFont="1" applyBorder="1" applyAlignment="1">
      <alignment horizontal="center" vertical="center"/>
    </xf>
    <xf numFmtId="3" fontId="65" fillId="0" borderId="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right" vertical="center"/>
    </xf>
    <xf numFmtId="171" fontId="65" fillId="0" borderId="56" xfId="2" applyNumberFormat="1" applyFont="1" applyBorder="1" applyAlignment="1">
      <alignment horizontal="center"/>
    </xf>
    <xf numFmtId="3" fontId="65" fillId="0" borderId="60" xfId="2" applyNumberFormat="1" applyFont="1" applyBorder="1" applyAlignment="1">
      <alignment horizontal="right" vertical="center"/>
    </xf>
    <xf numFmtId="3" fontId="65" fillId="0" borderId="0" xfId="2" applyNumberFormat="1" applyFont="1" applyBorder="1" applyAlignment="1">
      <alignment horizontal="right" vertical="center"/>
    </xf>
    <xf numFmtId="3" fontId="66" fillId="0" borderId="63" xfId="2" applyNumberFormat="1" applyFont="1" applyBorder="1" applyAlignment="1">
      <alignment horizontal="right" vertical="center"/>
    </xf>
    <xf numFmtId="3" fontId="66" fillId="0" borderId="0" xfId="2" applyNumberFormat="1" applyFont="1" applyBorder="1" applyAlignment="1">
      <alignment horizontal="right" vertical="center"/>
    </xf>
    <xf numFmtId="171" fontId="67" fillId="0" borderId="56" xfId="2" applyNumberFormat="1" applyFont="1" applyBorder="1"/>
    <xf numFmtId="3" fontId="64" fillId="0" borderId="0" xfId="0" applyNumberFormat="1" applyFont="1" applyBorder="1" applyAlignment="1">
      <alignment horizontal="right" vertical="center"/>
    </xf>
    <xf numFmtId="0" fontId="0" fillId="0" borderId="0" xfId="0" applyFont="1"/>
    <xf numFmtId="171" fontId="68" fillId="0" borderId="56" xfId="2" applyNumberFormat="1" applyFont="1" applyBorder="1"/>
    <xf numFmtId="3" fontId="69" fillId="0" borderId="0" xfId="0" applyNumberFormat="1" applyFont="1" applyBorder="1" applyAlignment="1">
      <alignment horizontal="right" vertical="center"/>
    </xf>
    <xf numFmtId="171" fontId="66" fillId="0" borderId="56" xfId="2" applyNumberFormat="1" applyFont="1" applyBorder="1"/>
    <xf numFmtId="171" fontId="70" fillId="0" borderId="64" xfId="2" applyNumberFormat="1" applyFont="1" applyBorder="1"/>
    <xf numFmtId="3" fontId="66" fillId="0" borderId="68" xfId="2" applyNumberFormat="1" applyFont="1" applyBorder="1" applyAlignment="1">
      <alignment horizontal="right" vertical="center"/>
    </xf>
    <xf numFmtId="171" fontId="66" fillId="0" borderId="70" xfId="2" applyNumberFormat="1" applyFont="1" applyBorder="1"/>
    <xf numFmtId="171" fontId="66" fillId="0" borderId="54" xfId="2" applyNumberFormat="1" applyFont="1" applyBorder="1"/>
    <xf numFmtId="3" fontId="65" fillId="0" borderId="0" xfId="0" applyNumberFormat="1" applyFont="1" applyBorder="1" applyAlignment="1">
      <alignment horizontal="right" vertical="center"/>
    </xf>
    <xf numFmtId="171" fontId="67" fillId="0" borderId="64" xfId="2" applyNumberFormat="1" applyFont="1" applyBorder="1"/>
    <xf numFmtId="3" fontId="71" fillId="0" borderId="0" xfId="0" applyNumberFormat="1" applyFont="1" applyBorder="1" applyAlignment="1">
      <alignment horizontal="right" vertical="center"/>
    </xf>
    <xf numFmtId="171" fontId="68" fillId="0" borderId="64" xfId="2" applyNumberFormat="1" applyFont="1" applyBorder="1"/>
    <xf numFmtId="3" fontId="72" fillId="0" borderId="0" xfId="0" applyNumberFormat="1" applyFont="1" applyBorder="1" applyAlignment="1">
      <alignment horizontal="right" vertical="center"/>
    </xf>
    <xf numFmtId="3" fontId="66" fillId="0" borderId="72" xfId="2" applyNumberFormat="1" applyFont="1" applyBorder="1" applyAlignment="1">
      <alignment horizontal="right" vertical="center"/>
    </xf>
    <xf numFmtId="171" fontId="70" fillId="0" borderId="56" xfId="2" applyNumberFormat="1" applyFont="1" applyBorder="1"/>
    <xf numFmtId="171" fontId="66" fillId="0" borderId="64" xfId="2" applyNumberFormat="1" applyFont="1" applyBorder="1"/>
    <xf numFmtId="0" fontId="56" fillId="0" borderId="0" xfId="0" applyFont="1"/>
    <xf numFmtId="171" fontId="66" fillId="0" borderId="73" xfId="2" applyNumberFormat="1" applyFont="1" applyBorder="1"/>
    <xf numFmtId="171" fontId="65" fillId="0" borderId="76" xfId="2" applyNumberFormat="1" applyFont="1" applyBorder="1"/>
    <xf numFmtId="171" fontId="66" fillId="0" borderId="77" xfId="2" applyNumberFormat="1" applyFont="1" applyBorder="1"/>
    <xf numFmtId="171" fontId="66" fillId="0" borderId="80" xfId="2" applyNumberFormat="1" applyFont="1" applyBorder="1"/>
    <xf numFmtId="3" fontId="66" fillId="0" borderId="54" xfId="2" applyNumberFormat="1" applyFont="1" applyBorder="1"/>
    <xf numFmtId="171" fontId="66" fillId="0" borderId="56" xfId="2" applyNumberFormat="1" applyFont="1" applyBorder="1" applyAlignment="1">
      <alignment wrapText="1"/>
    </xf>
    <xf numFmtId="3" fontId="6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3" fontId="65" fillId="0" borderId="0" xfId="0" applyNumberFormat="1" applyFont="1"/>
    <xf numFmtId="3" fontId="65" fillId="0" borderId="0" xfId="0" applyNumberFormat="1" applyFont="1" applyBorder="1"/>
    <xf numFmtId="171" fontId="66" fillId="0" borderId="80" xfId="2" applyNumberFormat="1" applyFont="1" applyBorder="1" applyAlignment="1">
      <alignment wrapText="1"/>
    </xf>
    <xf numFmtId="3" fontId="66" fillId="0" borderId="82" xfId="2" applyNumberFormat="1" applyFont="1" applyBorder="1" applyAlignment="1">
      <alignment horizontal="right" vertical="center"/>
    </xf>
    <xf numFmtId="171" fontId="64" fillId="0" borderId="56" xfId="2" applyNumberFormat="1" applyFont="1" applyBorder="1"/>
    <xf numFmtId="0" fontId="64" fillId="0" borderId="4" xfId="0" applyFont="1" applyBorder="1"/>
    <xf numFmtId="166" fontId="15" fillId="0" borderId="1" xfId="1" applyNumberFormat="1" applyFont="1" applyBorder="1" applyAlignment="1">
      <alignment vertical="center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Border="1" applyAlignment="1"/>
    <xf numFmtId="0" fontId="75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/>
    <xf numFmtId="3" fontId="76" fillId="4" borderId="1" xfId="0" applyNumberFormat="1" applyFont="1" applyFill="1" applyBorder="1" applyAlignment="1">
      <alignment horizontal="left" wrapText="1"/>
    </xf>
    <xf numFmtId="3" fontId="2" fillId="8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/>
    <xf numFmtId="166" fontId="2" fillId="0" borderId="1" xfId="0" applyNumberFormat="1" applyFont="1" applyBorder="1" applyAlignment="1">
      <alignment horizontal="right" vertical="center"/>
    </xf>
    <xf numFmtId="0" fontId="75" fillId="0" borderId="1" xfId="0" applyFont="1" applyBorder="1" applyAlignment="1">
      <alignment wrapText="1"/>
    </xf>
    <xf numFmtId="3" fontId="75" fillId="0" borderId="1" xfId="0" applyNumberFormat="1" applyFont="1" applyBorder="1" applyAlignment="1"/>
    <xf numFmtId="166" fontId="75" fillId="0" borderId="1" xfId="0" applyNumberFormat="1" applyFont="1" applyBorder="1" applyAlignment="1"/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3" fontId="2" fillId="9" borderId="1" xfId="0" applyNumberFormat="1" applyFont="1" applyFill="1" applyBorder="1" applyAlignment="1">
      <alignment horizontal="right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right" vertical="center"/>
    </xf>
    <xf numFmtId="166" fontId="1" fillId="10" borderId="1" xfId="0" applyNumberFormat="1" applyFont="1" applyFill="1" applyBorder="1" applyAlignment="1">
      <alignment horizontal="right" vertical="center"/>
    </xf>
    <xf numFmtId="0" fontId="1" fillId="8" borderId="1" xfId="0" applyFont="1" applyFill="1" applyBorder="1" applyAlignment="1">
      <alignment vertical="center" wrapText="1"/>
    </xf>
    <xf numFmtId="3" fontId="1" fillId="8" borderId="1" xfId="0" applyNumberFormat="1" applyFont="1" applyFill="1" applyBorder="1" applyAlignment="1">
      <alignment horizontal="right" vertical="center"/>
    </xf>
    <xf numFmtId="166" fontId="1" fillId="8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166" fontId="2" fillId="11" borderId="1" xfId="0" applyNumberFormat="1" applyFont="1" applyFill="1" applyBorder="1" applyAlignment="1">
      <alignment horizontal="right" vertical="center"/>
    </xf>
    <xf numFmtId="0" fontId="7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/>
    </xf>
    <xf numFmtId="3" fontId="10" fillId="12" borderId="1" xfId="0" applyNumberFormat="1" applyFont="1" applyFill="1" applyBorder="1" applyAlignment="1">
      <alignment horizontal="right" vertical="center"/>
    </xf>
    <xf numFmtId="166" fontId="35" fillId="12" borderId="1" xfId="0" applyNumberFormat="1" applyFont="1" applyFill="1" applyBorder="1" applyAlignment="1">
      <alignment horizontal="right" vertical="center"/>
    </xf>
    <xf numFmtId="0" fontId="14" fillId="0" borderId="0" xfId="0" applyFont="1" applyAlignment="1"/>
    <xf numFmtId="3" fontId="14" fillId="13" borderId="0" xfId="0" applyNumberFormat="1" applyFont="1" applyFill="1" applyBorder="1" applyAlignment="1"/>
    <xf numFmtId="0" fontId="14" fillId="13" borderId="0" xfId="0" applyFont="1" applyFill="1" applyBorder="1" applyAlignment="1"/>
    <xf numFmtId="3" fontId="1" fillId="13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/>
    <xf numFmtId="166" fontId="1" fillId="13" borderId="1" xfId="0" applyNumberFormat="1" applyFont="1" applyFill="1" applyBorder="1" applyAlignment="1">
      <alignment horizontal="right" vertical="center"/>
    </xf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vertical="center"/>
    </xf>
    <xf numFmtId="3" fontId="1" fillId="13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3" fontId="2" fillId="15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3" fontId="10" fillId="13" borderId="1" xfId="0" applyNumberFormat="1" applyFont="1" applyFill="1" applyBorder="1" applyAlignment="1">
      <alignment horizontal="right" vertical="center"/>
    </xf>
    <xf numFmtId="174" fontId="1" fillId="0" borderId="1" xfId="0" applyNumberFormat="1" applyFont="1" applyBorder="1" applyAlignment="1">
      <alignment horizontal="right" vertical="center"/>
    </xf>
    <xf numFmtId="0" fontId="3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174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174" fontId="1" fillId="4" borderId="0" xfId="0" applyNumberFormat="1" applyFont="1" applyFill="1" applyBorder="1" applyAlignment="1">
      <alignment horizontal="right" vertical="center" wrapText="1"/>
    </xf>
    <xf numFmtId="166" fontId="1" fillId="4" borderId="0" xfId="0" applyNumberFormat="1" applyFont="1" applyFill="1" applyBorder="1" applyAlignment="1">
      <alignment horizontal="right" vertical="center"/>
    </xf>
    <xf numFmtId="0" fontId="1" fillId="16" borderId="0" xfId="0" applyFont="1" applyFill="1" applyBorder="1" applyAlignment="1">
      <alignment horizontal="center" vertical="center"/>
    </xf>
    <xf numFmtId="0" fontId="2" fillId="16" borderId="0" xfId="0" applyFont="1" applyFill="1" applyBorder="1" applyAlignment="1">
      <alignment vertical="center" wrapText="1"/>
    </xf>
    <xf numFmtId="3" fontId="2" fillId="16" borderId="0" xfId="0" applyNumberFormat="1" applyFont="1" applyFill="1" applyBorder="1" applyAlignment="1">
      <alignment horizontal="right" vertical="center"/>
    </xf>
    <xf numFmtId="166" fontId="2" fillId="4" borderId="0" xfId="0" applyNumberFormat="1" applyFont="1" applyFill="1" applyBorder="1" applyAlignment="1">
      <alignment horizontal="right" vertical="center"/>
    </xf>
    <xf numFmtId="0" fontId="1" fillId="16" borderId="0" xfId="0" applyFont="1" applyFill="1" applyBorder="1" applyAlignment="1">
      <alignment vertical="center" wrapText="1"/>
    </xf>
    <xf numFmtId="3" fontId="1" fillId="16" borderId="0" xfId="0" applyNumberFormat="1" applyFont="1" applyFill="1" applyBorder="1" applyAlignment="1">
      <alignment horizontal="right" vertical="center"/>
    </xf>
    <xf numFmtId="0" fontId="2" fillId="17" borderId="0" xfId="0" applyFont="1" applyFill="1" applyBorder="1" applyAlignment="1">
      <alignment horizontal="center" vertical="center"/>
    </xf>
    <xf numFmtId="0" fontId="2" fillId="17" borderId="0" xfId="0" applyFont="1" applyFill="1" applyBorder="1" applyAlignment="1">
      <alignment vertical="center" wrapText="1"/>
    </xf>
    <xf numFmtId="3" fontId="2" fillId="17" borderId="0" xfId="0" applyNumberFormat="1" applyFont="1" applyFill="1" applyBorder="1" applyAlignment="1">
      <alignment horizontal="right" vertical="center"/>
    </xf>
    <xf numFmtId="166" fontId="2" fillId="17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 wrapText="1"/>
    </xf>
    <xf numFmtId="3" fontId="1" fillId="4" borderId="0" xfId="0" applyNumberFormat="1" applyFont="1" applyFill="1" applyBorder="1" applyAlignment="1">
      <alignment horizontal="right" vertical="center"/>
    </xf>
    <xf numFmtId="0" fontId="1" fillId="17" borderId="0" xfId="0" applyFont="1" applyFill="1" applyBorder="1" applyAlignment="1">
      <alignment horizontal="center" vertical="center"/>
    </xf>
    <xf numFmtId="3" fontId="2" fillId="17" borderId="0" xfId="0" applyNumberFormat="1" applyFont="1" applyFill="1" applyBorder="1" applyAlignment="1">
      <alignment horizontal="right" vertical="center" wrapText="1"/>
    </xf>
    <xf numFmtId="0" fontId="7" fillId="18" borderId="0" xfId="0" applyFont="1" applyFill="1" applyBorder="1" applyAlignment="1">
      <alignment horizontal="center" vertical="center"/>
    </xf>
    <xf numFmtId="0" fontId="8" fillId="18" borderId="0" xfId="0" applyFont="1" applyFill="1" applyBorder="1" applyAlignment="1">
      <alignment vertical="center"/>
    </xf>
    <xf numFmtId="3" fontId="8" fillId="18" borderId="0" xfId="0" applyNumberFormat="1" applyFont="1" applyFill="1" applyBorder="1" applyAlignment="1">
      <alignment horizontal="right" vertical="center"/>
    </xf>
    <xf numFmtId="3" fontId="10" fillId="18" borderId="0" xfId="0" applyNumberFormat="1" applyFont="1" applyFill="1" applyBorder="1" applyAlignment="1">
      <alignment horizontal="right" vertical="center" wrapText="1"/>
    </xf>
    <xf numFmtId="0" fontId="7" fillId="16" borderId="0" xfId="0" applyFont="1" applyFill="1" applyBorder="1" applyAlignment="1">
      <alignment horizontal="center" vertical="center"/>
    </xf>
    <xf numFmtId="0" fontId="8" fillId="16" borderId="0" xfId="0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 wrapText="1"/>
    </xf>
    <xf numFmtId="0" fontId="2" fillId="17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3" fontId="2" fillId="16" borderId="0" xfId="0" applyNumberFormat="1" applyFont="1" applyFill="1" applyBorder="1" applyAlignment="1">
      <alignment horizontal="right" vertical="center" wrapText="1"/>
    </xf>
    <xf numFmtId="3" fontId="1" fillId="17" borderId="0" xfId="0" applyNumberFormat="1" applyFont="1" applyFill="1" applyBorder="1" applyAlignment="1">
      <alignment horizontal="right" vertical="center" wrapText="1"/>
    </xf>
    <xf numFmtId="0" fontId="1" fillId="18" borderId="0" xfId="0" applyFont="1" applyFill="1" applyBorder="1" applyAlignment="1">
      <alignment horizontal="center" vertical="center"/>
    </xf>
    <xf numFmtId="0" fontId="2" fillId="18" borderId="0" xfId="0" applyFont="1" applyFill="1" applyBorder="1" applyAlignment="1">
      <alignment vertical="center"/>
    </xf>
    <xf numFmtId="3" fontId="10" fillId="18" borderId="0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/>
    <xf numFmtId="0" fontId="14" fillId="4" borderId="0" xfId="0" applyFont="1" applyFill="1" applyBorder="1" applyAlignment="1"/>
    <xf numFmtId="174" fontId="30" fillId="4" borderId="0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75" fillId="4" borderId="0" xfId="0" applyFont="1" applyFill="1" applyBorder="1" applyAlignment="1">
      <alignment horizontal="center" vertical="center" wrapText="1"/>
    </xf>
    <xf numFmtId="0" fontId="63" fillId="0" borderId="0" xfId="8" applyAlignment="1"/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3" fontId="2" fillId="10" borderId="0" xfId="0" applyNumberFormat="1" applyFont="1" applyFill="1" applyBorder="1" applyAlignment="1">
      <alignment horizontal="right" vertical="center"/>
    </xf>
    <xf numFmtId="3" fontId="76" fillId="4" borderId="1" xfId="0" applyNumberFormat="1" applyFont="1" applyFill="1" applyBorder="1" applyAlignment="1">
      <alignment horizontal="right" vertical="center" wrapText="1"/>
    </xf>
    <xf numFmtId="3" fontId="75" fillId="0" borderId="1" xfId="0" applyNumberFormat="1" applyFont="1" applyBorder="1" applyAlignment="1">
      <alignment horizontal="right" vertical="center" wrapText="1"/>
    </xf>
    <xf numFmtId="3" fontId="2" fillId="9" borderId="1" xfId="0" applyNumberFormat="1" applyFont="1" applyFill="1" applyBorder="1" applyAlignment="1">
      <alignment horizontal="right" vertical="center" wrapText="1"/>
    </xf>
    <xf numFmtId="3" fontId="2" fillId="10" borderId="1" xfId="0" applyNumberFormat="1" applyFont="1" applyFill="1" applyBorder="1" applyAlignment="1">
      <alignment horizontal="right" vertical="center" wrapText="1"/>
    </xf>
    <xf numFmtId="3" fontId="1" fillId="8" borderId="1" xfId="0" applyNumberFormat="1" applyFont="1" applyFill="1" applyBorder="1" applyAlignment="1">
      <alignment horizontal="right" vertical="center" wrapText="1"/>
    </xf>
    <xf numFmtId="3" fontId="2" fillId="11" borderId="1" xfId="0" applyNumberFormat="1" applyFont="1" applyFill="1" applyBorder="1" applyAlignment="1">
      <alignment horizontal="right" vertical="center" wrapText="1"/>
    </xf>
    <xf numFmtId="3" fontId="8" fillId="12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2" fillId="12" borderId="1" xfId="0" applyNumberFormat="1" applyFont="1" applyFill="1" applyBorder="1" applyAlignment="1">
      <alignment horizontal="right" vertical="center"/>
    </xf>
    <xf numFmtId="3" fontId="55" fillId="0" borderId="26" xfId="0" applyNumberFormat="1" applyFont="1" applyFill="1" applyBorder="1" applyAlignment="1" applyProtection="1">
      <alignment horizontal="right" vertical="center" wrapText="1"/>
    </xf>
    <xf numFmtId="3" fontId="55" fillId="0" borderId="29" xfId="0" applyNumberFormat="1" applyFont="1" applyFill="1" applyBorder="1" applyAlignment="1" applyProtection="1">
      <alignment horizontal="right" vertical="center" wrapText="1"/>
    </xf>
    <xf numFmtId="3" fontId="55" fillId="0" borderId="26" xfId="0" applyNumberFormat="1" applyFont="1" applyFill="1" applyBorder="1" applyAlignment="1" applyProtection="1">
      <alignment vertical="center" wrapText="1"/>
    </xf>
    <xf numFmtId="3" fontId="33" fillId="0" borderId="16" xfId="0" applyNumberFormat="1" applyFont="1" applyFill="1" applyBorder="1" applyAlignment="1" applyProtection="1">
      <alignment vertical="center" wrapText="1"/>
    </xf>
    <xf numFmtId="3" fontId="47" fillId="0" borderId="17" xfId="0" applyNumberFormat="1" applyFont="1" applyFill="1" applyBorder="1" applyAlignment="1" applyProtection="1">
      <alignment horizontal="right" vertical="center" wrapText="1" indent="1"/>
    </xf>
    <xf numFmtId="3" fontId="33" fillId="0" borderId="17" xfId="0" applyNumberFormat="1" applyFont="1" applyFill="1" applyBorder="1" applyAlignment="1" applyProtection="1">
      <alignment vertical="center" wrapText="1"/>
    </xf>
    <xf numFmtId="3" fontId="49" fillId="0" borderId="19" xfId="0" applyNumberFormat="1" applyFont="1" applyFill="1" applyBorder="1" applyAlignment="1" applyProtection="1">
      <alignment horizontal="right" vertical="center" wrapText="1" indent="1"/>
    </xf>
    <xf numFmtId="3" fontId="32" fillId="0" borderId="23" xfId="0" applyNumberFormat="1" applyFont="1" applyFill="1" applyBorder="1" applyAlignment="1" applyProtection="1">
      <alignment vertical="center" wrapText="1"/>
    </xf>
    <xf numFmtId="3" fontId="32" fillId="0" borderId="24" xfId="0" applyNumberFormat="1" applyFont="1" applyFill="1" applyBorder="1" applyAlignment="1" applyProtection="1">
      <alignment vertical="center" wrapText="1"/>
    </xf>
    <xf numFmtId="49" fontId="49" fillId="0" borderId="26" xfId="0" applyNumberFormat="1" applyFont="1" applyFill="1" applyBorder="1" applyAlignment="1" applyProtection="1">
      <alignment horizontal="right" vertical="center" wrapText="1" indent="1"/>
    </xf>
    <xf numFmtId="49" fontId="49" fillId="0" borderId="7" xfId="0" applyNumberFormat="1" applyFont="1" applyFill="1" applyBorder="1" applyAlignment="1" applyProtection="1">
      <alignment horizontal="right" vertical="center" wrapText="1" indent="1"/>
    </xf>
    <xf numFmtId="49" fontId="25" fillId="0" borderId="26" xfId="0" applyNumberFormat="1" applyFont="1" applyFill="1" applyBorder="1" applyAlignment="1" applyProtection="1">
      <alignment horizontal="right" vertical="center" wrapText="1" indent="1"/>
    </xf>
    <xf numFmtId="49" fontId="25" fillId="0" borderId="3" xfId="0" applyNumberFormat="1" applyFont="1" applyFill="1" applyBorder="1" applyAlignment="1" applyProtection="1">
      <alignment horizontal="right" vertical="center" wrapText="1" indent="1"/>
    </xf>
    <xf numFmtId="49" fontId="32" fillId="0" borderId="26" xfId="0" applyNumberFormat="1" applyFont="1" applyFill="1" applyBorder="1" applyAlignment="1" applyProtection="1">
      <alignment horizontal="right" vertical="center" wrapText="1"/>
    </xf>
    <xf numFmtId="49" fontId="32" fillId="0" borderId="3" xfId="0" applyNumberFormat="1" applyFont="1" applyFill="1" applyBorder="1" applyAlignment="1" applyProtection="1">
      <alignment horizontal="right" vertical="center" wrapText="1"/>
    </xf>
    <xf numFmtId="0" fontId="55" fillId="0" borderId="2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1" fillId="0" borderId="0" xfId="2" applyFont="1"/>
    <xf numFmtId="0" fontId="31" fillId="0" borderId="0" xfId="2" applyFont="1" applyAlignment="1">
      <alignment wrapText="1"/>
    </xf>
    <xf numFmtId="0" fontId="31" fillId="0" borderId="1" xfId="2" applyFont="1" applyBorder="1"/>
    <xf numFmtId="0" fontId="31" fillId="0" borderId="1" xfId="2" applyFont="1" applyBorder="1" applyAlignment="1">
      <alignment horizontal="right"/>
    </xf>
    <xf numFmtId="0" fontId="45" fillId="0" borderId="52" xfId="2" applyFont="1" applyBorder="1" applyAlignment="1">
      <alignment horizontal="center"/>
    </xf>
    <xf numFmtId="0" fontId="45" fillId="0" borderId="53" xfId="2" applyFont="1" applyBorder="1" applyAlignment="1">
      <alignment horizontal="center" vertical="center"/>
    </xf>
    <xf numFmtId="0" fontId="45" fillId="0" borderId="55" xfId="2" applyFont="1" applyBorder="1" applyAlignment="1">
      <alignment horizontal="center" wrapText="1"/>
    </xf>
    <xf numFmtId="0" fontId="31" fillId="0" borderId="55" xfId="2" applyFont="1" applyBorder="1"/>
    <xf numFmtId="0" fontId="31" fillId="0" borderId="58" xfId="2" applyFont="1" applyBorder="1" applyAlignment="1">
      <alignment horizontal="center" wrapText="1"/>
    </xf>
    <xf numFmtId="0" fontId="31" fillId="0" borderId="58" xfId="2" applyFont="1" applyBorder="1" applyAlignment="1">
      <alignment horizontal="center"/>
    </xf>
    <xf numFmtId="0" fontId="45" fillId="0" borderId="58" xfId="2" applyFont="1" applyBorder="1" applyAlignment="1">
      <alignment horizontal="center"/>
    </xf>
    <xf numFmtId="0" fontId="45" fillId="0" borderId="52" xfId="2" applyFont="1" applyBorder="1" applyAlignment="1">
      <alignment wrapText="1"/>
    </xf>
    <xf numFmtId="3" fontId="45" fillId="0" borderId="52" xfId="2" applyNumberFormat="1" applyFont="1" applyBorder="1" applyAlignment="1">
      <alignment horizontal="right" vertical="center"/>
    </xf>
    <xf numFmtId="3" fontId="45" fillId="0" borderId="59" xfId="2" applyNumberFormat="1" applyFont="1" applyBorder="1" applyAlignment="1">
      <alignment horizontal="right" vertical="center"/>
    </xf>
    <xf numFmtId="0" fontId="45" fillId="0" borderId="61" xfId="2" applyFont="1" applyBorder="1" applyAlignment="1">
      <alignment wrapText="1"/>
    </xf>
    <xf numFmtId="0" fontId="45" fillId="0" borderId="61" xfId="2" applyFont="1" applyBorder="1" applyAlignment="1">
      <alignment horizontal="center"/>
    </xf>
    <xf numFmtId="3" fontId="45" fillId="0" borderId="61" xfId="2" applyNumberFormat="1" applyFont="1" applyBorder="1" applyAlignment="1">
      <alignment horizontal="right" vertical="center"/>
    </xf>
    <xf numFmtId="3" fontId="45" fillId="0" borderId="62" xfId="2" applyNumberFormat="1" applyFont="1" applyBorder="1" applyAlignment="1">
      <alignment horizontal="right" vertical="center"/>
    </xf>
    <xf numFmtId="172" fontId="31" fillId="0" borderId="58" xfId="2" applyNumberFormat="1" applyFont="1" applyBorder="1" applyAlignment="1">
      <alignment wrapText="1"/>
    </xf>
    <xf numFmtId="3" fontId="31" fillId="0" borderId="58" xfId="2" applyNumberFormat="1" applyFont="1" applyBorder="1" applyAlignment="1">
      <alignment horizontal="right" vertical="center"/>
    </xf>
    <xf numFmtId="0" fontId="31" fillId="0" borderId="58" xfId="2" applyFont="1" applyBorder="1" applyAlignment="1">
      <alignment wrapText="1"/>
    </xf>
    <xf numFmtId="0" fontId="79" fillId="0" borderId="58" xfId="2" applyFont="1" applyBorder="1" applyAlignment="1">
      <alignment wrapText="1"/>
    </xf>
    <xf numFmtId="3" fontId="79" fillId="0" borderId="58" xfId="2" applyNumberFormat="1" applyFont="1" applyBorder="1" applyAlignment="1">
      <alignment horizontal="right" vertical="center"/>
    </xf>
    <xf numFmtId="0" fontId="79" fillId="0" borderId="52" xfId="2" applyFont="1" applyBorder="1" applyAlignment="1">
      <alignment wrapText="1"/>
    </xf>
    <xf numFmtId="0" fontId="31" fillId="0" borderId="52" xfId="2" applyFont="1" applyBorder="1" applyAlignment="1">
      <alignment horizontal="center"/>
    </xf>
    <xf numFmtId="3" fontId="79" fillId="0" borderId="52" xfId="2" applyNumberFormat="1" applyFont="1" applyBorder="1" applyAlignment="1">
      <alignment horizontal="right" vertical="center"/>
    </xf>
    <xf numFmtId="0" fontId="45" fillId="0" borderId="65" xfId="2" applyFont="1" applyBorder="1" applyAlignment="1">
      <alignment wrapText="1"/>
    </xf>
    <xf numFmtId="0" fontId="45" fillId="0" borderId="66" xfId="2" applyFont="1" applyBorder="1" applyAlignment="1">
      <alignment horizontal="center"/>
    </xf>
    <xf numFmtId="3" fontId="45" fillId="0" borderId="65" xfId="2" applyNumberFormat="1" applyFont="1" applyBorder="1" applyAlignment="1">
      <alignment horizontal="right" vertical="center"/>
    </xf>
    <xf numFmtId="3" fontId="45" fillId="0" borderId="67" xfId="2" applyNumberFormat="1" applyFont="1" applyBorder="1" applyAlignment="1">
      <alignment horizontal="right" vertical="center"/>
    </xf>
    <xf numFmtId="0" fontId="45" fillId="0" borderId="69" xfId="2" applyFont="1" applyBorder="1" applyAlignment="1">
      <alignment wrapText="1"/>
    </xf>
    <xf numFmtId="0" fontId="45" fillId="0" borderId="69" xfId="2" applyFont="1" applyBorder="1" applyAlignment="1">
      <alignment horizontal="center"/>
    </xf>
    <xf numFmtId="3" fontId="45" fillId="0" borderId="69" xfId="2" applyNumberFormat="1" applyFont="1" applyBorder="1" applyAlignment="1">
      <alignment horizontal="right" vertical="center"/>
    </xf>
    <xf numFmtId="0" fontId="31" fillId="0" borderId="53" xfId="2" applyFont="1" applyBorder="1" applyAlignment="1">
      <alignment wrapText="1"/>
    </xf>
    <xf numFmtId="0" fontId="31" fillId="0" borderId="55" xfId="2" applyFont="1" applyBorder="1" applyAlignment="1">
      <alignment horizontal="center"/>
    </xf>
    <xf numFmtId="3" fontId="45" fillId="0" borderId="53" xfId="2" applyNumberFormat="1" applyFont="1" applyBorder="1" applyAlignment="1">
      <alignment horizontal="right" vertical="center"/>
    </xf>
    <xf numFmtId="0" fontId="31" fillId="0" borderId="58" xfId="2" applyFont="1" applyBorder="1" applyAlignment="1">
      <alignment horizontal="left" wrapText="1"/>
    </xf>
    <xf numFmtId="0" fontId="31" fillId="0" borderId="61" xfId="2" applyFont="1" applyBorder="1" applyAlignment="1">
      <alignment horizontal="center"/>
    </xf>
    <xf numFmtId="0" fontId="31" fillId="0" borderId="52" xfId="2" applyFont="1" applyBorder="1" applyAlignment="1">
      <alignment horizontal="left" wrapText="1"/>
    </xf>
    <xf numFmtId="3" fontId="31" fillId="0" borderId="52" xfId="2" applyNumberFormat="1" applyFont="1" applyBorder="1" applyAlignment="1">
      <alignment horizontal="right" vertical="center"/>
    </xf>
    <xf numFmtId="3" fontId="45" fillId="0" borderId="58" xfId="2" applyNumberFormat="1" applyFont="1" applyBorder="1" applyAlignment="1">
      <alignment horizontal="right" vertical="center"/>
    </xf>
    <xf numFmtId="0" fontId="31" fillId="0" borderId="53" xfId="2" applyFont="1" applyBorder="1" applyAlignment="1">
      <alignment horizontal="center"/>
    </xf>
    <xf numFmtId="173" fontId="31" fillId="0" borderId="58" xfId="2" applyNumberFormat="1" applyFont="1" applyBorder="1" applyAlignment="1">
      <alignment horizontal="left" wrapText="1"/>
    </xf>
    <xf numFmtId="0" fontId="31" fillId="0" borderId="53" xfId="2" applyFont="1" applyBorder="1" applyAlignment="1">
      <alignment horizontal="left" wrapText="1"/>
    </xf>
    <xf numFmtId="3" fontId="45" fillId="0" borderId="71" xfId="2" applyNumberFormat="1" applyFont="1" applyBorder="1" applyAlignment="1">
      <alignment horizontal="right" vertical="center"/>
    </xf>
    <xf numFmtId="3" fontId="31" fillId="0" borderId="53" xfId="2" applyNumberFormat="1" applyFont="1" applyBorder="1" applyAlignment="1">
      <alignment horizontal="right" vertical="center"/>
    </xf>
    <xf numFmtId="0" fontId="79" fillId="0" borderId="58" xfId="2" applyFont="1" applyBorder="1" applyAlignment="1">
      <alignment horizontal="left" wrapText="1"/>
    </xf>
    <xf numFmtId="0" fontId="45" fillId="0" borderId="69" xfId="2" applyFont="1" applyBorder="1" applyAlignment="1">
      <alignment horizontal="left" wrapText="1"/>
    </xf>
    <xf numFmtId="0" fontId="45" fillId="0" borderId="55" xfId="2" applyFont="1" applyBorder="1" applyAlignment="1">
      <alignment horizontal="left" wrapText="1"/>
    </xf>
    <xf numFmtId="3" fontId="45" fillId="0" borderId="55" xfId="2" applyNumberFormat="1" applyFont="1" applyBorder="1" applyAlignment="1">
      <alignment horizontal="right" vertical="center"/>
    </xf>
    <xf numFmtId="172" fontId="45" fillId="0" borderId="74" xfId="2" applyNumberFormat="1" applyFont="1" applyBorder="1" applyAlignment="1">
      <alignment horizontal="left" wrapText="1"/>
    </xf>
    <xf numFmtId="0" fontId="45" fillId="0" borderId="75" xfId="2" applyFont="1" applyBorder="1" applyAlignment="1">
      <alignment horizontal="center"/>
    </xf>
    <xf numFmtId="3" fontId="45" fillId="0" borderId="74" xfId="2" applyNumberFormat="1" applyFont="1" applyBorder="1" applyAlignment="1">
      <alignment horizontal="right" vertical="center"/>
    </xf>
    <xf numFmtId="0" fontId="31" fillId="0" borderId="1" xfId="2" applyFont="1" applyBorder="1" applyAlignment="1">
      <alignment horizontal="left" wrapText="1"/>
    </xf>
    <xf numFmtId="0" fontId="31" fillId="0" borderId="78" xfId="2" applyFont="1" applyBorder="1" applyAlignment="1">
      <alignment horizontal="center"/>
    </xf>
    <xf numFmtId="0" fontId="31" fillId="0" borderId="55" xfId="2" applyFont="1" applyBorder="1" applyAlignment="1">
      <alignment horizontal="left" wrapText="1"/>
    </xf>
    <xf numFmtId="3" fontId="31" fillId="0" borderId="55" xfId="2" applyNumberFormat="1" applyFont="1" applyBorder="1" applyAlignment="1">
      <alignment horizontal="right" vertical="center"/>
    </xf>
    <xf numFmtId="0" fontId="31" fillId="0" borderId="79" xfId="2" applyFont="1" applyBorder="1" applyAlignment="1">
      <alignment horizontal="left" wrapText="1"/>
    </xf>
    <xf numFmtId="0" fontId="31" fillId="0" borderId="79" xfId="2" applyFont="1" applyBorder="1" applyAlignment="1">
      <alignment horizontal="center"/>
    </xf>
    <xf numFmtId="3" fontId="31" fillId="0" borderId="79" xfId="2" applyNumberFormat="1" applyFont="1" applyBorder="1" applyAlignment="1">
      <alignment horizontal="right" vertical="center"/>
    </xf>
    <xf numFmtId="0" fontId="45" fillId="0" borderId="53" xfId="2" applyFont="1" applyBorder="1" applyAlignment="1">
      <alignment wrapText="1"/>
    </xf>
    <xf numFmtId="0" fontId="45" fillId="0" borderId="55" xfId="2" applyFont="1" applyBorder="1" applyAlignment="1">
      <alignment horizontal="center"/>
    </xf>
    <xf numFmtId="0" fontId="45" fillId="0" borderId="58" xfId="2" applyFont="1" applyBorder="1" applyAlignment="1">
      <alignment wrapText="1"/>
    </xf>
    <xf numFmtId="3" fontId="45" fillId="0" borderId="58" xfId="2" applyNumberFormat="1" applyFont="1" applyBorder="1" applyAlignment="1">
      <alignment horizontal="right" vertical="center" wrapText="1"/>
    </xf>
    <xf numFmtId="0" fontId="45" fillId="0" borderId="53" xfId="2" applyFont="1" applyBorder="1" applyAlignment="1">
      <alignment horizontal="center"/>
    </xf>
    <xf numFmtId="3" fontId="45" fillId="0" borderId="58" xfId="0" applyNumberFormat="1" applyFont="1" applyBorder="1"/>
    <xf numFmtId="3" fontId="45" fillId="0" borderId="81" xfId="0" applyNumberFormat="1" applyFont="1" applyBorder="1"/>
    <xf numFmtId="0" fontId="45" fillId="0" borderId="79" xfId="2" applyFont="1" applyBorder="1" applyAlignment="1">
      <alignment wrapText="1"/>
    </xf>
    <xf numFmtId="3" fontId="45" fillId="0" borderId="79" xfId="2" applyNumberFormat="1" applyFont="1" applyBorder="1" applyAlignment="1">
      <alignment horizontal="right" vertical="center"/>
    </xf>
    <xf numFmtId="0" fontId="31" fillId="0" borderId="0" xfId="2" applyFont="1" applyAlignment="1">
      <alignment horizontal="right" vertical="center"/>
    </xf>
    <xf numFmtId="3" fontId="31" fillId="0" borderId="0" xfId="2" applyNumberFormat="1" applyFont="1" applyAlignment="1">
      <alignment horizontal="right" vertical="center"/>
    </xf>
    <xf numFmtId="0" fontId="31" fillId="0" borderId="58" xfId="2" applyFont="1" applyBorder="1" applyAlignment="1">
      <alignment horizontal="center" vertical="center"/>
    </xf>
    <xf numFmtId="0" fontId="31" fillId="0" borderId="58" xfId="2" applyFont="1" applyBorder="1" applyAlignment="1">
      <alignment horizontal="right" vertical="center"/>
    </xf>
    <xf numFmtId="0" fontId="31" fillId="0" borderId="1" xfId="0" applyFont="1" applyBorder="1" applyAlignment="1">
      <alignment wrapText="1"/>
    </xf>
    <xf numFmtId="0" fontId="31" fillId="0" borderId="1" xfId="0" applyFont="1" applyBorder="1" applyAlignment="1">
      <alignment horizontal="center"/>
    </xf>
    <xf numFmtId="3" fontId="31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wrapText="1"/>
    </xf>
    <xf numFmtId="0" fontId="45" fillId="0" borderId="1" xfId="2" applyFont="1" applyBorder="1" applyAlignment="1">
      <alignment wrapText="1"/>
    </xf>
    <xf numFmtId="0" fontId="31" fillId="0" borderId="1" xfId="2" applyFont="1" applyBorder="1" applyAlignment="1">
      <alignment wrapText="1"/>
    </xf>
    <xf numFmtId="0" fontId="59" fillId="0" borderId="0" xfId="0" applyFont="1" applyFill="1"/>
    <xf numFmtId="0" fontId="18" fillId="0" borderId="1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 wrapText="1"/>
    </xf>
    <xf numFmtId="0" fontId="77" fillId="0" borderId="25" xfId="0" applyFont="1" applyFill="1" applyBorder="1" applyAlignment="1">
      <alignment horizontal="center" vertical="center"/>
    </xf>
    <xf numFmtId="0" fontId="59" fillId="0" borderId="17" xfId="0" applyFont="1" applyFill="1" applyBorder="1" applyAlignment="1" applyProtection="1">
      <alignment horizontal="left" vertical="center" wrapText="1" indent="1"/>
      <protection locked="0"/>
    </xf>
    <xf numFmtId="167" fontId="19" fillId="0" borderId="22" xfId="0" applyNumberFormat="1" applyFont="1" applyFill="1" applyBorder="1" applyAlignment="1" applyProtection="1">
      <alignment horizontal="right" vertical="center"/>
    </xf>
    <xf numFmtId="0" fontId="7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5"/>
    </xf>
    <xf numFmtId="167" fontId="20" fillId="0" borderId="18" xfId="0" applyNumberFormat="1" applyFont="1" applyFill="1" applyBorder="1" applyAlignment="1" applyProtection="1">
      <alignment horizontal="right" vertical="center"/>
      <protection locked="0"/>
    </xf>
    <xf numFmtId="167" fontId="20" fillId="0" borderId="45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left" vertical="center" indent="1"/>
    </xf>
    <xf numFmtId="0" fontId="77" fillId="0" borderId="39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center" indent="1"/>
    </xf>
    <xf numFmtId="167" fontId="20" fillId="0" borderId="47" xfId="0" applyNumberFormat="1" applyFont="1" applyFill="1" applyBorder="1" applyAlignment="1" applyProtection="1">
      <alignment horizontal="right" vertical="center"/>
      <protection locked="0"/>
    </xf>
    <xf numFmtId="0" fontId="77" fillId="0" borderId="48" xfId="0" applyFont="1" applyFill="1" applyBorder="1" applyAlignment="1">
      <alignment horizontal="center" vertical="center"/>
    </xf>
    <xf numFmtId="0" fontId="59" fillId="0" borderId="49" xfId="0" applyFont="1" applyFill="1" applyBorder="1" applyAlignment="1" applyProtection="1">
      <alignment horizontal="left" vertical="center" wrapText="1" indent="1"/>
      <protection locked="0"/>
    </xf>
    <xf numFmtId="167" fontId="19" fillId="0" borderId="44" xfId="0" applyNumberFormat="1" applyFont="1" applyFill="1" applyBorder="1" applyAlignment="1" applyProtection="1">
      <alignment horizontal="right" vertical="center"/>
    </xf>
    <xf numFmtId="0" fontId="77" fillId="0" borderId="50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left" vertical="center" indent="5"/>
    </xf>
    <xf numFmtId="0" fontId="77" fillId="0" borderId="0" xfId="0" applyFont="1" applyFill="1"/>
    <xf numFmtId="0" fontId="1" fillId="0" borderId="49" xfId="0" applyFont="1" applyBorder="1" applyAlignment="1">
      <alignment horizontal="center" vertical="center"/>
    </xf>
    <xf numFmtId="3" fontId="1" fillId="0" borderId="49" xfId="0" applyNumberFormat="1" applyFont="1" applyBorder="1" applyAlignment="1">
      <alignment horizontal="center" vertical="center" wrapText="1"/>
    </xf>
    <xf numFmtId="0" fontId="0" fillId="0" borderId="83" xfId="0" applyBorder="1"/>
    <xf numFmtId="165" fontId="1" fillId="0" borderId="0" xfId="0" applyNumberFormat="1" applyFont="1" applyFill="1" applyAlignment="1" applyProtection="1">
      <alignment horizontal="center" vertical="center" wrapText="1"/>
    </xf>
    <xf numFmtId="3" fontId="47" fillId="0" borderId="1" xfId="0" applyNumberFormat="1" applyFont="1" applyFill="1" applyBorder="1" applyAlignment="1" applyProtection="1">
      <alignment horizontal="center" textRotation="180" wrapText="1"/>
    </xf>
    <xf numFmtId="3" fontId="47" fillId="0" borderId="27" xfId="0" applyNumberFormat="1" applyFont="1" applyFill="1" applyBorder="1" applyAlignment="1" applyProtection="1">
      <alignment horizontal="center" textRotation="180" wrapText="1"/>
    </xf>
    <xf numFmtId="3" fontId="47" fillId="0" borderId="4" xfId="0" applyNumberFormat="1" applyFont="1" applyFill="1" applyBorder="1" applyAlignment="1" applyProtection="1">
      <alignment horizontal="center" textRotation="180" wrapText="1"/>
    </xf>
    <xf numFmtId="165" fontId="26" fillId="0" borderId="28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center" vertical="center" wrapText="1"/>
    </xf>
    <xf numFmtId="165" fontId="52" fillId="0" borderId="6" xfId="0" applyNumberFormat="1" applyFont="1" applyFill="1" applyBorder="1" applyAlignment="1" applyProtection="1">
      <alignment horizontal="center" vertical="center" wrapText="1"/>
    </xf>
    <xf numFmtId="165" fontId="52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center" vertical="center" wrapText="1"/>
    </xf>
    <xf numFmtId="165" fontId="53" fillId="0" borderId="0" xfId="0" applyNumberFormat="1" applyFont="1" applyFill="1" applyAlignment="1" applyProtection="1">
      <alignment horizontal="center" textRotation="180" wrapText="1"/>
    </xf>
    <xf numFmtId="165" fontId="26" fillId="0" borderId="37" xfId="0" applyNumberFormat="1" applyFont="1" applyFill="1" applyBorder="1" applyAlignment="1" applyProtection="1">
      <alignment horizontal="center" vertical="center" wrapText="1"/>
    </xf>
    <xf numFmtId="165" fontId="26" fillId="0" borderId="38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shrinkToFit="1"/>
    </xf>
    <xf numFmtId="0" fontId="78" fillId="0" borderId="0" xfId="0" applyFont="1" applyAlignment="1">
      <alignment shrinkToFi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 vertical="top" wrapText="1"/>
    </xf>
    <xf numFmtId="0" fontId="23" fillId="0" borderId="0" xfId="0" applyFont="1" applyFill="1"/>
    <xf numFmtId="0" fontId="2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5" fillId="0" borderId="1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 wrapText="1"/>
    </xf>
    <xf numFmtId="171" fontId="66" fillId="0" borderId="54" xfId="2" applyNumberFormat="1" applyFont="1" applyBorder="1" applyAlignment="1">
      <alignment horizontal="center"/>
    </xf>
    <xf numFmtId="171" fontId="66" fillId="0" borderId="56" xfId="2" applyNumberFormat="1" applyFont="1" applyBorder="1" applyAlignment="1">
      <alignment horizontal="center"/>
    </xf>
    <xf numFmtId="0" fontId="45" fillId="0" borderId="56" xfId="2" applyFont="1" applyBorder="1" applyAlignment="1">
      <alignment horizontal="center"/>
    </xf>
    <xf numFmtId="0" fontId="45" fillId="0" borderId="57" xfId="2" applyFont="1" applyBorder="1" applyAlignment="1">
      <alignment horizontal="center"/>
    </xf>
    <xf numFmtId="0" fontId="61" fillId="0" borderId="0" xfId="0" applyFont="1" applyFill="1" applyAlignment="1" applyProtection="1">
      <alignment horizontal="center" vertical="top" wrapText="1"/>
      <protection locked="0"/>
    </xf>
    <xf numFmtId="0" fontId="7" fillId="0" borderId="0" xfId="0" applyFont="1" applyFill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3" fillId="4" borderId="1" xfId="0" applyFont="1" applyFill="1" applyBorder="1"/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/>
    </xf>
    <xf numFmtId="0" fontId="19" fillId="0" borderId="27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23" fillId="0" borderId="19" xfId="0" applyFont="1" applyBorder="1" applyAlignment="1" applyProtection="1">
      <alignment wrapText="1"/>
    </xf>
    <xf numFmtId="0" fontId="23" fillId="0" borderId="23" xfId="0" applyFont="1" applyBorder="1" applyAlignment="1" applyProtection="1">
      <alignment wrapText="1"/>
    </xf>
    <xf numFmtId="0" fontId="59" fillId="0" borderId="0" xfId="0" applyFont="1" applyAlignment="1" applyProtection="1">
      <alignment horizontal="left"/>
      <protection locked="0"/>
    </xf>
    <xf numFmtId="0" fontId="58" fillId="0" borderId="0" xfId="0" applyFont="1" applyAlignment="1" applyProtection="1">
      <alignment horizontal="center" vertical="center" wrapText="1"/>
      <protection locked="0"/>
    </xf>
    <xf numFmtId="3" fontId="1" fillId="0" borderId="0" xfId="4" applyNumberFormat="1" applyFont="1" applyAlignment="1">
      <alignment horizontal="left"/>
    </xf>
    <xf numFmtId="0" fontId="2" fillId="0" borderId="0" xfId="3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right" vertical="center"/>
    </xf>
    <xf numFmtId="0" fontId="1" fillId="0" borderId="1" xfId="5" applyFont="1" applyFill="1" applyBorder="1" applyAlignment="1">
      <alignment horizontal="center" vertical="center" textRotation="90"/>
    </xf>
    <xf numFmtId="0" fontId="2" fillId="0" borderId="1" xfId="5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9">
    <cellStyle name="Ezres" xfId="1" builtinId="3"/>
    <cellStyle name="Figyelmeztetés" xfId="8" builtinId="11"/>
    <cellStyle name="Normál" xfId="0" builtinId="0"/>
    <cellStyle name="Normál_2007.évi konc. összefoglaló bevétel" xfId="4"/>
    <cellStyle name="Normál_2008.évi költségvetési javaslat" xfId="5"/>
    <cellStyle name="Normál_irodai végleges intézményekkel" xfId="6"/>
    <cellStyle name="Normál_Munka1" xfId="2"/>
    <cellStyle name="Normál_Városfejlesztési Iroda - 2008. kv. tervezés" xfId="3"/>
    <cellStyle name="Százalék" xfId="7" builtinId="5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/>
      <sheetData sheetId="1">
        <row r="77">
          <cell r="C7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view="pageBreakPreview" topLeftCell="A64" zoomScaleNormal="100" zoomScaleSheetLayoutView="100" workbookViewId="0">
      <selection activeCell="G3" sqref="G3"/>
    </sheetView>
  </sheetViews>
  <sheetFormatPr defaultRowHeight="15"/>
  <cols>
    <col min="1" max="1" width="4.85546875" customWidth="1"/>
    <col min="2" max="2" width="32.140625" customWidth="1"/>
    <col min="3" max="3" width="10.7109375" customWidth="1"/>
    <col min="4" max="4" width="12.7109375" customWidth="1"/>
    <col min="5" max="5" width="13.140625" customWidth="1"/>
    <col min="6" max="7" width="12.7109375" customWidth="1"/>
    <col min="8" max="9" width="10.7109375" customWidth="1"/>
    <col min="257" max="257" width="3.7109375" customWidth="1"/>
    <col min="258" max="258" width="40.7109375" customWidth="1"/>
    <col min="259" max="259" width="10.85546875" customWidth="1"/>
    <col min="260" max="260" width="10.7109375" customWidth="1"/>
    <col min="261" max="261" width="9.85546875" customWidth="1"/>
    <col min="262" max="265" width="10.7109375" customWidth="1"/>
    <col min="513" max="513" width="3.7109375" customWidth="1"/>
    <col min="514" max="514" width="40.7109375" customWidth="1"/>
    <col min="515" max="515" width="10.85546875" customWidth="1"/>
    <col min="516" max="516" width="10.7109375" customWidth="1"/>
    <col min="517" max="517" width="9.85546875" customWidth="1"/>
    <col min="518" max="521" width="10.7109375" customWidth="1"/>
    <col min="769" max="769" width="3.7109375" customWidth="1"/>
    <col min="770" max="770" width="40.7109375" customWidth="1"/>
    <col min="771" max="771" width="10.85546875" customWidth="1"/>
    <col min="772" max="772" width="10.7109375" customWidth="1"/>
    <col min="773" max="773" width="9.85546875" customWidth="1"/>
    <col min="774" max="777" width="10.7109375" customWidth="1"/>
    <col min="1025" max="1025" width="3.7109375" customWidth="1"/>
    <col min="1026" max="1026" width="40.7109375" customWidth="1"/>
    <col min="1027" max="1027" width="10.85546875" customWidth="1"/>
    <col min="1028" max="1028" width="10.7109375" customWidth="1"/>
    <col min="1029" max="1029" width="9.85546875" customWidth="1"/>
    <col min="1030" max="1033" width="10.7109375" customWidth="1"/>
    <col min="1281" max="1281" width="3.7109375" customWidth="1"/>
    <col min="1282" max="1282" width="40.7109375" customWidth="1"/>
    <col min="1283" max="1283" width="10.85546875" customWidth="1"/>
    <col min="1284" max="1284" width="10.7109375" customWidth="1"/>
    <col min="1285" max="1285" width="9.85546875" customWidth="1"/>
    <col min="1286" max="1289" width="10.7109375" customWidth="1"/>
    <col min="1537" max="1537" width="3.7109375" customWidth="1"/>
    <col min="1538" max="1538" width="40.7109375" customWidth="1"/>
    <col min="1539" max="1539" width="10.85546875" customWidth="1"/>
    <col min="1540" max="1540" width="10.7109375" customWidth="1"/>
    <col min="1541" max="1541" width="9.85546875" customWidth="1"/>
    <col min="1542" max="1545" width="10.7109375" customWidth="1"/>
    <col min="1793" max="1793" width="3.7109375" customWidth="1"/>
    <col min="1794" max="1794" width="40.7109375" customWidth="1"/>
    <col min="1795" max="1795" width="10.85546875" customWidth="1"/>
    <col min="1796" max="1796" width="10.7109375" customWidth="1"/>
    <col min="1797" max="1797" width="9.85546875" customWidth="1"/>
    <col min="1798" max="1801" width="10.7109375" customWidth="1"/>
    <col min="2049" max="2049" width="3.7109375" customWidth="1"/>
    <col min="2050" max="2050" width="40.7109375" customWidth="1"/>
    <col min="2051" max="2051" width="10.85546875" customWidth="1"/>
    <col min="2052" max="2052" width="10.7109375" customWidth="1"/>
    <col min="2053" max="2053" width="9.85546875" customWidth="1"/>
    <col min="2054" max="2057" width="10.7109375" customWidth="1"/>
    <col min="2305" max="2305" width="3.7109375" customWidth="1"/>
    <col min="2306" max="2306" width="40.7109375" customWidth="1"/>
    <col min="2307" max="2307" width="10.85546875" customWidth="1"/>
    <col min="2308" max="2308" width="10.7109375" customWidth="1"/>
    <col min="2309" max="2309" width="9.85546875" customWidth="1"/>
    <col min="2310" max="2313" width="10.7109375" customWidth="1"/>
    <col min="2561" max="2561" width="3.7109375" customWidth="1"/>
    <col min="2562" max="2562" width="40.7109375" customWidth="1"/>
    <col min="2563" max="2563" width="10.85546875" customWidth="1"/>
    <col min="2564" max="2564" width="10.7109375" customWidth="1"/>
    <col min="2565" max="2565" width="9.85546875" customWidth="1"/>
    <col min="2566" max="2569" width="10.7109375" customWidth="1"/>
    <col min="2817" max="2817" width="3.7109375" customWidth="1"/>
    <col min="2818" max="2818" width="40.7109375" customWidth="1"/>
    <col min="2819" max="2819" width="10.85546875" customWidth="1"/>
    <col min="2820" max="2820" width="10.7109375" customWidth="1"/>
    <col min="2821" max="2821" width="9.85546875" customWidth="1"/>
    <col min="2822" max="2825" width="10.7109375" customWidth="1"/>
    <col min="3073" max="3073" width="3.7109375" customWidth="1"/>
    <col min="3074" max="3074" width="40.7109375" customWidth="1"/>
    <col min="3075" max="3075" width="10.85546875" customWidth="1"/>
    <col min="3076" max="3076" width="10.7109375" customWidth="1"/>
    <col min="3077" max="3077" width="9.85546875" customWidth="1"/>
    <col min="3078" max="3081" width="10.7109375" customWidth="1"/>
    <col min="3329" max="3329" width="3.7109375" customWidth="1"/>
    <col min="3330" max="3330" width="40.7109375" customWidth="1"/>
    <col min="3331" max="3331" width="10.85546875" customWidth="1"/>
    <col min="3332" max="3332" width="10.7109375" customWidth="1"/>
    <col min="3333" max="3333" width="9.85546875" customWidth="1"/>
    <col min="3334" max="3337" width="10.7109375" customWidth="1"/>
    <col min="3585" max="3585" width="3.7109375" customWidth="1"/>
    <col min="3586" max="3586" width="40.7109375" customWidth="1"/>
    <col min="3587" max="3587" width="10.85546875" customWidth="1"/>
    <col min="3588" max="3588" width="10.7109375" customWidth="1"/>
    <col min="3589" max="3589" width="9.85546875" customWidth="1"/>
    <col min="3590" max="3593" width="10.7109375" customWidth="1"/>
    <col min="3841" max="3841" width="3.7109375" customWidth="1"/>
    <col min="3842" max="3842" width="40.7109375" customWidth="1"/>
    <col min="3843" max="3843" width="10.85546875" customWidth="1"/>
    <col min="3844" max="3844" width="10.7109375" customWidth="1"/>
    <col min="3845" max="3845" width="9.85546875" customWidth="1"/>
    <col min="3846" max="3849" width="10.7109375" customWidth="1"/>
    <col min="4097" max="4097" width="3.7109375" customWidth="1"/>
    <col min="4098" max="4098" width="40.7109375" customWidth="1"/>
    <col min="4099" max="4099" width="10.85546875" customWidth="1"/>
    <col min="4100" max="4100" width="10.7109375" customWidth="1"/>
    <col min="4101" max="4101" width="9.85546875" customWidth="1"/>
    <col min="4102" max="4105" width="10.7109375" customWidth="1"/>
    <col min="4353" max="4353" width="3.7109375" customWidth="1"/>
    <col min="4354" max="4354" width="40.7109375" customWidth="1"/>
    <col min="4355" max="4355" width="10.85546875" customWidth="1"/>
    <col min="4356" max="4356" width="10.7109375" customWidth="1"/>
    <col min="4357" max="4357" width="9.85546875" customWidth="1"/>
    <col min="4358" max="4361" width="10.7109375" customWidth="1"/>
    <col min="4609" max="4609" width="3.7109375" customWidth="1"/>
    <col min="4610" max="4610" width="40.7109375" customWidth="1"/>
    <col min="4611" max="4611" width="10.85546875" customWidth="1"/>
    <col min="4612" max="4612" width="10.7109375" customWidth="1"/>
    <col min="4613" max="4613" width="9.85546875" customWidth="1"/>
    <col min="4614" max="4617" width="10.7109375" customWidth="1"/>
    <col min="4865" max="4865" width="3.7109375" customWidth="1"/>
    <col min="4866" max="4866" width="40.7109375" customWidth="1"/>
    <col min="4867" max="4867" width="10.85546875" customWidth="1"/>
    <col min="4868" max="4868" width="10.7109375" customWidth="1"/>
    <col min="4869" max="4869" width="9.85546875" customWidth="1"/>
    <col min="4870" max="4873" width="10.7109375" customWidth="1"/>
    <col min="5121" max="5121" width="3.7109375" customWidth="1"/>
    <col min="5122" max="5122" width="40.7109375" customWidth="1"/>
    <col min="5123" max="5123" width="10.85546875" customWidth="1"/>
    <col min="5124" max="5124" width="10.7109375" customWidth="1"/>
    <col min="5125" max="5125" width="9.85546875" customWidth="1"/>
    <col min="5126" max="5129" width="10.7109375" customWidth="1"/>
    <col min="5377" max="5377" width="3.7109375" customWidth="1"/>
    <col min="5378" max="5378" width="40.7109375" customWidth="1"/>
    <col min="5379" max="5379" width="10.85546875" customWidth="1"/>
    <col min="5380" max="5380" width="10.7109375" customWidth="1"/>
    <col min="5381" max="5381" width="9.85546875" customWidth="1"/>
    <col min="5382" max="5385" width="10.7109375" customWidth="1"/>
    <col min="5633" max="5633" width="3.7109375" customWidth="1"/>
    <col min="5634" max="5634" width="40.7109375" customWidth="1"/>
    <col min="5635" max="5635" width="10.85546875" customWidth="1"/>
    <col min="5636" max="5636" width="10.7109375" customWidth="1"/>
    <col min="5637" max="5637" width="9.85546875" customWidth="1"/>
    <col min="5638" max="5641" width="10.7109375" customWidth="1"/>
    <col min="5889" max="5889" width="3.7109375" customWidth="1"/>
    <col min="5890" max="5890" width="40.7109375" customWidth="1"/>
    <col min="5891" max="5891" width="10.85546875" customWidth="1"/>
    <col min="5892" max="5892" width="10.7109375" customWidth="1"/>
    <col min="5893" max="5893" width="9.85546875" customWidth="1"/>
    <col min="5894" max="5897" width="10.7109375" customWidth="1"/>
    <col min="6145" max="6145" width="3.7109375" customWidth="1"/>
    <col min="6146" max="6146" width="40.7109375" customWidth="1"/>
    <col min="6147" max="6147" width="10.85546875" customWidth="1"/>
    <col min="6148" max="6148" width="10.7109375" customWidth="1"/>
    <col min="6149" max="6149" width="9.85546875" customWidth="1"/>
    <col min="6150" max="6153" width="10.7109375" customWidth="1"/>
    <col min="6401" max="6401" width="3.7109375" customWidth="1"/>
    <col min="6402" max="6402" width="40.7109375" customWidth="1"/>
    <col min="6403" max="6403" width="10.85546875" customWidth="1"/>
    <col min="6404" max="6404" width="10.7109375" customWidth="1"/>
    <col min="6405" max="6405" width="9.85546875" customWidth="1"/>
    <col min="6406" max="6409" width="10.7109375" customWidth="1"/>
    <col min="6657" max="6657" width="3.7109375" customWidth="1"/>
    <col min="6658" max="6658" width="40.7109375" customWidth="1"/>
    <col min="6659" max="6659" width="10.85546875" customWidth="1"/>
    <col min="6660" max="6660" width="10.7109375" customWidth="1"/>
    <col min="6661" max="6661" width="9.85546875" customWidth="1"/>
    <col min="6662" max="6665" width="10.7109375" customWidth="1"/>
    <col min="6913" max="6913" width="3.7109375" customWidth="1"/>
    <col min="6914" max="6914" width="40.7109375" customWidth="1"/>
    <col min="6915" max="6915" width="10.85546875" customWidth="1"/>
    <col min="6916" max="6916" width="10.7109375" customWidth="1"/>
    <col min="6917" max="6917" width="9.85546875" customWidth="1"/>
    <col min="6918" max="6921" width="10.7109375" customWidth="1"/>
    <col min="7169" max="7169" width="3.7109375" customWidth="1"/>
    <col min="7170" max="7170" width="40.7109375" customWidth="1"/>
    <col min="7171" max="7171" width="10.85546875" customWidth="1"/>
    <col min="7172" max="7172" width="10.7109375" customWidth="1"/>
    <col min="7173" max="7173" width="9.85546875" customWidth="1"/>
    <col min="7174" max="7177" width="10.7109375" customWidth="1"/>
    <col min="7425" max="7425" width="3.7109375" customWidth="1"/>
    <col min="7426" max="7426" width="40.7109375" customWidth="1"/>
    <col min="7427" max="7427" width="10.85546875" customWidth="1"/>
    <col min="7428" max="7428" width="10.7109375" customWidth="1"/>
    <col min="7429" max="7429" width="9.85546875" customWidth="1"/>
    <col min="7430" max="7433" width="10.7109375" customWidth="1"/>
    <col min="7681" max="7681" width="3.7109375" customWidth="1"/>
    <col min="7682" max="7682" width="40.7109375" customWidth="1"/>
    <col min="7683" max="7683" width="10.85546875" customWidth="1"/>
    <col min="7684" max="7684" width="10.7109375" customWidth="1"/>
    <col min="7685" max="7685" width="9.85546875" customWidth="1"/>
    <col min="7686" max="7689" width="10.7109375" customWidth="1"/>
    <col min="7937" max="7937" width="3.7109375" customWidth="1"/>
    <col min="7938" max="7938" width="40.7109375" customWidth="1"/>
    <col min="7939" max="7939" width="10.85546875" customWidth="1"/>
    <col min="7940" max="7940" width="10.7109375" customWidth="1"/>
    <col min="7941" max="7941" width="9.85546875" customWidth="1"/>
    <col min="7942" max="7945" width="10.7109375" customWidth="1"/>
    <col min="8193" max="8193" width="3.7109375" customWidth="1"/>
    <col min="8194" max="8194" width="40.7109375" customWidth="1"/>
    <col min="8195" max="8195" width="10.85546875" customWidth="1"/>
    <col min="8196" max="8196" width="10.7109375" customWidth="1"/>
    <col min="8197" max="8197" width="9.85546875" customWidth="1"/>
    <col min="8198" max="8201" width="10.7109375" customWidth="1"/>
    <col min="8449" max="8449" width="3.7109375" customWidth="1"/>
    <col min="8450" max="8450" width="40.7109375" customWidth="1"/>
    <col min="8451" max="8451" width="10.85546875" customWidth="1"/>
    <col min="8452" max="8452" width="10.7109375" customWidth="1"/>
    <col min="8453" max="8453" width="9.85546875" customWidth="1"/>
    <col min="8454" max="8457" width="10.7109375" customWidth="1"/>
    <col min="8705" max="8705" width="3.7109375" customWidth="1"/>
    <col min="8706" max="8706" width="40.7109375" customWidth="1"/>
    <col min="8707" max="8707" width="10.85546875" customWidth="1"/>
    <col min="8708" max="8708" width="10.7109375" customWidth="1"/>
    <col min="8709" max="8709" width="9.85546875" customWidth="1"/>
    <col min="8710" max="8713" width="10.7109375" customWidth="1"/>
    <col min="8961" max="8961" width="3.7109375" customWidth="1"/>
    <col min="8962" max="8962" width="40.7109375" customWidth="1"/>
    <col min="8963" max="8963" width="10.85546875" customWidth="1"/>
    <col min="8964" max="8964" width="10.7109375" customWidth="1"/>
    <col min="8965" max="8965" width="9.85546875" customWidth="1"/>
    <col min="8966" max="8969" width="10.7109375" customWidth="1"/>
    <col min="9217" max="9217" width="3.7109375" customWidth="1"/>
    <col min="9218" max="9218" width="40.7109375" customWidth="1"/>
    <col min="9219" max="9219" width="10.85546875" customWidth="1"/>
    <col min="9220" max="9220" width="10.7109375" customWidth="1"/>
    <col min="9221" max="9221" width="9.85546875" customWidth="1"/>
    <col min="9222" max="9225" width="10.7109375" customWidth="1"/>
    <col min="9473" max="9473" width="3.7109375" customWidth="1"/>
    <col min="9474" max="9474" width="40.7109375" customWidth="1"/>
    <col min="9475" max="9475" width="10.85546875" customWidth="1"/>
    <col min="9476" max="9476" width="10.7109375" customWidth="1"/>
    <col min="9477" max="9477" width="9.85546875" customWidth="1"/>
    <col min="9478" max="9481" width="10.7109375" customWidth="1"/>
    <col min="9729" max="9729" width="3.7109375" customWidth="1"/>
    <col min="9730" max="9730" width="40.7109375" customWidth="1"/>
    <col min="9731" max="9731" width="10.85546875" customWidth="1"/>
    <col min="9732" max="9732" width="10.7109375" customWidth="1"/>
    <col min="9733" max="9733" width="9.85546875" customWidth="1"/>
    <col min="9734" max="9737" width="10.7109375" customWidth="1"/>
    <col min="9985" max="9985" width="3.7109375" customWidth="1"/>
    <col min="9986" max="9986" width="40.7109375" customWidth="1"/>
    <col min="9987" max="9987" width="10.85546875" customWidth="1"/>
    <col min="9988" max="9988" width="10.7109375" customWidth="1"/>
    <col min="9989" max="9989" width="9.85546875" customWidth="1"/>
    <col min="9990" max="9993" width="10.7109375" customWidth="1"/>
    <col min="10241" max="10241" width="3.7109375" customWidth="1"/>
    <col min="10242" max="10242" width="40.7109375" customWidth="1"/>
    <col min="10243" max="10243" width="10.85546875" customWidth="1"/>
    <col min="10244" max="10244" width="10.7109375" customWidth="1"/>
    <col min="10245" max="10245" width="9.85546875" customWidth="1"/>
    <col min="10246" max="10249" width="10.7109375" customWidth="1"/>
    <col min="10497" max="10497" width="3.7109375" customWidth="1"/>
    <col min="10498" max="10498" width="40.7109375" customWidth="1"/>
    <col min="10499" max="10499" width="10.85546875" customWidth="1"/>
    <col min="10500" max="10500" width="10.7109375" customWidth="1"/>
    <col min="10501" max="10501" width="9.85546875" customWidth="1"/>
    <col min="10502" max="10505" width="10.7109375" customWidth="1"/>
    <col min="10753" max="10753" width="3.7109375" customWidth="1"/>
    <col min="10754" max="10754" width="40.7109375" customWidth="1"/>
    <col min="10755" max="10755" width="10.85546875" customWidth="1"/>
    <col min="10756" max="10756" width="10.7109375" customWidth="1"/>
    <col min="10757" max="10757" width="9.85546875" customWidth="1"/>
    <col min="10758" max="10761" width="10.7109375" customWidth="1"/>
    <col min="11009" max="11009" width="3.7109375" customWidth="1"/>
    <col min="11010" max="11010" width="40.7109375" customWidth="1"/>
    <col min="11011" max="11011" width="10.85546875" customWidth="1"/>
    <col min="11012" max="11012" width="10.7109375" customWidth="1"/>
    <col min="11013" max="11013" width="9.85546875" customWidth="1"/>
    <col min="11014" max="11017" width="10.7109375" customWidth="1"/>
    <col min="11265" max="11265" width="3.7109375" customWidth="1"/>
    <col min="11266" max="11266" width="40.7109375" customWidth="1"/>
    <col min="11267" max="11267" width="10.85546875" customWidth="1"/>
    <col min="11268" max="11268" width="10.7109375" customWidth="1"/>
    <col min="11269" max="11269" width="9.85546875" customWidth="1"/>
    <col min="11270" max="11273" width="10.7109375" customWidth="1"/>
    <col min="11521" max="11521" width="3.7109375" customWidth="1"/>
    <col min="11522" max="11522" width="40.7109375" customWidth="1"/>
    <col min="11523" max="11523" width="10.85546875" customWidth="1"/>
    <col min="11524" max="11524" width="10.7109375" customWidth="1"/>
    <col min="11525" max="11525" width="9.85546875" customWidth="1"/>
    <col min="11526" max="11529" width="10.7109375" customWidth="1"/>
    <col min="11777" max="11777" width="3.7109375" customWidth="1"/>
    <col min="11778" max="11778" width="40.7109375" customWidth="1"/>
    <col min="11779" max="11779" width="10.85546875" customWidth="1"/>
    <col min="11780" max="11780" width="10.7109375" customWidth="1"/>
    <col min="11781" max="11781" width="9.85546875" customWidth="1"/>
    <col min="11782" max="11785" width="10.7109375" customWidth="1"/>
    <col min="12033" max="12033" width="3.7109375" customWidth="1"/>
    <col min="12034" max="12034" width="40.7109375" customWidth="1"/>
    <col min="12035" max="12035" width="10.85546875" customWidth="1"/>
    <col min="12036" max="12036" width="10.7109375" customWidth="1"/>
    <col min="12037" max="12037" width="9.85546875" customWidth="1"/>
    <col min="12038" max="12041" width="10.7109375" customWidth="1"/>
    <col min="12289" max="12289" width="3.7109375" customWidth="1"/>
    <col min="12290" max="12290" width="40.7109375" customWidth="1"/>
    <col min="12291" max="12291" width="10.85546875" customWidth="1"/>
    <col min="12292" max="12292" width="10.7109375" customWidth="1"/>
    <col min="12293" max="12293" width="9.85546875" customWidth="1"/>
    <col min="12294" max="12297" width="10.7109375" customWidth="1"/>
    <col min="12545" max="12545" width="3.7109375" customWidth="1"/>
    <col min="12546" max="12546" width="40.7109375" customWidth="1"/>
    <col min="12547" max="12547" width="10.85546875" customWidth="1"/>
    <col min="12548" max="12548" width="10.7109375" customWidth="1"/>
    <col min="12549" max="12549" width="9.85546875" customWidth="1"/>
    <col min="12550" max="12553" width="10.7109375" customWidth="1"/>
    <col min="12801" max="12801" width="3.7109375" customWidth="1"/>
    <col min="12802" max="12802" width="40.7109375" customWidth="1"/>
    <col min="12803" max="12803" width="10.85546875" customWidth="1"/>
    <col min="12804" max="12804" width="10.7109375" customWidth="1"/>
    <col min="12805" max="12805" width="9.85546875" customWidth="1"/>
    <col min="12806" max="12809" width="10.7109375" customWidth="1"/>
    <col min="13057" max="13057" width="3.7109375" customWidth="1"/>
    <col min="13058" max="13058" width="40.7109375" customWidth="1"/>
    <col min="13059" max="13059" width="10.85546875" customWidth="1"/>
    <col min="13060" max="13060" width="10.7109375" customWidth="1"/>
    <col min="13061" max="13061" width="9.85546875" customWidth="1"/>
    <col min="13062" max="13065" width="10.7109375" customWidth="1"/>
    <col min="13313" max="13313" width="3.7109375" customWidth="1"/>
    <col min="13314" max="13314" width="40.7109375" customWidth="1"/>
    <col min="13315" max="13315" width="10.85546875" customWidth="1"/>
    <col min="13316" max="13316" width="10.7109375" customWidth="1"/>
    <col min="13317" max="13317" width="9.85546875" customWidth="1"/>
    <col min="13318" max="13321" width="10.7109375" customWidth="1"/>
    <col min="13569" max="13569" width="3.7109375" customWidth="1"/>
    <col min="13570" max="13570" width="40.7109375" customWidth="1"/>
    <col min="13571" max="13571" width="10.85546875" customWidth="1"/>
    <col min="13572" max="13572" width="10.7109375" customWidth="1"/>
    <col min="13573" max="13573" width="9.85546875" customWidth="1"/>
    <col min="13574" max="13577" width="10.7109375" customWidth="1"/>
    <col min="13825" max="13825" width="3.7109375" customWidth="1"/>
    <col min="13826" max="13826" width="40.7109375" customWidth="1"/>
    <col min="13827" max="13827" width="10.85546875" customWidth="1"/>
    <col min="13828" max="13828" width="10.7109375" customWidth="1"/>
    <col min="13829" max="13829" width="9.85546875" customWidth="1"/>
    <col min="13830" max="13833" width="10.7109375" customWidth="1"/>
    <col min="14081" max="14081" width="3.7109375" customWidth="1"/>
    <col min="14082" max="14082" width="40.7109375" customWidth="1"/>
    <col min="14083" max="14083" width="10.85546875" customWidth="1"/>
    <col min="14084" max="14084" width="10.7109375" customWidth="1"/>
    <col min="14085" max="14085" width="9.85546875" customWidth="1"/>
    <col min="14086" max="14089" width="10.7109375" customWidth="1"/>
    <col min="14337" max="14337" width="3.7109375" customWidth="1"/>
    <col min="14338" max="14338" width="40.7109375" customWidth="1"/>
    <col min="14339" max="14339" width="10.85546875" customWidth="1"/>
    <col min="14340" max="14340" width="10.7109375" customWidth="1"/>
    <col min="14341" max="14341" width="9.85546875" customWidth="1"/>
    <col min="14342" max="14345" width="10.7109375" customWidth="1"/>
    <col min="14593" max="14593" width="3.7109375" customWidth="1"/>
    <col min="14594" max="14594" width="40.7109375" customWidth="1"/>
    <col min="14595" max="14595" width="10.85546875" customWidth="1"/>
    <col min="14596" max="14596" width="10.7109375" customWidth="1"/>
    <col min="14597" max="14597" width="9.85546875" customWidth="1"/>
    <col min="14598" max="14601" width="10.7109375" customWidth="1"/>
    <col min="14849" max="14849" width="3.7109375" customWidth="1"/>
    <col min="14850" max="14850" width="40.7109375" customWidth="1"/>
    <col min="14851" max="14851" width="10.85546875" customWidth="1"/>
    <col min="14852" max="14852" width="10.7109375" customWidth="1"/>
    <col min="14853" max="14853" width="9.85546875" customWidth="1"/>
    <col min="14854" max="14857" width="10.7109375" customWidth="1"/>
    <col min="15105" max="15105" width="3.7109375" customWidth="1"/>
    <col min="15106" max="15106" width="40.7109375" customWidth="1"/>
    <col min="15107" max="15107" width="10.85546875" customWidth="1"/>
    <col min="15108" max="15108" width="10.7109375" customWidth="1"/>
    <col min="15109" max="15109" width="9.85546875" customWidth="1"/>
    <col min="15110" max="15113" width="10.7109375" customWidth="1"/>
    <col min="15361" max="15361" width="3.7109375" customWidth="1"/>
    <col min="15362" max="15362" width="40.7109375" customWidth="1"/>
    <col min="15363" max="15363" width="10.85546875" customWidth="1"/>
    <col min="15364" max="15364" width="10.7109375" customWidth="1"/>
    <col min="15365" max="15365" width="9.85546875" customWidth="1"/>
    <col min="15366" max="15369" width="10.7109375" customWidth="1"/>
    <col min="15617" max="15617" width="3.7109375" customWidth="1"/>
    <col min="15618" max="15618" width="40.7109375" customWidth="1"/>
    <col min="15619" max="15619" width="10.85546875" customWidth="1"/>
    <col min="15620" max="15620" width="10.7109375" customWidth="1"/>
    <col min="15621" max="15621" width="9.85546875" customWidth="1"/>
    <col min="15622" max="15625" width="10.7109375" customWidth="1"/>
    <col min="15873" max="15873" width="3.7109375" customWidth="1"/>
    <col min="15874" max="15874" width="40.7109375" customWidth="1"/>
    <col min="15875" max="15875" width="10.85546875" customWidth="1"/>
    <col min="15876" max="15876" width="10.7109375" customWidth="1"/>
    <col min="15877" max="15877" width="9.85546875" customWidth="1"/>
    <col min="15878" max="15881" width="10.7109375" customWidth="1"/>
    <col min="16129" max="16129" width="3.7109375" customWidth="1"/>
    <col min="16130" max="16130" width="40.7109375" customWidth="1"/>
    <col min="16131" max="16131" width="10.85546875" customWidth="1"/>
    <col min="16132" max="16132" width="10.7109375" customWidth="1"/>
    <col min="16133" max="16133" width="9.85546875" customWidth="1"/>
    <col min="16134" max="16137" width="10.7109375" customWidth="1"/>
  </cols>
  <sheetData>
    <row r="1" spans="1:7" ht="15.75">
      <c r="B1" s="467" t="s">
        <v>602</v>
      </c>
    </row>
    <row r="2" spans="1:7" ht="16.5" thickBot="1">
      <c r="B2" s="467"/>
    </row>
    <row r="3" spans="1:7">
      <c r="A3" s="765"/>
      <c r="B3" s="765"/>
      <c r="C3" s="766"/>
      <c r="D3" s="766"/>
      <c r="E3" s="766"/>
      <c r="F3" s="767"/>
      <c r="G3" s="767"/>
    </row>
    <row r="4" spans="1:7" ht="52.5">
      <c r="A4" s="1"/>
      <c r="B4" s="3"/>
      <c r="C4" s="344" t="s">
        <v>121</v>
      </c>
      <c r="D4" s="345" t="s">
        <v>233</v>
      </c>
      <c r="E4" s="345" t="s">
        <v>110</v>
      </c>
      <c r="F4" s="393" t="s">
        <v>282</v>
      </c>
      <c r="G4" s="345" t="s">
        <v>283</v>
      </c>
    </row>
    <row r="5" spans="1:7" ht="31.5">
      <c r="A5" s="1"/>
      <c r="B5" s="5" t="s">
        <v>44</v>
      </c>
      <c r="C5" s="4"/>
      <c r="D5" s="4"/>
      <c r="E5" s="8"/>
      <c r="F5" s="332"/>
      <c r="G5" s="8"/>
    </row>
    <row r="6" spans="1:7" ht="15.75">
      <c r="A6" s="1"/>
      <c r="B6" s="5" t="s">
        <v>0</v>
      </c>
      <c r="C6" s="4"/>
      <c r="D6" s="4"/>
      <c r="E6" s="53"/>
      <c r="F6" s="332"/>
      <c r="G6" s="8"/>
    </row>
    <row r="7" spans="1:7" ht="26.25">
      <c r="A7" s="1">
        <v>1</v>
      </c>
      <c r="B7" s="6" t="s">
        <v>213</v>
      </c>
      <c r="C7" s="55">
        <v>5670171</v>
      </c>
      <c r="D7" s="56">
        <v>6551080</v>
      </c>
      <c r="E7" s="56">
        <v>6655130</v>
      </c>
      <c r="F7" s="394">
        <v>7655130</v>
      </c>
      <c r="G7" s="56">
        <v>7655130</v>
      </c>
    </row>
    <row r="8" spans="1:7" ht="26.25">
      <c r="A8" s="1">
        <v>2</v>
      </c>
      <c r="B8" s="6" t="s">
        <v>59</v>
      </c>
      <c r="C8" s="55">
        <v>0</v>
      </c>
      <c r="D8" s="56">
        <v>0</v>
      </c>
      <c r="E8" s="56">
        <v>0</v>
      </c>
      <c r="F8" s="394">
        <v>0</v>
      </c>
      <c r="G8" s="56">
        <v>0</v>
      </c>
    </row>
    <row r="9" spans="1:7" ht="51.75">
      <c r="A9" s="1">
        <v>3</v>
      </c>
      <c r="B9" s="6" t="s">
        <v>60</v>
      </c>
      <c r="C9" s="55">
        <v>863475</v>
      </c>
      <c r="D9" s="56">
        <v>1247170</v>
      </c>
      <c r="E9" s="56">
        <v>1539000</v>
      </c>
      <c r="F9" s="394">
        <v>1539000</v>
      </c>
      <c r="G9" s="56">
        <v>1539000</v>
      </c>
    </row>
    <row r="10" spans="1:7" ht="26.25">
      <c r="A10" s="1">
        <v>4</v>
      </c>
      <c r="B10" s="6" t="s">
        <v>61</v>
      </c>
      <c r="C10" s="55">
        <v>1200000</v>
      </c>
      <c r="D10" s="56">
        <v>1200000</v>
      </c>
      <c r="E10" s="56">
        <v>1200000</v>
      </c>
      <c r="F10" s="394">
        <v>1200000</v>
      </c>
      <c r="G10" s="56">
        <v>1200000</v>
      </c>
    </row>
    <row r="11" spans="1:7" ht="26.25">
      <c r="A11" s="1">
        <v>5</v>
      </c>
      <c r="B11" s="6" t="s">
        <v>1</v>
      </c>
      <c r="C11" s="55">
        <v>69088</v>
      </c>
      <c r="D11" s="56">
        <v>61468</v>
      </c>
      <c r="E11" s="56">
        <v>0</v>
      </c>
      <c r="F11" s="395">
        <v>928128</v>
      </c>
      <c r="G11" s="269">
        <v>928128</v>
      </c>
    </row>
    <row r="12" spans="1:7">
      <c r="A12" s="1">
        <v>6</v>
      </c>
      <c r="B12" s="6" t="s">
        <v>2</v>
      </c>
      <c r="C12" s="57">
        <v>0</v>
      </c>
      <c r="D12" s="56">
        <v>0</v>
      </c>
      <c r="E12" s="56">
        <v>0</v>
      </c>
      <c r="F12" s="395">
        <v>0</v>
      </c>
      <c r="G12" s="269">
        <v>0</v>
      </c>
    </row>
    <row r="13" spans="1:7" ht="26.25">
      <c r="A13" s="1">
        <v>7</v>
      </c>
      <c r="B13" s="7" t="s">
        <v>3</v>
      </c>
      <c r="C13" s="57">
        <f t="shared" ref="C13:G13" si="0">SUM(C7:C12)</f>
        <v>7802734</v>
      </c>
      <c r="D13" s="58">
        <f t="shared" si="0"/>
        <v>9059718</v>
      </c>
      <c r="E13" s="58">
        <f t="shared" si="0"/>
        <v>9394130</v>
      </c>
      <c r="F13" s="396">
        <f t="shared" si="0"/>
        <v>11322258</v>
      </c>
      <c r="G13" s="270">
        <f t="shared" si="0"/>
        <v>11322258</v>
      </c>
    </row>
    <row r="14" spans="1:7">
      <c r="A14" s="8">
        <v>8</v>
      </c>
      <c r="B14" s="38" t="s">
        <v>62</v>
      </c>
      <c r="C14" s="59"/>
      <c r="D14" s="56"/>
      <c r="E14" s="56"/>
      <c r="F14" s="395"/>
      <c r="G14" s="269"/>
    </row>
    <row r="15" spans="1:7">
      <c r="A15" s="1">
        <v>9</v>
      </c>
      <c r="B15" s="9" t="s">
        <v>45</v>
      </c>
      <c r="C15" s="60">
        <v>1086803</v>
      </c>
      <c r="D15" s="56">
        <v>1100246</v>
      </c>
      <c r="E15" s="56">
        <v>1071000</v>
      </c>
      <c r="F15" s="394">
        <v>1071000</v>
      </c>
      <c r="G15" s="56">
        <v>1023083</v>
      </c>
    </row>
    <row r="16" spans="1:7">
      <c r="A16" s="1">
        <v>10</v>
      </c>
      <c r="B16" s="9" t="s">
        <v>4</v>
      </c>
      <c r="C16" s="60">
        <v>583650</v>
      </c>
      <c r="D16" s="56">
        <v>647750</v>
      </c>
      <c r="E16" s="56">
        <v>860000</v>
      </c>
      <c r="F16" s="394">
        <v>860000</v>
      </c>
      <c r="G16" s="56">
        <v>823000</v>
      </c>
    </row>
    <row r="17" spans="1:7">
      <c r="A17" s="1">
        <v>11</v>
      </c>
      <c r="B17" s="9" t="s">
        <v>5</v>
      </c>
      <c r="C17" s="60">
        <v>4400564</v>
      </c>
      <c r="D17" s="56">
        <v>5443951</v>
      </c>
      <c r="E17" s="56">
        <v>4500000</v>
      </c>
      <c r="F17" s="394">
        <v>4500000</v>
      </c>
      <c r="G17" s="56">
        <v>4326155</v>
      </c>
    </row>
    <row r="18" spans="1:7">
      <c r="A18" s="1">
        <v>12</v>
      </c>
      <c r="B18" s="9" t="s">
        <v>6</v>
      </c>
      <c r="C18" s="60">
        <v>17387</v>
      </c>
      <c r="D18" s="56">
        <v>82365</v>
      </c>
      <c r="E18" s="56">
        <v>30000</v>
      </c>
      <c r="F18" s="394">
        <v>30000</v>
      </c>
      <c r="G18" s="56">
        <v>1658</v>
      </c>
    </row>
    <row r="19" spans="1:7" ht="27" customHeight="1">
      <c r="A19" s="1">
        <v>13</v>
      </c>
      <c r="B19" s="9" t="s">
        <v>7</v>
      </c>
      <c r="C19" s="60">
        <v>850106</v>
      </c>
      <c r="D19" s="56">
        <v>1018663</v>
      </c>
      <c r="E19" s="56">
        <v>1000000</v>
      </c>
      <c r="F19" s="394">
        <v>1067869</v>
      </c>
      <c r="G19" s="56">
        <v>1067869</v>
      </c>
    </row>
    <row r="20" spans="1:7" ht="15" customHeight="1">
      <c r="A20" s="1">
        <v>14</v>
      </c>
      <c r="B20" s="10" t="s">
        <v>8</v>
      </c>
      <c r="C20" s="61">
        <f t="shared" ref="C20:G20" si="1">SUM(C15:C19)</f>
        <v>6938510</v>
      </c>
      <c r="D20" s="58">
        <f t="shared" si="1"/>
        <v>8292975</v>
      </c>
      <c r="E20" s="58">
        <f t="shared" si="1"/>
        <v>7461000</v>
      </c>
      <c r="F20" s="396">
        <f t="shared" si="1"/>
        <v>7528869</v>
      </c>
      <c r="G20" s="270">
        <f t="shared" si="1"/>
        <v>7241765</v>
      </c>
    </row>
    <row r="21" spans="1:7" ht="12.6" customHeight="1">
      <c r="A21" s="1">
        <v>15</v>
      </c>
      <c r="B21" s="9" t="s">
        <v>63</v>
      </c>
      <c r="C21" s="60"/>
      <c r="D21" s="56"/>
      <c r="E21" s="56"/>
      <c r="F21" s="395"/>
      <c r="G21" s="269"/>
    </row>
    <row r="22" spans="1:7" ht="15" hidden="1" customHeight="1">
      <c r="A22" s="1"/>
      <c r="B22" s="9"/>
      <c r="C22" s="60"/>
      <c r="D22" s="56"/>
      <c r="E22" s="56"/>
      <c r="F22" s="395"/>
      <c r="G22" s="269"/>
    </row>
    <row r="23" spans="1:7" ht="15" hidden="1" customHeight="1">
      <c r="A23" s="1"/>
      <c r="B23" s="9"/>
      <c r="C23" s="60"/>
      <c r="D23" s="56"/>
      <c r="E23" s="56"/>
      <c r="F23" s="395"/>
      <c r="G23" s="269"/>
    </row>
    <row r="24" spans="1:7" ht="15" hidden="1" customHeight="1">
      <c r="A24" s="1"/>
      <c r="B24" s="9"/>
      <c r="C24" s="60"/>
      <c r="D24" s="56"/>
      <c r="E24" s="56"/>
      <c r="F24" s="395"/>
      <c r="G24" s="269"/>
    </row>
    <row r="25" spans="1:7" ht="28.9" customHeight="1">
      <c r="A25" s="1">
        <v>16</v>
      </c>
      <c r="B25" s="9" t="s">
        <v>111</v>
      </c>
      <c r="C25" s="60">
        <v>172800</v>
      </c>
      <c r="D25" s="56">
        <v>165000</v>
      </c>
      <c r="E25" s="56">
        <v>150000</v>
      </c>
      <c r="F25" s="394">
        <v>182500</v>
      </c>
      <c r="G25" s="56">
        <v>182500</v>
      </c>
    </row>
    <row r="26" spans="1:7" ht="28.9" customHeight="1">
      <c r="A26" s="1">
        <v>17</v>
      </c>
      <c r="B26" s="11" t="s">
        <v>134</v>
      </c>
      <c r="C26" s="60">
        <v>503240</v>
      </c>
      <c r="D26" s="56">
        <v>497099</v>
      </c>
      <c r="E26" s="56">
        <v>260000</v>
      </c>
      <c r="F26" s="394">
        <v>260000</v>
      </c>
      <c r="G26" s="56">
        <v>210000</v>
      </c>
    </row>
    <row r="27" spans="1:7">
      <c r="A27" s="1">
        <v>18</v>
      </c>
      <c r="B27" s="11" t="s">
        <v>9</v>
      </c>
      <c r="C27" s="60">
        <v>0</v>
      </c>
      <c r="D27" s="56">
        <v>0</v>
      </c>
      <c r="E27" s="56">
        <v>0</v>
      </c>
      <c r="F27" s="394">
        <v>0</v>
      </c>
      <c r="G27" s="56">
        <v>0</v>
      </c>
    </row>
    <row r="28" spans="1:7" ht="25.5">
      <c r="A28" s="1">
        <v>19</v>
      </c>
      <c r="B28" s="11" t="s">
        <v>10</v>
      </c>
      <c r="C28" s="60">
        <v>0</v>
      </c>
      <c r="D28" s="56">
        <v>0</v>
      </c>
      <c r="E28" s="56">
        <v>0</v>
      </c>
      <c r="F28" s="394">
        <v>0</v>
      </c>
      <c r="G28" s="56">
        <v>0</v>
      </c>
    </row>
    <row r="29" spans="1:7" ht="25.5">
      <c r="A29" s="1">
        <v>20</v>
      </c>
      <c r="B29" s="11" t="s">
        <v>11</v>
      </c>
      <c r="C29" s="60">
        <v>0</v>
      </c>
      <c r="D29" s="56">
        <v>0</v>
      </c>
      <c r="E29" s="56">
        <v>0</v>
      </c>
      <c r="F29" s="394">
        <v>0</v>
      </c>
      <c r="G29" s="56">
        <v>0</v>
      </c>
    </row>
    <row r="30" spans="1:7">
      <c r="A30" s="1">
        <v>21</v>
      </c>
      <c r="B30" s="11" t="s">
        <v>12</v>
      </c>
      <c r="C30" s="60">
        <v>0</v>
      </c>
      <c r="D30" s="56">
        <v>0</v>
      </c>
      <c r="E30" s="56">
        <v>0</v>
      </c>
      <c r="F30" s="394">
        <v>0</v>
      </c>
      <c r="G30" s="56">
        <v>0</v>
      </c>
    </row>
    <row r="31" spans="1:7">
      <c r="A31" s="1">
        <v>22</v>
      </c>
      <c r="B31" s="11" t="s">
        <v>13</v>
      </c>
      <c r="C31" s="60">
        <v>39815</v>
      </c>
      <c r="D31" s="56">
        <v>33710</v>
      </c>
      <c r="E31" s="56">
        <v>15000</v>
      </c>
      <c r="F31" s="394">
        <v>29615</v>
      </c>
      <c r="G31" s="56">
        <v>29615</v>
      </c>
    </row>
    <row r="32" spans="1:7" ht="25.5">
      <c r="A32" s="1">
        <v>23</v>
      </c>
      <c r="B32" s="11" t="s">
        <v>46</v>
      </c>
      <c r="C32" s="60">
        <v>164592</v>
      </c>
      <c r="D32" s="56">
        <v>431200</v>
      </c>
      <c r="E32" s="56">
        <v>230000</v>
      </c>
      <c r="F32" s="394">
        <v>284497</v>
      </c>
      <c r="G32" s="56">
        <v>284497</v>
      </c>
    </row>
    <row r="33" spans="1:7" ht="29.45" customHeight="1">
      <c r="A33" s="1">
        <v>24</v>
      </c>
      <c r="B33" s="12" t="s">
        <v>14</v>
      </c>
      <c r="C33" s="61">
        <f t="shared" ref="C33:G33" si="2">SUM(C25:C32)</f>
        <v>880447</v>
      </c>
      <c r="D33" s="58">
        <f t="shared" si="2"/>
        <v>1127009</v>
      </c>
      <c r="E33" s="58">
        <f t="shared" si="2"/>
        <v>655000</v>
      </c>
      <c r="F33" s="396">
        <f t="shared" si="2"/>
        <v>756612</v>
      </c>
      <c r="G33" s="270">
        <f t="shared" si="2"/>
        <v>706612</v>
      </c>
    </row>
    <row r="34" spans="1:7" ht="20.100000000000001" customHeight="1">
      <c r="A34" s="1">
        <v>25</v>
      </c>
      <c r="B34" s="12" t="s">
        <v>64</v>
      </c>
      <c r="C34" s="61"/>
      <c r="D34" s="56"/>
      <c r="E34" s="56"/>
      <c r="F34" s="395"/>
      <c r="G34" s="269"/>
    </row>
    <row r="35" spans="1:7" ht="48" customHeight="1">
      <c r="A35" s="1">
        <v>26</v>
      </c>
      <c r="B35" s="9" t="s">
        <v>278</v>
      </c>
      <c r="C35" s="60">
        <v>0</v>
      </c>
      <c r="D35" s="56">
        <v>0</v>
      </c>
      <c r="E35" s="56">
        <v>0</v>
      </c>
      <c r="F35" s="395">
        <v>120000</v>
      </c>
      <c r="G35" s="269">
        <v>120000</v>
      </c>
    </row>
    <row r="36" spans="1:7" ht="35.25" customHeight="1">
      <c r="A36" s="1">
        <v>27</v>
      </c>
      <c r="B36" s="9" t="s">
        <v>75</v>
      </c>
      <c r="C36" s="62">
        <v>483144</v>
      </c>
      <c r="D36" s="56">
        <v>1046096</v>
      </c>
      <c r="E36" s="56">
        <v>180000</v>
      </c>
      <c r="F36" s="395">
        <v>180996</v>
      </c>
      <c r="G36" s="269">
        <v>180996</v>
      </c>
    </row>
    <row r="37" spans="1:7" ht="38.25">
      <c r="A37" s="1">
        <v>28</v>
      </c>
      <c r="B37" s="9" t="s">
        <v>47</v>
      </c>
      <c r="C37" s="62">
        <v>1986640</v>
      </c>
      <c r="D37" s="56">
        <v>1989410</v>
      </c>
      <c r="E37" s="56">
        <v>0</v>
      </c>
      <c r="F37" s="395">
        <v>0</v>
      </c>
      <c r="G37" s="269">
        <v>0</v>
      </c>
    </row>
    <row r="38" spans="1:7" ht="25.5">
      <c r="A38" s="1">
        <v>29</v>
      </c>
      <c r="B38" s="9" t="s">
        <v>101</v>
      </c>
      <c r="C38" s="62">
        <v>0</v>
      </c>
      <c r="D38" s="56">
        <v>346000</v>
      </c>
      <c r="E38" s="56">
        <v>0</v>
      </c>
      <c r="F38" s="395">
        <v>131233</v>
      </c>
      <c r="G38" s="269">
        <v>131233</v>
      </c>
    </row>
    <row r="39" spans="1:7" ht="25.5">
      <c r="A39" s="1">
        <v>30</v>
      </c>
      <c r="B39" s="9" t="s">
        <v>16</v>
      </c>
      <c r="C39" s="62">
        <v>0</v>
      </c>
      <c r="D39" s="56">
        <v>0</v>
      </c>
      <c r="E39" s="56">
        <v>0</v>
      </c>
      <c r="F39" s="395">
        <v>0</v>
      </c>
      <c r="G39" s="269">
        <v>0</v>
      </c>
    </row>
    <row r="40" spans="1:7">
      <c r="A40" s="1">
        <v>31</v>
      </c>
      <c r="B40" s="10" t="s">
        <v>17</v>
      </c>
      <c r="C40" s="63">
        <f>SUM(C36:C39)</f>
        <v>2469784</v>
      </c>
      <c r="D40" s="58">
        <f>SUM(D35:D39)</f>
        <v>3381506</v>
      </c>
      <c r="E40" s="58">
        <f>SUM(E36:E39)</f>
        <v>180000</v>
      </c>
      <c r="F40" s="396">
        <f>SUM(F35:F39)</f>
        <v>432229</v>
      </c>
      <c r="G40" s="270">
        <f>SUM(G35:G39)</f>
        <v>432229</v>
      </c>
    </row>
    <row r="41" spans="1:7" ht="25.5">
      <c r="A41" s="13">
        <v>32</v>
      </c>
      <c r="B41" s="14" t="s">
        <v>81</v>
      </c>
      <c r="C41" s="64">
        <v>18091475</v>
      </c>
      <c r="D41" s="65">
        <v>21861208</v>
      </c>
      <c r="E41" s="65">
        <v>17690130</v>
      </c>
      <c r="F41" s="397">
        <f>SUM(F13,F20,F33,F40)</f>
        <v>20039968</v>
      </c>
      <c r="G41" s="272">
        <f>SUM(G13,G20,G33,G40)</f>
        <v>19702864</v>
      </c>
    </row>
    <row r="42" spans="1:7" ht="21">
      <c r="A42" s="1">
        <v>33</v>
      </c>
      <c r="B42" s="15" t="s">
        <v>65</v>
      </c>
      <c r="C42" s="63"/>
      <c r="D42" s="66"/>
      <c r="E42" s="56"/>
      <c r="F42" s="395"/>
      <c r="G42" s="269"/>
    </row>
    <row r="43" spans="1:7" ht="38.25">
      <c r="A43" s="1">
        <v>34</v>
      </c>
      <c r="B43" s="9" t="s">
        <v>18</v>
      </c>
      <c r="C43" s="62">
        <v>0</v>
      </c>
      <c r="D43" s="56">
        <v>22950000</v>
      </c>
      <c r="E43" s="56">
        <v>0</v>
      </c>
      <c r="F43" s="395">
        <v>0</v>
      </c>
      <c r="G43" s="269">
        <v>0</v>
      </c>
    </row>
    <row r="44" spans="1:7" ht="38.25">
      <c r="A44" s="1">
        <v>35</v>
      </c>
      <c r="B44" s="9" t="s">
        <v>19</v>
      </c>
      <c r="C44" s="62">
        <v>0</v>
      </c>
      <c r="D44" s="56">
        <v>0</v>
      </c>
      <c r="E44" s="56">
        <v>0</v>
      </c>
      <c r="F44" s="395">
        <v>641565</v>
      </c>
      <c r="G44" s="269">
        <v>641565</v>
      </c>
    </row>
    <row r="45" spans="1:7" ht="25.5">
      <c r="A45" s="1">
        <v>36</v>
      </c>
      <c r="B45" s="9" t="s">
        <v>20</v>
      </c>
      <c r="C45" s="62">
        <v>40000</v>
      </c>
      <c r="D45" s="56">
        <v>0</v>
      </c>
      <c r="E45" s="56">
        <v>0</v>
      </c>
      <c r="F45" s="395">
        <v>0</v>
      </c>
      <c r="G45" s="269">
        <v>0</v>
      </c>
    </row>
    <row r="46" spans="1:7" ht="38.25">
      <c r="A46" s="1">
        <v>37</v>
      </c>
      <c r="B46" s="9" t="s">
        <v>277</v>
      </c>
      <c r="C46" s="62">
        <v>0</v>
      </c>
      <c r="D46" s="56">
        <v>0</v>
      </c>
      <c r="E46" s="56">
        <v>0</v>
      </c>
      <c r="F46" s="395">
        <v>250000</v>
      </c>
      <c r="G46" s="269">
        <v>250000</v>
      </c>
    </row>
    <row r="47" spans="1:7" ht="38.25">
      <c r="A47" s="1">
        <v>38</v>
      </c>
      <c r="B47" s="9" t="s">
        <v>22</v>
      </c>
      <c r="C47" s="62">
        <v>0</v>
      </c>
      <c r="D47" s="56">
        <v>0</v>
      </c>
      <c r="E47" s="56">
        <v>0</v>
      </c>
      <c r="F47" s="395">
        <v>0</v>
      </c>
      <c r="G47" s="269">
        <v>0</v>
      </c>
    </row>
    <row r="48" spans="1:7" ht="25.5">
      <c r="A48" s="16">
        <v>39</v>
      </c>
      <c r="B48" s="14" t="s">
        <v>82</v>
      </c>
      <c r="C48" s="64">
        <v>40000</v>
      </c>
      <c r="D48" s="65">
        <f>SUM(D43:D47)</f>
        <v>22950000</v>
      </c>
      <c r="E48" s="65">
        <v>0</v>
      </c>
      <c r="F48" s="397">
        <f>SUM(F43:F47)</f>
        <v>891565</v>
      </c>
      <c r="G48" s="272">
        <f>SUM(G43:G47)</f>
        <v>891565</v>
      </c>
    </row>
    <row r="49" spans="1:7" ht="33" customHeight="1">
      <c r="A49" s="46">
        <v>40</v>
      </c>
      <c r="B49" s="48" t="s">
        <v>83</v>
      </c>
      <c r="C49" s="67">
        <v>18131475</v>
      </c>
      <c r="D49" s="69">
        <v>44811208</v>
      </c>
      <c r="E49" s="69">
        <v>17690130</v>
      </c>
      <c r="F49" s="398">
        <f>SUM(F41,F48)</f>
        <v>20931533</v>
      </c>
      <c r="G49" s="271">
        <f>SUM(G41,G48)</f>
        <v>20594429</v>
      </c>
    </row>
    <row r="50" spans="1:7">
      <c r="A50" s="44">
        <v>41</v>
      </c>
      <c r="B50" s="45" t="s">
        <v>66</v>
      </c>
      <c r="C50" s="70"/>
      <c r="D50" s="56"/>
      <c r="E50" s="56"/>
      <c r="F50" s="395"/>
      <c r="G50" s="269"/>
    </row>
    <row r="51" spans="1:7" ht="45.75" customHeight="1">
      <c r="A51" s="1">
        <v>42</v>
      </c>
      <c r="B51" s="9" t="s">
        <v>23</v>
      </c>
      <c r="C51" s="62">
        <v>532000</v>
      </c>
      <c r="D51" s="56">
        <v>796888</v>
      </c>
      <c r="E51" s="56">
        <v>0</v>
      </c>
      <c r="F51" s="395">
        <v>547138</v>
      </c>
      <c r="G51" s="269">
        <v>547138</v>
      </c>
    </row>
    <row r="52" spans="1:7">
      <c r="A52" s="1">
        <v>43</v>
      </c>
      <c r="B52" s="9" t="s">
        <v>24</v>
      </c>
      <c r="C52" s="62">
        <v>13751000</v>
      </c>
      <c r="D52" s="56">
        <v>15224761</v>
      </c>
      <c r="E52" s="56">
        <v>43830745</v>
      </c>
      <c r="F52" s="395">
        <v>44442816</v>
      </c>
      <c r="G52" s="269">
        <v>44442816</v>
      </c>
    </row>
    <row r="53" spans="1:7">
      <c r="A53" s="1">
        <v>44</v>
      </c>
      <c r="B53" s="9" t="s">
        <v>294</v>
      </c>
      <c r="C53" s="62"/>
      <c r="D53" s="56"/>
      <c r="E53" s="56"/>
      <c r="F53" s="395"/>
      <c r="G53" s="269">
        <v>30000000</v>
      </c>
    </row>
    <row r="54" spans="1:7" ht="23.25" customHeight="1">
      <c r="A54" s="46">
        <v>45</v>
      </c>
      <c r="B54" s="47" t="s">
        <v>25</v>
      </c>
      <c r="C54" s="67">
        <f t="shared" ref="C54:F54" si="3">SUM(C51:C52)</f>
        <v>14283000</v>
      </c>
      <c r="D54" s="69">
        <f t="shared" si="3"/>
        <v>16021649</v>
      </c>
      <c r="E54" s="69">
        <f t="shared" si="3"/>
        <v>43830745</v>
      </c>
      <c r="F54" s="398">
        <f t="shared" si="3"/>
        <v>44989954</v>
      </c>
      <c r="G54" s="271">
        <f>SUM(G51:G53)</f>
        <v>74989954</v>
      </c>
    </row>
    <row r="55" spans="1:7" ht="20.100000000000001" customHeight="1">
      <c r="A55" s="17">
        <v>46</v>
      </c>
      <c r="B55" s="18" t="s">
        <v>26</v>
      </c>
      <c r="C55" s="71">
        <v>32414475</v>
      </c>
      <c r="D55" s="73">
        <v>60832857</v>
      </c>
      <c r="E55" s="72">
        <v>61520875</v>
      </c>
      <c r="F55" s="399">
        <f>SUM(F49,F54)</f>
        <v>65921487</v>
      </c>
      <c r="G55" s="273">
        <f>SUM(G49,G54)</f>
        <v>95584383</v>
      </c>
    </row>
    <row r="56" spans="1:7" ht="68.25" customHeight="1">
      <c r="A56" s="1"/>
      <c r="B56" s="3"/>
      <c r="C56" s="61" t="s">
        <v>105</v>
      </c>
      <c r="D56" s="227" t="s">
        <v>234</v>
      </c>
      <c r="E56" s="227" t="s">
        <v>109</v>
      </c>
      <c r="F56" s="393" t="s">
        <v>282</v>
      </c>
      <c r="G56" s="345" t="s">
        <v>283</v>
      </c>
    </row>
    <row r="57" spans="1:7" ht="28.15" customHeight="1">
      <c r="A57" s="1">
        <v>47</v>
      </c>
      <c r="B57" s="5" t="s">
        <v>44</v>
      </c>
      <c r="C57" s="57"/>
      <c r="D57" s="56"/>
      <c r="E57" s="56"/>
      <c r="F57" s="395"/>
      <c r="G57" s="269"/>
    </row>
    <row r="58" spans="1:7" ht="20.100000000000001" customHeight="1">
      <c r="A58" s="1">
        <v>48</v>
      </c>
      <c r="B58" s="5" t="s">
        <v>27</v>
      </c>
      <c r="C58" s="57"/>
      <c r="D58" s="56"/>
      <c r="E58" s="56"/>
      <c r="F58" s="395"/>
      <c r="G58" s="269"/>
    </row>
    <row r="59" spans="1:7" ht="20.100000000000001" customHeight="1">
      <c r="A59" s="1">
        <v>49</v>
      </c>
      <c r="B59" s="9" t="s">
        <v>67</v>
      </c>
      <c r="C59" s="62">
        <v>3069403</v>
      </c>
      <c r="D59" s="56">
        <v>3937687</v>
      </c>
      <c r="E59" s="56">
        <v>3953415</v>
      </c>
      <c r="F59" s="395">
        <v>4518215</v>
      </c>
      <c r="G59" s="269">
        <v>4517266</v>
      </c>
    </row>
    <row r="60" spans="1:7" ht="20.100000000000001" customHeight="1">
      <c r="A60" s="1">
        <v>50</v>
      </c>
      <c r="B60" s="9" t="s">
        <v>68</v>
      </c>
      <c r="C60" s="62">
        <v>778510</v>
      </c>
      <c r="D60" s="56">
        <v>941562</v>
      </c>
      <c r="E60" s="56">
        <v>924134</v>
      </c>
      <c r="F60" s="395">
        <v>982200</v>
      </c>
      <c r="G60" s="269">
        <v>974326</v>
      </c>
    </row>
    <row r="61" spans="1:7" ht="20.100000000000001" customHeight="1">
      <c r="A61" s="1">
        <v>51</v>
      </c>
      <c r="B61" s="9" t="s">
        <v>69</v>
      </c>
      <c r="C61" s="62">
        <v>4505180</v>
      </c>
      <c r="D61" s="56">
        <v>4122951</v>
      </c>
      <c r="E61" s="56">
        <v>5719000</v>
      </c>
      <c r="F61" s="395">
        <v>6646667</v>
      </c>
      <c r="G61" s="269">
        <v>6357942</v>
      </c>
    </row>
    <row r="62" spans="1:7" ht="20.100000000000001" customHeight="1">
      <c r="A62" s="1">
        <v>52</v>
      </c>
      <c r="B62" s="9" t="s">
        <v>30</v>
      </c>
      <c r="C62" s="62">
        <v>416538</v>
      </c>
      <c r="D62" s="56">
        <v>93485</v>
      </c>
      <c r="E62" s="56">
        <v>392000</v>
      </c>
      <c r="F62" s="395">
        <v>397170</v>
      </c>
      <c r="G62" s="269">
        <v>397170</v>
      </c>
    </row>
    <row r="63" spans="1:7" ht="34.5" customHeight="1">
      <c r="A63" s="1">
        <v>53</v>
      </c>
      <c r="B63" s="9" t="s">
        <v>70</v>
      </c>
      <c r="C63" s="62">
        <v>617900</v>
      </c>
      <c r="D63" s="56">
        <v>575000</v>
      </c>
      <c r="E63" s="56">
        <v>1254000</v>
      </c>
      <c r="F63" s="395">
        <v>1374000</v>
      </c>
      <c r="G63" s="269">
        <v>1311000</v>
      </c>
    </row>
    <row r="64" spans="1:7" ht="20.100000000000001" customHeight="1">
      <c r="A64" s="1">
        <v>54</v>
      </c>
      <c r="B64" s="9" t="s">
        <v>71</v>
      </c>
      <c r="C64" s="62"/>
      <c r="D64" s="56"/>
      <c r="E64" s="56"/>
      <c r="F64" s="395"/>
      <c r="G64" s="269"/>
    </row>
    <row r="65" spans="1:7" ht="24.95" customHeight="1">
      <c r="A65" s="1">
        <v>55</v>
      </c>
      <c r="B65" s="9" t="s">
        <v>31</v>
      </c>
      <c r="C65" s="62">
        <v>5220721</v>
      </c>
      <c r="D65" s="56">
        <v>4481432</v>
      </c>
      <c r="E65" s="56">
        <v>4525400</v>
      </c>
      <c r="F65" s="395">
        <v>4733628</v>
      </c>
      <c r="G65" s="269">
        <v>4733628</v>
      </c>
    </row>
    <row r="66" spans="1:7" ht="24.95" customHeight="1">
      <c r="A66" s="1">
        <v>56</v>
      </c>
      <c r="B66" s="9" t="s">
        <v>48</v>
      </c>
      <c r="C66" s="56">
        <v>3124800</v>
      </c>
      <c r="D66" s="56">
        <v>2737000</v>
      </c>
      <c r="E66" s="56">
        <v>3090000</v>
      </c>
      <c r="F66" s="395">
        <v>3223558</v>
      </c>
      <c r="G66" s="269">
        <v>3223558</v>
      </c>
    </row>
    <row r="67" spans="1:7" ht="24.95" customHeight="1">
      <c r="A67" s="1">
        <v>57</v>
      </c>
      <c r="B67" s="9" t="s">
        <v>49</v>
      </c>
      <c r="C67" s="56">
        <v>1320000</v>
      </c>
      <c r="D67" s="56">
        <v>1210000</v>
      </c>
      <c r="E67" s="56">
        <v>880000</v>
      </c>
      <c r="F67" s="395">
        <v>880000</v>
      </c>
      <c r="G67" s="269">
        <v>880000</v>
      </c>
    </row>
    <row r="68" spans="1:7" ht="24.95" customHeight="1">
      <c r="A68" s="1">
        <v>58</v>
      </c>
      <c r="B68" s="9" t="s">
        <v>51</v>
      </c>
      <c r="C68" s="56">
        <v>68400</v>
      </c>
      <c r="D68" s="56">
        <v>68400</v>
      </c>
      <c r="E68" s="56">
        <v>68400</v>
      </c>
      <c r="F68" s="395">
        <v>68400</v>
      </c>
      <c r="G68" s="269">
        <v>68400</v>
      </c>
    </row>
    <row r="69" spans="1:7" ht="24.95" customHeight="1">
      <c r="A69" s="1">
        <v>59</v>
      </c>
      <c r="B69" s="9" t="s">
        <v>50</v>
      </c>
      <c r="C69" s="56">
        <v>169586</v>
      </c>
      <c r="D69" s="56">
        <v>275000</v>
      </c>
      <c r="E69" s="56">
        <v>285000</v>
      </c>
      <c r="F69" s="395">
        <v>348000</v>
      </c>
      <c r="G69" s="269">
        <v>348000</v>
      </c>
    </row>
    <row r="70" spans="1:7" ht="24.95" customHeight="1">
      <c r="A70" s="1">
        <v>60</v>
      </c>
      <c r="B70" s="9" t="s">
        <v>269</v>
      </c>
      <c r="C70" s="56">
        <v>154935</v>
      </c>
      <c r="D70" s="56">
        <v>191032</v>
      </c>
      <c r="E70" s="56">
        <v>202000</v>
      </c>
      <c r="F70" s="395">
        <v>213670</v>
      </c>
      <c r="G70" s="269">
        <v>213670</v>
      </c>
    </row>
    <row r="71" spans="1:7" ht="24.95" customHeight="1">
      <c r="A71" s="1">
        <v>61</v>
      </c>
      <c r="B71" s="19" t="s">
        <v>32</v>
      </c>
      <c r="C71" s="75">
        <v>0</v>
      </c>
      <c r="D71" s="56">
        <v>0</v>
      </c>
      <c r="E71" s="56">
        <v>0</v>
      </c>
      <c r="F71" s="395">
        <v>0</v>
      </c>
      <c r="G71" s="269">
        <v>0</v>
      </c>
    </row>
    <row r="72" spans="1:7" ht="24.95" customHeight="1">
      <c r="A72" s="1">
        <v>62</v>
      </c>
      <c r="B72" s="9" t="s">
        <v>33</v>
      </c>
      <c r="C72" s="62">
        <v>80000</v>
      </c>
      <c r="D72" s="56">
        <v>72000</v>
      </c>
      <c r="E72" s="56">
        <v>80000</v>
      </c>
      <c r="F72" s="395">
        <v>80000</v>
      </c>
      <c r="G72" s="269">
        <v>72000</v>
      </c>
    </row>
    <row r="73" spans="1:7" ht="20.100000000000001" customHeight="1">
      <c r="A73" s="1">
        <v>63</v>
      </c>
      <c r="B73" s="9" t="s">
        <v>34</v>
      </c>
      <c r="C73" s="62"/>
      <c r="D73" s="56"/>
      <c r="E73" s="56">
        <v>5522393</v>
      </c>
      <c r="F73" s="395">
        <v>6037743</v>
      </c>
      <c r="G73" s="269" t="s">
        <v>292</v>
      </c>
    </row>
    <row r="74" spans="1:7" ht="20.100000000000001" customHeight="1">
      <c r="A74" s="13">
        <v>64</v>
      </c>
      <c r="B74" s="20" t="s">
        <v>35</v>
      </c>
      <c r="C74" s="64">
        <v>14688252</v>
      </c>
      <c r="D74" s="65">
        <v>14224117</v>
      </c>
      <c r="E74" s="65">
        <v>22370342</v>
      </c>
      <c r="F74" s="397">
        <f>SUM(F59,F60,F61,F62,F63,F65,F71,F72,F73)</f>
        <v>24769623</v>
      </c>
      <c r="G74" s="272">
        <f>SUM(G59,G60,G61,G62,G63,G65,G71,G72,G73)</f>
        <v>18363332</v>
      </c>
    </row>
    <row r="75" spans="1:7" ht="20.100000000000001" customHeight="1">
      <c r="A75" s="21">
        <v>65</v>
      </c>
      <c r="B75" s="22"/>
      <c r="C75" s="70"/>
      <c r="D75" s="56"/>
      <c r="E75" s="56"/>
      <c r="F75" s="395"/>
      <c r="G75" s="269"/>
    </row>
    <row r="76" spans="1:7" ht="20.100000000000001" customHeight="1">
      <c r="A76" s="1">
        <v>66</v>
      </c>
      <c r="B76" s="23" t="s">
        <v>72</v>
      </c>
      <c r="C76" s="62">
        <v>1612537</v>
      </c>
      <c r="D76" s="56">
        <v>489180</v>
      </c>
      <c r="E76" s="56">
        <v>2297450</v>
      </c>
      <c r="F76" s="395">
        <v>4171623</v>
      </c>
      <c r="G76" s="269">
        <v>1546223</v>
      </c>
    </row>
    <row r="77" spans="1:7" ht="20.100000000000001" customHeight="1">
      <c r="A77" s="1">
        <v>67</v>
      </c>
      <c r="B77" s="23" t="s">
        <v>73</v>
      </c>
      <c r="C77" s="62">
        <v>600000</v>
      </c>
      <c r="D77" s="56">
        <v>900000</v>
      </c>
      <c r="E77" s="56">
        <v>26752704</v>
      </c>
      <c r="F77" s="395">
        <v>26818704</v>
      </c>
      <c r="G77" s="269">
        <v>26818539</v>
      </c>
    </row>
    <row r="78" spans="1:7" ht="24.95" customHeight="1">
      <c r="A78" s="1">
        <v>68</v>
      </c>
      <c r="B78" s="9" t="s">
        <v>36</v>
      </c>
      <c r="C78" s="62">
        <v>0</v>
      </c>
      <c r="D78" s="56">
        <v>0</v>
      </c>
      <c r="E78" s="56">
        <v>0</v>
      </c>
      <c r="F78" s="395">
        <v>0</v>
      </c>
      <c r="G78" s="269">
        <v>0</v>
      </c>
    </row>
    <row r="79" spans="1:7" ht="35.1" customHeight="1">
      <c r="A79" s="1">
        <v>69</v>
      </c>
      <c r="B79" s="9" t="s">
        <v>37</v>
      </c>
      <c r="C79" s="62">
        <v>0</v>
      </c>
      <c r="D79" s="56">
        <v>0</v>
      </c>
      <c r="E79" s="56">
        <v>0</v>
      </c>
      <c r="F79" s="395">
        <v>0</v>
      </c>
      <c r="G79" s="269">
        <v>0</v>
      </c>
    </row>
    <row r="80" spans="1:7" ht="20.100000000000001" customHeight="1">
      <c r="A80" s="1">
        <v>70</v>
      </c>
      <c r="B80" s="19" t="s">
        <v>38</v>
      </c>
      <c r="C80" s="62"/>
      <c r="D80" s="56"/>
      <c r="E80" s="56">
        <v>9724837</v>
      </c>
      <c r="F80" s="395">
        <v>9676229</v>
      </c>
      <c r="G80" s="269" t="s">
        <v>292</v>
      </c>
    </row>
    <row r="81" spans="1:7" ht="20.100000000000001" customHeight="1">
      <c r="A81" s="1">
        <v>71</v>
      </c>
      <c r="B81" s="20" t="s">
        <v>39</v>
      </c>
      <c r="C81" s="64">
        <v>2212537</v>
      </c>
      <c r="D81" s="65">
        <f>SUM(D76:D80)</f>
        <v>1389180</v>
      </c>
      <c r="E81" s="65">
        <f>SUM(E76:E80)</f>
        <v>38774991</v>
      </c>
      <c r="F81" s="397">
        <f>SUM(F76:F80)</f>
        <v>40666556</v>
      </c>
      <c r="G81" s="272">
        <f>SUM(G76:G80)</f>
        <v>28364762</v>
      </c>
    </row>
    <row r="82" spans="1:7" ht="18.75" customHeight="1">
      <c r="A82" s="49">
        <v>72</v>
      </c>
      <c r="B82" s="50" t="s">
        <v>84</v>
      </c>
      <c r="C82" s="67">
        <v>16900789</v>
      </c>
      <c r="D82" s="69">
        <v>15613297</v>
      </c>
      <c r="E82" s="69">
        <v>61145333</v>
      </c>
      <c r="F82" s="398">
        <f>SUM(F74,F81)</f>
        <v>65436179</v>
      </c>
      <c r="G82" s="271">
        <f>SUM(G74,G81)</f>
        <v>46728094</v>
      </c>
    </row>
    <row r="83" spans="1:7" ht="19.5" hidden="1" customHeight="1">
      <c r="A83" s="1">
        <v>43</v>
      </c>
      <c r="B83" s="11" t="s">
        <v>40</v>
      </c>
      <c r="C83" s="62"/>
      <c r="D83" s="56"/>
      <c r="E83" s="56"/>
      <c r="F83" s="395"/>
      <c r="G83" s="269"/>
    </row>
    <row r="84" spans="1:7" ht="19.5" hidden="1" customHeight="1">
      <c r="A84" s="1">
        <v>44</v>
      </c>
      <c r="B84" s="11" t="s">
        <v>41</v>
      </c>
      <c r="C84" s="62"/>
      <c r="D84" s="56"/>
      <c r="E84" s="56"/>
      <c r="F84" s="395"/>
      <c r="G84" s="269"/>
    </row>
    <row r="85" spans="1:7" ht="31.5" customHeight="1">
      <c r="A85" s="1">
        <v>73</v>
      </c>
      <c r="B85" s="11" t="s">
        <v>106</v>
      </c>
      <c r="C85" s="62">
        <v>482032</v>
      </c>
      <c r="D85" s="56">
        <v>776744</v>
      </c>
      <c r="E85" s="56">
        <v>375542</v>
      </c>
      <c r="F85" s="395">
        <v>485308</v>
      </c>
      <c r="G85" s="269">
        <v>485308</v>
      </c>
    </row>
    <row r="86" spans="1:7" ht="31.5" customHeight="1">
      <c r="A86" s="1">
        <v>74</v>
      </c>
      <c r="B86" s="11" t="s">
        <v>293</v>
      </c>
      <c r="C86" s="62"/>
      <c r="D86" s="56"/>
      <c r="E86" s="56"/>
      <c r="F86" s="395"/>
      <c r="G86" s="269">
        <v>30000000</v>
      </c>
    </row>
    <row r="87" spans="1:7" ht="20.100000000000001" customHeight="1">
      <c r="A87" s="49">
        <v>75</v>
      </c>
      <c r="B87" s="50" t="s">
        <v>42</v>
      </c>
      <c r="C87" s="67">
        <v>482032</v>
      </c>
      <c r="D87" s="69">
        <f>SUM(D85)</f>
        <v>776744</v>
      </c>
      <c r="E87" s="69">
        <f>SUM(E85)</f>
        <v>375542</v>
      </c>
      <c r="F87" s="398">
        <f>SUM(F85)</f>
        <v>485308</v>
      </c>
      <c r="G87" s="271">
        <f>SUM(G85:G86)</f>
        <v>30485308</v>
      </c>
    </row>
    <row r="88" spans="1:7" ht="20.100000000000001" customHeight="1">
      <c r="A88" s="1">
        <v>76</v>
      </c>
      <c r="B88" s="24" t="s">
        <v>43</v>
      </c>
      <c r="C88" s="71">
        <v>17382821</v>
      </c>
      <c r="D88" s="73">
        <v>16390041</v>
      </c>
      <c r="E88" s="72">
        <v>61520875</v>
      </c>
      <c r="F88" s="273">
        <f>SUM(F82,F87)</f>
        <v>65921487</v>
      </c>
      <c r="G88" s="273">
        <f>SUM(G82,G87)</f>
        <v>77213402</v>
      </c>
    </row>
    <row r="89" spans="1:7" ht="20.100000000000001" customHeight="1">
      <c r="A89" s="417"/>
      <c r="B89" s="418"/>
      <c r="C89" s="419"/>
      <c r="D89" s="420"/>
      <c r="E89" s="421"/>
      <c r="F89" s="392"/>
      <c r="G89" s="392"/>
    </row>
    <row r="90" spans="1:7">
      <c r="A90" s="27"/>
      <c r="B90" s="28"/>
      <c r="C90" s="28"/>
      <c r="D90" s="28"/>
      <c r="E90" s="28"/>
    </row>
    <row r="91" spans="1:7">
      <c r="A91" s="27"/>
      <c r="B91" s="28"/>
      <c r="C91" s="28"/>
      <c r="D91" s="28"/>
      <c r="E91" s="28"/>
    </row>
    <row r="92" spans="1:7">
      <c r="A92" s="27"/>
      <c r="B92" s="28"/>
      <c r="C92" s="28"/>
      <c r="D92" s="28"/>
      <c r="E92" s="28"/>
    </row>
  </sheetData>
  <pageMargins left="0.13541666666666666" right="0.7" top="0.75" bottom="0.75" header="0.3" footer="0.3"/>
  <pageSetup paperSize="9" scale="59" orientation="portrait" r:id="rId1"/>
  <rowBreaks count="2" manualBreakCount="2">
    <brk id="41" max="16383" man="1"/>
    <brk id="8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topLeftCell="A13" zoomScaleNormal="100" workbookViewId="0">
      <selection activeCell="H6" sqref="H6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8" width="16.14062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s="116" t="s">
        <v>268</v>
      </c>
    </row>
    <row r="2" spans="1:9">
      <c r="B2" s="116"/>
    </row>
    <row r="3" spans="1:9" ht="15.75">
      <c r="B3" s="223" t="s">
        <v>221</v>
      </c>
    </row>
    <row r="4" spans="1:9" ht="10.5" customHeight="1"/>
    <row r="5" spans="1:9" hidden="1"/>
    <row r="6" spans="1:9" ht="71.25" customHeight="1">
      <c r="A6" s="30">
        <v>1</v>
      </c>
      <c r="B6" s="31" t="s">
        <v>53</v>
      </c>
      <c r="C6" s="32" t="s">
        <v>107</v>
      </c>
      <c r="D6" s="32" t="s">
        <v>54</v>
      </c>
      <c r="E6" s="32" t="s">
        <v>114</v>
      </c>
      <c r="F6" s="29" t="s">
        <v>222</v>
      </c>
      <c r="G6" s="29" t="s">
        <v>270</v>
      </c>
      <c r="H6" s="29" t="s">
        <v>279</v>
      </c>
      <c r="I6" s="51" t="s">
        <v>55</v>
      </c>
    </row>
    <row r="7" spans="1:9" ht="24.95" customHeight="1">
      <c r="A7" s="30">
        <v>2</v>
      </c>
      <c r="B7" s="34" t="s">
        <v>223</v>
      </c>
      <c r="C7" s="33"/>
      <c r="D7" s="33"/>
      <c r="E7" s="33"/>
      <c r="F7" s="76"/>
      <c r="G7" s="76"/>
      <c r="H7" s="76"/>
      <c r="I7" s="39" t="s">
        <v>56</v>
      </c>
    </row>
    <row r="8" spans="1:9" ht="24.95" customHeight="1">
      <c r="A8" s="30">
        <v>3</v>
      </c>
      <c r="B8" s="35" t="s">
        <v>224</v>
      </c>
      <c r="C8" s="33">
        <v>3024000</v>
      </c>
      <c r="D8" s="33" t="s">
        <v>115</v>
      </c>
      <c r="E8" s="33">
        <v>3024000</v>
      </c>
      <c r="F8" s="76">
        <v>0</v>
      </c>
      <c r="G8" s="76">
        <v>0</v>
      </c>
      <c r="H8" s="76">
        <v>0</v>
      </c>
      <c r="I8" s="39" t="s">
        <v>56</v>
      </c>
    </row>
    <row r="9" spans="1:9" ht="24.95" customHeight="1">
      <c r="A9" s="30">
        <v>4</v>
      </c>
      <c r="B9" s="36" t="s">
        <v>57</v>
      </c>
      <c r="C9" s="33">
        <v>20694473</v>
      </c>
      <c r="D9" s="33" t="s">
        <v>116</v>
      </c>
      <c r="E9" s="33">
        <v>0</v>
      </c>
      <c r="F9" s="41">
        <v>20694473</v>
      </c>
      <c r="G9" s="41">
        <v>20694473</v>
      </c>
      <c r="H9" s="41">
        <v>20694473</v>
      </c>
      <c r="I9" s="39" t="s">
        <v>56</v>
      </c>
    </row>
    <row r="10" spans="1:9" ht="24.95" customHeight="1">
      <c r="A10" s="30">
        <v>5</v>
      </c>
      <c r="B10" s="37" t="s">
        <v>58</v>
      </c>
      <c r="C10" s="33">
        <v>400000</v>
      </c>
      <c r="D10" s="33" t="s">
        <v>117</v>
      </c>
      <c r="E10" s="33">
        <v>0</v>
      </c>
      <c r="F10" s="41">
        <v>400000</v>
      </c>
      <c r="G10" s="41">
        <v>400000</v>
      </c>
      <c r="H10" s="41">
        <v>400000</v>
      </c>
      <c r="I10" s="39" t="s">
        <v>56</v>
      </c>
    </row>
    <row r="11" spans="1:9" ht="24.95" customHeight="1">
      <c r="A11" s="30">
        <v>6</v>
      </c>
      <c r="B11" s="346" t="s">
        <v>272</v>
      </c>
      <c r="C11" s="33">
        <v>66000</v>
      </c>
      <c r="D11" s="33" t="s">
        <v>118</v>
      </c>
      <c r="E11" s="33">
        <v>0</v>
      </c>
      <c r="F11" s="349">
        <v>0</v>
      </c>
      <c r="G11" s="349">
        <v>0</v>
      </c>
      <c r="H11" s="41">
        <v>66000</v>
      </c>
      <c r="I11" s="39" t="s">
        <v>56</v>
      </c>
    </row>
    <row r="12" spans="1:9" ht="24.95" customHeight="1">
      <c r="A12" s="30">
        <v>7</v>
      </c>
      <c r="B12" s="347" t="s">
        <v>275</v>
      </c>
      <c r="C12" s="33">
        <v>109000</v>
      </c>
      <c r="D12" s="33" t="s">
        <v>118</v>
      </c>
      <c r="E12" s="33">
        <v>0</v>
      </c>
      <c r="F12" s="349">
        <v>0</v>
      </c>
      <c r="G12" s="349">
        <v>0</v>
      </c>
      <c r="H12" s="41">
        <v>109000</v>
      </c>
      <c r="I12" s="39" t="s">
        <v>56</v>
      </c>
    </row>
    <row r="13" spans="1:9" ht="63.75" customHeight="1">
      <c r="A13" s="30">
        <v>8</v>
      </c>
      <c r="B13" s="52" t="s">
        <v>104</v>
      </c>
      <c r="C13" s="33">
        <v>4229989</v>
      </c>
      <c r="D13" s="33" t="s">
        <v>116</v>
      </c>
      <c r="E13" s="33">
        <v>0</v>
      </c>
      <c r="F13" s="41">
        <v>4229989</v>
      </c>
      <c r="G13" s="41">
        <v>4229989</v>
      </c>
      <c r="H13" s="41">
        <v>4229989</v>
      </c>
      <c r="I13" s="39" t="s">
        <v>56</v>
      </c>
    </row>
    <row r="14" spans="1:9" ht="53.25" customHeight="1">
      <c r="A14" s="30">
        <v>9</v>
      </c>
      <c r="B14" s="36" t="s">
        <v>103</v>
      </c>
      <c r="C14" s="33">
        <v>1428242</v>
      </c>
      <c r="D14" s="33" t="s">
        <v>116</v>
      </c>
      <c r="E14" s="33">
        <v>0</v>
      </c>
      <c r="F14" s="41">
        <v>1428242</v>
      </c>
      <c r="G14" s="41">
        <v>1428242</v>
      </c>
      <c r="H14" s="41">
        <v>1428242</v>
      </c>
      <c r="I14" s="39" t="s">
        <v>56</v>
      </c>
    </row>
    <row r="15" spans="1:9" ht="53.25" customHeight="1">
      <c r="A15" s="30">
        <v>10</v>
      </c>
      <c r="B15" s="36" t="s">
        <v>276</v>
      </c>
      <c r="C15" s="33">
        <v>469773</v>
      </c>
      <c r="D15" s="33" t="s">
        <v>118</v>
      </c>
      <c r="E15" s="33">
        <v>0</v>
      </c>
      <c r="F15" s="349">
        <v>0</v>
      </c>
      <c r="G15" s="349">
        <v>0</v>
      </c>
      <c r="H15" s="41">
        <v>469773</v>
      </c>
      <c r="I15" s="39" t="s">
        <v>56</v>
      </c>
    </row>
    <row r="16" spans="1:9" ht="70.5" customHeight="1">
      <c r="A16" s="30">
        <v>11</v>
      </c>
      <c r="B16" s="36" t="s">
        <v>225</v>
      </c>
      <c r="C16" s="33">
        <v>9130000</v>
      </c>
      <c r="D16" s="33" t="s">
        <v>118</v>
      </c>
      <c r="E16" s="33">
        <v>0</v>
      </c>
      <c r="F16" s="41">
        <v>2282500</v>
      </c>
      <c r="G16" s="41">
        <v>2434900</v>
      </c>
      <c r="H16" s="41">
        <v>2434900</v>
      </c>
      <c r="I16" s="39" t="s">
        <v>56</v>
      </c>
    </row>
    <row r="17" spans="1:9" ht="43.9" customHeight="1">
      <c r="A17" s="30">
        <v>12</v>
      </c>
      <c r="B17" s="36" t="s">
        <v>226</v>
      </c>
      <c r="C17" s="33">
        <v>50830</v>
      </c>
      <c r="D17" s="33" t="s">
        <v>116</v>
      </c>
      <c r="E17" s="33">
        <v>35880</v>
      </c>
      <c r="F17" s="41">
        <v>14950</v>
      </c>
      <c r="G17" s="41">
        <v>14950</v>
      </c>
      <c r="H17" s="41">
        <v>14950</v>
      </c>
      <c r="I17" s="39" t="s">
        <v>56</v>
      </c>
    </row>
    <row r="18" spans="1:9" ht="43.9" customHeight="1">
      <c r="A18" s="30">
        <v>13</v>
      </c>
      <c r="B18" s="36" t="s">
        <v>271</v>
      </c>
      <c r="C18" s="33">
        <v>1143000</v>
      </c>
      <c r="D18" s="33" t="s">
        <v>118</v>
      </c>
      <c r="E18" s="33">
        <v>0</v>
      </c>
      <c r="F18" s="349">
        <v>0</v>
      </c>
      <c r="G18" s="349">
        <v>0</v>
      </c>
      <c r="H18" s="41">
        <v>1143000</v>
      </c>
      <c r="I18" s="39" t="s">
        <v>56</v>
      </c>
    </row>
    <row r="19" spans="1:9" ht="24.95" customHeight="1">
      <c r="A19" s="30">
        <v>14</v>
      </c>
      <c r="B19" s="31" t="s">
        <v>77</v>
      </c>
      <c r="C19" s="40">
        <f>SUM(C8:C14)</f>
        <v>29951704</v>
      </c>
      <c r="D19" s="40"/>
      <c r="E19" s="40">
        <f>SUM(E7:E18)</f>
        <v>3059880</v>
      </c>
      <c r="F19" s="42">
        <f>SUM(F7:F18)</f>
        <v>29050154</v>
      </c>
      <c r="G19" s="42">
        <f>SUM(G8:G18)</f>
        <v>29202554</v>
      </c>
      <c r="H19" s="42">
        <f>SUM(H8:H18)</f>
        <v>30990327</v>
      </c>
      <c r="I19" s="39"/>
    </row>
  </sheetData>
  <pageMargins left="0.7" right="0.7" top="0.75" bottom="0.75" header="0.3" footer="0.3"/>
  <pageSetup paperSize="9" scale="7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3"/>
  <sheetViews>
    <sheetView view="pageBreakPreview" zoomScale="60" zoomScaleNormal="100" workbookViewId="0">
      <selection activeCell="B4" sqref="B4"/>
    </sheetView>
  </sheetViews>
  <sheetFormatPr defaultRowHeight="15"/>
  <cols>
    <col min="1" max="1" width="8.140625" customWidth="1"/>
    <col min="2" max="2" width="41" customWidth="1"/>
    <col min="3" max="3" width="23.85546875" customWidth="1"/>
    <col min="4" max="4" width="18.5703125" customWidth="1"/>
    <col min="5" max="5" width="19.85546875" customWidth="1"/>
    <col min="257" max="257" width="8.140625" customWidth="1"/>
    <col min="258" max="258" width="41" customWidth="1"/>
    <col min="259" max="261" width="32.85546875" customWidth="1"/>
    <col min="513" max="513" width="8.140625" customWidth="1"/>
    <col min="514" max="514" width="41" customWidth="1"/>
    <col min="515" max="517" width="32.85546875" customWidth="1"/>
    <col min="769" max="769" width="8.140625" customWidth="1"/>
    <col min="770" max="770" width="41" customWidth="1"/>
    <col min="771" max="773" width="32.85546875" customWidth="1"/>
    <col min="1025" max="1025" width="8.140625" customWidth="1"/>
    <col min="1026" max="1026" width="41" customWidth="1"/>
    <col min="1027" max="1029" width="32.85546875" customWidth="1"/>
    <col min="1281" max="1281" width="8.140625" customWidth="1"/>
    <col min="1282" max="1282" width="41" customWidth="1"/>
    <col min="1283" max="1285" width="32.85546875" customWidth="1"/>
    <col min="1537" max="1537" width="8.140625" customWidth="1"/>
    <col min="1538" max="1538" width="41" customWidth="1"/>
    <col min="1539" max="1541" width="32.85546875" customWidth="1"/>
    <col min="1793" max="1793" width="8.140625" customWidth="1"/>
    <col min="1794" max="1794" width="41" customWidth="1"/>
    <col min="1795" max="1797" width="32.85546875" customWidth="1"/>
    <col min="2049" max="2049" width="8.140625" customWidth="1"/>
    <col min="2050" max="2050" width="41" customWidth="1"/>
    <col min="2051" max="2053" width="32.85546875" customWidth="1"/>
    <col min="2305" max="2305" width="8.140625" customWidth="1"/>
    <col min="2306" max="2306" width="41" customWidth="1"/>
    <col min="2307" max="2309" width="32.85546875" customWidth="1"/>
    <col min="2561" max="2561" width="8.140625" customWidth="1"/>
    <col min="2562" max="2562" width="41" customWidth="1"/>
    <col min="2563" max="2565" width="32.85546875" customWidth="1"/>
    <col min="2817" max="2817" width="8.140625" customWidth="1"/>
    <col min="2818" max="2818" width="41" customWidth="1"/>
    <col min="2819" max="2821" width="32.85546875" customWidth="1"/>
    <col min="3073" max="3073" width="8.140625" customWidth="1"/>
    <col min="3074" max="3074" width="41" customWidth="1"/>
    <col min="3075" max="3077" width="32.85546875" customWidth="1"/>
    <col min="3329" max="3329" width="8.140625" customWidth="1"/>
    <col min="3330" max="3330" width="41" customWidth="1"/>
    <col min="3331" max="3333" width="32.85546875" customWidth="1"/>
    <col min="3585" max="3585" width="8.140625" customWidth="1"/>
    <col min="3586" max="3586" width="41" customWidth="1"/>
    <col min="3587" max="3589" width="32.85546875" customWidth="1"/>
    <col min="3841" max="3841" width="8.140625" customWidth="1"/>
    <col min="3842" max="3842" width="41" customWidth="1"/>
    <col min="3843" max="3845" width="32.85546875" customWidth="1"/>
    <col min="4097" max="4097" width="8.140625" customWidth="1"/>
    <col min="4098" max="4098" width="41" customWidth="1"/>
    <col min="4099" max="4101" width="32.85546875" customWidth="1"/>
    <col min="4353" max="4353" width="8.140625" customWidth="1"/>
    <col min="4354" max="4354" width="41" customWidth="1"/>
    <col min="4355" max="4357" width="32.85546875" customWidth="1"/>
    <col min="4609" max="4609" width="8.140625" customWidth="1"/>
    <col min="4610" max="4610" width="41" customWidth="1"/>
    <col min="4611" max="4613" width="32.85546875" customWidth="1"/>
    <col min="4865" max="4865" width="8.140625" customWidth="1"/>
    <col min="4866" max="4866" width="41" customWidth="1"/>
    <col min="4867" max="4869" width="32.85546875" customWidth="1"/>
    <col min="5121" max="5121" width="8.140625" customWidth="1"/>
    <col min="5122" max="5122" width="41" customWidth="1"/>
    <col min="5123" max="5125" width="32.85546875" customWidth="1"/>
    <col min="5377" max="5377" width="8.140625" customWidth="1"/>
    <col min="5378" max="5378" width="41" customWidth="1"/>
    <col min="5379" max="5381" width="32.85546875" customWidth="1"/>
    <col min="5633" max="5633" width="8.140625" customWidth="1"/>
    <col min="5634" max="5634" width="41" customWidth="1"/>
    <col min="5635" max="5637" width="32.85546875" customWidth="1"/>
    <col min="5889" max="5889" width="8.140625" customWidth="1"/>
    <col min="5890" max="5890" width="41" customWidth="1"/>
    <col min="5891" max="5893" width="32.85546875" customWidth="1"/>
    <col min="6145" max="6145" width="8.140625" customWidth="1"/>
    <col min="6146" max="6146" width="41" customWidth="1"/>
    <col min="6147" max="6149" width="32.85546875" customWidth="1"/>
    <col min="6401" max="6401" width="8.140625" customWidth="1"/>
    <col min="6402" max="6402" width="41" customWidth="1"/>
    <col min="6403" max="6405" width="32.85546875" customWidth="1"/>
    <col min="6657" max="6657" width="8.140625" customWidth="1"/>
    <col min="6658" max="6658" width="41" customWidth="1"/>
    <col min="6659" max="6661" width="32.85546875" customWidth="1"/>
    <col min="6913" max="6913" width="8.140625" customWidth="1"/>
    <col min="6914" max="6914" width="41" customWidth="1"/>
    <col min="6915" max="6917" width="32.85546875" customWidth="1"/>
    <col min="7169" max="7169" width="8.140625" customWidth="1"/>
    <col min="7170" max="7170" width="41" customWidth="1"/>
    <col min="7171" max="7173" width="32.85546875" customWidth="1"/>
    <col min="7425" max="7425" width="8.140625" customWidth="1"/>
    <col min="7426" max="7426" width="41" customWidth="1"/>
    <col min="7427" max="7429" width="32.85546875" customWidth="1"/>
    <col min="7681" max="7681" width="8.140625" customWidth="1"/>
    <col min="7682" max="7682" width="41" customWidth="1"/>
    <col min="7683" max="7685" width="32.85546875" customWidth="1"/>
    <col min="7937" max="7937" width="8.140625" customWidth="1"/>
    <col min="7938" max="7938" width="41" customWidth="1"/>
    <col min="7939" max="7941" width="32.85546875" customWidth="1"/>
    <col min="8193" max="8193" width="8.140625" customWidth="1"/>
    <col min="8194" max="8194" width="41" customWidth="1"/>
    <col min="8195" max="8197" width="32.85546875" customWidth="1"/>
    <col min="8449" max="8449" width="8.140625" customWidth="1"/>
    <col min="8450" max="8450" width="41" customWidth="1"/>
    <col min="8451" max="8453" width="32.85546875" customWidth="1"/>
    <col min="8705" max="8705" width="8.140625" customWidth="1"/>
    <col min="8706" max="8706" width="41" customWidth="1"/>
    <col min="8707" max="8709" width="32.85546875" customWidth="1"/>
    <col min="8961" max="8961" width="8.140625" customWidth="1"/>
    <col min="8962" max="8962" width="41" customWidth="1"/>
    <col min="8963" max="8965" width="32.85546875" customWidth="1"/>
    <col min="9217" max="9217" width="8.140625" customWidth="1"/>
    <col min="9218" max="9218" width="41" customWidth="1"/>
    <col min="9219" max="9221" width="32.85546875" customWidth="1"/>
    <col min="9473" max="9473" width="8.140625" customWidth="1"/>
    <col min="9474" max="9474" width="41" customWidth="1"/>
    <col min="9475" max="9477" width="32.85546875" customWidth="1"/>
    <col min="9729" max="9729" width="8.140625" customWidth="1"/>
    <col min="9730" max="9730" width="41" customWidth="1"/>
    <col min="9731" max="9733" width="32.85546875" customWidth="1"/>
    <col min="9985" max="9985" width="8.140625" customWidth="1"/>
    <col min="9986" max="9986" width="41" customWidth="1"/>
    <col min="9987" max="9989" width="32.85546875" customWidth="1"/>
    <col min="10241" max="10241" width="8.140625" customWidth="1"/>
    <col min="10242" max="10242" width="41" customWidth="1"/>
    <col min="10243" max="10245" width="32.85546875" customWidth="1"/>
    <col min="10497" max="10497" width="8.140625" customWidth="1"/>
    <col min="10498" max="10498" width="41" customWidth="1"/>
    <col min="10499" max="10501" width="32.85546875" customWidth="1"/>
    <col min="10753" max="10753" width="8.140625" customWidth="1"/>
    <col min="10754" max="10754" width="41" customWidth="1"/>
    <col min="10755" max="10757" width="32.85546875" customWidth="1"/>
    <col min="11009" max="11009" width="8.140625" customWidth="1"/>
    <col min="11010" max="11010" width="41" customWidth="1"/>
    <col min="11011" max="11013" width="32.85546875" customWidth="1"/>
    <col min="11265" max="11265" width="8.140625" customWidth="1"/>
    <col min="11266" max="11266" width="41" customWidth="1"/>
    <col min="11267" max="11269" width="32.85546875" customWidth="1"/>
    <col min="11521" max="11521" width="8.140625" customWidth="1"/>
    <col min="11522" max="11522" width="41" customWidth="1"/>
    <col min="11523" max="11525" width="32.85546875" customWidth="1"/>
    <col min="11777" max="11777" width="8.140625" customWidth="1"/>
    <col min="11778" max="11778" width="41" customWidth="1"/>
    <col min="11779" max="11781" width="32.85546875" customWidth="1"/>
    <col min="12033" max="12033" width="8.140625" customWidth="1"/>
    <col min="12034" max="12034" width="41" customWidth="1"/>
    <col min="12035" max="12037" width="32.85546875" customWidth="1"/>
    <col min="12289" max="12289" width="8.140625" customWidth="1"/>
    <col min="12290" max="12290" width="41" customWidth="1"/>
    <col min="12291" max="12293" width="32.85546875" customWidth="1"/>
    <col min="12545" max="12545" width="8.140625" customWidth="1"/>
    <col min="12546" max="12546" width="41" customWidth="1"/>
    <col min="12547" max="12549" width="32.85546875" customWidth="1"/>
    <col min="12801" max="12801" width="8.140625" customWidth="1"/>
    <col min="12802" max="12802" width="41" customWidth="1"/>
    <col min="12803" max="12805" width="32.85546875" customWidth="1"/>
    <col min="13057" max="13057" width="8.140625" customWidth="1"/>
    <col min="13058" max="13058" width="41" customWidth="1"/>
    <col min="13059" max="13061" width="32.85546875" customWidth="1"/>
    <col min="13313" max="13313" width="8.140625" customWidth="1"/>
    <col min="13314" max="13314" width="41" customWidth="1"/>
    <col min="13315" max="13317" width="32.85546875" customWidth="1"/>
    <col min="13569" max="13569" width="8.140625" customWidth="1"/>
    <col min="13570" max="13570" width="41" customWidth="1"/>
    <col min="13571" max="13573" width="32.85546875" customWidth="1"/>
    <col min="13825" max="13825" width="8.140625" customWidth="1"/>
    <col min="13826" max="13826" width="41" customWidth="1"/>
    <col min="13827" max="13829" width="32.85546875" customWidth="1"/>
    <col min="14081" max="14081" width="8.140625" customWidth="1"/>
    <col min="14082" max="14082" width="41" customWidth="1"/>
    <col min="14083" max="14085" width="32.85546875" customWidth="1"/>
    <col min="14337" max="14337" width="8.140625" customWidth="1"/>
    <col min="14338" max="14338" width="41" customWidth="1"/>
    <col min="14339" max="14341" width="32.85546875" customWidth="1"/>
    <col min="14593" max="14593" width="8.140625" customWidth="1"/>
    <col min="14594" max="14594" width="41" customWidth="1"/>
    <col min="14595" max="14597" width="32.85546875" customWidth="1"/>
    <col min="14849" max="14849" width="8.140625" customWidth="1"/>
    <col min="14850" max="14850" width="41" customWidth="1"/>
    <col min="14851" max="14853" width="32.85546875" customWidth="1"/>
    <col min="15105" max="15105" width="8.140625" customWidth="1"/>
    <col min="15106" max="15106" width="41" customWidth="1"/>
    <col min="15107" max="15109" width="32.85546875" customWidth="1"/>
    <col min="15361" max="15361" width="8.140625" customWidth="1"/>
    <col min="15362" max="15362" width="41" customWidth="1"/>
    <col min="15363" max="15365" width="32.85546875" customWidth="1"/>
    <col min="15617" max="15617" width="8.140625" customWidth="1"/>
    <col min="15618" max="15618" width="41" customWidth="1"/>
    <col min="15619" max="15621" width="32.85546875" customWidth="1"/>
    <col min="15873" max="15873" width="8.140625" customWidth="1"/>
    <col min="15874" max="15874" width="41" customWidth="1"/>
    <col min="15875" max="15877" width="32.85546875" customWidth="1"/>
    <col min="16129" max="16129" width="8.140625" customWidth="1"/>
    <col min="16130" max="16130" width="41" customWidth="1"/>
    <col min="16131" max="16133" width="32.85546875" customWidth="1"/>
  </cols>
  <sheetData>
    <row r="1" spans="1:5" ht="15.75">
      <c r="B1" s="467" t="s">
        <v>611</v>
      </c>
      <c r="C1" s="467"/>
    </row>
    <row r="3" spans="1:5" ht="19.5" customHeight="1">
      <c r="A3" s="467"/>
      <c r="B3" s="467"/>
      <c r="C3" s="223" t="s">
        <v>447</v>
      </c>
      <c r="D3" s="223"/>
      <c r="E3" s="467"/>
    </row>
    <row r="4" spans="1:5" ht="15.75">
      <c r="A4" s="467"/>
      <c r="B4" s="467"/>
      <c r="C4" s="467"/>
      <c r="D4" s="467"/>
      <c r="E4" s="467"/>
    </row>
    <row r="5" spans="1:5" ht="15.75">
      <c r="A5" s="785" t="s">
        <v>449</v>
      </c>
      <c r="B5" s="786"/>
      <c r="C5" s="786"/>
      <c r="D5" s="786"/>
      <c r="E5" s="786"/>
    </row>
    <row r="6" spans="1:5" ht="15.75">
      <c r="A6" s="466"/>
      <c r="B6" s="483"/>
      <c r="C6" s="483"/>
      <c r="D6" s="483"/>
      <c r="E6" s="483"/>
    </row>
    <row r="7" spans="1:5" ht="15.75">
      <c r="A7" s="466"/>
      <c r="B7" s="466" t="s">
        <v>53</v>
      </c>
      <c r="C7" s="466" t="s">
        <v>331</v>
      </c>
      <c r="D7" s="466" t="s">
        <v>332</v>
      </c>
      <c r="E7" s="466" t="s">
        <v>333</v>
      </c>
    </row>
    <row r="8" spans="1:5" ht="15.75">
      <c r="A8" s="466">
        <v>1</v>
      </c>
      <c r="B8" s="466">
        <v>2</v>
      </c>
      <c r="C8" s="466">
        <v>3</v>
      </c>
      <c r="D8" s="466">
        <v>4</v>
      </c>
      <c r="E8" s="466">
        <v>5</v>
      </c>
    </row>
    <row r="9" spans="1:5" ht="31.5">
      <c r="A9" s="466">
        <v>1</v>
      </c>
      <c r="B9" s="484" t="s">
        <v>387</v>
      </c>
      <c r="C9" s="485">
        <v>7913946</v>
      </c>
      <c r="D9" s="485">
        <v>0</v>
      </c>
      <c r="E9" s="485">
        <v>9461968</v>
      </c>
    </row>
    <row r="10" spans="1:5" ht="31.5">
      <c r="A10" s="468">
        <v>2</v>
      </c>
      <c r="B10" s="469" t="s">
        <v>388</v>
      </c>
      <c r="C10" s="470">
        <v>165000</v>
      </c>
      <c r="D10" s="470">
        <v>0</v>
      </c>
      <c r="E10" s="470">
        <v>182500</v>
      </c>
    </row>
    <row r="11" spans="1:5" ht="31.5">
      <c r="A11" s="468">
        <v>3</v>
      </c>
      <c r="B11" s="469" t="s">
        <v>389</v>
      </c>
      <c r="C11" s="470">
        <v>546741</v>
      </c>
      <c r="D11" s="470">
        <v>0</v>
      </c>
      <c r="E11" s="470">
        <v>311370</v>
      </c>
    </row>
    <row r="12" spans="1:5" ht="47.25">
      <c r="A12" s="471">
        <v>4</v>
      </c>
      <c r="B12" s="472" t="s">
        <v>390</v>
      </c>
      <c r="C12" s="473">
        <v>8625687</v>
      </c>
      <c r="D12" s="473">
        <v>0</v>
      </c>
      <c r="E12" s="473">
        <v>9955838</v>
      </c>
    </row>
    <row r="13" spans="1:5" ht="31.5">
      <c r="A13" s="468">
        <v>5</v>
      </c>
      <c r="B13" s="469" t="s">
        <v>391</v>
      </c>
      <c r="C13" s="470">
        <v>9059718</v>
      </c>
      <c r="D13" s="470">
        <v>0</v>
      </c>
      <c r="E13" s="470">
        <v>11322258</v>
      </c>
    </row>
    <row r="14" spans="1:5" ht="31.5">
      <c r="A14" s="468">
        <v>6</v>
      </c>
      <c r="B14" s="469" t="s">
        <v>392</v>
      </c>
      <c r="C14" s="470">
        <v>3381506</v>
      </c>
      <c r="D14" s="470">
        <v>0</v>
      </c>
      <c r="E14" s="470">
        <v>432229</v>
      </c>
    </row>
    <row r="15" spans="1:5" ht="31.5">
      <c r="A15" s="468">
        <v>7</v>
      </c>
      <c r="B15" s="469" t="s">
        <v>393</v>
      </c>
      <c r="C15" s="470">
        <v>0</v>
      </c>
      <c r="D15" s="470">
        <v>0</v>
      </c>
      <c r="E15" s="470">
        <v>891565</v>
      </c>
    </row>
    <row r="16" spans="1:5" ht="31.5">
      <c r="A16" s="468">
        <v>8</v>
      </c>
      <c r="B16" s="469" t="s">
        <v>394</v>
      </c>
      <c r="C16" s="470">
        <v>23490536</v>
      </c>
      <c r="D16" s="470">
        <v>0</v>
      </c>
      <c r="E16" s="470">
        <v>304270</v>
      </c>
    </row>
    <row r="17" spans="1:5" ht="31.5">
      <c r="A17" s="471">
        <v>9</v>
      </c>
      <c r="B17" s="472" t="s">
        <v>395</v>
      </c>
      <c r="C17" s="473">
        <v>35931760</v>
      </c>
      <c r="D17" s="473">
        <v>0</v>
      </c>
      <c r="E17" s="473">
        <v>12950322</v>
      </c>
    </row>
    <row r="18" spans="1:5" ht="15.75">
      <c r="A18" s="468">
        <v>10</v>
      </c>
      <c r="B18" s="469" t="s">
        <v>396</v>
      </c>
      <c r="C18" s="470">
        <v>630133</v>
      </c>
      <c r="D18" s="470">
        <v>0</v>
      </c>
      <c r="E18" s="470">
        <v>894199</v>
      </c>
    </row>
    <row r="19" spans="1:5" ht="15.75">
      <c r="A19" s="468">
        <v>11</v>
      </c>
      <c r="B19" s="469" t="s">
        <v>397</v>
      </c>
      <c r="C19" s="470">
        <v>2752753</v>
      </c>
      <c r="D19" s="470">
        <v>0</v>
      </c>
      <c r="E19" s="470">
        <v>4293595</v>
      </c>
    </row>
    <row r="20" spans="1:5" ht="31.5">
      <c r="A20" s="471">
        <v>12</v>
      </c>
      <c r="B20" s="472" t="s">
        <v>398</v>
      </c>
      <c r="C20" s="473">
        <v>3382886</v>
      </c>
      <c r="D20" s="473">
        <v>0</v>
      </c>
      <c r="E20" s="473">
        <v>5187794</v>
      </c>
    </row>
    <row r="21" spans="1:5" ht="15.75">
      <c r="A21" s="468">
        <v>13</v>
      </c>
      <c r="B21" s="469" t="s">
        <v>399</v>
      </c>
      <c r="C21" s="470">
        <v>2390395</v>
      </c>
      <c r="D21" s="470">
        <v>0</v>
      </c>
      <c r="E21" s="470">
        <v>1843059</v>
      </c>
    </row>
    <row r="22" spans="1:5" ht="15.75">
      <c r="A22" s="468">
        <v>14</v>
      </c>
      <c r="B22" s="469" t="s">
        <v>400</v>
      </c>
      <c r="C22" s="470">
        <v>1555291</v>
      </c>
      <c r="D22" s="470">
        <v>0</v>
      </c>
      <c r="E22" s="470">
        <v>2707248</v>
      </c>
    </row>
    <row r="23" spans="1:5" ht="15.75">
      <c r="A23" s="468">
        <v>15</v>
      </c>
      <c r="B23" s="469" t="s">
        <v>401</v>
      </c>
      <c r="C23" s="470">
        <v>944324</v>
      </c>
      <c r="D23" s="470">
        <v>0</v>
      </c>
      <c r="E23" s="470">
        <v>975201</v>
      </c>
    </row>
    <row r="24" spans="1:5" ht="31.5">
      <c r="A24" s="471">
        <v>16</v>
      </c>
      <c r="B24" s="472" t="s">
        <v>402</v>
      </c>
      <c r="C24" s="473">
        <v>4890010</v>
      </c>
      <c r="D24" s="473">
        <v>0</v>
      </c>
      <c r="E24" s="473">
        <v>5525508</v>
      </c>
    </row>
    <row r="25" spans="1:5" ht="15.75">
      <c r="A25" s="471">
        <v>17</v>
      </c>
      <c r="B25" s="472" t="s">
        <v>403</v>
      </c>
      <c r="C25" s="473">
        <v>3590680</v>
      </c>
      <c r="D25" s="473">
        <v>0</v>
      </c>
      <c r="E25" s="473">
        <v>1939449</v>
      </c>
    </row>
    <row r="26" spans="1:5" ht="15.75">
      <c r="A26" s="471">
        <v>18</v>
      </c>
      <c r="B26" s="472" t="s">
        <v>404</v>
      </c>
      <c r="C26" s="473">
        <v>6087229</v>
      </c>
      <c r="D26" s="473">
        <v>0</v>
      </c>
      <c r="E26" s="473">
        <v>13715621</v>
      </c>
    </row>
    <row r="27" spans="1:5" ht="31.5">
      <c r="A27" s="471">
        <v>19</v>
      </c>
      <c r="B27" s="472" t="s">
        <v>405</v>
      </c>
      <c r="C27" s="473">
        <v>26606642</v>
      </c>
      <c r="D27" s="473">
        <v>0</v>
      </c>
      <c r="E27" s="473">
        <v>-3462212</v>
      </c>
    </row>
    <row r="28" spans="1:5" ht="31.5">
      <c r="A28" s="468">
        <v>20</v>
      </c>
      <c r="B28" s="469" t="s">
        <v>406</v>
      </c>
      <c r="C28" s="470">
        <v>33710</v>
      </c>
      <c r="D28" s="470">
        <v>0</v>
      </c>
      <c r="E28" s="470">
        <v>29615</v>
      </c>
    </row>
    <row r="29" spans="1:5" ht="47.25">
      <c r="A29" s="471">
        <v>21</v>
      </c>
      <c r="B29" s="472" t="s">
        <v>407</v>
      </c>
      <c r="C29" s="473">
        <v>33710</v>
      </c>
      <c r="D29" s="473">
        <v>0</v>
      </c>
      <c r="E29" s="473">
        <v>29615</v>
      </c>
    </row>
    <row r="30" spans="1:5" ht="31.5">
      <c r="A30" s="468">
        <v>22</v>
      </c>
      <c r="B30" s="469" t="s">
        <v>408</v>
      </c>
      <c r="C30" s="470">
        <v>0</v>
      </c>
      <c r="D30" s="470">
        <v>0</v>
      </c>
      <c r="E30" s="470">
        <v>2667</v>
      </c>
    </row>
    <row r="31" spans="1:5" ht="31.5">
      <c r="A31" s="471">
        <v>23</v>
      </c>
      <c r="B31" s="472" t="s">
        <v>409</v>
      </c>
      <c r="C31" s="473">
        <v>0</v>
      </c>
      <c r="D31" s="473">
        <v>0</v>
      </c>
      <c r="E31" s="473">
        <v>2667</v>
      </c>
    </row>
    <row r="32" spans="1:5" ht="31.5">
      <c r="A32" s="471">
        <v>24</v>
      </c>
      <c r="B32" s="472" t="s">
        <v>410</v>
      </c>
      <c r="C32" s="473">
        <v>33710</v>
      </c>
      <c r="D32" s="473">
        <v>0</v>
      </c>
      <c r="E32" s="473">
        <v>26948</v>
      </c>
    </row>
    <row r="33" spans="1:5" ht="31.5">
      <c r="A33" s="471">
        <v>25</v>
      </c>
      <c r="B33" s="472" t="s">
        <v>411</v>
      </c>
      <c r="C33" s="473">
        <v>26640352</v>
      </c>
      <c r="D33" s="473">
        <v>0</v>
      </c>
      <c r="E33" s="473">
        <v>-3435264</v>
      </c>
    </row>
  </sheetData>
  <mergeCells count="1">
    <mergeCell ref="A5:E5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14"/>
  <sheetViews>
    <sheetView view="pageBreakPreview" zoomScale="60" zoomScaleNormal="100" workbookViewId="0">
      <selection activeCell="D4" sqref="D4"/>
    </sheetView>
  </sheetViews>
  <sheetFormatPr defaultRowHeight="15"/>
  <cols>
    <col min="1" max="1" width="6.5703125" style="443" customWidth="1"/>
    <col min="2" max="2" width="52.140625" style="443" customWidth="1"/>
    <col min="3" max="3" width="22" style="443" customWidth="1"/>
    <col min="4" max="256" width="9.140625" style="443"/>
    <col min="257" max="257" width="6.5703125" style="443" customWidth="1"/>
    <col min="258" max="258" width="52.140625" style="443" customWidth="1"/>
    <col min="259" max="259" width="22" style="443" customWidth="1"/>
    <col min="260" max="512" width="9.140625" style="443"/>
    <col min="513" max="513" width="6.5703125" style="443" customWidth="1"/>
    <col min="514" max="514" width="52.140625" style="443" customWidth="1"/>
    <col min="515" max="515" width="22" style="443" customWidth="1"/>
    <col min="516" max="768" width="9.140625" style="443"/>
    <col min="769" max="769" width="6.5703125" style="443" customWidth="1"/>
    <col min="770" max="770" width="52.140625" style="443" customWidth="1"/>
    <col min="771" max="771" width="22" style="443" customWidth="1"/>
    <col min="772" max="1024" width="9.140625" style="443"/>
    <col min="1025" max="1025" width="6.5703125" style="443" customWidth="1"/>
    <col min="1026" max="1026" width="52.140625" style="443" customWidth="1"/>
    <col min="1027" max="1027" width="22" style="443" customWidth="1"/>
    <col min="1028" max="1280" width="9.140625" style="443"/>
    <col min="1281" max="1281" width="6.5703125" style="443" customWidth="1"/>
    <col min="1282" max="1282" width="52.140625" style="443" customWidth="1"/>
    <col min="1283" max="1283" width="22" style="443" customWidth="1"/>
    <col min="1284" max="1536" width="9.140625" style="443"/>
    <col min="1537" max="1537" width="6.5703125" style="443" customWidth="1"/>
    <col min="1538" max="1538" width="52.140625" style="443" customWidth="1"/>
    <col min="1539" max="1539" width="22" style="443" customWidth="1"/>
    <col min="1540" max="1792" width="9.140625" style="443"/>
    <col min="1793" max="1793" width="6.5703125" style="443" customWidth="1"/>
    <col min="1794" max="1794" width="52.140625" style="443" customWidth="1"/>
    <col min="1795" max="1795" width="22" style="443" customWidth="1"/>
    <col min="1796" max="2048" width="9.140625" style="443"/>
    <col min="2049" max="2049" width="6.5703125" style="443" customWidth="1"/>
    <col min="2050" max="2050" width="52.140625" style="443" customWidth="1"/>
    <col min="2051" max="2051" width="22" style="443" customWidth="1"/>
    <col min="2052" max="2304" width="9.140625" style="443"/>
    <col min="2305" max="2305" width="6.5703125" style="443" customWidth="1"/>
    <col min="2306" max="2306" width="52.140625" style="443" customWidth="1"/>
    <col min="2307" max="2307" width="22" style="443" customWidth="1"/>
    <col min="2308" max="2560" width="9.140625" style="443"/>
    <col min="2561" max="2561" width="6.5703125" style="443" customWidth="1"/>
    <col min="2562" max="2562" width="52.140625" style="443" customWidth="1"/>
    <col min="2563" max="2563" width="22" style="443" customWidth="1"/>
    <col min="2564" max="2816" width="9.140625" style="443"/>
    <col min="2817" max="2817" width="6.5703125" style="443" customWidth="1"/>
    <col min="2818" max="2818" width="52.140625" style="443" customWidth="1"/>
    <col min="2819" max="2819" width="22" style="443" customWidth="1"/>
    <col min="2820" max="3072" width="9.140625" style="443"/>
    <col min="3073" max="3073" width="6.5703125" style="443" customWidth="1"/>
    <col min="3074" max="3074" width="52.140625" style="443" customWidth="1"/>
    <col min="3075" max="3075" width="22" style="443" customWidth="1"/>
    <col min="3076" max="3328" width="9.140625" style="443"/>
    <col min="3329" max="3329" width="6.5703125" style="443" customWidth="1"/>
    <col min="3330" max="3330" width="52.140625" style="443" customWidth="1"/>
    <col min="3331" max="3331" width="22" style="443" customWidth="1"/>
    <col min="3332" max="3584" width="9.140625" style="443"/>
    <col min="3585" max="3585" width="6.5703125" style="443" customWidth="1"/>
    <col min="3586" max="3586" width="52.140625" style="443" customWidth="1"/>
    <col min="3587" max="3587" width="22" style="443" customWidth="1"/>
    <col min="3588" max="3840" width="9.140625" style="443"/>
    <col min="3841" max="3841" width="6.5703125" style="443" customWidth="1"/>
    <col min="3842" max="3842" width="52.140625" style="443" customWidth="1"/>
    <col min="3843" max="3843" width="22" style="443" customWidth="1"/>
    <col min="3844" max="4096" width="9.140625" style="443"/>
    <col min="4097" max="4097" width="6.5703125" style="443" customWidth="1"/>
    <col min="4098" max="4098" width="52.140625" style="443" customWidth="1"/>
    <col min="4099" max="4099" width="22" style="443" customWidth="1"/>
    <col min="4100" max="4352" width="9.140625" style="443"/>
    <col min="4353" max="4353" width="6.5703125" style="443" customWidth="1"/>
    <col min="4354" max="4354" width="52.140625" style="443" customWidth="1"/>
    <col min="4355" max="4355" width="22" style="443" customWidth="1"/>
    <col min="4356" max="4608" width="9.140625" style="443"/>
    <col min="4609" max="4609" width="6.5703125" style="443" customWidth="1"/>
    <col min="4610" max="4610" width="52.140625" style="443" customWidth="1"/>
    <col min="4611" max="4611" width="22" style="443" customWidth="1"/>
    <col min="4612" max="4864" width="9.140625" style="443"/>
    <col min="4865" max="4865" width="6.5703125" style="443" customWidth="1"/>
    <col min="4866" max="4866" width="52.140625" style="443" customWidth="1"/>
    <col min="4867" max="4867" width="22" style="443" customWidth="1"/>
    <col min="4868" max="5120" width="9.140625" style="443"/>
    <col min="5121" max="5121" width="6.5703125" style="443" customWidth="1"/>
    <col min="5122" max="5122" width="52.140625" style="443" customWidth="1"/>
    <col min="5123" max="5123" width="22" style="443" customWidth="1"/>
    <col min="5124" max="5376" width="9.140625" style="443"/>
    <col min="5377" max="5377" width="6.5703125" style="443" customWidth="1"/>
    <col min="5378" max="5378" width="52.140625" style="443" customWidth="1"/>
    <col min="5379" max="5379" width="22" style="443" customWidth="1"/>
    <col min="5380" max="5632" width="9.140625" style="443"/>
    <col min="5633" max="5633" width="6.5703125" style="443" customWidth="1"/>
    <col min="5634" max="5634" width="52.140625" style="443" customWidth="1"/>
    <col min="5635" max="5635" width="22" style="443" customWidth="1"/>
    <col min="5636" max="5888" width="9.140625" style="443"/>
    <col min="5889" max="5889" width="6.5703125" style="443" customWidth="1"/>
    <col min="5890" max="5890" width="52.140625" style="443" customWidth="1"/>
    <col min="5891" max="5891" width="22" style="443" customWidth="1"/>
    <col min="5892" max="6144" width="9.140625" style="443"/>
    <col min="6145" max="6145" width="6.5703125" style="443" customWidth="1"/>
    <col min="6146" max="6146" width="52.140625" style="443" customWidth="1"/>
    <col min="6147" max="6147" width="22" style="443" customWidth="1"/>
    <col min="6148" max="6400" width="9.140625" style="443"/>
    <col min="6401" max="6401" width="6.5703125" style="443" customWidth="1"/>
    <col min="6402" max="6402" width="52.140625" style="443" customWidth="1"/>
    <col min="6403" max="6403" width="22" style="443" customWidth="1"/>
    <col min="6404" max="6656" width="9.140625" style="443"/>
    <col min="6657" max="6657" width="6.5703125" style="443" customWidth="1"/>
    <col min="6658" max="6658" width="52.140625" style="443" customWidth="1"/>
    <col min="6659" max="6659" width="22" style="443" customWidth="1"/>
    <col min="6660" max="6912" width="9.140625" style="443"/>
    <col min="6913" max="6913" width="6.5703125" style="443" customWidth="1"/>
    <col min="6914" max="6914" width="52.140625" style="443" customWidth="1"/>
    <col min="6915" max="6915" width="22" style="443" customWidth="1"/>
    <col min="6916" max="7168" width="9.140625" style="443"/>
    <col min="7169" max="7169" width="6.5703125" style="443" customWidth="1"/>
    <col min="7170" max="7170" width="52.140625" style="443" customWidth="1"/>
    <col min="7171" max="7171" width="22" style="443" customWidth="1"/>
    <col min="7172" max="7424" width="9.140625" style="443"/>
    <col min="7425" max="7425" width="6.5703125" style="443" customWidth="1"/>
    <col min="7426" max="7426" width="52.140625" style="443" customWidth="1"/>
    <col min="7427" max="7427" width="22" style="443" customWidth="1"/>
    <col min="7428" max="7680" width="9.140625" style="443"/>
    <col min="7681" max="7681" width="6.5703125" style="443" customWidth="1"/>
    <col min="7682" max="7682" width="52.140625" style="443" customWidth="1"/>
    <col min="7683" max="7683" width="22" style="443" customWidth="1"/>
    <col min="7684" max="7936" width="9.140625" style="443"/>
    <col min="7937" max="7937" width="6.5703125" style="443" customWidth="1"/>
    <col min="7938" max="7938" width="52.140625" style="443" customWidth="1"/>
    <col min="7939" max="7939" width="22" style="443" customWidth="1"/>
    <col min="7940" max="8192" width="9.140625" style="443"/>
    <col min="8193" max="8193" width="6.5703125" style="443" customWidth="1"/>
    <col min="8194" max="8194" width="52.140625" style="443" customWidth="1"/>
    <col min="8195" max="8195" width="22" style="443" customWidth="1"/>
    <col min="8196" max="8448" width="9.140625" style="443"/>
    <col min="8449" max="8449" width="6.5703125" style="443" customWidth="1"/>
    <col min="8450" max="8450" width="52.140625" style="443" customWidth="1"/>
    <col min="8451" max="8451" width="22" style="443" customWidth="1"/>
    <col min="8452" max="8704" width="9.140625" style="443"/>
    <col min="8705" max="8705" width="6.5703125" style="443" customWidth="1"/>
    <col min="8706" max="8706" width="52.140625" style="443" customWidth="1"/>
    <col min="8707" max="8707" width="22" style="443" customWidth="1"/>
    <col min="8708" max="8960" width="9.140625" style="443"/>
    <col min="8961" max="8961" width="6.5703125" style="443" customWidth="1"/>
    <col min="8962" max="8962" width="52.140625" style="443" customWidth="1"/>
    <col min="8963" max="8963" width="22" style="443" customWidth="1"/>
    <col min="8964" max="9216" width="9.140625" style="443"/>
    <col min="9217" max="9217" width="6.5703125" style="443" customWidth="1"/>
    <col min="9218" max="9218" width="52.140625" style="443" customWidth="1"/>
    <col min="9219" max="9219" width="22" style="443" customWidth="1"/>
    <col min="9220" max="9472" width="9.140625" style="443"/>
    <col min="9473" max="9473" width="6.5703125" style="443" customWidth="1"/>
    <col min="9474" max="9474" width="52.140625" style="443" customWidth="1"/>
    <col min="9475" max="9475" width="22" style="443" customWidth="1"/>
    <col min="9476" max="9728" width="9.140625" style="443"/>
    <col min="9729" max="9729" width="6.5703125" style="443" customWidth="1"/>
    <col min="9730" max="9730" width="52.140625" style="443" customWidth="1"/>
    <col min="9731" max="9731" width="22" style="443" customWidth="1"/>
    <col min="9732" max="9984" width="9.140625" style="443"/>
    <col min="9985" max="9985" width="6.5703125" style="443" customWidth="1"/>
    <col min="9986" max="9986" width="52.140625" style="443" customWidth="1"/>
    <col min="9987" max="9987" width="22" style="443" customWidth="1"/>
    <col min="9988" max="10240" width="9.140625" style="443"/>
    <col min="10241" max="10241" width="6.5703125" style="443" customWidth="1"/>
    <col min="10242" max="10242" width="52.140625" style="443" customWidth="1"/>
    <col min="10243" max="10243" width="22" style="443" customWidth="1"/>
    <col min="10244" max="10496" width="9.140625" style="443"/>
    <col min="10497" max="10497" width="6.5703125" style="443" customWidth="1"/>
    <col min="10498" max="10498" width="52.140625" style="443" customWidth="1"/>
    <col min="10499" max="10499" width="22" style="443" customWidth="1"/>
    <col min="10500" max="10752" width="9.140625" style="443"/>
    <col min="10753" max="10753" width="6.5703125" style="443" customWidth="1"/>
    <col min="10754" max="10754" width="52.140625" style="443" customWidth="1"/>
    <col min="10755" max="10755" width="22" style="443" customWidth="1"/>
    <col min="10756" max="11008" width="9.140625" style="443"/>
    <col min="11009" max="11009" width="6.5703125" style="443" customWidth="1"/>
    <col min="11010" max="11010" width="52.140625" style="443" customWidth="1"/>
    <col min="11011" max="11011" width="22" style="443" customWidth="1"/>
    <col min="11012" max="11264" width="9.140625" style="443"/>
    <col min="11265" max="11265" width="6.5703125" style="443" customWidth="1"/>
    <col min="11266" max="11266" width="52.140625" style="443" customWidth="1"/>
    <col min="11267" max="11267" width="22" style="443" customWidth="1"/>
    <col min="11268" max="11520" width="9.140625" style="443"/>
    <col min="11521" max="11521" width="6.5703125" style="443" customWidth="1"/>
    <col min="11522" max="11522" width="52.140625" style="443" customWidth="1"/>
    <col min="11523" max="11523" width="22" style="443" customWidth="1"/>
    <col min="11524" max="11776" width="9.140625" style="443"/>
    <col min="11777" max="11777" width="6.5703125" style="443" customWidth="1"/>
    <col min="11778" max="11778" width="52.140625" style="443" customWidth="1"/>
    <col min="11779" max="11779" width="22" style="443" customWidth="1"/>
    <col min="11780" max="12032" width="9.140625" style="443"/>
    <col min="12033" max="12033" width="6.5703125" style="443" customWidth="1"/>
    <col min="12034" max="12034" width="52.140625" style="443" customWidth="1"/>
    <col min="12035" max="12035" width="22" style="443" customWidth="1"/>
    <col min="12036" max="12288" width="9.140625" style="443"/>
    <col min="12289" max="12289" width="6.5703125" style="443" customWidth="1"/>
    <col min="12290" max="12290" width="52.140625" style="443" customWidth="1"/>
    <col min="12291" max="12291" width="22" style="443" customWidth="1"/>
    <col min="12292" max="12544" width="9.140625" style="443"/>
    <col min="12545" max="12545" width="6.5703125" style="443" customWidth="1"/>
    <col min="12546" max="12546" width="52.140625" style="443" customWidth="1"/>
    <col min="12547" max="12547" width="22" style="443" customWidth="1"/>
    <col min="12548" max="12800" width="9.140625" style="443"/>
    <col min="12801" max="12801" width="6.5703125" style="443" customWidth="1"/>
    <col min="12802" max="12802" width="52.140625" style="443" customWidth="1"/>
    <col min="12803" max="12803" width="22" style="443" customWidth="1"/>
    <col min="12804" max="13056" width="9.140625" style="443"/>
    <col min="13057" max="13057" width="6.5703125" style="443" customWidth="1"/>
    <col min="13058" max="13058" width="52.140625" style="443" customWidth="1"/>
    <col min="13059" max="13059" width="22" style="443" customWidth="1"/>
    <col min="13060" max="13312" width="9.140625" style="443"/>
    <col min="13313" max="13313" width="6.5703125" style="443" customWidth="1"/>
    <col min="13314" max="13314" width="52.140625" style="443" customWidth="1"/>
    <col min="13315" max="13315" width="22" style="443" customWidth="1"/>
    <col min="13316" max="13568" width="9.140625" style="443"/>
    <col min="13569" max="13569" width="6.5703125" style="443" customWidth="1"/>
    <col min="13570" max="13570" width="52.140625" style="443" customWidth="1"/>
    <col min="13571" max="13571" width="22" style="443" customWidth="1"/>
    <col min="13572" max="13824" width="9.140625" style="443"/>
    <col min="13825" max="13825" width="6.5703125" style="443" customWidth="1"/>
    <col min="13826" max="13826" width="52.140625" style="443" customWidth="1"/>
    <col min="13827" max="13827" width="22" style="443" customWidth="1"/>
    <col min="13828" max="14080" width="9.140625" style="443"/>
    <col min="14081" max="14081" width="6.5703125" style="443" customWidth="1"/>
    <col min="14082" max="14082" width="52.140625" style="443" customWidth="1"/>
    <col min="14083" max="14083" width="22" style="443" customWidth="1"/>
    <col min="14084" max="14336" width="9.140625" style="443"/>
    <col min="14337" max="14337" width="6.5703125" style="443" customWidth="1"/>
    <col min="14338" max="14338" width="52.140625" style="443" customWidth="1"/>
    <col min="14339" max="14339" width="22" style="443" customWidth="1"/>
    <col min="14340" max="14592" width="9.140625" style="443"/>
    <col min="14593" max="14593" width="6.5703125" style="443" customWidth="1"/>
    <col min="14594" max="14594" width="52.140625" style="443" customWidth="1"/>
    <col min="14595" max="14595" width="22" style="443" customWidth="1"/>
    <col min="14596" max="14848" width="9.140625" style="443"/>
    <col min="14849" max="14849" width="6.5703125" style="443" customWidth="1"/>
    <col min="14850" max="14850" width="52.140625" style="443" customWidth="1"/>
    <col min="14851" max="14851" width="22" style="443" customWidth="1"/>
    <col min="14852" max="15104" width="9.140625" style="443"/>
    <col min="15105" max="15105" width="6.5703125" style="443" customWidth="1"/>
    <col min="15106" max="15106" width="52.140625" style="443" customWidth="1"/>
    <col min="15107" max="15107" width="22" style="443" customWidth="1"/>
    <col min="15108" max="15360" width="9.140625" style="443"/>
    <col min="15361" max="15361" width="6.5703125" style="443" customWidth="1"/>
    <col min="15362" max="15362" width="52.140625" style="443" customWidth="1"/>
    <col min="15363" max="15363" width="22" style="443" customWidth="1"/>
    <col min="15364" max="15616" width="9.140625" style="443"/>
    <col min="15617" max="15617" width="6.5703125" style="443" customWidth="1"/>
    <col min="15618" max="15618" width="52.140625" style="443" customWidth="1"/>
    <col min="15619" max="15619" width="22" style="443" customWidth="1"/>
    <col min="15620" max="15872" width="9.140625" style="443"/>
    <col min="15873" max="15873" width="6.5703125" style="443" customWidth="1"/>
    <col min="15874" max="15874" width="52.140625" style="443" customWidth="1"/>
    <col min="15875" max="15875" width="22" style="443" customWidth="1"/>
    <col min="15876" max="16128" width="9.140625" style="443"/>
    <col min="16129" max="16129" width="6.5703125" style="443" customWidth="1"/>
    <col min="16130" max="16130" width="52.140625" style="443" customWidth="1"/>
    <col min="16131" max="16131" width="22" style="443" customWidth="1"/>
    <col min="16132" max="16384" width="9.140625" style="443"/>
  </cols>
  <sheetData>
    <row r="1" spans="1:3" ht="15.75">
      <c r="B1" s="744" t="s">
        <v>612</v>
      </c>
      <c r="C1" s="444"/>
    </row>
    <row r="2" spans="1:3">
      <c r="A2" s="445"/>
      <c r="B2" s="445"/>
      <c r="C2" s="445"/>
    </row>
    <row r="3" spans="1:3">
      <c r="A3" s="797" t="s">
        <v>418</v>
      </c>
      <c r="B3" s="797"/>
      <c r="C3" s="797"/>
    </row>
    <row r="4" spans="1:3" ht="15.75" thickBot="1">
      <c r="C4" s="446"/>
    </row>
    <row r="5" spans="1:3" s="447" customFormat="1" ht="32.25" thickBot="1">
      <c r="A5" s="745" t="s">
        <v>85</v>
      </c>
      <c r="B5" s="746" t="s">
        <v>53</v>
      </c>
      <c r="C5" s="747" t="s">
        <v>597</v>
      </c>
    </row>
    <row r="6" spans="1:3" ht="31.5">
      <c r="A6" s="748" t="s">
        <v>86</v>
      </c>
      <c r="B6" s="749" t="s">
        <v>595</v>
      </c>
      <c r="C6" s="750">
        <f>C7+C8</f>
        <v>43896964</v>
      </c>
    </row>
    <row r="7" spans="1:3" ht="15.75">
      <c r="A7" s="751" t="s">
        <v>88</v>
      </c>
      <c r="B7" s="752" t="s">
        <v>419</v>
      </c>
      <c r="C7" s="753">
        <v>43826129</v>
      </c>
    </row>
    <row r="8" spans="1:3" ht="16.5" thickBot="1">
      <c r="A8" s="751" t="s">
        <v>89</v>
      </c>
      <c r="B8" s="752" t="s">
        <v>420</v>
      </c>
      <c r="C8" s="754">
        <v>70835</v>
      </c>
    </row>
    <row r="9" spans="1:3" ht="15.75">
      <c r="A9" s="751" t="s">
        <v>90</v>
      </c>
      <c r="B9" s="755" t="s">
        <v>421</v>
      </c>
      <c r="C9" s="753">
        <v>64907152</v>
      </c>
    </row>
    <row r="10" spans="1:3" ht="16.5" thickBot="1">
      <c r="A10" s="756" t="s">
        <v>91</v>
      </c>
      <c r="B10" s="757" t="s">
        <v>422</v>
      </c>
      <c r="C10" s="758">
        <v>90940406</v>
      </c>
    </row>
    <row r="11" spans="1:3" ht="31.5">
      <c r="A11" s="759" t="s">
        <v>93</v>
      </c>
      <c r="B11" s="760" t="s">
        <v>596</v>
      </c>
      <c r="C11" s="761">
        <f>C6+C9-C10</f>
        <v>17863710</v>
      </c>
    </row>
    <row r="12" spans="1:3" ht="15.75">
      <c r="A12" s="751" t="s">
        <v>94</v>
      </c>
      <c r="B12" s="752" t="s">
        <v>419</v>
      </c>
      <c r="C12" s="753">
        <v>17770605</v>
      </c>
    </row>
    <row r="13" spans="1:3" ht="16.5" thickBot="1">
      <c r="A13" s="762" t="s">
        <v>95</v>
      </c>
      <c r="B13" s="763" t="s">
        <v>420</v>
      </c>
      <c r="C13" s="754">
        <v>93105</v>
      </c>
    </row>
    <row r="14" spans="1:3" ht="15.75">
      <c r="A14" s="764"/>
      <c r="B14" s="764"/>
      <c r="C14" s="764"/>
    </row>
  </sheetData>
  <mergeCells count="1">
    <mergeCell ref="A3:C3"/>
  </mergeCells>
  <conditionalFormatting sqref="C11">
    <cfRule type="cellIs" dxfId="0" priority="1" stopIfTrue="1" operator="notEqual">
      <formula>SUM(C12:C13)</formula>
    </cfRule>
  </conditionalFormatting>
  <pageMargins left="0.7" right="0.7" top="0.75" bottom="0.75" header="0.3" footer="0.3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9"/>
  <sheetViews>
    <sheetView view="pageBreakPreview" zoomScale="60" zoomScaleNormal="100" workbookViewId="0">
      <selection activeCell="D11" sqref="D11"/>
    </sheetView>
  </sheetViews>
  <sheetFormatPr defaultColWidth="9.140625" defaultRowHeight="15"/>
  <cols>
    <col min="1" max="1" width="8.140625" customWidth="1"/>
    <col min="2" max="2" width="41" customWidth="1"/>
    <col min="3" max="6" width="32.85546875" customWidth="1"/>
    <col min="257" max="257" width="8.140625" customWidth="1"/>
    <col min="258" max="258" width="41" customWidth="1"/>
    <col min="259" max="262" width="32.85546875" customWidth="1"/>
    <col min="513" max="513" width="8.140625" customWidth="1"/>
    <col min="514" max="514" width="41" customWidth="1"/>
    <col min="515" max="518" width="32.85546875" customWidth="1"/>
    <col min="769" max="769" width="8.140625" customWidth="1"/>
    <col min="770" max="770" width="41" customWidth="1"/>
    <col min="771" max="774" width="32.85546875" customWidth="1"/>
    <col min="1025" max="1025" width="8.140625" customWidth="1"/>
    <col min="1026" max="1026" width="41" customWidth="1"/>
    <col min="1027" max="1030" width="32.85546875" customWidth="1"/>
    <col min="1281" max="1281" width="8.140625" customWidth="1"/>
    <col min="1282" max="1282" width="41" customWidth="1"/>
    <col min="1283" max="1286" width="32.85546875" customWidth="1"/>
    <col min="1537" max="1537" width="8.140625" customWidth="1"/>
    <col min="1538" max="1538" width="41" customWidth="1"/>
    <col min="1539" max="1542" width="32.85546875" customWidth="1"/>
    <col min="1793" max="1793" width="8.140625" customWidth="1"/>
    <col min="1794" max="1794" width="41" customWidth="1"/>
    <col min="1795" max="1798" width="32.85546875" customWidth="1"/>
    <col min="2049" max="2049" width="8.140625" customWidth="1"/>
    <col min="2050" max="2050" width="41" customWidth="1"/>
    <col min="2051" max="2054" width="32.85546875" customWidth="1"/>
    <col min="2305" max="2305" width="8.140625" customWidth="1"/>
    <col min="2306" max="2306" width="41" customWidth="1"/>
    <col min="2307" max="2310" width="32.85546875" customWidth="1"/>
    <col min="2561" max="2561" width="8.140625" customWidth="1"/>
    <col min="2562" max="2562" width="41" customWidth="1"/>
    <col min="2563" max="2566" width="32.85546875" customWidth="1"/>
    <col min="2817" max="2817" width="8.140625" customWidth="1"/>
    <col min="2818" max="2818" width="41" customWidth="1"/>
    <col min="2819" max="2822" width="32.85546875" customWidth="1"/>
    <col min="3073" max="3073" width="8.140625" customWidth="1"/>
    <col min="3074" max="3074" width="41" customWidth="1"/>
    <col min="3075" max="3078" width="32.85546875" customWidth="1"/>
    <col min="3329" max="3329" width="8.140625" customWidth="1"/>
    <col min="3330" max="3330" width="41" customWidth="1"/>
    <col min="3331" max="3334" width="32.85546875" customWidth="1"/>
    <col min="3585" max="3585" width="8.140625" customWidth="1"/>
    <col min="3586" max="3586" width="41" customWidth="1"/>
    <col min="3587" max="3590" width="32.85546875" customWidth="1"/>
    <col min="3841" max="3841" width="8.140625" customWidth="1"/>
    <col min="3842" max="3842" width="41" customWidth="1"/>
    <col min="3843" max="3846" width="32.85546875" customWidth="1"/>
    <col min="4097" max="4097" width="8.140625" customWidth="1"/>
    <col min="4098" max="4098" width="41" customWidth="1"/>
    <col min="4099" max="4102" width="32.85546875" customWidth="1"/>
    <col min="4353" max="4353" width="8.140625" customWidth="1"/>
    <col min="4354" max="4354" width="41" customWidth="1"/>
    <col min="4355" max="4358" width="32.85546875" customWidth="1"/>
    <col min="4609" max="4609" width="8.140625" customWidth="1"/>
    <col min="4610" max="4610" width="41" customWidth="1"/>
    <col min="4611" max="4614" width="32.85546875" customWidth="1"/>
    <col min="4865" max="4865" width="8.140625" customWidth="1"/>
    <col min="4866" max="4866" width="41" customWidth="1"/>
    <col min="4867" max="4870" width="32.85546875" customWidth="1"/>
    <col min="5121" max="5121" width="8.140625" customWidth="1"/>
    <col min="5122" max="5122" width="41" customWidth="1"/>
    <col min="5123" max="5126" width="32.85546875" customWidth="1"/>
    <col min="5377" max="5377" width="8.140625" customWidth="1"/>
    <col min="5378" max="5378" width="41" customWidth="1"/>
    <col min="5379" max="5382" width="32.85546875" customWidth="1"/>
    <col min="5633" max="5633" width="8.140625" customWidth="1"/>
    <col min="5634" max="5634" width="41" customWidth="1"/>
    <col min="5635" max="5638" width="32.85546875" customWidth="1"/>
    <col min="5889" max="5889" width="8.140625" customWidth="1"/>
    <col min="5890" max="5890" width="41" customWidth="1"/>
    <col min="5891" max="5894" width="32.85546875" customWidth="1"/>
    <col min="6145" max="6145" width="8.140625" customWidth="1"/>
    <col min="6146" max="6146" width="41" customWidth="1"/>
    <col min="6147" max="6150" width="32.85546875" customWidth="1"/>
    <col min="6401" max="6401" width="8.140625" customWidth="1"/>
    <col min="6402" max="6402" width="41" customWidth="1"/>
    <col min="6403" max="6406" width="32.85546875" customWidth="1"/>
    <col min="6657" max="6657" width="8.140625" customWidth="1"/>
    <col min="6658" max="6658" width="41" customWidth="1"/>
    <col min="6659" max="6662" width="32.85546875" customWidth="1"/>
    <col min="6913" max="6913" width="8.140625" customWidth="1"/>
    <col min="6914" max="6914" width="41" customWidth="1"/>
    <col min="6915" max="6918" width="32.85546875" customWidth="1"/>
    <col min="7169" max="7169" width="8.140625" customWidth="1"/>
    <col min="7170" max="7170" width="41" customWidth="1"/>
    <col min="7171" max="7174" width="32.85546875" customWidth="1"/>
    <col min="7425" max="7425" width="8.140625" customWidth="1"/>
    <col min="7426" max="7426" width="41" customWidth="1"/>
    <col min="7427" max="7430" width="32.85546875" customWidth="1"/>
    <col min="7681" max="7681" width="8.140625" customWidth="1"/>
    <col min="7682" max="7682" width="41" customWidth="1"/>
    <col min="7683" max="7686" width="32.85546875" customWidth="1"/>
    <col min="7937" max="7937" width="8.140625" customWidth="1"/>
    <col min="7938" max="7938" width="41" customWidth="1"/>
    <col min="7939" max="7942" width="32.85546875" customWidth="1"/>
    <col min="8193" max="8193" width="8.140625" customWidth="1"/>
    <col min="8194" max="8194" width="41" customWidth="1"/>
    <col min="8195" max="8198" width="32.85546875" customWidth="1"/>
    <col min="8449" max="8449" width="8.140625" customWidth="1"/>
    <col min="8450" max="8450" width="41" customWidth="1"/>
    <col min="8451" max="8454" width="32.85546875" customWidth="1"/>
    <col min="8705" max="8705" width="8.140625" customWidth="1"/>
    <col min="8706" max="8706" width="41" customWidth="1"/>
    <col min="8707" max="8710" width="32.85546875" customWidth="1"/>
    <col min="8961" max="8961" width="8.140625" customWidth="1"/>
    <col min="8962" max="8962" width="41" customWidth="1"/>
    <col min="8963" max="8966" width="32.85546875" customWidth="1"/>
    <col min="9217" max="9217" width="8.140625" customWidth="1"/>
    <col min="9218" max="9218" width="41" customWidth="1"/>
    <col min="9219" max="9222" width="32.85546875" customWidth="1"/>
    <col min="9473" max="9473" width="8.140625" customWidth="1"/>
    <col min="9474" max="9474" width="41" customWidth="1"/>
    <col min="9475" max="9478" width="32.85546875" customWidth="1"/>
    <col min="9729" max="9729" width="8.140625" customWidth="1"/>
    <col min="9730" max="9730" width="41" customWidth="1"/>
    <col min="9731" max="9734" width="32.85546875" customWidth="1"/>
    <col min="9985" max="9985" width="8.140625" customWidth="1"/>
    <col min="9986" max="9986" width="41" customWidth="1"/>
    <col min="9987" max="9990" width="32.85546875" customWidth="1"/>
    <col min="10241" max="10241" width="8.140625" customWidth="1"/>
    <col min="10242" max="10242" width="41" customWidth="1"/>
    <col min="10243" max="10246" width="32.85546875" customWidth="1"/>
    <col min="10497" max="10497" width="8.140625" customWidth="1"/>
    <col min="10498" max="10498" width="41" customWidth="1"/>
    <col min="10499" max="10502" width="32.85546875" customWidth="1"/>
    <col min="10753" max="10753" width="8.140625" customWidth="1"/>
    <col min="10754" max="10754" width="41" customWidth="1"/>
    <col min="10755" max="10758" width="32.85546875" customWidth="1"/>
    <col min="11009" max="11009" width="8.140625" customWidth="1"/>
    <col min="11010" max="11010" width="41" customWidth="1"/>
    <col min="11011" max="11014" width="32.85546875" customWidth="1"/>
    <col min="11265" max="11265" width="8.140625" customWidth="1"/>
    <col min="11266" max="11266" width="41" customWidth="1"/>
    <col min="11267" max="11270" width="32.85546875" customWidth="1"/>
    <col min="11521" max="11521" width="8.140625" customWidth="1"/>
    <col min="11522" max="11522" width="41" customWidth="1"/>
    <col min="11523" max="11526" width="32.85546875" customWidth="1"/>
    <col min="11777" max="11777" width="8.140625" customWidth="1"/>
    <col min="11778" max="11778" width="41" customWidth="1"/>
    <col min="11779" max="11782" width="32.85546875" customWidth="1"/>
    <col min="12033" max="12033" width="8.140625" customWidth="1"/>
    <col min="12034" max="12034" width="41" customWidth="1"/>
    <col min="12035" max="12038" width="32.85546875" customWidth="1"/>
    <col min="12289" max="12289" width="8.140625" customWidth="1"/>
    <col min="12290" max="12290" width="41" customWidth="1"/>
    <col min="12291" max="12294" width="32.85546875" customWidth="1"/>
    <col min="12545" max="12545" width="8.140625" customWidth="1"/>
    <col min="12546" max="12546" width="41" customWidth="1"/>
    <col min="12547" max="12550" width="32.85546875" customWidth="1"/>
    <col min="12801" max="12801" width="8.140625" customWidth="1"/>
    <col min="12802" max="12802" width="41" customWidth="1"/>
    <col min="12803" max="12806" width="32.85546875" customWidth="1"/>
    <col min="13057" max="13057" width="8.140625" customWidth="1"/>
    <col min="13058" max="13058" width="41" customWidth="1"/>
    <col min="13059" max="13062" width="32.85546875" customWidth="1"/>
    <col min="13313" max="13313" width="8.140625" customWidth="1"/>
    <col min="13314" max="13314" width="41" customWidth="1"/>
    <col min="13315" max="13318" width="32.85546875" customWidth="1"/>
    <col min="13569" max="13569" width="8.140625" customWidth="1"/>
    <col min="13570" max="13570" width="41" customWidth="1"/>
    <col min="13571" max="13574" width="32.85546875" customWidth="1"/>
    <col min="13825" max="13825" width="8.140625" customWidth="1"/>
    <col min="13826" max="13826" width="41" customWidth="1"/>
    <col min="13827" max="13830" width="32.85546875" customWidth="1"/>
    <col min="14081" max="14081" width="8.140625" customWidth="1"/>
    <col min="14082" max="14082" width="41" customWidth="1"/>
    <col min="14083" max="14086" width="32.85546875" customWidth="1"/>
    <col min="14337" max="14337" width="8.140625" customWidth="1"/>
    <col min="14338" max="14338" width="41" customWidth="1"/>
    <col min="14339" max="14342" width="32.85546875" customWidth="1"/>
    <col min="14593" max="14593" width="8.140625" customWidth="1"/>
    <col min="14594" max="14594" width="41" customWidth="1"/>
    <col min="14595" max="14598" width="32.85546875" customWidth="1"/>
    <col min="14849" max="14849" width="8.140625" customWidth="1"/>
    <col min="14850" max="14850" width="41" customWidth="1"/>
    <col min="14851" max="14854" width="32.85546875" customWidth="1"/>
    <col min="15105" max="15105" width="8.140625" customWidth="1"/>
    <col min="15106" max="15106" width="41" customWidth="1"/>
    <col min="15107" max="15110" width="32.85546875" customWidth="1"/>
    <col min="15361" max="15361" width="8.140625" customWidth="1"/>
    <col min="15362" max="15362" width="41" customWidth="1"/>
    <col min="15363" max="15366" width="32.85546875" customWidth="1"/>
    <col min="15617" max="15617" width="8.140625" customWidth="1"/>
    <col min="15618" max="15618" width="41" customWidth="1"/>
    <col min="15619" max="15622" width="32.85546875" customWidth="1"/>
    <col min="15873" max="15873" width="8.140625" customWidth="1"/>
    <col min="15874" max="15874" width="41" customWidth="1"/>
    <col min="15875" max="15878" width="32.85546875" customWidth="1"/>
    <col min="16129" max="16129" width="8.140625" customWidth="1"/>
    <col min="16130" max="16130" width="41" customWidth="1"/>
    <col min="16131" max="16134" width="32.85546875" customWidth="1"/>
  </cols>
  <sheetData>
    <row r="1" spans="1:7" ht="15.75">
      <c r="A1" s="467"/>
      <c r="B1" s="467" t="s">
        <v>613</v>
      </c>
      <c r="C1" s="467"/>
      <c r="D1" s="467"/>
      <c r="E1" s="467"/>
      <c r="F1" s="467"/>
      <c r="G1" s="467"/>
    </row>
    <row r="2" spans="1:7" ht="15.75">
      <c r="A2" s="467"/>
      <c r="B2" s="467"/>
      <c r="C2" s="467"/>
      <c r="D2" s="467"/>
      <c r="E2" s="467"/>
      <c r="F2" s="467"/>
      <c r="G2" s="467"/>
    </row>
    <row r="3" spans="1:7" ht="35.25" customHeight="1">
      <c r="A3" s="467"/>
      <c r="B3" s="799" t="s">
        <v>445</v>
      </c>
      <c r="C3" s="800"/>
      <c r="D3" s="800"/>
      <c r="E3" s="800"/>
      <c r="F3" s="800"/>
      <c r="G3" s="800"/>
    </row>
    <row r="4" spans="1:7" ht="15.75">
      <c r="A4" s="467"/>
      <c r="B4" s="467"/>
      <c r="C4" s="467"/>
      <c r="D4" s="467"/>
      <c r="E4" s="467"/>
      <c r="F4" s="467"/>
      <c r="G4" s="467"/>
    </row>
    <row r="5" spans="1:7" ht="15.75">
      <c r="A5" s="798"/>
      <c r="B5" s="798"/>
      <c r="C5" s="798"/>
      <c r="D5" s="798"/>
      <c r="E5" s="798"/>
      <c r="F5" s="798"/>
      <c r="G5" s="467"/>
    </row>
    <row r="6" spans="1:7" ht="47.25">
      <c r="A6" s="466"/>
      <c r="B6" s="466" t="s">
        <v>53</v>
      </c>
      <c r="C6" s="466" t="s">
        <v>317</v>
      </c>
      <c r="D6" s="466" t="s">
        <v>318</v>
      </c>
      <c r="E6" s="466" t="s">
        <v>319</v>
      </c>
      <c r="F6" s="466" t="s">
        <v>320</v>
      </c>
      <c r="G6" s="467"/>
    </row>
    <row r="7" spans="1:7" ht="15.75">
      <c r="A7" s="466">
        <v>1</v>
      </c>
      <c r="B7" s="466">
        <v>2</v>
      </c>
      <c r="C7" s="466">
        <v>3</v>
      </c>
      <c r="D7" s="466">
        <v>4</v>
      </c>
      <c r="E7" s="466">
        <v>5</v>
      </c>
      <c r="F7" s="466">
        <v>6</v>
      </c>
      <c r="G7" s="467"/>
    </row>
    <row r="8" spans="1:7" ht="31.5">
      <c r="A8" s="468">
        <v>1</v>
      </c>
      <c r="B8" s="469" t="s">
        <v>322</v>
      </c>
      <c r="C8" s="470">
        <v>5588</v>
      </c>
      <c r="D8" s="470">
        <v>5588</v>
      </c>
      <c r="E8" s="470">
        <v>0</v>
      </c>
      <c r="F8" s="470">
        <v>0</v>
      </c>
      <c r="G8" s="467"/>
    </row>
    <row r="9" spans="1:7" ht="31.5">
      <c r="A9" s="468">
        <v>2</v>
      </c>
      <c r="B9" s="469" t="s">
        <v>323</v>
      </c>
      <c r="C9" s="470">
        <v>1000000</v>
      </c>
      <c r="D9" s="470">
        <v>1000000</v>
      </c>
      <c r="E9" s="470">
        <v>0</v>
      </c>
      <c r="F9" s="470">
        <v>0</v>
      </c>
      <c r="G9" s="467"/>
    </row>
    <row r="10" spans="1:7" ht="31.5">
      <c r="A10" s="468">
        <v>3</v>
      </c>
      <c r="B10" s="469" t="s">
        <v>324</v>
      </c>
      <c r="C10" s="470">
        <v>1539000</v>
      </c>
      <c r="D10" s="470">
        <v>1539000</v>
      </c>
      <c r="E10" s="470">
        <v>0</v>
      </c>
      <c r="F10" s="470">
        <v>0</v>
      </c>
      <c r="G10" s="467"/>
    </row>
    <row r="11" spans="1:7" ht="47.25">
      <c r="A11" s="468">
        <v>4</v>
      </c>
      <c r="B11" s="469" t="s">
        <v>325</v>
      </c>
      <c r="C11" s="470">
        <v>1200000</v>
      </c>
      <c r="D11" s="470">
        <v>1200000</v>
      </c>
      <c r="E11" s="470">
        <v>0</v>
      </c>
      <c r="F11" s="470">
        <v>0</v>
      </c>
      <c r="G11" s="467"/>
    </row>
    <row r="12" spans="1:7" ht="31.5">
      <c r="A12" s="468">
        <v>5</v>
      </c>
      <c r="B12" s="469" t="s">
        <v>326</v>
      </c>
      <c r="C12" s="470">
        <v>45628</v>
      </c>
      <c r="D12" s="470">
        <v>45628</v>
      </c>
      <c r="E12" s="470">
        <v>0</v>
      </c>
      <c r="F12" s="470">
        <v>0</v>
      </c>
      <c r="G12" s="467"/>
    </row>
    <row r="13" spans="1:7" ht="31.5">
      <c r="A13" s="468">
        <v>6</v>
      </c>
      <c r="B13" s="469" t="s">
        <v>327</v>
      </c>
      <c r="C13" s="470">
        <v>882500</v>
      </c>
      <c r="D13" s="470">
        <v>882500</v>
      </c>
      <c r="E13" s="470">
        <v>0</v>
      </c>
      <c r="F13" s="470">
        <v>0</v>
      </c>
      <c r="G13" s="467"/>
    </row>
    <row r="14" spans="1:7" ht="31.5">
      <c r="A14" s="479">
        <v>7</v>
      </c>
      <c r="B14" s="469" t="s">
        <v>328</v>
      </c>
      <c r="C14" s="470">
        <v>6649542</v>
      </c>
      <c r="D14" s="470">
        <v>6649542</v>
      </c>
      <c r="E14" s="476">
        <v>0</v>
      </c>
      <c r="F14" s="476">
        <v>0</v>
      </c>
      <c r="G14" s="467"/>
    </row>
    <row r="15" spans="1:7" ht="31.5" customHeight="1">
      <c r="A15" s="479">
        <v>8</v>
      </c>
      <c r="B15" s="469" t="s">
        <v>3</v>
      </c>
      <c r="C15" s="473">
        <f>SUM(C8:C14)</f>
        <v>11322258</v>
      </c>
      <c r="D15" s="473">
        <f>SUM(D8:D14)</f>
        <v>11322258</v>
      </c>
      <c r="E15" s="476"/>
      <c r="F15" s="476"/>
      <c r="G15" s="467"/>
    </row>
    <row r="16" spans="1:7" ht="94.5">
      <c r="A16" s="479">
        <v>9</v>
      </c>
      <c r="B16" s="469" t="s">
        <v>330</v>
      </c>
      <c r="C16" s="477">
        <v>2950000</v>
      </c>
      <c r="D16" s="477">
        <v>2950000</v>
      </c>
      <c r="E16" s="477">
        <v>0</v>
      </c>
      <c r="F16" s="477">
        <v>0</v>
      </c>
      <c r="G16" s="467"/>
    </row>
    <row r="17" spans="1:7" ht="94.5">
      <c r="A17" s="479">
        <v>10</v>
      </c>
      <c r="B17" s="469" t="s">
        <v>329</v>
      </c>
      <c r="C17" s="477">
        <v>2950000</v>
      </c>
      <c r="D17" s="477">
        <v>2948242</v>
      </c>
      <c r="E17" s="477">
        <v>1758</v>
      </c>
      <c r="F17" s="477">
        <v>0</v>
      </c>
      <c r="G17" s="467"/>
    </row>
    <row r="18" spans="1:7" ht="31.5">
      <c r="A18" s="479">
        <v>11</v>
      </c>
      <c r="B18" s="469" t="s">
        <v>321</v>
      </c>
      <c r="C18" s="478">
        <v>641565</v>
      </c>
      <c r="D18" s="478">
        <v>0</v>
      </c>
      <c r="E18" s="478">
        <v>641565</v>
      </c>
      <c r="F18" s="478">
        <v>0</v>
      </c>
      <c r="G18" s="467"/>
    </row>
    <row r="19" spans="1:7" ht="47.25">
      <c r="A19" s="479">
        <v>12</v>
      </c>
      <c r="B19" s="469" t="s">
        <v>446</v>
      </c>
      <c r="C19" s="477">
        <v>20000000</v>
      </c>
      <c r="D19" s="477">
        <v>20000000</v>
      </c>
      <c r="E19" s="477">
        <v>0</v>
      </c>
      <c r="F19" s="477">
        <v>0</v>
      </c>
      <c r="G19" s="467"/>
    </row>
  </sheetData>
  <mergeCells count="2">
    <mergeCell ref="A5:F5"/>
    <mergeCell ref="B3:G3"/>
  </mergeCells>
  <pageMargins left="0.7" right="0.7" top="0.75" bottom="0.75" header="0.3" footer="0.3"/>
  <pageSetup paperSize="9" scale="4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V33"/>
  <sheetViews>
    <sheetView view="pageBreakPreview" zoomScale="60" zoomScaleNormal="100" workbookViewId="0">
      <selection activeCell="C11" sqref="C11"/>
    </sheetView>
  </sheetViews>
  <sheetFormatPr defaultColWidth="9.140625" defaultRowHeight="15.75"/>
  <cols>
    <col min="1" max="1" width="9.140625" style="448"/>
    <col min="2" max="2" width="61.7109375" style="448" customWidth="1"/>
    <col min="3" max="3" width="12.85546875" style="448" customWidth="1"/>
    <col min="4" max="4" width="12.7109375" style="448" customWidth="1"/>
    <col min="5" max="5" width="12.28515625" style="448" customWidth="1"/>
    <col min="6" max="6" width="11.7109375" style="448" customWidth="1"/>
    <col min="7" max="257" width="9.140625" style="448"/>
    <col min="258" max="258" width="61.7109375" style="448" customWidth="1"/>
    <col min="259" max="259" width="12.85546875" style="448" customWidth="1"/>
    <col min="260" max="260" width="12.7109375" style="448" customWidth="1"/>
    <col min="261" max="261" width="12.28515625" style="448" customWidth="1"/>
    <col min="262" max="262" width="11.5703125" style="448" customWidth="1"/>
    <col min="263" max="513" width="9.140625" style="448"/>
    <col min="514" max="514" width="61.7109375" style="448" customWidth="1"/>
    <col min="515" max="515" width="12.85546875" style="448" customWidth="1"/>
    <col min="516" max="516" width="12.7109375" style="448" customWidth="1"/>
    <col min="517" max="517" width="12.28515625" style="448" customWidth="1"/>
    <col min="518" max="518" width="11.5703125" style="448" customWidth="1"/>
    <col min="519" max="769" width="9.140625" style="448"/>
    <col min="770" max="770" width="61.7109375" style="448" customWidth="1"/>
    <col min="771" max="771" width="12.85546875" style="448" customWidth="1"/>
    <col min="772" max="772" width="12.7109375" style="448" customWidth="1"/>
    <col min="773" max="773" width="12.28515625" style="448" customWidth="1"/>
    <col min="774" max="774" width="11.5703125" style="448" customWidth="1"/>
    <col min="775" max="1025" width="9.140625" style="448"/>
    <col min="1026" max="1026" width="61.7109375" style="448" customWidth="1"/>
    <col min="1027" max="1027" width="12.85546875" style="448" customWidth="1"/>
    <col min="1028" max="1028" width="12.7109375" style="448" customWidth="1"/>
    <col min="1029" max="1029" width="12.28515625" style="448" customWidth="1"/>
    <col min="1030" max="1030" width="11.5703125" style="448" customWidth="1"/>
    <col min="1031" max="1281" width="9.140625" style="448"/>
    <col min="1282" max="1282" width="61.7109375" style="448" customWidth="1"/>
    <col min="1283" max="1283" width="12.85546875" style="448" customWidth="1"/>
    <col min="1284" max="1284" width="12.7109375" style="448" customWidth="1"/>
    <col min="1285" max="1285" width="12.28515625" style="448" customWidth="1"/>
    <col min="1286" max="1286" width="11.5703125" style="448" customWidth="1"/>
    <col min="1287" max="1537" width="9.140625" style="448"/>
    <col min="1538" max="1538" width="61.7109375" style="448" customWidth="1"/>
    <col min="1539" max="1539" width="12.85546875" style="448" customWidth="1"/>
    <col min="1540" max="1540" width="12.7109375" style="448" customWidth="1"/>
    <col min="1541" max="1541" width="12.28515625" style="448" customWidth="1"/>
    <col min="1542" max="1542" width="11.5703125" style="448" customWidth="1"/>
    <col min="1543" max="1793" width="9.140625" style="448"/>
    <col min="1794" max="1794" width="61.7109375" style="448" customWidth="1"/>
    <col min="1795" max="1795" width="12.85546875" style="448" customWidth="1"/>
    <col min="1796" max="1796" width="12.7109375" style="448" customWidth="1"/>
    <col min="1797" max="1797" width="12.28515625" style="448" customWidth="1"/>
    <col min="1798" max="1798" width="11.5703125" style="448" customWidth="1"/>
    <col min="1799" max="2049" width="9.140625" style="448"/>
    <col min="2050" max="2050" width="61.7109375" style="448" customWidth="1"/>
    <col min="2051" max="2051" width="12.85546875" style="448" customWidth="1"/>
    <col min="2052" max="2052" width="12.7109375" style="448" customWidth="1"/>
    <col min="2053" max="2053" width="12.28515625" style="448" customWidth="1"/>
    <col min="2054" max="2054" width="11.5703125" style="448" customWidth="1"/>
    <col min="2055" max="2305" width="9.140625" style="448"/>
    <col min="2306" max="2306" width="61.7109375" style="448" customWidth="1"/>
    <col min="2307" max="2307" width="12.85546875" style="448" customWidth="1"/>
    <col min="2308" max="2308" width="12.7109375" style="448" customWidth="1"/>
    <col min="2309" max="2309" width="12.28515625" style="448" customWidth="1"/>
    <col min="2310" max="2310" width="11.5703125" style="448" customWidth="1"/>
    <col min="2311" max="2561" width="9.140625" style="448"/>
    <col min="2562" max="2562" width="61.7109375" style="448" customWidth="1"/>
    <col min="2563" max="2563" width="12.85546875" style="448" customWidth="1"/>
    <col min="2564" max="2564" width="12.7109375" style="448" customWidth="1"/>
    <col min="2565" max="2565" width="12.28515625" style="448" customWidth="1"/>
    <col min="2566" max="2566" width="11.5703125" style="448" customWidth="1"/>
    <col min="2567" max="2817" width="9.140625" style="448"/>
    <col min="2818" max="2818" width="61.7109375" style="448" customWidth="1"/>
    <col min="2819" max="2819" width="12.85546875" style="448" customWidth="1"/>
    <col min="2820" max="2820" width="12.7109375" style="448" customWidth="1"/>
    <col min="2821" max="2821" width="12.28515625" style="448" customWidth="1"/>
    <col min="2822" max="2822" width="11.5703125" style="448" customWidth="1"/>
    <col min="2823" max="3073" width="9.140625" style="448"/>
    <col min="3074" max="3074" width="61.7109375" style="448" customWidth="1"/>
    <col min="3075" max="3075" width="12.85546875" style="448" customWidth="1"/>
    <col min="3076" max="3076" width="12.7109375" style="448" customWidth="1"/>
    <col min="3077" max="3077" width="12.28515625" style="448" customWidth="1"/>
    <col min="3078" max="3078" width="11.5703125" style="448" customWidth="1"/>
    <col min="3079" max="3329" width="9.140625" style="448"/>
    <col min="3330" max="3330" width="61.7109375" style="448" customWidth="1"/>
    <col min="3331" max="3331" width="12.85546875" style="448" customWidth="1"/>
    <col min="3332" max="3332" width="12.7109375" style="448" customWidth="1"/>
    <col min="3333" max="3333" width="12.28515625" style="448" customWidth="1"/>
    <col min="3334" max="3334" width="11.5703125" style="448" customWidth="1"/>
    <col min="3335" max="3585" width="9.140625" style="448"/>
    <col min="3586" max="3586" width="61.7109375" style="448" customWidth="1"/>
    <col min="3587" max="3587" width="12.85546875" style="448" customWidth="1"/>
    <col min="3588" max="3588" width="12.7109375" style="448" customWidth="1"/>
    <col min="3589" max="3589" width="12.28515625" style="448" customWidth="1"/>
    <col min="3590" max="3590" width="11.5703125" style="448" customWidth="1"/>
    <col min="3591" max="3841" width="9.140625" style="448"/>
    <col min="3842" max="3842" width="61.7109375" style="448" customWidth="1"/>
    <col min="3843" max="3843" width="12.85546875" style="448" customWidth="1"/>
    <col min="3844" max="3844" width="12.7109375" style="448" customWidth="1"/>
    <col min="3845" max="3845" width="12.28515625" style="448" customWidth="1"/>
    <col min="3846" max="3846" width="11.5703125" style="448" customWidth="1"/>
    <col min="3847" max="4097" width="9.140625" style="448"/>
    <col min="4098" max="4098" width="61.7109375" style="448" customWidth="1"/>
    <col min="4099" max="4099" width="12.85546875" style="448" customWidth="1"/>
    <col min="4100" max="4100" width="12.7109375" style="448" customWidth="1"/>
    <col min="4101" max="4101" width="12.28515625" style="448" customWidth="1"/>
    <col min="4102" max="4102" width="11.5703125" style="448" customWidth="1"/>
    <col min="4103" max="4353" width="9.140625" style="448"/>
    <col min="4354" max="4354" width="61.7109375" style="448" customWidth="1"/>
    <col min="4355" max="4355" width="12.85546875" style="448" customWidth="1"/>
    <col min="4356" max="4356" width="12.7109375" style="448" customWidth="1"/>
    <col min="4357" max="4357" width="12.28515625" style="448" customWidth="1"/>
    <col min="4358" max="4358" width="11.5703125" style="448" customWidth="1"/>
    <col min="4359" max="4609" width="9.140625" style="448"/>
    <col min="4610" max="4610" width="61.7109375" style="448" customWidth="1"/>
    <col min="4611" max="4611" width="12.85546875" style="448" customWidth="1"/>
    <col min="4612" max="4612" width="12.7109375" style="448" customWidth="1"/>
    <col min="4613" max="4613" width="12.28515625" style="448" customWidth="1"/>
    <col min="4614" max="4614" width="11.5703125" style="448" customWidth="1"/>
    <col min="4615" max="4865" width="9.140625" style="448"/>
    <col min="4866" max="4866" width="61.7109375" style="448" customWidth="1"/>
    <col min="4867" max="4867" width="12.85546875" style="448" customWidth="1"/>
    <col min="4868" max="4868" width="12.7109375" style="448" customWidth="1"/>
    <col min="4869" max="4869" width="12.28515625" style="448" customWidth="1"/>
    <col min="4870" max="4870" width="11.5703125" style="448" customWidth="1"/>
    <col min="4871" max="5121" width="9.140625" style="448"/>
    <col min="5122" max="5122" width="61.7109375" style="448" customWidth="1"/>
    <col min="5123" max="5123" width="12.85546875" style="448" customWidth="1"/>
    <col min="5124" max="5124" width="12.7109375" style="448" customWidth="1"/>
    <col min="5125" max="5125" width="12.28515625" style="448" customWidth="1"/>
    <col min="5126" max="5126" width="11.5703125" style="448" customWidth="1"/>
    <col min="5127" max="5377" width="9.140625" style="448"/>
    <col min="5378" max="5378" width="61.7109375" style="448" customWidth="1"/>
    <col min="5379" max="5379" width="12.85546875" style="448" customWidth="1"/>
    <col min="5380" max="5380" width="12.7109375" style="448" customWidth="1"/>
    <col min="5381" max="5381" width="12.28515625" style="448" customWidth="1"/>
    <col min="5382" max="5382" width="11.5703125" style="448" customWidth="1"/>
    <col min="5383" max="5633" width="9.140625" style="448"/>
    <col min="5634" max="5634" width="61.7109375" style="448" customWidth="1"/>
    <col min="5635" max="5635" width="12.85546875" style="448" customWidth="1"/>
    <col min="5636" max="5636" width="12.7109375" style="448" customWidth="1"/>
    <col min="5637" max="5637" width="12.28515625" style="448" customWidth="1"/>
    <col min="5638" max="5638" width="11.5703125" style="448" customWidth="1"/>
    <col min="5639" max="5889" width="9.140625" style="448"/>
    <col min="5890" max="5890" width="61.7109375" style="448" customWidth="1"/>
    <col min="5891" max="5891" width="12.85546875" style="448" customWidth="1"/>
    <col min="5892" max="5892" width="12.7109375" style="448" customWidth="1"/>
    <col min="5893" max="5893" width="12.28515625" style="448" customWidth="1"/>
    <col min="5894" max="5894" width="11.5703125" style="448" customWidth="1"/>
    <col min="5895" max="6145" width="9.140625" style="448"/>
    <col min="6146" max="6146" width="61.7109375" style="448" customWidth="1"/>
    <col min="6147" max="6147" width="12.85546875" style="448" customWidth="1"/>
    <col min="6148" max="6148" width="12.7109375" style="448" customWidth="1"/>
    <col min="6149" max="6149" width="12.28515625" style="448" customWidth="1"/>
    <col min="6150" max="6150" width="11.5703125" style="448" customWidth="1"/>
    <col min="6151" max="6401" width="9.140625" style="448"/>
    <col min="6402" max="6402" width="61.7109375" style="448" customWidth="1"/>
    <col min="6403" max="6403" width="12.85546875" style="448" customWidth="1"/>
    <col min="6404" max="6404" width="12.7109375" style="448" customWidth="1"/>
    <col min="6405" max="6405" width="12.28515625" style="448" customWidth="1"/>
    <col min="6406" max="6406" width="11.5703125" style="448" customWidth="1"/>
    <col min="6407" max="6657" width="9.140625" style="448"/>
    <col min="6658" max="6658" width="61.7109375" style="448" customWidth="1"/>
    <col min="6659" max="6659" width="12.85546875" style="448" customWidth="1"/>
    <col min="6660" max="6660" width="12.7109375" style="448" customWidth="1"/>
    <col min="6661" max="6661" width="12.28515625" style="448" customWidth="1"/>
    <col min="6662" max="6662" width="11.5703125" style="448" customWidth="1"/>
    <col min="6663" max="6913" width="9.140625" style="448"/>
    <col min="6914" max="6914" width="61.7109375" style="448" customWidth="1"/>
    <col min="6915" max="6915" width="12.85546875" style="448" customWidth="1"/>
    <col min="6916" max="6916" width="12.7109375" style="448" customWidth="1"/>
    <col min="6917" max="6917" width="12.28515625" style="448" customWidth="1"/>
    <col min="6918" max="6918" width="11.5703125" style="448" customWidth="1"/>
    <col min="6919" max="7169" width="9.140625" style="448"/>
    <col min="7170" max="7170" width="61.7109375" style="448" customWidth="1"/>
    <col min="7171" max="7171" width="12.85546875" style="448" customWidth="1"/>
    <col min="7172" max="7172" width="12.7109375" style="448" customWidth="1"/>
    <col min="7173" max="7173" width="12.28515625" style="448" customWidth="1"/>
    <col min="7174" max="7174" width="11.5703125" style="448" customWidth="1"/>
    <col min="7175" max="7425" width="9.140625" style="448"/>
    <col min="7426" max="7426" width="61.7109375" style="448" customWidth="1"/>
    <col min="7427" max="7427" width="12.85546875" style="448" customWidth="1"/>
    <col min="7428" max="7428" width="12.7109375" style="448" customWidth="1"/>
    <col min="7429" max="7429" width="12.28515625" style="448" customWidth="1"/>
    <col min="7430" max="7430" width="11.5703125" style="448" customWidth="1"/>
    <col min="7431" max="7681" width="9.140625" style="448"/>
    <col min="7682" max="7682" width="61.7109375" style="448" customWidth="1"/>
    <col min="7683" max="7683" width="12.85546875" style="448" customWidth="1"/>
    <col min="7684" max="7684" width="12.7109375" style="448" customWidth="1"/>
    <col min="7685" max="7685" width="12.28515625" style="448" customWidth="1"/>
    <col min="7686" max="7686" width="11.5703125" style="448" customWidth="1"/>
    <col min="7687" max="7937" width="9.140625" style="448"/>
    <col min="7938" max="7938" width="61.7109375" style="448" customWidth="1"/>
    <col min="7939" max="7939" width="12.85546875" style="448" customWidth="1"/>
    <col min="7940" max="7940" width="12.7109375" style="448" customWidth="1"/>
    <col min="7941" max="7941" width="12.28515625" style="448" customWidth="1"/>
    <col min="7942" max="7942" width="11.5703125" style="448" customWidth="1"/>
    <col min="7943" max="8193" width="9.140625" style="448"/>
    <col min="8194" max="8194" width="61.7109375" style="448" customWidth="1"/>
    <col min="8195" max="8195" width="12.85546875" style="448" customWidth="1"/>
    <col min="8196" max="8196" width="12.7109375" style="448" customWidth="1"/>
    <col min="8197" max="8197" width="12.28515625" style="448" customWidth="1"/>
    <col min="8198" max="8198" width="11.5703125" style="448" customWidth="1"/>
    <col min="8199" max="8449" width="9.140625" style="448"/>
    <col min="8450" max="8450" width="61.7109375" style="448" customWidth="1"/>
    <col min="8451" max="8451" width="12.85546875" style="448" customWidth="1"/>
    <col min="8452" max="8452" width="12.7109375" style="448" customWidth="1"/>
    <col min="8453" max="8453" width="12.28515625" style="448" customWidth="1"/>
    <col min="8454" max="8454" width="11.5703125" style="448" customWidth="1"/>
    <col min="8455" max="8705" width="9.140625" style="448"/>
    <col min="8706" max="8706" width="61.7109375" style="448" customWidth="1"/>
    <col min="8707" max="8707" width="12.85546875" style="448" customWidth="1"/>
    <col min="8708" max="8708" width="12.7109375" style="448" customWidth="1"/>
    <col min="8709" max="8709" width="12.28515625" style="448" customWidth="1"/>
    <col min="8710" max="8710" width="11.5703125" style="448" customWidth="1"/>
    <col min="8711" max="8961" width="9.140625" style="448"/>
    <col min="8962" max="8962" width="61.7109375" style="448" customWidth="1"/>
    <col min="8963" max="8963" width="12.85546875" style="448" customWidth="1"/>
    <col min="8964" max="8964" width="12.7109375" style="448" customWidth="1"/>
    <col min="8965" max="8965" width="12.28515625" style="448" customWidth="1"/>
    <col min="8966" max="8966" width="11.5703125" style="448" customWidth="1"/>
    <col min="8967" max="9217" width="9.140625" style="448"/>
    <col min="9218" max="9218" width="61.7109375" style="448" customWidth="1"/>
    <col min="9219" max="9219" width="12.85546875" style="448" customWidth="1"/>
    <col min="9220" max="9220" width="12.7109375" style="448" customWidth="1"/>
    <col min="9221" max="9221" width="12.28515625" style="448" customWidth="1"/>
    <col min="9222" max="9222" width="11.5703125" style="448" customWidth="1"/>
    <col min="9223" max="9473" width="9.140625" style="448"/>
    <col min="9474" max="9474" width="61.7109375" style="448" customWidth="1"/>
    <col min="9475" max="9475" width="12.85546875" style="448" customWidth="1"/>
    <col min="9476" max="9476" width="12.7109375" style="448" customWidth="1"/>
    <col min="9477" max="9477" width="12.28515625" style="448" customWidth="1"/>
    <col min="9478" max="9478" width="11.5703125" style="448" customWidth="1"/>
    <col min="9479" max="9729" width="9.140625" style="448"/>
    <col min="9730" max="9730" width="61.7109375" style="448" customWidth="1"/>
    <col min="9731" max="9731" width="12.85546875" style="448" customWidth="1"/>
    <col min="9732" max="9732" width="12.7109375" style="448" customWidth="1"/>
    <col min="9733" max="9733" width="12.28515625" style="448" customWidth="1"/>
    <col min="9734" max="9734" width="11.5703125" style="448" customWidth="1"/>
    <col min="9735" max="9985" width="9.140625" style="448"/>
    <col min="9986" max="9986" width="61.7109375" style="448" customWidth="1"/>
    <col min="9987" max="9987" width="12.85546875" style="448" customWidth="1"/>
    <col min="9988" max="9988" width="12.7109375" style="448" customWidth="1"/>
    <col min="9989" max="9989" width="12.28515625" style="448" customWidth="1"/>
    <col min="9990" max="9990" width="11.5703125" style="448" customWidth="1"/>
    <col min="9991" max="10241" width="9.140625" style="448"/>
    <col min="10242" max="10242" width="61.7109375" style="448" customWidth="1"/>
    <col min="10243" max="10243" width="12.85546875" style="448" customWidth="1"/>
    <col min="10244" max="10244" width="12.7109375" style="448" customWidth="1"/>
    <col min="10245" max="10245" width="12.28515625" style="448" customWidth="1"/>
    <col min="10246" max="10246" width="11.5703125" style="448" customWidth="1"/>
    <col min="10247" max="10497" width="9.140625" style="448"/>
    <col min="10498" max="10498" width="61.7109375" style="448" customWidth="1"/>
    <col min="10499" max="10499" width="12.85546875" style="448" customWidth="1"/>
    <col min="10500" max="10500" width="12.7109375" style="448" customWidth="1"/>
    <col min="10501" max="10501" width="12.28515625" style="448" customWidth="1"/>
    <col min="10502" max="10502" width="11.5703125" style="448" customWidth="1"/>
    <col min="10503" max="10753" width="9.140625" style="448"/>
    <col min="10754" max="10754" width="61.7109375" style="448" customWidth="1"/>
    <col min="10755" max="10755" width="12.85546875" style="448" customWidth="1"/>
    <col min="10756" max="10756" width="12.7109375" style="448" customWidth="1"/>
    <col min="10757" max="10757" width="12.28515625" style="448" customWidth="1"/>
    <col min="10758" max="10758" width="11.5703125" style="448" customWidth="1"/>
    <col min="10759" max="11009" width="9.140625" style="448"/>
    <col min="11010" max="11010" width="61.7109375" style="448" customWidth="1"/>
    <col min="11011" max="11011" width="12.85546875" style="448" customWidth="1"/>
    <col min="11012" max="11012" width="12.7109375" style="448" customWidth="1"/>
    <col min="11013" max="11013" width="12.28515625" style="448" customWidth="1"/>
    <col min="11014" max="11014" width="11.5703125" style="448" customWidth="1"/>
    <col min="11015" max="11265" width="9.140625" style="448"/>
    <col min="11266" max="11266" width="61.7109375" style="448" customWidth="1"/>
    <col min="11267" max="11267" width="12.85546875" style="448" customWidth="1"/>
    <col min="11268" max="11268" width="12.7109375" style="448" customWidth="1"/>
    <col min="11269" max="11269" width="12.28515625" style="448" customWidth="1"/>
    <col min="11270" max="11270" width="11.5703125" style="448" customWidth="1"/>
    <col min="11271" max="11521" width="9.140625" style="448"/>
    <col min="11522" max="11522" width="61.7109375" style="448" customWidth="1"/>
    <col min="11523" max="11523" width="12.85546875" style="448" customWidth="1"/>
    <col min="11524" max="11524" width="12.7109375" style="448" customWidth="1"/>
    <col min="11525" max="11525" width="12.28515625" style="448" customWidth="1"/>
    <col min="11526" max="11526" width="11.5703125" style="448" customWidth="1"/>
    <col min="11527" max="11777" width="9.140625" style="448"/>
    <col min="11778" max="11778" width="61.7109375" style="448" customWidth="1"/>
    <col min="11779" max="11779" width="12.85546875" style="448" customWidth="1"/>
    <col min="11780" max="11780" width="12.7109375" style="448" customWidth="1"/>
    <col min="11781" max="11781" width="12.28515625" style="448" customWidth="1"/>
    <col min="11782" max="11782" width="11.5703125" style="448" customWidth="1"/>
    <col min="11783" max="12033" width="9.140625" style="448"/>
    <col min="12034" max="12034" width="61.7109375" style="448" customWidth="1"/>
    <col min="12035" max="12035" width="12.85546875" style="448" customWidth="1"/>
    <col min="12036" max="12036" width="12.7109375" style="448" customWidth="1"/>
    <col min="12037" max="12037" width="12.28515625" style="448" customWidth="1"/>
    <col min="12038" max="12038" width="11.5703125" style="448" customWidth="1"/>
    <col min="12039" max="12289" width="9.140625" style="448"/>
    <col min="12290" max="12290" width="61.7109375" style="448" customWidth="1"/>
    <col min="12291" max="12291" width="12.85546875" style="448" customWidth="1"/>
    <col min="12292" max="12292" width="12.7109375" style="448" customWidth="1"/>
    <col min="12293" max="12293" width="12.28515625" style="448" customWidth="1"/>
    <col min="12294" max="12294" width="11.5703125" style="448" customWidth="1"/>
    <col min="12295" max="12545" width="9.140625" style="448"/>
    <col min="12546" max="12546" width="61.7109375" style="448" customWidth="1"/>
    <col min="12547" max="12547" width="12.85546875" style="448" customWidth="1"/>
    <col min="12548" max="12548" width="12.7109375" style="448" customWidth="1"/>
    <col min="12549" max="12549" width="12.28515625" style="448" customWidth="1"/>
    <col min="12550" max="12550" width="11.5703125" style="448" customWidth="1"/>
    <col min="12551" max="12801" width="9.140625" style="448"/>
    <col min="12802" max="12802" width="61.7109375" style="448" customWidth="1"/>
    <col min="12803" max="12803" width="12.85546875" style="448" customWidth="1"/>
    <col min="12804" max="12804" width="12.7109375" style="448" customWidth="1"/>
    <col min="12805" max="12805" width="12.28515625" style="448" customWidth="1"/>
    <col min="12806" max="12806" width="11.5703125" style="448" customWidth="1"/>
    <col min="12807" max="13057" width="9.140625" style="448"/>
    <col min="13058" max="13058" width="61.7109375" style="448" customWidth="1"/>
    <col min="13059" max="13059" width="12.85546875" style="448" customWidth="1"/>
    <col min="13060" max="13060" width="12.7109375" style="448" customWidth="1"/>
    <col min="13061" max="13061" width="12.28515625" style="448" customWidth="1"/>
    <col min="13062" max="13062" width="11.5703125" style="448" customWidth="1"/>
    <col min="13063" max="13313" width="9.140625" style="448"/>
    <col min="13314" max="13314" width="61.7109375" style="448" customWidth="1"/>
    <col min="13315" max="13315" width="12.85546875" style="448" customWidth="1"/>
    <col min="13316" max="13316" width="12.7109375" style="448" customWidth="1"/>
    <col min="13317" max="13317" width="12.28515625" style="448" customWidth="1"/>
    <col min="13318" max="13318" width="11.5703125" style="448" customWidth="1"/>
    <col min="13319" max="13569" width="9.140625" style="448"/>
    <col min="13570" max="13570" width="61.7109375" style="448" customWidth="1"/>
    <col min="13571" max="13571" width="12.85546875" style="448" customWidth="1"/>
    <col min="13572" max="13572" width="12.7109375" style="448" customWidth="1"/>
    <col min="13573" max="13573" width="12.28515625" style="448" customWidth="1"/>
    <col min="13574" max="13574" width="11.5703125" style="448" customWidth="1"/>
    <col min="13575" max="13825" width="9.140625" style="448"/>
    <col min="13826" max="13826" width="61.7109375" style="448" customWidth="1"/>
    <col min="13827" max="13827" width="12.85546875" style="448" customWidth="1"/>
    <col min="13828" max="13828" width="12.7109375" style="448" customWidth="1"/>
    <col min="13829" max="13829" width="12.28515625" style="448" customWidth="1"/>
    <col min="13830" max="13830" width="11.5703125" style="448" customWidth="1"/>
    <col min="13831" max="14081" width="9.140625" style="448"/>
    <col min="14082" max="14082" width="61.7109375" style="448" customWidth="1"/>
    <col min="14083" max="14083" width="12.85546875" style="448" customWidth="1"/>
    <col min="14084" max="14084" width="12.7109375" style="448" customWidth="1"/>
    <col min="14085" max="14085" width="12.28515625" style="448" customWidth="1"/>
    <col min="14086" max="14086" width="11.5703125" style="448" customWidth="1"/>
    <col min="14087" max="14337" width="9.140625" style="448"/>
    <col min="14338" max="14338" width="61.7109375" style="448" customWidth="1"/>
    <col min="14339" max="14339" width="12.85546875" style="448" customWidth="1"/>
    <col min="14340" max="14340" width="12.7109375" style="448" customWidth="1"/>
    <col min="14341" max="14341" width="12.28515625" style="448" customWidth="1"/>
    <col min="14342" max="14342" width="11.5703125" style="448" customWidth="1"/>
    <col min="14343" max="14593" width="9.140625" style="448"/>
    <col min="14594" max="14594" width="61.7109375" style="448" customWidth="1"/>
    <col min="14595" max="14595" width="12.85546875" style="448" customWidth="1"/>
    <col min="14596" max="14596" width="12.7109375" style="448" customWidth="1"/>
    <col min="14597" max="14597" width="12.28515625" style="448" customWidth="1"/>
    <col min="14598" max="14598" width="11.5703125" style="448" customWidth="1"/>
    <col min="14599" max="14849" width="9.140625" style="448"/>
    <col min="14850" max="14850" width="61.7109375" style="448" customWidth="1"/>
    <col min="14851" max="14851" width="12.85546875" style="448" customWidth="1"/>
    <col min="14852" max="14852" width="12.7109375" style="448" customWidth="1"/>
    <col min="14853" max="14853" width="12.28515625" style="448" customWidth="1"/>
    <col min="14854" max="14854" width="11.5703125" style="448" customWidth="1"/>
    <col min="14855" max="15105" width="9.140625" style="448"/>
    <col min="15106" max="15106" width="61.7109375" style="448" customWidth="1"/>
    <col min="15107" max="15107" width="12.85546875" style="448" customWidth="1"/>
    <col min="15108" max="15108" width="12.7109375" style="448" customWidth="1"/>
    <col min="15109" max="15109" width="12.28515625" style="448" customWidth="1"/>
    <col min="15110" max="15110" width="11.5703125" style="448" customWidth="1"/>
    <col min="15111" max="15361" width="9.140625" style="448"/>
    <col min="15362" max="15362" width="61.7109375" style="448" customWidth="1"/>
    <col min="15363" max="15363" width="12.85546875" style="448" customWidth="1"/>
    <col min="15364" max="15364" width="12.7109375" style="448" customWidth="1"/>
    <col min="15365" max="15365" width="12.28515625" style="448" customWidth="1"/>
    <col min="15366" max="15366" width="11.5703125" style="448" customWidth="1"/>
    <col min="15367" max="15617" width="9.140625" style="448"/>
    <col min="15618" max="15618" width="61.7109375" style="448" customWidth="1"/>
    <col min="15619" max="15619" width="12.85546875" style="448" customWidth="1"/>
    <col min="15620" max="15620" width="12.7109375" style="448" customWidth="1"/>
    <col min="15621" max="15621" width="12.28515625" style="448" customWidth="1"/>
    <col min="15622" max="15622" width="11.5703125" style="448" customWidth="1"/>
    <col min="15623" max="15873" width="9.140625" style="448"/>
    <col min="15874" max="15874" width="61.7109375" style="448" customWidth="1"/>
    <col min="15875" max="15875" width="12.85546875" style="448" customWidth="1"/>
    <col min="15876" max="15876" width="12.7109375" style="448" customWidth="1"/>
    <col min="15877" max="15877" width="12.28515625" style="448" customWidth="1"/>
    <col min="15878" max="15878" width="11.5703125" style="448" customWidth="1"/>
    <col min="15879" max="16129" width="9.140625" style="448"/>
    <col min="16130" max="16130" width="61.7109375" style="448" customWidth="1"/>
    <col min="16131" max="16131" width="12.85546875" style="448" customWidth="1"/>
    <col min="16132" max="16132" width="12.7109375" style="448" customWidth="1"/>
    <col min="16133" max="16133" width="12.28515625" style="448" customWidth="1"/>
    <col min="16134" max="16134" width="11.5703125" style="448" customWidth="1"/>
    <col min="16135" max="16384" width="9.140625" style="448"/>
  </cols>
  <sheetData>
    <row r="1" spans="1:256">
      <c r="B1" s="448" t="s">
        <v>614</v>
      </c>
    </row>
    <row r="3" spans="1:256">
      <c r="A3" s="801" t="s">
        <v>423</v>
      </c>
      <c r="B3" s="801"/>
      <c r="C3" s="801"/>
      <c r="D3" s="801"/>
      <c r="E3" s="801"/>
      <c r="F3" s="801"/>
      <c r="G3" s="449"/>
      <c r="H3" s="449"/>
      <c r="I3" s="449"/>
      <c r="J3" s="449"/>
      <c r="K3" s="449"/>
      <c r="L3" s="449"/>
      <c r="M3" s="449"/>
    </row>
    <row r="4" spans="1:256">
      <c r="A4" s="453"/>
      <c r="B4" s="808" t="s">
        <v>44</v>
      </c>
      <c r="C4" s="809"/>
      <c r="D4" s="809"/>
      <c r="E4" s="809"/>
      <c r="F4" s="453"/>
      <c r="G4" s="449"/>
      <c r="H4" s="449"/>
      <c r="I4" s="449"/>
      <c r="J4" s="449"/>
      <c r="K4" s="449"/>
      <c r="L4" s="449"/>
      <c r="M4" s="449"/>
    </row>
    <row r="5" spans="1:256">
      <c r="B5" s="449"/>
      <c r="D5" s="449"/>
      <c r="E5" s="449"/>
      <c r="F5" s="450" t="s">
        <v>424</v>
      </c>
      <c r="G5" s="449"/>
      <c r="H5" s="449"/>
      <c r="I5" s="449"/>
      <c r="J5" s="449"/>
      <c r="K5" s="449"/>
      <c r="L5" s="449"/>
      <c r="M5" s="449"/>
    </row>
    <row r="6" spans="1:256">
      <c r="A6" s="451" t="s">
        <v>130</v>
      </c>
      <c r="B6" s="451" t="s">
        <v>124</v>
      </c>
      <c r="C6" s="451" t="s">
        <v>125</v>
      </c>
      <c r="D6" s="451" t="s">
        <v>126</v>
      </c>
      <c r="E6" s="451" t="s">
        <v>127</v>
      </c>
      <c r="F6" s="451" t="s">
        <v>425</v>
      </c>
      <c r="G6" s="449"/>
      <c r="H6" s="449"/>
      <c r="I6" s="449"/>
      <c r="J6" s="449"/>
      <c r="K6" s="449"/>
      <c r="L6" s="449"/>
      <c r="M6" s="449"/>
    </row>
    <row r="7" spans="1:256">
      <c r="A7" s="452"/>
      <c r="B7" s="452" t="s">
        <v>53</v>
      </c>
      <c r="C7" s="452" t="s">
        <v>450</v>
      </c>
      <c r="D7" s="452" t="s">
        <v>451</v>
      </c>
      <c r="E7" s="452" t="s">
        <v>452</v>
      </c>
      <c r="F7" s="452" t="s">
        <v>453</v>
      </c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453"/>
      <c r="AL7" s="453"/>
      <c r="AM7" s="453"/>
      <c r="AN7" s="453"/>
      <c r="AO7" s="453"/>
      <c r="AP7" s="453"/>
      <c r="AQ7" s="453"/>
      <c r="AR7" s="453"/>
      <c r="AS7" s="453"/>
      <c r="AT7" s="453"/>
      <c r="AU7" s="453"/>
      <c r="AV7" s="453"/>
      <c r="AW7" s="453"/>
      <c r="AX7" s="453"/>
      <c r="AY7" s="453"/>
      <c r="AZ7" s="453"/>
      <c r="BA7" s="453"/>
      <c r="BB7" s="453"/>
      <c r="BC7" s="453"/>
      <c r="BD7" s="453"/>
      <c r="BE7" s="453"/>
      <c r="BF7" s="453"/>
      <c r="BG7" s="453"/>
      <c r="BH7" s="453"/>
      <c r="BI7" s="453"/>
      <c r="BJ7" s="453"/>
      <c r="BK7" s="453"/>
      <c r="BL7" s="453"/>
      <c r="BM7" s="453"/>
      <c r="BN7" s="453"/>
      <c r="BO7" s="453"/>
      <c r="BP7" s="453"/>
      <c r="BQ7" s="453"/>
      <c r="BR7" s="453"/>
      <c r="BS7" s="453"/>
      <c r="BT7" s="453"/>
      <c r="BU7" s="453"/>
      <c r="BV7" s="453"/>
      <c r="BW7" s="453"/>
      <c r="BX7" s="453"/>
      <c r="BY7" s="453"/>
      <c r="BZ7" s="453"/>
      <c r="CA7" s="453"/>
      <c r="CB7" s="453"/>
      <c r="CC7" s="453"/>
      <c r="CD7" s="453"/>
      <c r="CE7" s="453"/>
      <c r="CF7" s="453"/>
      <c r="CG7" s="453"/>
      <c r="CH7" s="453"/>
      <c r="CI7" s="453"/>
      <c r="CJ7" s="453"/>
      <c r="CK7" s="453"/>
      <c r="CL7" s="453"/>
      <c r="CM7" s="453"/>
      <c r="CN7" s="453"/>
      <c r="CO7" s="453"/>
      <c r="CP7" s="453"/>
      <c r="CQ7" s="453"/>
      <c r="CR7" s="453"/>
      <c r="CS7" s="453"/>
      <c r="CT7" s="453"/>
      <c r="CU7" s="453"/>
      <c r="CV7" s="453"/>
      <c r="CW7" s="453"/>
      <c r="CX7" s="453"/>
      <c r="CY7" s="453"/>
      <c r="CZ7" s="453"/>
      <c r="DA7" s="453"/>
      <c r="DB7" s="453"/>
      <c r="DC7" s="453"/>
      <c r="DD7" s="453"/>
      <c r="DE7" s="453"/>
      <c r="DF7" s="453"/>
      <c r="DG7" s="453"/>
      <c r="DH7" s="453"/>
      <c r="DI7" s="453"/>
      <c r="DJ7" s="453"/>
      <c r="DK7" s="453"/>
      <c r="DL7" s="453"/>
      <c r="DM7" s="453"/>
      <c r="DN7" s="453"/>
      <c r="DO7" s="453"/>
      <c r="DP7" s="453"/>
      <c r="DQ7" s="453"/>
      <c r="DR7" s="453"/>
      <c r="DS7" s="453"/>
      <c r="DT7" s="453"/>
      <c r="DU7" s="453"/>
      <c r="DV7" s="453"/>
      <c r="DW7" s="453"/>
      <c r="DX7" s="453"/>
      <c r="DY7" s="453"/>
      <c r="DZ7" s="453"/>
      <c r="EA7" s="453"/>
      <c r="EB7" s="453"/>
      <c r="EC7" s="453"/>
      <c r="ED7" s="453"/>
      <c r="EE7" s="453"/>
      <c r="EF7" s="453"/>
      <c r="EG7" s="453"/>
      <c r="EH7" s="453"/>
      <c r="EI7" s="453"/>
      <c r="EJ7" s="453"/>
      <c r="EK7" s="453"/>
      <c r="EL7" s="453"/>
      <c r="EM7" s="453"/>
      <c r="EN7" s="453"/>
      <c r="EO7" s="453"/>
      <c r="EP7" s="453"/>
      <c r="EQ7" s="453"/>
      <c r="ER7" s="453"/>
      <c r="ES7" s="453"/>
      <c r="ET7" s="453"/>
      <c r="EU7" s="453"/>
      <c r="EV7" s="453"/>
      <c r="EW7" s="453"/>
      <c r="EX7" s="453"/>
      <c r="EY7" s="453"/>
      <c r="EZ7" s="453"/>
      <c r="FA7" s="453"/>
      <c r="FB7" s="453"/>
      <c r="FC7" s="453"/>
      <c r="FD7" s="453"/>
      <c r="FE7" s="453"/>
      <c r="FF7" s="453"/>
      <c r="FG7" s="453"/>
      <c r="FH7" s="453"/>
      <c r="FI7" s="453"/>
      <c r="FJ7" s="453"/>
      <c r="FK7" s="453"/>
      <c r="FL7" s="453"/>
      <c r="FM7" s="453"/>
      <c r="FN7" s="453"/>
      <c r="FO7" s="453"/>
      <c r="FP7" s="453"/>
      <c r="FQ7" s="453"/>
      <c r="FR7" s="453"/>
      <c r="FS7" s="453"/>
      <c r="FT7" s="453"/>
      <c r="FU7" s="453"/>
      <c r="FV7" s="453"/>
      <c r="FW7" s="453"/>
      <c r="FX7" s="453"/>
      <c r="FY7" s="453"/>
      <c r="FZ7" s="453"/>
      <c r="GA7" s="453"/>
      <c r="GB7" s="453"/>
      <c r="GC7" s="453"/>
      <c r="GD7" s="453"/>
      <c r="GE7" s="453"/>
      <c r="GF7" s="453"/>
      <c r="GG7" s="453"/>
      <c r="GH7" s="453"/>
      <c r="GI7" s="453"/>
      <c r="GJ7" s="453"/>
      <c r="GK7" s="453"/>
      <c r="GL7" s="453"/>
      <c r="GM7" s="453"/>
      <c r="GN7" s="453"/>
      <c r="GO7" s="453"/>
      <c r="GP7" s="453"/>
      <c r="GQ7" s="453"/>
      <c r="GR7" s="453"/>
      <c r="GS7" s="453"/>
      <c r="GT7" s="453"/>
      <c r="GU7" s="453"/>
      <c r="GV7" s="453"/>
      <c r="GW7" s="453"/>
      <c r="GX7" s="453"/>
      <c r="GY7" s="453"/>
      <c r="GZ7" s="453"/>
      <c r="HA7" s="453"/>
      <c r="HB7" s="453"/>
      <c r="HC7" s="453"/>
      <c r="HD7" s="453"/>
      <c r="HE7" s="453"/>
      <c r="HF7" s="453"/>
      <c r="HG7" s="453"/>
      <c r="HH7" s="453"/>
      <c r="HI7" s="453"/>
      <c r="HJ7" s="453"/>
      <c r="HK7" s="453"/>
      <c r="HL7" s="453"/>
      <c r="HM7" s="453"/>
      <c r="HN7" s="453"/>
      <c r="HO7" s="453"/>
      <c r="HP7" s="453"/>
      <c r="HQ7" s="453"/>
      <c r="HR7" s="453"/>
      <c r="HS7" s="453"/>
      <c r="HT7" s="453"/>
      <c r="HU7" s="453"/>
      <c r="HV7" s="453"/>
      <c r="HW7" s="453"/>
      <c r="HX7" s="453"/>
      <c r="HY7" s="453"/>
      <c r="HZ7" s="453"/>
      <c r="IA7" s="453"/>
      <c r="IB7" s="453"/>
      <c r="IC7" s="453"/>
      <c r="ID7" s="453"/>
      <c r="IE7" s="453"/>
      <c r="IF7" s="453"/>
      <c r="IG7" s="453"/>
      <c r="IH7" s="453"/>
      <c r="II7" s="453"/>
      <c r="IJ7" s="453"/>
      <c r="IK7" s="453"/>
      <c r="IL7" s="453"/>
      <c r="IM7" s="453"/>
      <c r="IN7" s="453"/>
      <c r="IO7" s="453"/>
      <c r="IP7" s="453"/>
      <c r="IQ7" s="453"/>
      <c r="IR7" s="453"/>
      <c r="IS7" s="453"/>
      <c r="IT7" s="453"/>
      <c r="IU7" s="453"/>
      <c r="IV7" s="453"/>
    </row>
    <row r="8" spans="1:256">
      <c r="A8" s="451">
        <v>1</v>
      </c>
      <c r="B8" s="802" t="s">
        <v>426</v>
      </c>
      <c r="C8" s="803"/>
      <c r="D8" s="803"/>
      <c r="E8" s="803"/>
      <c r="F8" s="804"/>
    </row>
    <row r="9" spans="1:256">
      <c r="A9" s="451">
        <v>2</v>
      </c>
      <c r="B9" s="454" t="s">
        <v>427</v>
      </c>
      <c r="C9" s="455">
        <v>0</v>
      </c>
      <c r="D9" s="455">
        <v>0</v>
      </c>
      <c r="E9" s="455">
        <v>0</v>
      </c>
      <c r="F9" s="455">
        <v>0</v>
      </c>
    </row>
    <row r="10" spans="1:256">
      <c r="A10" s="451">
        <v>3</v>
      </c>
      <c r="B10" s="454" t="s">
        <v>428</v>
      </c>
      <c r="C10" s="455">
        <v>0</v>
      </c>
      <c r="D10" s="455">
        <v>0</v>
      </c>
      <c r="E10" s="455">
        <v>0</v>
      </c>
      <c r="F10" s="455">
        <v>0</v>
      </c>
    </row>
    <row r="11" spans="1:256">
      <c r="A11" s="451">
        <v>4</v>
      </c>
      <c r="B11" s="454" t="s">
        <v>429</v>
      </c>
      <c r="C11" s="455">
        <v>0</v>
      </c>
      <c r="D11" s="455">
        <v>0</v>
      </c>
      <c r="E11" s="455">
        <v>0</v>
      </c>
      <c r="F11" s="455">
        <v>0</v>
      </c>
    </row>
    <row r="12" spans="1:256">
      <c r="A12" s="451">
        <v>5</v>
      </c>
      <c r="B12" s="454" t="s">
        <v>430</v>
      </c>
      <c r="C12" s="455">
        <v>0</v>
      </c>
      <c r="D12" s="455">
        <v>0</v>
      </c>
      <c r="E12" s="455">
        <v>0</v>
      </c>
      <c r="F12" s="455">
        <v>0</v>
      </c>
    </row>
    <row r="13" spans="1:256" ht="31.5">
      <c r="A13" s="451">
        <v>6</v>
      </c>
      <c r="B13" s="454" t="s">
        <v>431</v>
      </c>
      <c r="C13" s="455">
        <v>0</v>
      </c>
      <c r="D13" s="455">
        <v>0</v>
      </c>
      <c r="E13" s="455">
        <v>0</v>
      </c>
      <c r="F13" s="455">
        <v>0</v>
      </c>
    </row>
    <row r="14" spans="1:256" ht="31.5">
      <c r="A14" s="451">
        <v>7</v>
      </c>
      <c r="B14" s="454" t="s">
        <v>432</v>
      </c>
      <c r="C14" s="455">
        <v>0</v>
      </c>
      <c r="D14" s="455">
        <v>0</v>
      </c>
      <c r="E14" s="455">
        <v>0</v>
      </c>
      <c r="F14" s="455">
        <v>0</v>
      </c>
    </row>
    <row r="15" spans="1:256" ht="31.5">
      <c r="A15" s="451">
        <v>8</v>
      </c>
      <c r="B15" s="454" t="s">
        <v>433</v>
      </c>
      <c r="C15" s="455">
        <v>0</v>
      </c>
      <c r="D15" s="455">
        <v>0</v>
      </c>
      <c r="E15" s="455">
        <v>0</v>
      </c>
      <c r="F15" s="455">
        <v>0</v>
      </c>
    </row>
    <row r="16" spans="1:256" ht="31.5">
      <c r="A16" s="451">
        <v>9</v>
      </c>
      <c r="B16" s="456" t="s">
        <v>434</v>
      </c>
      <c r="C16" s="457">
        <v>0</v>
      </c>
      <c r="D16" s="457">
        <v>0</v>
      </c>
      <c r="E16" s="457">
        <v>0</v>
      </c>
      <c r="F16" s="457">
        <v>0</v>
      </c>
      <c r="G16" s="458"/>
      <c r="H16" s="458"/>
      <c r="I16" s="458"/>
      <c r="J16" s="458"/>
      <c r="K16" s="458"/>
      <c r="L16" s="458"/>
      <c r="M16" s="458"/>
      <c r="N16" s="458"/>
      <c r="O16" s="458"/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  <c r="AL16" s="458"/>
      <c r="AM16" s="458"/>
      <c r="AN16" s="458"/>
      <c r="AO16" s="458"/>
      <c r="AP16" s="458"/>
      <c r="AQ16" s="458"/>
      <c r="AR16" s="458"/>
      <c r="AS16" s="458"/>
      <c r="AT16" s="458"/>
      <c r="AU16" s="458"/>
      <c r="AV16" s="458"/>
      <c r="AW16" s="458"/>
      <c r="AX16" s="458"/>
      <c r="AY16" s="458"/>
      <c r="AZ16" s="458"/>
      <c r="BA16" s="458"/>
      <c r="BB16" s="458"/>
      <c r="BC16" s="458"/>
      <c r="BD16" s="458"/>
      <c r="BE16" s="458"/>
      <c r="BF16" s="458"/>
      <c r="BG16" s="458"/>
      <c r="BH16" s="458"/>
      <c r="BI16" s="458"/>
      <c r="BJ16" s="458"/>
      <c r="BK16" s="458"/>
      <c r="BL16" s="458"/>
      <c r="BM16" s="458"/>
      <c r="BN16" s="458"/>
      <c r="BO16" s="458"/>
      <c r="BP16" s="458"/>
      <c r="BQ16" s="458"/>
      <c r="BR16" s="458"/>
      <c r="BS16" s="458"/>
      <c r="BT16" s="458"/>
      <c r="BU16" s="458"/>
      <c r="BV16" s="458"/>
      <c r="BW16" s="458"/>
      <c r="BX16" s="458"/>
      <c r="BY16" s="458"/>
      <c r="BZ16" s="458"/>
      <c r="CA16" s="458"/>
      <c r="CB16" s="458"/>
      <c r="CC16" s="458"/>
      <c r="CD16" s="458"/>
      <c r="CE16" s="458"/>
      <c r="CF16" s="458"/>
      <c r="CG16" s="458"/>
      <c r="CH16" s="458"/>
      <c r="CI16" s="458"/>
      <c r="CJ16" s="458"/>
      <c r="CK16" s="458"/>
      <c r="CL16" s="458"/>
      <c r="CM16" s="458"/>
      <c r="CN16" s="458"/>
      <c r="CO16" s="458"/>
      <c r="CP16" s="458"/>
      <c r="CQ16" s="458"/>
      <c r="CR16" s="458"/>
      <c r="CS16" s="458"/>
      <c r="CT16" s="458"/>
      <c r="CU16" s="458"/>
      <c r="CV16" s="458"/>
      <c r="CW16" s="458"/>
      <c r="CX16" s="458"/>
      <c r="CY16" s="458"/>
      <c r="CZ16" s="458"/>
      <c r="DA16" s="458"/>
      <c r="DB16" s="458"/>
      <c r="DC16" s="458"/>
      <c r="DD16" s="458"/>
      <c r="DE16" s="458"/>
      <c r="DF16" s="458"/>
      <c r="DG16" s="458"/>
      <c r="DH16" s="458"/>
      <c r="DI16" s="458"/>
      <c r="DJ16" s="458"/>
      <c r="DK16" s="458"/>
      <c r="DL16" s="458"/>
      <c r="DM16" s="458"/>
      <c r="DN16" s="458"/>
      <c r="DO16" s="458"/>
      <c r="DP16" s="458"/>
      <c r="DQ16" s="458"/>
      <c r="DR16" s="458"/>
      <c r="DS16" s="458"/>
      <c r="DT16" s="458"/>
      <c r="DU16" s="458"/>
      <c r="DV16" s="458"/>
      <c r="DW16" s="458"/>
      <c r="DX16" s="458"/>
      <c r="DY16" s="458"/>
      <c r="DZ16" s="458"/>
      <c r="EA16" s="458"/>
      <c r="EB16" s="458"/>
      <c r="EC16" s="458"/>
      <c r="ED16" s="458"/>
      <c r="EE16" s="458"/>
      <c r="EF16" s="458"/>
      <c r="EG16" s="458"/>
      <c r="EH16" s="458"/>
      <c r="EI16" s="458"/>
      <c r="EJ16" s="458"/>
      <c r="EK16" s="458"/>
      <c r="EL16" s="458"/>
      <c r="EM16" s="458"/>
      <c r="EN16" s="458"/>
      <c r="EO16" s="458"/>
      <c r="EP16" s="458"/>
      <c r="EQ16" s="458"/>
      <c r="ER16" s="458"/>
      <c r="ES16" s="458"/>
      <c r="ET16" s="458"/>
      <c r="EU16" s="458"/>
      <c r="EV16" s="458"/>
      <c r="EW16" s="458"/>
      <c r="EX16" s="458"/>
      <c r="EY16" s="458"/>
      <c r="EZ16" s="458"/>
      <c r="FA16" s="458"/>
      <c r="FB16" s="458"/>
      <c r="FC16" s="458"/>
      <c r="FD16" s="458"/>
      <c r="FE16" s="458"/>
      <c r="FF16" s="458"/>
      <c r="FG16" s="458"/>
      <c r="FH16" s="458"/>
      <c r="FI16" s="458"/>
      <c r="FJ16" s="458"/>
      <c r="FK16" s="458"/>
      <c r="FL16" s="458"/>
      <c r="FM16" s="458"/>
      <c r="FN16" s="458"/>
      <c r="FO16" s="458"/>
      <c r="FP16" s="458"/>
      <c r="FQ16" s="458"/>
      <c r="FR16" s="458"/>
      <c r="FS16" s="458"/>
      <c r="FT16" s="458"/>
      <c r="FU16" s="458"/>
      <c r="FV16" s="458"/>
      <c r="FW16" s="458"/>
      <c r="FX16" s="458"/>
      <c r="FY16" s="458"/>
      <c r="FZ16" s="458"/>
      <c r="GA16" s="458"/>
      <c r="GB16" s="458"/>
      <c r="GC16" s="458"/>
      <c r="GD16" s="458"/>
      <c r="GE16" s="458"/>
      <c r="GF16" s="458"/>
      <c r="GG16" s="458"/>
      <c r="GH16" s="458"/>
      <c r="GI16" s="458"/>
      <c r="GJ16" s="458"/>
      <c r="GK16" s="458"/>
      <c r="GL16" s="458"/>
      <c r="GM16" s="458"/>
      <c r="GN16" s="458"/>
      <c r="GO16" s="458"/>
      <c r="GP16" s="458"/>
      <c r="GQ16" s="458"/>
      <c r="GR16" s="458"/>
      <c r="GS16" s="458"/>
      <c r="GT16" s="458"/>
      <c r="GU16" s="458"/>
      <c r="GV16" s="458"/>
      <c r="GW16" s="458"/>
      <c r="GX16" s="458"/>
      <c r="GY16" s="458"/>
      <c r="GZ16" s="458"/>
      <c r="HA16" s="458"/>
      <c r="HB16" s="458"/>
      <c r="HC16" s="458"/>
      <c r="HD16" s="458"/>
      <c r="HE16" s="458"/>
      <c r="HF16" s="458"/>
      <c r="HG16" s="458"/>
      <c r="HH16" s="458"/>
      <c r="HI16" s="458"/>
      <c r="HJ16" s="458"/>
      <c r="HK16" s="458"/>
      <c r="HL16" s="458"/>
      <c r="HM16" s="458"/>
      <c r="HN16" s="458"/>
      <c r="HO16" s="458"/>
      <c r="HP16" s="458"/>
      <c r="HQ16" s="458"/>
      <c r="HR16" s="458"/>
      <c r="HS16" s="458"/>
      <c r="HT16" s="458"/>
      <c r="HU16" s="458"/>
      <c r="HV16" s="458"/>
      <c r="HW16" s="458"/>
      <c r="HX16" s="458"/>
      <c r="HY16" s="458"/>
      <c r="HZ16" s="458"/>
      <c r="IA16" s="458"/>
      <c r="IB16" s="458"/>
      <c r="IC16" s="458"/>
      <c r="ID16" s="458"/>
      <c r="IE16" s="458"/>
      <c r="IF16" s="458"/>
      <c r="IG16" s="458"/>
      <c r="IH16" s="458"/>
      <c r="II16" s="458"/>
      <c r="IJ16" s="458"/>
      <c r="IK16" s="458"/>
      <c r="IL16" s="458"/>
      <c r="IM16" s="458"/>
      <c r="IN16" s="458"/>
      <c r="IO16" s="458"/>
      <c r="IP16" s="458"/>
      <c r="IQ16" s="458"/>
      <c r="IR16" s="458"/>
      <c r="IS16" s="458"/>
      <c r="IT16" s="458"/>
      <c r="IU16" s="458"/>
      <c r="IV16" s="458"/>
    </row>
    <row r="17" spans="1:256">
      <c r="A17" s="451">
        <v>10</v>
      </c>
      <c r="B17" s="802" t="s">
        <v>435</v>
      </c>
      <c r="C17" s="803"/>
      <c r="D17" s="803"/>
      <c r="E17" s="803"/>
      <c r="F17" s="804"/>
    </row>
    <row r="18" spans="1:256">
      <c r="A18" s="451">
        <v>11</v>
      </c>
      <c r="B18" s="454" t="s">
        <v>427</v>
      </c>
      <c r="C18" s="455">
        <v>0</v>
      </c>
      <c r="D18" s="455">
        <v>0</v>
      </c>
      <c r="E18" s="455">
        <v>0</v>
      </c>
      <c r="F18" s="455">
        <v>0</v>
      </c>
    </row>
    <row r="19" spans="1:256">
      <c r="A19" s="451">
        <v>12</v>
      </c>
      <c r="B19" s="454" t="s">
        <v>428</v>
      </c>
      <c r="C19" s="455">
        <v>0</v>
      </c>
      <c r="D19" s="455">
        <v>0</v>
      </c>
      <c r="E19" s="455">
        <v>0</v>
      </c>
      <c r="F19" s="455">
        <v>0</v>
      </c>
    </row>
    <row r="20" spans="1:256">
      <c r="A20" s="451">
        <v>13</v>
      </c>
      <c r="B20" s="454" t="s">
        <v>429</v>
      </c>
      <c r="C20" s="455">
        <v>0</v>
      </c>
      <c r="D20" s="455">
        <v>0</v>
      </c>
      <c r="E20" s="455">
        <v>0</v>
      </c>
      <c r="F20" s="455">
        <v>0</v>
      </c>
    </row>
    <row r="21" spans="1:256">
      <c r="A21" s="451">
        <v>14</v>
      </c>
      <c r="B21" s="454" t="s">
        <v>430</v>
      </c>
      <c r="C21" s="455">
        <v>0</v>
      </c>
      <c r="D21" s="455">
        <v>0</v>
      </c>
      <c r="E21" s="455">
        <v>0</v>
      </c>
      <c r="F21" s="455">
        <v>0</v>
      </c>
    </row>
    <row r="22" spans="1:256" ht="31.5">
      <c r="A22" s="451">
        <v>15</v>
      </c>
      <c r="B22" s="454" t="s">
        <v>431</v>
      </c>
      <c r="C22" s="455">
        <v>0</v>
      </c>
      <c r="D22" s="455">
        <v>0</v>
      </c>
      <c r="E22" s="455">
        <v>0</v>
      </c>
      <c r="F22" s="455">
        <v>0</v>
      </c>
    </row>
    <row r="23" spans="1:256" ht="31.5">
      <c r="A23" s="451">
        <v>16</v>
      </c>
      <c r="B23" s="454" t="s">
        <v>432</v>
      </c>
      <c r="C23" s="455">
        <v>0</v>
      </c>
      <c r="D23" s="455">
        <v>0</v>
      </c>
      <c r="E23" s="455">
        <v>0</v>
      </c>
      <c r="F23" s="455">
        <v>0</v>
      </c>
    </row>
    <row r="24" spans="1:256" ht="31.5">
      <c r="A24" s="451">
        <v>17</v>
      </c>
      <c r="B24" s="454" t="s">
        <v>433</v>
      </c>
      <c r="C24" s="455">
        <v>0</v>
      </c>
      <c r="D24" s="455">
        <v>0</v>
      </c>
      <c r="E24" s="455">
        <v>0</v>
      </c>
      <c r="F24" s="455">
        <v>0</v>
      </c>
    </row>
    <row r="25" spans="1:256" ht="31.5">
      <c r="A25" s="451">
        <v>18</v>
      </c>
      <c r="B25" s="456" t="s">
        <v>434</v>
      </c>
      <c r="C25" s="457">
        <v>0</v>
      </c>
      <c r="D25" s="457">
        <v>0</v>
      </c>
      <c r="E25" s="457">
        <v>0</v>
      </c>
      <c r="F25" s="457">
        <v>0</v>
      </c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458"/>
      <c r="Y25" s="458"/>
      <c r="Z25" s="458"/>
      <c r="AA25" s="458"/>
      <c r="AB25" s="458"/>
      <c r="AC25" s="458"/>
      <c r="AD25" s="458"/>
      <c r="AE25" s="458"/>
      <c r="AF25" s="458"/>
      <c r="AG25" s="458"/>
      <c r="AH25" s="458"/>
      <c r="AI25" s="458"/>
      <c r="AJ25" s="458"/>
      <c r="AK25" s="458"/>
      <c r="AL25" s="458"/>
      <c r="AM25" s="458"/>
      <c r="AN25" s="458"/>
      <c r="AO25" s="458"/>
      <c r="AP25" s="458"/>
      <c r="AQ25" s="458"/>
      <c r="AR25" s="458"/>
      <c r="AS25" s="458"/>
      <c r="AT25" s="458"/>
      <c r="AU25" s="458"/>
      <c r="AV25" s="458"/>
      <c r="AW25" s="458"/>
      <c r="AX25" s="458"/>
      <c r="AY25" s="458"/>
      <c r="AZ25" s="458"/>
      <c r="BA25" s="458"/>
      <c r="BB25" s="458"/>
      <c r="BC25" s="458"/>
      <c r="BD25" s="458"/>
      <c r="BE25" s="458"/>
      <c r="BF25" s="458"/>
      <c r="BG25" s="458"/>
      <c r="BH25" s="458"/>
      <c r="BI25" s="458"/>
      <c r="BJ25" s="458"/>
      <c r="BK25" s="458"/>
      <c r="BL25" s="458"/>
      <c r="BM25" s="458"/>
      <c r="BN25" s="458"/>
      <c r="BO25" s="458"/>
      <c r="BP25" s="458"/>
      <c r="BQ25" s="458"/>
      <c r="BR25" s="458"/>
      <c r="BS25" s="458"/>
      <c r="BT25" s="458"/>
      <c r="BU25" s="458"/>
      <c r="BV25" s="458"/>
      <c r="BW25" s="458"/>
      <c r="BX25" s="458"/>
      <c r="BY25" s="458"/>
      <c r="BZ25" s="458"/>
      <c r="CA25" s="458"/>
      <c r="CB25" s="458"/>
      <c r="CC25" s="458"/>
      <c r="CD25" s="458"/>
      <c r="CE25" s="458"/>
      <c r="CF25" s="458"/>
      <c r="CG25" s="458"/>
      <c r="CH25" s="458"/>
      <c r="CI25" s="458"/>
      <c r="CJ25" s="458"/>
      <c r="CK25" s="458"/>
      <c r="CL25" s="458"/>
      <c r="CM25" s="458"/>
      <c r="CN25" s="458"/>
      <c r="CO25" s="458"/>
      <c r="CP25" s="458"/>
      <c r="CQ25" s="458"/>
      <c r="CR25" s="458"/>
      <c r="CS25" s="458"/>
      <c r="CT25" s="458"/>
      <c r="CU25" s="458"/>
      <c r="CV25" s="458"/>
      <c r="CW25" s="458"/>
      <c r="CX25" s="458"/>
      <c r="CY25" s="458"/>
      <c r="CZ25" s="458"/>
      <c r="DA25" s="458"/>
      <c r="DB25" s="458"/>
      <c r="DC25" s="458"/>
      <c r="DD25" s="458"/>
      <c r="DE25" s="458"/>
      <c r="DF25" s="458"/>
      <c r="DG25" s="458"/>
      <c r="DH25" s="458"/>
      <c r="DI25" s="458"/>
      <c r="DJ25" s="458"/>
      <c r="DK25" s="458"/>
      <c r="DL25" s="458"/>
      <c r="DM25" s="458"/>
      <c r="DN25" s="458"/>
      <c r="DO25" s="458"/>
      <c r="DP25" s="458"/>
      <c r="DQ25" s="458"/>
      <c r="DR25" s="458"/>
      <c r="DS25" s="458"/>
      <c r="DT25" s="458"/>
      <c r="DU25" s="458"/>
      <c r="DV25" s="458"/>
      <c r="DW25" s="458"/>
      <c r="DX25" s="458"/>
      <c r="DY25" s="458"/>
      <c r="DZ25" s="458"/>
      <c r="EA25" s="458"/>
      <c r="EB25" s="458"/>
      <c r="EC25" s="458"/>
      <c r="ED25" s="458"/>
      <c r="EE25" s="458"/>
      <c r="EF25" s="458"/>
      <c r="EG25" s="458"/>
      <c r="EH25" s="458"/>
      <c r="EI25" s="458"/>
      <c r="EJ25" s="458"/>
      <c r="EK25" s="458"/>
      <c r="EL25" s="458"/>
      <c r="EM25" s="458"/>
      <c r="EN25" s="458"/>
      <c r="EO25" s="458"/>
      <c r="EP25" s="458"/>
      <c r="EQ25" s="458"/>
      <c r="ER25" s="458"/>
      <c r="ES25" s="458"/>
      <c r="ET25" s="458"/>
      <c r="EU25" s="458"/>
      <c r="EV25" s="458"/>
      <c r="EW25" s="458"/>
      <c r="EX25" s="458"/>
      <c r="EY25" s="458"/>
      <c r="EZ25" s="458"/>
      <c r="FA25" s="458"/>
      <c r="FB25" s="458"/>
      <c r="FC25" s="458"/>
      <c r="FD25" s="458"/>
      <c r="FE25" s="458"/>
      <c r="FF25" s="458"/>
      <c r="FG25" s="458"/>
      <c r="FH25" s="458"/>
      <c r="FI25" s="458"/>
      <c r="FJ25" s="458"/>
      <c r="FK25" s="458"/>
      <c r="FL25" s="458"/>
      <c r="FM25" s="458"/>
      <c r="FN25" s="458"/>
      <c r="FO25" s="458"/>
      <c r="FP25" s="458"/>
      <c r="FQ25" s="458"/>
      <c r="FR25" s="458"/>
      <c r="FS25" s="458"/>
      <c r="FT25" s="458"/>
      <c r="FU25" s="458"/>
      <c r="FV25" s="458"/>
      <c r="FW25" s="458"/>
      <c r="FX25" s="458"/>
      <c r="FY25" s="458"/>
      <c r="FZ25" s="458"/>
      <c r="GA25" s="458"/>
      <c r="GB25" s="458"/>
      <c r="GC25" s="458"/>
      <c r="GD25" s="458"/>
      <c r="GE25" s="458"/>
      <c r="GF25" s="458"/>
      <c r="GG25" s="458"/>
      <c r="GH25" s="458"/>
      <c r="GI25" s="458"/>
      <c r="GJ25" s="458"/>
      <c r="GK25" s="458"/>
      <c r="GL25" s="458"/>
      <c r="GM25" s="458"/>
      <c r="GN25" s="458"/>
      <c r="GO25" s="458"/>
      <c r="GP25" s="458"/>
      <c r="GQ25" s="458"/>
      <c r="GR25" s="458"/>
      <c r="GS25" s="458"/>
      <c r="GT25" s="458"/>
      <c r="GU25" s="458"/>
      <c r="GV25" s="458"/>
      <c r="GW25" s="458"/>
      <c r="GX25" s="458"/>
      <c r="GY25" s="458"/>
      <c r="GZ25" s="458"/>
      <c r="HA25" s="458"/>
      <c r="HB25" s="458"/>
      <c r="HC25" s="458"/>
      <c r="HD25" s="458"/>
      <c r="HE25" s="458"/>
      <c r="HF25" s="458"/>
      <c r="HG25" s="458"/>
      <c r="HH25" s="458"/>
      <c r="HI25" s="458"/>
      <c r="HJ25" s="458"/>
      <c r="HK25" s="458"/>
      <c r="HL25" s="458"/>
      <c r="HM25" s="458"/>
      <c r="HN25" s="458"/>
      <c r="HO25" s="458"/>
      <c r="HP25" s="458"/>
      <c r="HQ25" s="458"/>
      <c r="HR25" s="458"/>
      <c r="HS25" s="458"/>
      <c r="HT25" s="458"/>
      <c r="HU25" s="458"/>
      <c r="HV25" s="458"/>
      <c r="HW25" s="458"/>
      <c r="HX25" s="458"/>
      <c r="HY25" s="458"/>
      <c r="HZ25" s="458"/>
      <c r="IA25" s="458"/>
      <c r="IB25" s="458"/>
      <c r="IC25" s="458"/>
      <c r="ID25" s="458"/>
      <c r="IE25" s="458"/>
      <c r="IF25" s="458"/>
      <c r="IG25" s="458"/>
      <c r="IH25" s="458"/>
      <c r="II25" s="458"/>
      <c r="IJ25" s="458"/>
      <c r="IK25" s="458"/>
      <c r="IL25" s="458"/>
      <c r="IM25" s="458"/>
      <c r="IN25" s="458"/>
      <c r="IO25" s="458"/>
      <c r="IP25" s="458"/>
      <c r="IQ25" s="458"/>
      <c r="IR25" s="458"/>
      <c r="IS25" s="458"/>
      <c r="IT25" s="458"/>
      <c r="IU25" s="458"/>
      <c r="IV25" s="458"/>
    </row>
    <row r="26" spans="1:256">
      <c r="A26" s="451">
        <v>19</v>
      </c>
      <c r="B26" s="805" t="s">
        <v>436</v>
      </c>
      <c r="C26" s="806"/>
      <c r="D26" s="806"/>
      <c r="E26" s="806"/>
      <c r="F26" s="807"/>
    </row>
    <row r="27" spans="1:256">
      <c r="A27" s="451">
        <v>20</v>
      </c>
      <c r="B27" s="459" t="s">
        <v>437</v>
      </c>
      <c r="C27" s="460">
        <v>7240107</v>
      </c>
      <c r="D27" s="460">
        <v>7100000</v>
      </c>
      <c r="E27" s="460">
        <v>7100000</v>
      </c>
      <c r="F27" s="460">
        <v>7100000</v>
      </c>
      <c r="G27" s="461"/>
    </row>
    <row r="28" spans="1:256" ht="31.5">
      <c r="A28" s="451">
        <v>21</v>
      </c>
      <c r="B28" s="462" t="s">
        <v>438</v>
      </c>
      <c r="C28" s="460">
        <v>392500</v>
      </c>
      <c r="D28" s="460">
        <v>390000</v>
      </c>
      <c r="E28" s="460">
        <v>390000</v>
      </c>
      <c r="F28" s="460">
        <v>390000</v>
      </c>
      <c r="G28" s="461"/>
    </row>
    <row r="29" spans="1:256">
      <c r="A29" s="451">
        <v>22</v>
      </c>
      <c r="B29" s="459" t="s">
        <v>439</v>
      </c>
      <c r="C29" s="460">
        <v>0</v>
      </c>
      <c r="D29" s="460">
        <v>0</v>
      </c>
      <c r="E29" s="460">
        <v>0</v>
      </c>
      <c r="F29" s="460">
        <v>0</v>
      </c>
      <c r="G29" s="461"/>
    </row>
    <row r="30" spans="1:256" ht="31.5">
      <c r="A30" s="451">
        <v>23</v>
      </c>
      <c r="B30" s="462" t="s">
        <v>440</v>
      </c>
      <c r="C30" s="460">
        <v>0</v>
      </c>
      <c r="D30" s="460">
        <v>0</v>
      </c>
      <c r="E30" s="460">
        <v>0</v>
      </c>
      <c r="F30" s="460">
        <v>0</v>
      </c>
      <c r="G30" s="461"/>
    </row>
    <row r="31" spans="1:256">
      <c r="A31" s="451">
        <v>24</v>
      </c>
      <c r="B31" s="459" t="s">
        <v>441</v>
      </c>
      <c r="C31" s="460">
        <v>1658</v>
      </c>
      <c r="D31" s="460">
        <v>0</v>
      </c>
      <c r="E31" s="460">
        <v>0</v>
      </c>
      <c r="F31" s="460">
        <v>0</v>
      </c>
      <c r="G31" s="461"/>
    </row>
    <row r="32" spans="1:256">
      <c r="A32" s="451">
        <v>25</v>
      </c>
      <c r="B32" s="459" t="s">
        <v>442</v>
      </c>
      <c r="C32" s="460"/>
      <c r="D32" s="460">
        <v>0</v>
      </c>
      <c r="E32" s="460">
        <v>0</v>
      </c>
      <c r="F32" s="460">
        <v>0</v>
      </c>
      <c r="G32" s="461"/>
    </row>
    <row r="33" spans="1:256">
      <c r="A33" s="451">
        <v>26</v>
      </c>
      <c r="B33" s="463" t="s">
        <v>443</v>
      </c>
      <c r="C33" s="464">
        <f>SUM(C27:C32)</f>
        <v>7634265</v>
      </c>
      <c r="D33" s="464">
        <f>SUM(D27:D32)</f>
        <v>7490000</v>
      </c>
      <c r="E33" s="464">
        <f>SUM(E27:E32)</f>
        <v>7490000</v>
      </c>
      <c r="F33" s="464">
        <f>SUM(F27:F32)</f>
        <v>7490000</v>
      </c>
      <c r="G33" s="465"/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458"/>
      <c r="Y33" s="458"/>
      <c r="Z33" s="458"/>
      <c r="AA33" s="458"/>
      <c r="AB33" s="458"/>
      <c r="AC33" s="458"/>
      <c r="AD33" s="458"/>
      <c r="AE33" s="458"/>
      <c r="AF33" s="458"/>
      <c r="AG33" s="458"/>
      <c r="AH33" s="458"/>
      <c r="AI33" s="458"/>
      <c r="AJ33" s="458"/>
      <c r="AK33" s="458"/>
      <c r="AL33" s="458"/>
      <c r="AM33" s="458"/>
      <c r="AN33" s="458"/>
      <c r="AO33" s="458"/>
      <c r="AP33" s="458"/>
      <c r="AQ33" s="458"/>
      <c r="AR33" s="458"/>
      <c r="AS33" s="458"/>
      <c r="AT33" s="458"/>
      <c r="AU33" s="458"/>
      <c r="AV33" s="458"/>
      <c r="AW33" s="458"/>
      <c r="AX33" s="458"/>
      <c r="AY33" s="458"/>
      <c r="AZ33" s="458"/>
      <c r="BA33" s="458"/>
      <c r="BB33" s="458"/>
      <c r="BC33" s="458"/>
      <c r="BD33" s="458"/>
      <c r="BE33" s="458"/>
      <c r="BF33" s="458"/>
      <c r="BG33" s="458"/>
      <c r="BH33" s="458"/>
      <c r="BI33" s="458"/>
      <c r="BJ33" s="458"/>
      <c r="BK33" s="458"/>
      <c r="BL33" s="458"/>
      <c r="BM33" s="458"/>
      <c r="BN33" s="458"/>
      <c r="BO33" s="458"/>
      <c r="BP33" s="458"/>
      <c r="BQ33" s="458"/>
      <c r="BR33" s="458"/>
      <c r="BS33" s="458"/>
      <c r="BT33" s="458"/>
      <c r="BU33" s="458"/>
      <c r="BV33" s="458"/>
      <c r="BW33" s="458"/>
      <c r="BX33" s="458"/>
      <c r="BY33" s="458"/>
      <c r="BZ33" s="458"/>
      <c r="CA33" s="458"/>
      <c r="CB33" s="458"/>
      <c r="CC33" s="458"/>
      <c r="CD33" s="458"/>
      <c r="CE33" s="458"/>
      <c r="CF33" s="458"/>
      <c r="CG33" s="458"/>
      <c r="CH33" s="458"/>
      <c r="CI33" s="458"/>
      <c r="CJ33" s="458"/>
      <c r="CK33" s="458"/>
      <c r="CL33" s="458"/>
      <c r="CM33" s="458"/>
      <c r="CN33" s="458"/>
      <c r="CO33" s="458"/>
      <c r="CP33" s="458"/>
      <c r="CQ33" s="458"/>
      <c r="CR33" s="458"/>
      <c r="CS33" s="458"/>
      <c r="CT33" s="458"/>
      <c r="CU33" s="458"/>
      <c r="CV33" s="458"/>
      <c r="CW33" s="458"/>
      <c r="CX33" s="458"/>
      <c r="CY33" s="458"/>
      <c r="CZ33" s="458"/>
      <c r="DA33" s="458"/>
      <c r="DB33" s="458"/>
      <c r="DC33" s="458"/>
      <c r="DD33" s="458"/>
      <c r="DE33" s="458"/>
      <c r="DF33" s="458"/>
      <c r="DG33" s="458"/>
      <c r="DH33" s="458"/>
      <c r="DI33" s="458"/>
      <c r="DJ33" s="458"/>
      <c r="DK33" s="458"/>
      <c r="DL33" s="458"/>
      <c r="DM33" s="458"/>
      <c r="DN33" s="458"/>
      <c r="DO33" s="458"/>
      <c r="DP33" s="458"/>
      <c r="DQ33" s="458"/>
      <c r="DR33" s="458"/>
      <c r="DS33" s="458"/>
      <c r="DT33" s="458"/>
      <c r="DU33" s="458"/>
      <c r="DV33" s="458"/>
      <c r="DW33" s="458"/>
      <c r="DX33" s="458"/>
      <c r="DY33" s="458"/>
      <c r="DZ33" s="458"/>
      <c r="EA33" s="458"/>
      <c r="EB33" s="458"/>
      <c r="EC33" s="458"/>
      <c r="ED33" s="458"/>
      <c r="EE33" s="458"/>
      <c r="EF33" s="458"/>
      <c r="EG33" s="458"/>
      <c r="EH33" s="458"/>
      <c r="EI33" s="458"/>
      <c r="EJ33" s="458"/>
      <c r="EK33" s="458"/>
      <c r="EL33" s="458"/>
      <c r="EM33" s="458"/>
      <c r="EN33" s="458"/>
      <c r="EO33" s="458"/>
      <c r="EP33" s="458"/>
      <c r="EQ33" s="458"/>
      <c r="ER33" s="458"/>
      <c r="ES33" s="458"/>
      <c r="ET33" s="458"/>
      <c r="EU33" s="458"/>
      <c r="EV33" s="458"/>
      <c r="EW33" s="458"/>
      <c r="EX33" s="458"/>
      <c r="EY33" s="458"/>
      <c r="EZ33" s="458"/>
      <c r="FA33" s="458"/>
      <c r="FB33" s="458"/>
      <c r="FC33" s="458"/>
      <c r="FD33" s="458"/>
      <c r="FE33" s="458"/>
      <c r="FF33" s="458"/>
      <c r="FG33" s="458"/>
      <c r="FH33" s="458"/>
      <c r="FI33" s="458"/>
      <c r="FJ33" s="458"/>
      <c r="FK33" s="458"/>
      <c r="FL33" s="458"/>
      <c r="FM33" s="458"/>
      <c r="FN33" s="458"/>
      <c r="FO33" s="458"/>
      <c r="FP33" s="458"/>
      <c r="FQ33" s="458"/>
      <c r="FR33" s="458"/>
      <c r="FS33" s="458"/>
      <c r="FT33" s="458"/>
      <c r="FU33" s="458"/>
      <c r="FV33" s="458"/>
      <c r="FW33" s="458"/>
      <c r="FX33" s="458"/>
      <c r="FY33" s="458"/>
      <c r="FZ33" s="458"/>
      <c r="GA33" s="458"/>
      <c r="GB33" s="458"/>
      <c r="GC33" s="458"/>
      <c r="GD33" s="458"/>
      <c r="GE33" s="458"/>
      <c r="GF33" s="458"/>
      <c r="GG33" s="458"/>
      <c r="GH33" s="458"/>
      <c r="GI33" s="458"/>
      <c r="GJ33" s="458"/>
      <c r="GK33" s="458"/>
      <c r="GL33" s="458"/>
      <c r="GM33" s="458"/>
      <c r="GN33" s="458"/>
      <c r="GO33" s="458"/>
      <c r="GP33" s="458"/>
      <c r="GQ33" s="458"/>
      <c r="GR33" s="458"/>
      <c r="GS33" s="458"/>
      <c r="GT33" s="458"/>
      <c r="GU33" s="458"/>
      <c r="GV33" s="458"/>
      <c r="GW33" s="458"/>
      <c r="GX33" s="458"/>
      <c r="GY33" s="458"/>
      <c r="GZ33" s="458"/>
      <c r="HA33" s="458"/>
      <c r="HB33" s="458"/>
      <c r="HC33" s="458"/>
      <c r="HD33" s="458"/>
      <c r="HE33" s="458"/>
      <c r="HF33" s="458"/>
      <c r="HG33" s="458"/>
      <c r="HH33" s="458"/>
      <c r="HI33" s="458"/>
      <c r="HJ33" s="458"/>
      <c r="HK33" s="458"/>
      <c r="HL33" s="458"/>
      <c r="HM33" s="458"/>
      <c r="HN33" s="458"/>
      <c r="HO33" s="458"/>
      <c r="HP33" s="458"/>
      <c r="HQ33" s="458"/>
      <c r="HR33" s="458"/>
      <c r="HS33" s="458"/>
      <c r="HT33" s="458"/>
      <c r="HU33" s="458"/>
      <c r="HV33" s="458"/>
      <c r="HW33" s="458"/>
      <c r="HX33" s="458"/>
      <c r="HY33" s="458"/>
      <c r="HZ33" s="458"/>
      <c r="IA33" s="458"/>
      <c r="IB33" s="458"/>
      <c r="IC33" s="458"/>
      <c r="ID33" s="458"/>
      <c r="IE33" s="458"/>
      <c r="IF33" s="458"/>
      <c r="IG33" s="458"/>
      <c r="IH33" s="458"/>
      <c r="II33" s="458"/>
      <c r="IJ33" s="458"/>
      <c r="IK33" s="458"/>
      <c r="IL33" s="458"/>
      <c r="IM33" s="458"/>
      <c r="IN33" s="458"/>
      <c r="IO33" s="458"/>
      <c r="IP33" s="458"/>
      <c r="IQ33" s="458"/>
      <c r="IR33" s="458"/>
      <c r="IS33" s="458"/>
      <c r="IT33" s="458"/>
      <c r="IU33" s="458"/>
      <c r="IV33" s="458"/>
    </row>
  </sheetData>
  <mergeCells count="5">
    <mergeCell ref="A3:F3"/>
    <mergeCell ref="B8:F8"/>
    <mergeCell ref="B17:F17"/>
    <mergeCell ref="B26:F26"/>
    <mergeCell ref="B4:E4"/>
  </mergeCells>
  <pageMargins left="0.7" right="0.7" top="0.75" bottom="0.75" header="0.3" footer="0.3"/>
  <pageSetup paperSize="9" scale="7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958"/>
  <sheetViews>
    <sheetView view="pageBreakPreview" zoomScale="60" zoomScaleNormal="100" workbookViewId="0">
      <selection activeCell="B7" sqref="B7"/>
    </sheetView>
  </sheetViews>
  <sheetFormatPr defaultColWidth="14.42578125" defaultRowHeight="15"/>
  <cols>
    <col min="1" max="1" width="3.7109375" style="534" customWidth="1"/>
    <col min="2" max="2" width="37.5703125" style="534" customWidth="1"/>
    <col min="3" max="3" width="13.42578125" style="534" customWidth="1"/>
    <col min="4" max="4" width="11.140625" style="534" customWidth="1"/>
    <col min="5" max="5" width="12.28515625" style="534" customWidth="1"/>
    <col min="6" max="6" width="14.42578125" style="534"/>
    <col min="7" max="7" width="10.7109375" style="534" customWidth="1"/>
    <col min="8" max="10" width="8" style="534" customWidth="1"/>
    <col min="11" max="11" width="9.5703125" style="534" customWidth="1"/>
    <col min="12" max="12" width="10.7109375" style="534" customWidth="1"/>
    <col min="13" max="24" width="8" style="534" customWidth="1"/>
    <col min="25" max="16384" width="14.42578125" style="534"/>
  </cols>
  <sheetData>
    <row r="1" spans="1:6" ht="16.5" customHeight="1">
      <c r="B1" s="535" t="s">
        <v>615</v>
      </c>
      <c r="C1" s="535"/>
      <c r="D1" s="535"/>
      <c r="E1" s="535"/>
      <c r="F1" s="535"/>
    </row>
    <row r="2" spans="1:6" ht="45" customHeight="1">
      <c r="A2" s="536"/>
      <c r="B2" s="810" t="s">
        <v>574</v>
      </c>
      <c r="C2" s="810"/>
      <c r="D2" s="811"/>
      <c r="E2" s="811"/>
      <c r="F2" s="811"/>
    </row>
    <row r="3" spans="1:6" ht="12.75" customHeight="1">
      <c r="A3" s="1"/>
      <c r="B3" s="1"/>
      <c r="C3" s="1"/>
      <c r="D3" s="2"/>
      <c r="E3" s="2"/>
      <c r="F3" s="2"/>
    </row>
    <row r="4" spans="1:6" ht="38.25" customHeight="1">
      <c r="A4" s="1"/>
      <c r="B4" s="3"/>
      <c r="C4" s="3" t="s">
        <v>598</v>
      </c>
      <c r="D4" s="4" t="s">
        <v>599</v>
      </c>
      <c r="E4" s="537" t="s">
        <v>600</v>
      </c>
      <c r="F4" s="537" t="s">
        <v>601</v>
      </c>
    </row>
    <row r="5" spans="1:6" ht="49.5" customHeight="1">
      <c r="A5" s="1"/>
      <c r="B5" s="5" t="s">
        <v>0</v>
      </c>
      <c r="C5" s="5"/>
      <c r="D5" s="538"/>
      <c r="E5" s="4"/>
      <c r="F5" s="539"/>
    </row>
    <row r="6" spans="1:6" ht="30.75" customHeight="1">
      <c r="A6" s="1">
        <v>1</v>
      </c>
      <c r="B6" s="540" t="s">
        <v>575</v>
      </c>
      <c r="C6" s="637">
        <v>11754487</v>
      </c>
      <c r="D6" s="541">
        <v>10938448</v>
      </c>
      <c r="E6" s="541">
        <v>10938448</v>
      </c>
      <c r="F6" s="541">
        <v>10938448</v>
      </c>
    </row>
    <row r="7" spans="1:6" ht="24" customHeight="1">
      <c r="A7" s="1">
        <v>2</v>
      </c>
      <c r="B7" s="542" t="s">
        <v>576</v>
      </c>
      <c r="C7" s="543">
        <v>891565</v>
      </c>
      <c r="D7" s="543">
        <v>0</v>
      </c>
      <c r="E7" s="544">
        <v>0</v>
      </c>
      <c r="F7" s="545">
        <v>0</v>
      </c>
    </row>
    <row r="8" spans="1:6" ht="24" customHeight="1">
      <c r="A8" s="1">
        <v>3</v>
      </c>
      <c r="B8" s="10" t="s">
        <v>577</v>
      </c>
      <c r="C8" s="226">
        <v>7241765</v>
      </c>
      <c r="D8" s="543">
        <v>7100000</v>
      </c>
      <c r="E8" s="226">
        <v>7100000</v>
      </c>
      <c r="F8" s="545">
        <v>7100000</v>
      </c>
    </row>
    <row r="9" spans="1:6" ht="19.5" customHeight="1">
      <c r="A9" s="1">
        <v>4</v>
      </c>
      <c r="B9" s="12" t="s">
        <v>14</v>
      </c>
      <c r="C9" s="226">
        <v>706612</v>
      </c>
      <c r="D9" s="543">
        <v>700000</v>
      </c>
      <c r="E9" s="226">
        <v>700000</v>
      </c>
      <c r="F9" s="545">
        <v>700000</v>
      </c>
    </row>
    <row r="10" spans="1:6" ht="33" customHeight="1">
      <c r="A10" s="1">
        <v>5</v>
      </c>
      <c r="B10" s="12" t="s">
        <v>578</v>
      </c>
      <c r="C10" s="226">
        <v>392500</v>
      </c>
      <c r="D10" s="543">
        <v>390000</v>
      </c>
      <c r="E10" s="226">
        <v>390000</v>
      </c>
      <c r="F10" s="545">
        <v>390000</v>
      </c>
    </row>
    <row r="11" spans="1:6" ht="27" customHeight="1">
      <c r="A11" s="1">
        <v>6</v>
      </c>
      <c r="B11" s="546" t="s">
        <v>579</v>
      </c>
      <c r="C11" s="638">
        <v>0</v>
      </c>
      <c r="D11" s="547">
        <v>0</v>
      </c>
      <c r="E11" s="547">
        <v>0</v>
      </c>
      <c r="F11" s="548">
        <v>0</v>
      </c>
    </row>
    <row r="12" spans="1:6" ht="27" customHeight="1">
      <c r="A12" s="1">
        <v>7</v>
      </c>
      <c r="B12" s="546" t="s">
        <v>580</v>
      </c>
      <c r="C12" s="638">
        <v>0</v>
      </c>
      <c r="D12" s="547">
        <v>0</v>
      </c>
      <c r="E12" s="547">
        <v>0</v>
      </c>
      <c r="F12" s="548">
        <v>0</v>
      </c>
    </row>
    <row r="13" spans="1:6" ht="27" customHeight="1">
      <c r="A13" s="1">
        <v>8</v>
      </c>
      <c r="B13" s="546" t="s">
        <v>581</v>
      </c>
      <c r="C13" s="638">
        <v>0</v>
      </c>
      <c r="D13" s="547">
        <v>0</v>
      </c>
      <c r="E13" s="547">
        <v>0</v>
      </c>
      <c r="F13" s="548">
        <v>0</v>
      </c>
    </row>
    <row r="14" spans="1:6" ht="25.5" customHeight="1">
      <c r="A14" s="549">
        <v>9</v>
      </c>
      <c r="B14" s="550" t="s">
        <v>582</v>
      </c>
      <c r="C14" s="639">
        <f>SUM(C6,C7,C8,C9,C11,C12,C13)</f>
        <v>20594429</v>
      </c>
      <c r="D14" s="551">
        <f>SUM(D6,D7,D8,D9,D11,D12,D13)</f>
        <v>18738448</v>
      </c>
      <c r="E14" s="551">
        <f>SUM(E6,E7,E8,E9,E11,E12,E13)</f>
        <v>18738448</v>
      </c>
      <c r="F14" s="551">
        <f>SUM(F6,F7,F8,F9,F11,F12,F13)</f>
        <v>18738448</v>
      </c>
    </row>
    <row r="15" spans="1:6" ht="34.5" customHeight="1">
      <c r="A15" s="552">
        <v>10</v>
      </c>
      <c r="B15" s="553" t="s">
        <v>583</v>
      </c>
      <c r="C15" s="640"/>
      <c r="D15" s="554"/>
      <c r="E15" s="554"/>
      <c r="F15" s="555"/>
    </row>
    <row r="16" spans="1:6" ht="42.75" customHeight="1">
      <c r="A16" s="1">
        <v>11</v>
      </c>
      <c r="B16" s="556" t="s">
        <v>23</v>
      </c>
      <c r="C16" s="641">
        <v>547138</v>
      </c>
      <c r="D16" s="557">
        <v>0</v>
      </c>
      <c r="E16" s="557">
        <v>0</v>
      </c>
      <c r="F16" s="558">
        <v>0</v>
      </c>
    </row>
    <row r="17" spans="1:12" ht="18" customHeight="1">
      <c r="A17" s="1">
        <v>12</v>
      </c>
      <c r="B17" s="9" t="s">
        <v>24</v>
      </c>
      <c r="C17" s="538">
        <v>44442816</v>
      </c>
      <c r="D17" s="559">
        <v>18370981</v>
      </c>
      <c r="E17" s="559">
        <v>0</v>
      </c>
      <c r="F17" s="560">
        <v>0</v>
      </c>
    </row>
    <row r="18" spans="1:12" ht="18" customHeight="1">
      <c r="A18" s="1">
        <v>13</v>
      </c>
      <c r="B18" s="9" t="s">
        <v>584</v>
      </c>
      <c r="C18" s="538">
        <v>30000000</v>
      </c>
      <c r="D18" s="559">
        <v>0</v>
      </c>
      <c r="E18" s="559">
        <v>0</v>
      </c>
      <c r="F18" s="560">
        <v>0</v>
      </c>
    </row>
    <row r="19" spans="1:12" ht="22.5" customHeight="1">
      <c r="A19" s="561">
        <v>14</v>
      </c>
      <c r="B19" s="562" t="s">
        <v>25</v>
      </c>
      <c r="C19" s="642">
        <f>SUM(C16:C18)</f>
        <v>74989954</v>
      </c>
      <c r="D19" s="563">
        <f t="shared" ref="D19:F19" si="0">SUM(D16:D18)</f>
        <v>18370981</v>
      </c>
      <c r="E19" s="563">
        <f t="shared" si="0"/>
        <v>0</v>
      </c>
      <c r="F19" s="564">
        <f t="shared" si="0"/>
        <v>0</v>
      </c>
    </row>
    <row r="20" spans="1:12" ht="19.5" customHeight="1">
      <c r="A20" s="565">
        <v>15</v>
      </c>
      <c r="B20" s="566" t="s">
        <v>26</v>
      </c>
      <c r="C20" s="643">
        <f>SUM(C14,C19)</f>
        <v>95584383</v>
      </c>
      <c r="D20" s="567">
        <f t="shared" ref="D20:F20" si="1">SUM(D14,D19)</f>
        <v>37109429</v>
      </c>
      <c r="E20" s="567">
        <f t="shared" si="1"/>
        <v>18738448</v>
      </c>
      <c r="F20" s="568">
        <f t="shared" si="1"/>
        <v>18738448</v>
      </c>
      <c r="G20" s="569"/>
      <c r="H20" s="569"/>
      <c r="I20" s="569"/>
      <c r="J20" s="569"/>
      <c r="K20" s="569"/>
      <c r="L20" s="569"/>
    </row>
    <row r="21" spans="1:12" ht="18" customHeight="1">
      <c r="A21" s="1"/>
      <c r="B21" s="3"/>
      <c r="C21" s="543"/>
      <c r="D21" s="226"/>
      <c r="E21" s="4"/>
      <c r="F21" s="560"/>
      <c r="G21" s="569"/>
      <c r="H21" s="569"/>
      <c r="I21" s="569"/>
      <c r="J21" s="569"/>
      <c r="K21" s="569"/>
      <c r="L21" s="569"/>
    </row>
    <row r="22" spans="1:12" ht="25.5" customHeight="1">
      <c r="A22" s="1"/>
      <c r="B22" s="5"/>
      <c r="C22" s="644"/>
      <c r="D22" s="226"/>
      <c r="E22" s="4"/>
      <c r="F22" s="560"/>
      <c r="G22" s="569"/>
      <c r="H22" s="569"/>
      <c r="I22" s="569"/>
      <c r="J22" s="569"/>
      <c r="K22" s="569"/>
      <c r="L22" s="569"/>
    </row>
    <row r="23" spans="1:12" ht="19.5" customHeight="1">
      <c r="A23" s="1"/>
      <c r="B23" s="5" t="s">
        <v>27</v>
      </c>
      <c r="C23" s="644"/>
      <c r="D23" s="226"/>
      <c r="E23" s="4"/>
      <c r="F23" s="560"/>
      <c r="G23" s="569"/>
      <c r="H23" s="569"/>
      <c r="I23" s="569"/>
      <c r="J23" s="569"/>
      <c r="K23" s="569"/>
      <c r="L23" s="569"/>
    </row>
    <row r="24" spans="1:12" ht="19.5" customHeight="1">
      <c r="A24" s="1">
        <v>1</v>
      </c>
      <c r="B24" s="9" t="s">
        <v>585</v>
      </c>
      <c r="C24" s="538">
        <v>4517266</v>
      </c>
      <c r="D24" s="559">
        <v>4570000</v>
      </c>
      <c r="E24" s="559">
        <v>4570000</v>
      </c>
      <c r="F24" s="559">
        <v>4570000</v>
      </c>
      <c r="G24" s="570"/>
      <c r="H24" s="571"/>
      <c r="I24" s="571"/>
      <c r="J24" s="571"/>
      <c r="K24" s="571"/>
      <c r="L24" s="569"/>
    </row>
    <row r="25" spans="1:12" ht="19.5" customHeight="1">
      <c r="A25" s="1">
        <v>2</v>
      </c>
      <c r="B25" s="9" t="s">
        <v>586</v>
      </c>
      <c r="C25" s="538">
        <v>974326</v>
      </c>
      <c r="D25" s="559">
        <v>894000</v>
      </c>
      <c r="E25" s="559">
        <v>894000</v>
      </c>
      <c r="F25" s="559">
        <v>894000</v>
      </c>
      <c r="G25" s="570"/>
      <c r="H25" s="571"/>
      <c r="I25" s="571"/>
      <c r="J25" s="571"/>
      <c r="K25" s="571"/>
      <c r="L25" s="569"/>
    </row>
    <row r="26" spans="1:12" ht="19.5" customHeight="1">
      <c r="A26" s="1">
        <v>3</v>
      </c>
      <c r="B26" s="9" t="s">
        <v>29</v>
      </c>
      <c r="C26" s="538">
        <v>6357942</v>
      </c>
      <c r="D26" s="559">
        <v>5248000</v>
      </c>
      <c r="E26" s="559">
        <v>5248000</v>
      </c>
      <c r="F26" s="559">
        <v>5248000</v>
      </c>
      <c r="G26" s="572"/>
      <c r="H26" s="572"/>
      <c r="I26" s="572"/>
      <c r="J26" s="572"/>
      <c r="K26" s="572"/>
      <c r="L26" s="573"/>
    </row>
    <row r="27" spans="1:12" ht="19.5" customHeight="1">
      <c r="A27" s="1">
        <v>4</v>
      </c>
      <c r="B27" s="9" t="s">
        <v>30</v>
      </c>
      <c r="C27" s="538">
        <v>397170</v>
      </c>
      <c r="D27" s="559">
        <v>0</v>
      </c>
      <c r="E27" s="559">
        <v>0</v>
      </c>
      <c r="F27" s="559">
        <v>0</v>
      </c>
      <c r="G27" s="569"/>
      <c r="H27" s="569"/>
      <c r="I27" s="569"/>
      <c r="J27" s="569"/>
      <c r="K27" s="569"/>
      <c r="L27" s="569"/>
    </row>
    <row r="28" spans="1:12" ht="25.5" customHeight="1">
      <c r="A28" s="1">
        <v>5</v>
      </c>
      <c r="B28" s="9" t="s">
        <v>587</v>
      </c>
      <c r="C28" s="538">
        <v>1311000</v>
      </c>
      <c r="D28" s="559">
        <v>1124000</v>
      </c>
      <c r="E28" s="559">
        <v>1124000</v>
      </c>
      <c r="F28" s="559">
        <v>1124000</v>
      </c>
      <c r="G28" s="569"/>
      <c r="H28" s="569"/>
      <c r="I28" s="569"/>
      <c r="J28" s="569"/>
      <c r="K28" s="569"/>
      <c r="L28" s="569"/>
    </row>
    <row r="29" spans="1:12" ht="25.5" customHeight="1">
      <c r="A29" s="1">
        <v>6</v>
      </c>
      <c r="B29" s="9" t="s">
        <v>588</v>
      </c>
      <c r="C29" s="538"/>
      <c r="D29" s="559"/>
      <c r="E29" s="559"/>
      <c r="F29" s="559"/>
      <c r="G29" s="569"/>
      <c r="H29" s="569"/>
      <c r="I29" s="569"/>
      <c r="J29" s="569"/>
      <c r="K29" s="569"/>
      <c r="L29" s="569"/>
    </row>
    <row r="30" spans="1:12" ht="24.75" customHeight="1">
      <c r="A30" s="1">
        <v>7</v>
      </c>
      <c r="B30" s="9" t="s">
        <v>31</v>
      </c>
      <c r="C30" s="538">
        <v>4733628</v>
      </c>
      <c r="D30" s="559">
        <v>4854255</v>
      </c>
      <c r="E30" s="559">
        <v>4854255</v>
      </c>
      <c r="F30" s="559">
        <v>4854255</v>
      </c>
      <c r="G30" s="573"/>
      <c r="H30" s="569"/>
      <c r="I30" s="569"/>
      <c r="J30" s="569"/>
      <c r="K30" s="569"/>
      <c r="L30" s="569"/>
    </row>
    <row r="31" spans="1:12" ht="24.75" customHeight="1">
      <c r="A31" s="1">
        <v>8</v>
      </c>
      <c r="B31" s="9" t="s">
        <v>33</v>
      </c>
      <c r="C31" s="538">
        <v>72000</v>
      </c>
      <c r="D31" s="559">
        <v>130000</v>
      </c>
      <c r="E31" s="559">
        <v>130000</v>
      </c>
      <c r="F31" s="559">
        <v>130000</v>
      </c>
      <c r="G31" s="569"/>
      <c r="H31" s="569"/>
      <c r="I31" s="569"/>
      <c r="J31" s="569"/>
      <c r="K31" s="569"/>
      <c r="L31" s="569"/>
    </row>
    <row r="32" spans="1:12" ht="19.5" customHeight="1">
      <c r="A32" s="1">
        <v>9</v>
      </c>
      <c r="B32" s="9" t="s">
        <v>34</v>
      </c>
      <c r="C32" s="538">
        <v>0</v>
      </c>
      <c r="D32" s="559">
        <v>7573543</v>
      </c>
      <c r="E32" s="559"/>
      <c r="F32" s="574"/>
      <c r="G32" s="569"/>
      <c r="H32" s="569"/>
      <c r="I32" s="569"/>
      <c r="J32" s="569"/>
      <c r="K32" s="569"/>
      <c r="L32" s="569"/>
    </row>
    <row r="33" spans="1:12" ht="19.5" customHeight="1">
      <c r="A33" s="575">
        <v>10</v>
      </c>
      <c r="B33" s="576" t="s">
        <v>35</v>
      </c>
      <c r="C33" s="577">
        <f>SUM(C24:C32)</f>
        <v>18363332</v>
      </c>
      <c r="D33" s="577">
        <f t="shared" ref="D33:F33" si="2">SUM(D24:D32)</f>
        <v>24393798</v>
      </c>
      <c r="E33" s="577">
        <f t="shared" si="2"/>
        <v>16820255</v>
      </c>
      <c r="F33" s="577">
        <f t="shared" si="2"/>
        <v>16820255</v>
      </c>
      <c r="G33" s="569"/>
      <c r="H33" s="569"/>
      <c r="I33" s="569"/>
      <c r="J33" s="569"/>
      <c r="K33" s="569"/>
      <c r="L33" s="569"/>
    </row>
    <row r="34" spans="1:12" ht="19.5" customHeight="1">
      <c r="A34" s="578"/>
      <c r="B34" s="579"/>
      <c r="C34" s="590"/>
      <c r="D34" s="580"/>
      <c r="E34" s="580"/>
      <c r="F34" s="560"/>
      <c r="G34" s="569"/>
      <c r="H34" s="569"/>
      <c r="I34" s="569"/>
      <c r="J34" s="569"/>
      <c r="K34" s="569"/>
      <c r="L34" s="569"/>
    </row>
    <row r="35" spans="1:12" ht="19.5" customHeight="1">
      <c r="A35" s="578">
        <v>11</v>
      </c>
      <c r="B35" s="581" t="s">
        <v>589</v>
      </c>
      <c r="C35" s="582">
        <v>1546223</v>
      </c>
      <c r="D35" s="559">
        <v>3076465</v>
      </c>
      <c r="E35" s="582">
        <v>0</v>
      </c>
      <c r="F35" s="560">
        <v>0</v>
      </c>
      <c r="G35" s="572"/>
      <c r="H35" s="572"/>
      <c r="I35" s="572"/>
      <c r="J35" s="572"/>
      <c r="K35" s="572"/>
      <c r="L35" s="569"/>
    </row>
    <row r="36" spans="1:12" ht="19.5" customHeight="1">
      <c r="A36" s="1">
        <v>12</v>
      </c>
      <c r="B36" s="23" t="s">
        <v>192</v>
      </c>
      <c r="C36" s="559">
        <v>26818539</v>
      </c>
      <c r="D36" s="559">
        <v>1000000</v>
      </c>
      <c r="E36" s="559">
        <v>0</v>
      </c>
      <c r="F36" s="560">
        <v>0</v>
      </c>
      <c r="G36" s="571"/>
      <c r="H36" s="571"/>
      <c r="I36" s="571"/>
      <c r="J36" s="571"/>
      <c r="K36" s="571"/>
      <c r="L36" s="569"/>
    </row>
    <row r="37" spans="1:12" ht="24.75" customHeight="1">
      <c r="A37" s="1">
        <v>13</v>
      </c>
      <c r="B37" s="9" t="s">
        <v>36</v>
      </c>
      <c r="C37" s="538">
        <v>0</v>
      </c>
      <c r="D37" s="559">
        <f>SUM('[1]2.bevételek kiad. int.'!C77)</f>
        <v>0</v>
      </c>
      <c r="E37" s="559">
        <v>0</v>
      </c>
      <c r="F37" s="560">
        <v>0</v>
      </c>
      <c r="G37" s="569"/>
      <c r="H37" s="569"/>
      <c r="I37" s="569"/>
      <c r="J37" s="569"/>
      <c r="K37" s="569"/>
      <c r="L37" s="569"/>
    </row>
    <row r="38" spans="1:12" ht="34.5" customHeight="1">
      <c r="A38" s="1">
        <v>14</v>
      </c>
      <c r="B38" s="9" t="s">
        <v>37</v>
      </c>
      <c r="C38" s="538">
        <v>0</v>
      </c>
      <c r="D38" s="559">
        <v>0</v>
      </c>
      <c r="E38" s="559">
        <v>0</v>
      </c>
      <c r="F38" s="560">
        <v>0</v>
      </c>
      <c r="G38" s="583"/>
      <c r="H38" s="583"/>
      <c r="I38" s="569"/>
      <c r="J38" s="569"/>
      <c r="K38" s="569"/>
      <c r="L38" s="569"/>
    </row>
    <row r="39" spans="1:12" ht="19.5" customHeight="1">
      <c r="A39" s="1">
        <v>15</v>
      </c>
      <c r="B39" s="19" t="s">
        <v>38</v>
      </c>
      <c r="C39" s="645">
        <v>0</v>
      </c>
      <c r="D39" s="559">
        <v>8201794</v>
      </c>
      <c r="E39" s="559">
        <v>0</v>
      </c>
      <c r="F39" s="574">
        <v>0</v>
      </c>
      <c r="G39" s="569"/>
      <c r="H39" s="569"/>
      <c r="I39" s="569"/>
      <c r="J39" s="569"/>
      <c r="K39" s="569"/>
      <c r="L39" s="569"/>
    </row>
    <row r="40" spans="1:12" ht="19.5" customHeight="1">
      <c r="A40" s="575">
        <v>16</v>
      </c>
      <c r="B40" s="576" t="s">
        <v>39</v>
      </c>
      <c r="C40" s="577">
        <f>SUM(C35:C39)</f>
        <v>28364762</v>
      </c>
      <c r="D40" s="577">
        <f t="shared" ref="D40:F40" si="3">SUM(D35:D39)</f>
        <v>12278259</v>
      </c>
      <c r="E40" s="577">
        <f t="shared" si="3"/>
        <v>0</v>
      </c>
      <c r="F40" s="577">
        <f t="shared" si="3"/>
        <v>0</v>
      </c>
      <c r="G40" s="569"/>
      <c r="H40" s="569"/>
      <c r="I40" s="569"/>
      <c r="J40" s="569"/>
      <c r="K40" s="569"/>
      <c r="L40" s="569"/>
    </row>
    <row r="41" spans="1:12" ht="19.5" customHeight="1">
      <c r="A41" s="584">
        <v>17</v>
      </c>
      <c r="B41" s="585" t="s">
        <v>84</v>
      </c>
      <c r="C41" s="586">
        <f>SUM(C33,C40)</f>
        <v>46728094</v>
      </c>
      <c r="D41" s="586">
        <f t="shared" ref="D41:F41" si="4">SUM(D33,D40)</f>
        <v>36672057</v>
      </c>
      <c r="E41" s="586">
        <f t="shared" si="4"/>
        <v>16820255</v>
      </c>
      <c r="F41" s="586">
        <f t="shared" si="4"/>
        <v>16820255</v>
      </c>
      <c r="G41" s="569"/>
      <c r="H41" s="569"/>
      <c r="I41" s="569"/>
      <c r="J41" s="569"/>
      <c r="K41" s="569"/>
      <c r="L41" s="569"/>
    </row>
    <row r="42" spans="1:12" ht="19.5" customHeight="1">
      <c r="A42" s="1">
        <v>18</v>
      </c>
      <c r="B42" s="11" t="s">
        <v>40</v>
      </c>
      <c r="C42" s="538">
        <v>0</v>
      </c>
      <c r="D42" s="559">
        <v>0</v>
      </c>
      <c r="E42" s="559">
        <v>0</v>
      </c>
      <c r="F42" s="560">
        <v>0</v>
      </c>
      <c r="G42" s="569"/>
      <c r="H42" s="569"/>
      <c r="I42" s="569"/>
      <c r="J42" s="569"/>
      <c r="K42" s="569"/>
      <c r="L42" s="569"/>
    </row>
    <row r="43" spans="1:12" ht="19.5" customHeight="1">
      <c r="A43" s="1">
        <v>19</v>
      </c>
      <c r="B43" s="11" t="s">
        <v>41</v>
      </c>
      <c r="C43" s="538">
        <v>0</v>
      </c>
      <c r="D43" s="559">
        <v>0</v>
      </c>
      <c r="E43" s="559">
        <v>0</v>
      </c>
      <c r="F43" s="560">
        <v>0</v>
      </c>
      <c r="G43" s="569"/>
      <c r="H43" s="569"/>
      <c r="I43" s="569"/>
      <c r="J43" s="569"/>
      <c r="K43" s="569"/>
      <c r="L43" s="569"/>
    </row>
    <row r="44" spans="1:12" ht="24.75" customHeight="1">
      <c r="A44" s="1">
        <v>20</v>
      </c>
      <c r="B44" s="11" t="s">
        <v>590</v>
      </c>
      <c r="C44" s="538">
        <v>30000000</v>
      </c>
      <c r="D44" s="559">
        <v>0</v>
      </c>
      <c r="E44" s="559">
        <v>0</v>
      </c>
      <c r="F44" s="560">
        <v>0</v>
      </c>
      <c r="G44" s="569"/>
      <c r="H44" s="569"/>
      <c r="I44" s="569"/>
      <c r="J44" s="569"/>
      <c r="K44" s="569"/>
      <c r="L44" s="569"/>
    </row>
    <row r="45" spans="1:12" ht="24.75" customHeight="1">
      <c r="A45" s="1">
        <v>21</v>
      </c>
      <c r="B45" s="11" t="s">
        <v>591</v>
      </c>
      <c r="C45" s="538">
        <v>0</v>
      </c>
      <c r="D45" s="559">
        <v>0</v>
      </c>
      <c r="E45" s="559">
        <v>0</v>
      </c>
      <c r="F45" s="560">
        <v>0</v>
      </c>
      <c r="G45" s="583"/>
      <c r="H45" s="583"/>
      <c r="I45" s="583"/>
      <c r="J45" s="569"/>
      <c r="K45" s="569"/>
      <c r="L45" s="569"/>
    </row>
    <row r="46" spans="1:12" ht="24.75" customHeight="1">
      <c r="A46" s="1">
        <v>22</v>
      </c>
      <c r="B46" s="11" t="s">
        <v>265</v>
      </c>
      <c r="C46" s="538">
        <v>485308</v>
      </c>
      <c r="D46" s="582">
        <v>437372</v>
      </c>
      <c r="E46" s="559">
        <v>0</v>
      </c>
      <c r="F46" s="560">
        <v>0</v>
      </c>
      <c r="G46" s="569"/>
      <c r="H46" s="569"/>
      <c r="I46" s="569"/>
      <c r="J46" s="569"/>
      <c r="K46" s="569"/>
      <c r="L46" s="569"/>
    </row>
    <row r="47" spans="1:12" ht="19.5" customHeight="1">
      <c r="A47" s="575">
        <v>23</v>
      </c>
      <c r="B47" s="576" t="s">
        <v>42</v>
      </c>
      <c r="C47" s="577">
        <f>SUM(C42:C46)</f>
        <v>30485308</v>
      </c>
      <c r="D47" s="577">
        <f t="shared" ref="D47:F47" si="5">SUM(D42:D46)</f>
        <v>437372</v>
      </c>
      <c r="E47" s="577">
        <f t="shared" si="5"/>
        <v>0</v>
      </c>
      <c r="F47" s="577">
        <f t="shared" si="5"/>
        <v>0</v>
      </c>
      <c r="G47" s="569"/>
      <c r="H47" s="569"/>
      <c r="I47" s="569"/>
      <c r="J47" s="569"/>
      <c r="K47" s="569"/>
      <c r="L47" s="569"/>
    </row>
    <row r="48" spans="1:12" ht="19.5" customHeight="1">
      <c r="A48" s="587">
        <v>23</v>
      </c>
      <c r="B48" s="588" t="s">
        <v>43</v>
      </c>
      <c r="C48" s="646">
        <f>SUM(C41,C47)</f>
        <v>77213402</v>
      </c>
      <c r="D48" s="567">
        <f t="shared" ref="D48:F48" si="6">SUM(D41,D47)</f>
        <v>37109429</v>
      </c>
      <c r="E48" s="567">
        <f t="shared" si="6"/>
        <v>16820255</v>
      </c>
      <c r="F48" s="567">
        <f t="shared" si="6"/>
        <v>16820255</v>
      </c>
      <c r="G48" s="569"/>
      <c r="H48" s="569"/>
      <c r="I48" s="569"/>
      <c r="J48" s="569"/>
      <c r="K48" s="569"/>
      <c r="L48" s="569"/>
    </row>
    <row r="49" spans="1:6" ht="19.5" customHeight="1">
      <c r="A49" s="578"/>
      <c r="B49" s="589"/>
      <c r="C49" s="589"/>
      <c r="D49" s="590"/>
      <c r="E49" s="590"/>
      <c r="F49" s="591"/>
    </row>
    <row r="50" spans="1:6" ht="31.5" customHeight="1">
      <c r="A50" s="417"/>
      <c r="B50" s="592"/>
      <c r="C50" s="592"/>
      <c r="D50" s="593"/>
      <c r="E50" s="593"/>
      <c r="F50" s="594"/>
    </row>
    <row r="51" spans="1:6" ht="15.75" customHeight="1">
      <c r="A51" s="417"/>
      <c r="B51" s="592"/>
      <c r="C51" s="592"/>
      <c r="D51" s="593"/>
      <c r="E51" s="593"/>
      <c r="F51" s="594"/>
    </row>
    <row r="52" spans="1:6" ht="12.75" customHeight="1">
      <c r="A52" s="417"/>
      <c r="B52" s="595"/>
      <c r="C52" s="595"/>
      <c r="D52" s="596"/>
      <c r="E52" s="596"/>
      <c r="F52" s="597"/>
    </row>
    <row r="53" spans="1:6" ht="12.75" customHeight="1">
      <c r="A53" s="417"/>
      <c r="B53" s="595"/>
      <c r="C53" s="595"/>
      <c r="D53" s="596"/>
      <c r="E53" s="596"/>
      <c r="F53" s="598"/>
    </row>
    <row r="54" spans="1:6" ht="12.75" customHeight="1">
      <c r="A54" s="417"/>
      <c r="B54" s="595"/>
      <c r="C54" s="595"/>
      <c r="D54" s="596"/>
      <c r="E54" s="596"/>
      <c r="F54" s="598"/>
    </row>
    <row r="55" spans="1:6" ht="12.75" customHeight="1">
      <c r="A55" s="599"/>
      <c r="B55" s="600"/>
      <c r="C55" s="600"/>
      <c r="D55" s="601"/>
      <c r="E55" s="601"/>
      <c r="F55" s="602"/>
    </row>
    <row r="56" spans="1:6" ht="25.5" customHeight="1">
      <c r="A56" s="599"/>
      <c r="B56" s="603"/>
      <c r="C56" s="603"/>
      <c r="D56" s="604"/>
      <c r="E56" s="604"/>
      <c r="F56" s="598"/>
    </row>
    <row r="57" spans="1:6" ht="12.75" customHeight="1">
      <c r="A57" s="599"/>
      <c r="B57" s="603"/>
      <c r="C57" s="603"/>
      <c r="D57" s="604"/>
      <c r="E57" s="604"/>
      <c r="F57" s="598"/>
    </row>
    <row r="58" spans="1:6" ht="12.75" customHeight="1">
      <c r="A58" s="599"/>
      <c r="B58" s="600"/>
      <c r="C58" s="600"/>
      <c r="D58" s="601"/>
      <c r="E58" s="601"/>
      <c r="F58" s="598"/>
    </row>
    <row r="59" spans="1:6" ht="12.75" customHeight="1">
      <c r="A59" s="605"/>
      <c r="B59" s="606"/>
      <c r="C59" s="606"/>
      <c r="D59" s="607"/>
      <c r="E59" s="607"/>
      <c r="F59" s="608"/>
    </row>
    <row r="60" spans="1:6" ht="25.5" customHeight="1">
      <c r="A60" s="417"/>
      <c r="B60" s="609"/>
      <c r="C60" s="609"/>
      <c r="D60" s="610"/>
      <c r="E60" s="610"/>
      <c r="F60" s="596"/>
    </row>
    <row r="61" spans="1:6" ht="12.75" customHeight="1">
      <c r="A61" s="417"/>
      <c r="B61" s="609"/>
      <c r="C61" s="609"/>
      <c r="D61" s="610"/>
      <c r="E61" s="610"/>
      <c r="F61" s="596"/>
    </row>
    <row r="62" spans="1:6" ht="12.75" customHeight="1">
      <c r="A62" s="611"/>
      <c r="B62" s="606"/>
      <c r="C62" s="606"/>
      <c r="D62" s="607"/>
      <c r="E62" s="607"/>
      <c r="F62" s="612"/>
    </row>
    <row r="63" spans="1:6" ht="15.75" customHeight="1">
      <c r="A63" s="613"/>
      <c r="B63" s="614"/>
      <c r="C63" s="614"/>
      <c r="D63" s="615"/>
      <c r="E63" s="615"/>
      <c r="F63" s="616"/>
    </row>
    <row r="64" spans="1:6" ht="15.75" customHeight="1">
      <c r="A64" s="617"/>
      <c r="B64" s="618"/>
      <c r="C64" s="618"/>
      <c r="D64" s="619"/>
      <c r="E64" s="619"/>
      <c r="F64" s="596"/>
    </row>
    <row r="65" spans="1:6" ht="15.75" customHeight="1">
      <c r="A65" s="417"/>
      <c r="B65" s="592"/>
      <c r="C65" s="592"/>
      <c r="D65" s="620"/>
      <c r="E65" s="593"/>
      <c r="F65" s="596"/>
    </row>
    <row r="66" spans="1:6" ht="12.75" customHeight="1">
      <c r="A66" s="417"/>
      <c r="B66" s="609"/>
      <c r="C66" s="609"/>
      <c r="D66" s="610"/>
      <c r="E66" s="610"/>
      <c r="F66" s="596"/>
    </row>
    <row r="67" spans="1:6" ht="12.75" customHeight="1">
      <c r="A67" s="417"/>
      <c r="B67" s="609"/>
      <c r="C67" s="609"/>
      <c r="D67" s="610"/>
      <c r="E67" s="610"/>
      <c r="F67" s="596"/>
    </row>
    <row r="68" spans="1:6" ht="12.75" customHeight="1">
      <c r="A68" s="417"/>
      <c r="B68" s="609"/>
      <c r="C68" s="609"/>
      <c r="D68" s="610"/>
      <c r="E68" s="610"/>
      <c r="F68" s="596"/>
    </row>
    <row r="69" spans="1:6" ht="25.5" customHeight="1">
      <c r="A69" s="417"/>
      <c r="B69" s="609"/>
      <c r="C69" s="609"/>
      <c r="D69" s="610"/>
      <c r="E69" s="610"/>
      <c r="F69" s="596"/>
    </row>
    <row r="70" spans="1:6" ht="25.5" customHeight="1">
      <c r="A70" s="417"/>
      <c r="B70" s="609"/>
      <c r="C70" s="609"/>
      <c r="D70" s="610"/>
      <c r="E70" s="610"/>
      <c r="F70" s="596"/>
    </row>
    <row r="71" spans="1:6" ht="25.5" customHeight="1">
      <c r="A71" s="417"/>
      <c r="B71" s="609"/>
      <c r="C71" s="609"/>
      <c r="D71" s="610"/>
      <c r="E71" s="610"/>
      <c r="F71" s="596"/>
    </row>
    <row r="72" spans="1:6" ht="12.75" customHeight="1">
      <c r="A72" s="417"/>
      <c r="B72" s="609"/>
      <c r="C72" s="609"/>
      <c r="D72" s="610"/>
      <c r="E72" s="610"/>
      <c r="F72" s="596"/>
    </row>
    <row r="73" spans="1:6" ht="12.75" customHeight="1">
      <c r="A73" s="611"/>
      <c r="B73" s="621"/>
      <c r="C73" s="621"/>
      <c r="D73" s="607"/>
      <c r="E73" s="607"/>
      <c r="F73" s="612"/>
    </row>
    <row r="74" spans="1:6" ht="12.75" customHeight="1">
      <c r="A74" s="417"/>
      <c r="B74" s="622"/>
      <c r="C74" s="622"/>
      <c r="D74" s="610"/>
      <c r="E74" s="610"/>
      <c r="F74" s="596"/>
    </row>
    <row r="75" spans="1:6" ht="25.5" customHeight="1">
      <c r="A75" s="417"/>
      <c r="B75" s="609"/>
      <c r="C75" s="609"/>
      <c r="D75" s="610"/>
      <c r="E75" s="610"/>
      <c r="F75" s="596"/>
    </row>
    <row r="76" spans="1:6" ht="25.5" customHeight="1">
      <c r="A76" s="417"/>
      <c r="B76" s="609"/>
      <c r="C76" s="609"/>
      <c r="D76" s="610"/>
      <c r="E76" s="610"/>
      <c r="F76" s="596"/>
    </row>
    <row r="77" spans="1:6" ht="12.75" customHeight="1">
      <c r="A77" s="611"/>
      <c r="B77" s="621"/>
      <c r="C77" s="621"/>
      <c r="D77" s="607"/>
      <c r="E77" s="607"/>
      <c r="F77" s="612"/>
    </row>
    <row r="78" spans="1:6" ht="12.75" customHeight="1">
      <c r="A78" s="611"/>
      <c r="B78" s="621"/>
      <c r="C78" s="621"/>
      <c r="D78" s="607"/>
      <c r="E78" s="607"/>
      <c r="F78" s="612"/>
    </row>
    <row r="79" spans="1:6" ht="12.75" customHeight="1">
      <c r="A79" s="417"/>
      <c r="B79" s="595"/>
      <c r="C79" s="595"/>
      <c r="D79" s="610"/>
      <c r="E79" s="610"/>
      <c r="F79" s="623"/>
    </row>
    <row r="80" spans="1:6" ht="12.75" customHeight="1">
      <c r="A80" s="417"/>
      <c r="B80" s="595"/>
      <c r="C80" s="595"/>
      <c r="D80" s="610"/>
      <c r="E80" s="610"/>
      <c r="F80" s="596"/>
    </row>
    <row r="81" spans="1:11" ht="25.5" customHeight="1">
      <c r="A81" s="417"/>
      <c r="B81" s="595"/>
      <c r="C81" s="595"/>
      <c r="D81" s="610"/>
      <c r="E81" s="610"/>
      <c r="F81" s="596"/>
    </row>
    <row r="82" spans="1:11" ht="12.75" customHeight="1">
      <c r="A82" s="611"/>
      <c r="B82" s="621"/>
      <c r="C82" s="621"/>
      <c r="D82" s="607"/>
      <c r="E82" s="607"/>
      <c r="F82" s="624"/>
    </row>
    <row r="83" spans="1:11" ht="13.5" customHeight="1">
      <c r="A83" s="625"/>
      <c r="B83" s="626"/>
      <c r="C83" s="626"/>
      <c r="D83" s="627"/>
      <c r="E83" s="627"/>
      <c r="F83" s="616"/>
    </row>
    <row r="84" spans="1:11" ht="12.75" customHeight="1">
      <c r="A84" s="417"/>
      <c r="B84" s="628"/>
      <c r="C84" s="628"/>
      <c r="D84" s="628"/>
      <c r="E84" s="629"/>
      <c r="F84" s="630"/>
    </row>
    <row r="85" spans="1:11" ht="12.75" customHeight="1">
      <c r="A85" s="417"/>
      <c r="B85" s="629"/>
      <c r="C85" s="629"/>
      <c r="D85" s="629"/>
      <c r="E85" s="629"/>
      <c r="F85" s="594"/>
    </row>
    <row r="86" spans="1:11" ht="38.25" customHeight="1">
      <c r="A86" s="417"/>
      <c r="B86" s="631"/>
      <c r="C86" s="631"/>
      <c r="D86" s="593"/>
      <c r="E86" s="632"/>
      <c r="F86" s="632"/>
    </row>
    <row r="87" spans="1:11" ht="15.75" customHeight="1">
      <c r="A87" s="417"/>
      <c r="B87" s="592"/>
      <c r="C87" s="592"/>
      <c r="D87" s="593"/>
      <c r="E87" s="593"/>
      <c r="F87" s="594"/>
    </row>
    <row r="88" spans="1:11" ht="15.75" customHeight="1">
      <c r="A88" s="417"/>
      <c r="B88" s="592"/>
      <c r="C88" s="592"/>
      <c r="D88" s="593"/>
      <c r="E88" s="593"/>
      <c r="F88" s="594"/>
    </row>
    <row r="89" spans="1:11" ht="12.75" customHeight="1">
      <c r="A89" s="417"/>
      <c r="B89" s="595"/>
      <c r="C89" s="595"/>
      <c r="D89" s="596"/>
      <c r="E89" s="596"/>
      <c r="F89" s="596"/>
    </row>
    <row r="90" spans="1:11" ht="12.75" customHeight="1">
      <c r="A90" s="417"/>
      <c r="B90" s="595"/>
      <c r="C90" s="595"/>
      <c r="D90" s="596"/>
      <c r="E90" s="596"/>
      <c r="F90" s="596"/>
      <c r="K90" s="633"/>
    </row>
    <row r="91" spans="1:11" ht="12.75" customHeight="1">
      <c r="A91" s="417"/>
      <c r="B91" s="595"/>
      <c r="C91" s="595"/>
      <c r="D91" s="596"/>
      <c r="E91" s="596"/>
      <c r="F91" s="596"/>
    </row>
    <row r="92" spans="1:11" ht="12.75" customHeight="1">
      <c r="A92" s="599"/>
      <c r="B92" s="600"/>
      <c r="C92" s="600"/>
      <c r="D92" s="601"/>
      <c r="E92" s="601"/>
      <c r="F92" s="620"/>
    </row>
    <row r="93" spans="1:11">
      <c r="A93" s="599"/>
      <c r="B93" s="603"/>
      <c r="C93" s="603"/>
      <c r="D93" s="604"/>
      <c r="E93" s="604"/>
      <c r="F93" s="596"/>
    </row>
    <row r="94" spans="1:11" ht="12.75" customHeight="1">
      <c r="A94" s="599"/>
      <c r="B94" s="603"/>
      <c r="C94" s="603"/>
      <c r="D94" s="604"/>
      <c r="E94" s="604"/>
      <c r="F94" s="596"/>
    </row>
    <row r="95" spans="1:11" ht="12.75" customHeight="1">
      <c r="A95" s="599"/>
      <c r="B95" s="600"/>
      <c r="C95" s="600"/>
      <c r="D95" s="604"/>
      <c r="E95" s="604"/>
      <c r="F95" s="596"/>
    </row>
    <row r="96" spans="1:11" ht="12.75" customHeight="1">
      <c r="A96" s="605"/>
      <c r="B96" s="606"/>
      <c r="C96" s="606"/>
      <c r="D96" s="607"/>
      <c r="E96" s="607"/>
      <c r="F96" s="612"/>
    </row>
    <row r="97" spans="1:6" ht="25.5" customHeight="1">
      <c r="A97" s="417"/>
      <c r="B97" s="609"/>
      <c r="C97" s="609"/>
      <c r="D97" s="610"/>
      <c r="E97" s="610"/>
      <c r="F97" s="596"/>
    </row>
    <row r="98" spans="1:6" ht="12.75" customHeight="1">
      <c r="A98" s="417"/>
      <c r="B98" s="609"/>
      <c r="C98" s="609"/>
      <c r="D98" s="610"/>
      <c r="E98" s="610"/>
      <c r="F98" s="596"/>
    </row>
    <row r="99" spans="1:6" ht="12.75" customHeight="1">
      <c r="A99" s="611"/>
      <c r="B99" s="606"/>
      <c r="C99" s="606"/>
      <c r="D99" s="607"/>
      <c r="E99" s="607"/>
      <c r="F99" s="612"/>
    </row>
    <row r="100" spans="1:6" ht="15.75" customHeight="1">
      <c r="A100" s="613"/>
      <c r="B100" s="614"/>
      <c r="C100" s="614"/>
      <c r="D100" s="615"/>
      <c r="E100" s="615"/>
      <c r="F100" s="616"/>
    </row>
    <row r="101" spans="1:6" ht="15.75" customHeight="1">
      <c r="A101" s="617"/>
      <c r="B101" s="618"/>
      <c r="C101" s="618"/>
      <c r="D101" s="619"/>
      <c r="E101" s="619"/>
      <c r="F101" s="623"/>
    </row>
    <row r="102" spans="1:6" ht="15.75" customHeight="1">
      <c r="A102" s="417"/>
      <c r="B102" s="592"/>
      <c r="C102" s="592"/>
      <c r="D102" s="620"/>
      <c r="E102" s="593"/>
      <c r="F102" s="596"/>
    </row>
    <row r="103" spans="1:6" ht="12.75" customHeight="1">
      <c r="A103" s="417"/>
      <c r="B103" s="609"/>
      <c r="C103" s="609"/>
      <c r="D103" s="610"/>
      <c r="E103" s="610"/>
      <c r="F103" s="596"/>
    </row>
    <row r="104" spans="1:6" ht="12.75" customHeight="1">
      <c r="A104" s="417"/>
      <c r="B104" s="609"/>
      <c r="C104" s="609"/>
      <c r="D104" s="610"/>
      <c r="E104" s="610"/>
      <c r="F104" s="596"/>
    </row>
    <row r="105" spans="1:6" ht="12.75" customHeight="1">
      <c r="A105" s="417"/>
      <c r="B105" s="609"/>
      <c r="C105" s="609"/>
      <c r="D105" s="610"/>
      <c r="E105" s="610"/>
      <c r="F105" s="596"/>
    </row>
    <row r="106" spans="1:6" ht="25.5" customHeight="1">
      <c r="A106" s="417"/>
      <c r="B106" s="609"/>
      <c r="C106" s="609"/>
      <c r="D106" s="610"/>
      <c r="E106" s="610"/>
      <c r="F106" s="596"/>
    </row>
    <row r="107" spans="1:6" ht="25.5" customHeight="1">
      <c r="A107" s="417"/>
      <c r="B107" s="609"/>
      <c r="C107" s="609"/>
      <c r="D107" s="610"/>
      <c r="E107" s="610"/>
      <c r="F107" s="596"/>
    </row>
    <row r="108" spans="1:6" ht="25.5" customHeight="1">
      <c r="A108" s="417"/>
      <c r="B108" s="609"/>
      <c r="C108" s="609"/>
      <c r="D108" s="610"/>
      <c r="E108" s="610"/>
      <c r="F108" s="596"/>
    </row>
    <row r="109" spans="1:6" ht="12.75" customHeight="1">
      <c r="A109" s="417"/>
      <c r="B109" s="609"/>
      <c r="C109" s="609"/>
      <c r="D109" s="610"/>
      <c r="E109" s="610"/>
      <c r="F109" s="596"/>
    </row>
    <row r="110" spans="1:6" ht="12.75" customHeight="1">
      <c r="A110" s="611"/>
      <c r="B110" s="621"/>
      <c r="C110" s="621"/>
      <c r="D110" s="607"/>
      <c r="E110" s="607"/>
      <c r="F110" s="612"/>
    </row>
    <row r="111" spans="1:6" ht="12.75" customHeight="1">
      <c r="A111" s="417"/>
      <c r="B111" s="622"/>
      <c r="C111" s="622"/>
      <c r="D111" s="610"/>
      <c r="E111" s="610"/>
      <c r="F111" s="596"/>
    </row>
    <row r="112" spans="1:6" ht="25.5" customHeight="1">
      <c r="A112" s="417"/>
      <c r="B112" s="609"/>
      <c r="C112" s="609"/>
      <c r="D112" s="610"/>
      <c r="E112" s="610"/>
      <c r="F112" s="596"/>
    </row>
    <row r="113" spans="1:6" ht="25.5" customHeight="1">
      <c r="A113" s="417"/>
      <c r="B113" s="609"/>
      <c r="C113" s="609"/>
      <c r="D113" s="610"/>
      <c r="E113" s="610"/>
      <c r="F113" s="596"/>
    </row>
    <row r="114" spans="1:6" ht="12.75" customHeight="1">
      <c r="A114" s="611"/>
      <c r="B114" s="621"/>
      <c r="C114" s="621"/>
      <c r="D114" s="607"/>
      <c r="E114" s="607"/>
      <c r="F114" s="612"/>
    </row>
    <row r="115" spans="1:6" ht="12.75" customHeight="1">
      <c r="A115" s="611"/>
      <c r="B115" s="621"/>
      <c r="C115" s="621"/>
      <c r="D115" s="607"/>
      <c r="E115" s="607"/>
      <c r="F115" s="612"/>
    </row>
    <row r="116" spans="1:6" ht="12.75" customHeight="1">
      <c r="A116" s="417"/>
      <c r="B116" s="595"/>
      <c r="C116" s="595"/>
      <c r="D116" s="610"/>
      <c r="E116" s="610"/>
      <c r="F116" s="596"/>
    </row>
    <row r="117" spans="1:6" ht="12.75" customHeight="1">
      <c r="A117" s="417"/>
      <c r="B117" s="595"/>
      <c r="C117" s="595"/>
      <c r="D117" s="610"/>
      <c r="E117" s="610"/>
      <c r="F117" s="596"/>
    </row>
    <row r="118" spans="1:6" ht="25.5" customHeight="1">
      <c r="A118" s="417"/>
      <c r="B118" s="595"/>
      <c r="C118" s="595"/>
      <c r="D118" s="610"/>
      <c r="E118" s="610"/>
      <c r="F118" s="596"/>
    </row>
    <row r="119" spans="1:6" ht="12.75" customHeight="1">
      <c r="A119" s="634"/>
      <c r="B119" s="635"/>
      <c r="C119" s="635"/>
      <c r="D119" s="636"/>
      <c r="E119" s="636"/>
      <c r="F119" s="596"/>
    </row>
    <row r="120" spans="1:6" ht="13.5" customHeight="1">
      <c r="A120" s="625"/>
      <c r="B120" s="626"/>
      <c r="C120" s="626"/>
      <c r="D120" s="627"/>
      <c r="E120" s="627"/>
      <c r="F120" s="616"/>
    </row>
    <row r="121" spans="1:6" ht="12.75" customHeight="1">
      <c r="A121" s="628"/>
      <c r="B121" s="628"/>
      <c r="C121" s="628"/>
      <c r="D121" s="628"/>
      <c r="E121" s="628"/>
      <c r="F121" s="628"/>
    </row>
    <row r="122" spans="1:6" ht="12.75" customHeight="1"/>
    <row r="123" spans="1:6" ht="12.75" customHeight="1"/>
    <row r="124" spans="1:6" ht="12.75" customHeight="1"/>
    <row r="125" spans="1:6" ht="12.75" customHeight="1"/>
    <row r="126" spans="1:6" ht="12.75" customHeight="1"/>
    <row r="127" spans="1:6" ht="12.75" customHeight="1"/>
    <row r="128" spans="1:6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</sheetData>
  <mergeCells count="1">
    <mergeCell ref="B2:F2"/>
  </mergeCells>
  <pageMargins left="0.7" right="0.7" top="0.75" bottom="0.75" header="0.3" footer="0.3"/>
  <pageSetup paperSize="9" scale="94" orientation="portrait" r:id="rId1"/>
  <rowBreaks count="1" manualBreakCount="1">
    <brk id="20" max="5" man="1"/>
  </rowBreaks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G13"/>
  <sheetViews>
    <sheetView view="pageBreakPreview" zoomScale="60" zoomScaleNormal="100" workbookViewId="0">
      <selection activeCell="D6" sqref="D6"/>
    </sheetView>
  </sheetViews>
  <sheetFormatPr defaultRowHeight="15"/>
  <cols>
    <col min="1" max="1" width="9.140625" style="426"/>
    <col min="2" max="2" width="50" style="426" customWidth="1"/>
    <col min="3" max="6" width="21.42578125" style="426" customWidth="1"/>
    <col min="7" max="7" width="22.5703125" style="426" customWidth="1"/>
    <col min="8" max="257" width="9.140625" style="426"/>
    <col min="258" max="258" width="50" style="426" customWidth="1"/>
    <col min="259" max="262" width="21.42578125" style="426" customWidth="1"/>
    <col min="263" max="263" width="22.5703125" style="426" customWidth="1"/>
    <col min="264" max="513" width="9.140625" style="426"/>
    <col min="514" max="514" width="50" style="426" customWidth="1"/>
    <col min="515" max="518" width="21.42578125" style="426" customWidth="1"/>
    <col min="519" max="519" width="22.5703125" style="426" customWidth="1"/>
    <col min="520" max="769" width="9.140625" style="426"/>
    <col min="770" max="770" width="50" style="426" customWidth="1"/>
    <col min="771" max="774" width="21.42578125" style="426" customWidth="1"/>
    <col min="775" max="775" width="22.5703125" style="426" customWidth="1"/>
    <col min="776" max="1025" width="9.140625" style="426"/>
    <col min="1026" max="1026" width="50" style="426" customWidth="1"/>
    <col min="1027" max="1030" width="21.42578125" style="426" customWidth="1"/>
    <col min="1031" max="1031" width="22.5703125" style="426" customWidth="1"/>
    <col min="1032" max="1281" width="9.140625" style="426"/>
    <col min="1282" max="1282" width="50" style="426" customWidth="1"/>
    <col min="1283" max="1286" width="21.42578125" style="426" customWidth="1"/>
    <col min="1287" max="1287" width="22.5703125" style="426" customWidth="1"/>
    <col min="1288" max="1537" width="9.140625" style="426"/>
    <col min="1538" max="1538" width="50" style="426" customWidth="1"/>
    <col min="1539" max="1542" width="21.42578125" style="426" customWidth="1"/>
    <col min="1543" max="1543" width="22.5703125" style="426" customWidth="1"/>
    <col min="1544" max="1793" width="9.140625" style="426"/>
    <col min="1794" max="1794" width="50" style="426" customWidth="1"/>
    <col min="1795" max="1798" width="21.42578125" style="426" customWidth="1"/>
    <col min="1799" max="1799" width="22.5703125" style="426" customWidth="1"/>
    <col min="1800" max="2049" width="9.140625" style="426"/>
    <col min="2050" max="2050" width="50" style="426" customWidth="1"/>
    <col min="2051" max="2054" width="21.42578125" style="426" customWidth="1"/>
    <col min="2055" max="2055" width="22.5703125" style="426" customWidth="1"/>
    <col min="2056" max="2305" width="9.140625" style="426"/>
    <col min="2306" max="2306" width="50" style="426" customWidth="1"/>
    <col min="2307" max="2310" width="21.42578125" style="426" customWidth="1"/>
    <col min="2311" max="2311" width="22.5703125" style="426" customWidth="1"/>
    <col min="2312" max="2561" width="9.140625" style="426"/>
    <col min="2562" max="2562" width="50" style="426" customWidth="1"/>
    <col min="2563" max="2566" width="21.42578125" style="426" customWidth="1"/>
    <col min="2567" max="2567" width="22.5703125" style="426" customWidth="1"/>
    <col min="2568" max="2817" width="9.140625" style="426"/>
    <col min="2818" max="2818" width="50" style="426" customWidth="1"/>
    <col min="2819" max="2822" width="21.42578125" style="426" customWidth="1"/>
    <col min="2823" max="2823" width="22.5703125" style="426" customWidth="1"/>
    <col min="2824" max="3073" width="9.140625" style="426"/>
    <col min="3074" max="3074" width="50" style="426" customWidth="1"/>
    <col min="3075" max="3078" width="21.42578125" style="426" customWidth="1"/>
    <col min="3079" max="3079" width="22.5703125" style="426" customWidth="1"/>
    <col min="3080" max="3329" width="9.140625" style="426"/>
    <col min="3330" max="3330" width="50" style="426" customWidth="1"/>
    <col min="3331" max="3334" width="21.42578125" style="426" customWidth="1"/>
    <col min="3335" max="3335" width="22.5703125" style="426" customWidth="1"/>
    <col min="3336" max="3585" width="9.140625" style="426"/>
    <col min="3586" max="3586" width="50" style="426" customWidth="1"/>
    <col min="3587" max="3590" width="21.42578125" style="426" customWidth="1"/>
    <col min="3591" max="3591" width="22.5703125" style="426" customWidth="1"/>
    <col min="3592" max="3841" width="9.140625" style="426"/>
    <col min="3842" max="3842" width="50" style="426" customWidth="1"/>
    <col min="3843" max="3846" width="21.42578125" style="426" customWidth="1"/>
    <col min="3847" max="3847" width="22.5703125" style="426" customWidth="1"/>
    <col min="3848" max="4097" width="9.140625" style="426"/>
    <col min="4098" max="4098" width="50" style="426" customWidth="1"/>
    <col min="4099" max="4102" width="21.42578125" style="426" customWidth="1"/>
    <col min="4103" max="4103" width="22.5703125" style="426" customWidth="1"/>
    <col min="4104" max="4353" width="9.140625" style="426"/>
    <col min="4354" max="4354" width="50" style="426" customWidth="1"/>
    <col min="4355" max="4358" width="21.42578125" style="426" customWidth="1"/>
    <col min="4359" max="4359" width="22.5703125" style="426" customWidth="1"/>
    <col min="4360" max="4609" width="9.140625" style="426"/>
    <col min="4610" max="4610" width="50" style="426" customWidth="1"/>
    <col min="4611" max="4614" width="21.42578125" style="426" customWidth="1"/>
    <col min="4615" max="4615" width="22.5703125" style="426" customWidth="1"/>
    <col min="4616" max="4865" width="9.140625" style="426"/>
    <col min="4866" max="4866" width="50" style="426" customWidth="1"/>
    <col min="4867" max="4870" width="21.42578125" style="426" customWidth="1"/>
    <col min="4871" max="4871" width="22.5703125" style="426" customWidth="1"/>
    <col min="4872" max="5121" width="9.140625" style="426"/>
    <col min="5122" max="5122" width="50" style="426" customWidth="1"/>
    <col min="5123" max="5126" width="21.42578125" style="426" customWidth="1"/>
    <col min="5127" max="5127" width="22.5703125" style="426" customWidth="1"/>
    <col min="5128" max="5377" width="9.140625" style="426"/>
    <col min="5378" max="5378" width="50" style="426" customWidth="1"/>
    <col min="5379" max="5382" width="21.42578125" style="426" customWidth="1"/>
    <col min="5383" max="5383" width="22.5703125" style="426" customWidth="1"/>
    <col min="5384" max="5633" width="9.140625" style="426"/>
    <col min="5634" max="5634" width="50" style="426" customWidth="1"/>
    <col min="5635" max="5638" width="21.42578125" style="426" customWidth="1"/>
    <col min="5639" max="5639" width="22.5703125" style="426" customWidth="1"/>
    <col min="5640" max="5889" width="9.140625" style="426"/>
    <col min="5890" max="5890" width="50" style="426" customWidth="1"/>
    <col min="5891" max="5894" width="21.42578125" style="426" customWidth="1"/>
    <col min="5895" max="5895" width="22.5703125" style="426" customWidth="1"/>
    <col min="5896" max="6145" width="9.140625" style="426"/>
    <col min="6146" max="6146" width="50" style="426" customWidth="1"/>
    <col min="6147" max="6150" width="21.42578125" style="426" customWidth="1"/>
    <col min="6151" max="6151" width="22.5703125" style="426" customWidth="1"/>
    <col min="6152" max="6401" width="9.140625" style="426"/>
    <col min="6402" max="6402" width="50" style="426" customWidth="1"/>
    <col min="6403" max="6406" width="21.42578125" style="426" customWidth="1"/>
    <col min="6407" max="6407" width="22.5703125" style="426" customWidth="1"/>
    <col min="6408" max="6657" width="9.140625" style="426"/>
    <col min="6658" max="6658" width="50" style="426" customWidth="1"/>
    <col min="6659" max="6662" width="21.42578125" style="426" customWidth="1"/>
    <col min="6663" max="6663" width="22.5703125" style="426" customWidth="1"/>
    <col min="6664" max="6913" width="9.140625" style="426"/>
    <col min="6914" max="6914" width="50" style="426" customWidth="1"/>
    <col min="6915" max="6918" width="21.42578125" style="426" customWidth="1"/>
    <col min="6919" max="6919" width="22.5703125" style="426" customWidth="1"/>
    <col min="6920" max="7169" width="9.140625" style="426"/>
    <col min="7170" max="7170" width="50" style="426" customWidth="1"/>
    <col min="7171" max="7174" width="21.42578125" style="426" customWidth="1"/>
    <col min="7175" max="7175" width="22.5703125" style="426" customWidth="1"/>
    <col min="7176" max="7425" width="9.140625" style="426"/>
    <col min="7426" max="7426" width="50" style="426" customWidth="1"/>
    <col min="7427" max="7430" width="21.42578125" style="426" customWidth="1"/>
    <col min="7431" max="7431" width="22.5703125" style="426" customWidth="1"/>
    <col min="7432" max="7681" width="9.140625" style="426"/>
    <col min="7682" max="7682" width="50" style="426" customWidth="1"/>
    <col min="7683" max="7686" width="21.42578125" style="426" customWidth="1"/>
    <col min="7687" max="7687" width="22.5703125" style="426" customWidth="1"/>
    <col min="7688" max="7937" width="9.140625" style="426"/>
    <col min="7938" max="7938" width="50" style="426" customWidth="1"/>
    <col min="7939" max="7942" width="21.42578125" style="426" customWidth="1"/>
    <col min="7943" max="7943" width="22.5703125" style="426" customWidth="1"/>
    <col min="7944" max="8193" width="9.140625" style="426"/>
    <col min="8194" max="8194" width="50" style="426" customWidth="1"/>
    <col min="8195" max="8198" width="21.42578125" style="426" customWidth="1"/>
    <col min="8199" max="8199" width="22.5703125" style="426" customWidth="1"/>
    <col min="8200" max="8449" width="9.140625" style="426"/>
    <col min="8450" max="8450" width="50" style="426" customWidth="1"/>
    <col min="8451" max="8454" width="21.42578125" style="426" customWidth="1"/>
    <col min="8455" max="8455" width="22.5703125" style="426" customWidth="1"/>
    <col min="8456" max="8705" width="9.140625" style="426"/>
    <col min="8706" max="8706" width="50" style="426" customWidth="1"/>
    <col min="8707" max="8710" width="21.42578125" style="426" customWidth="1"/>
    <col min="8711" max="8711" width="22.5703125" style="426" customWidth="1"/>
    <col min="8712" max="8961" width="9.140625" style="426"/>
    <col min="8962" max="8962" width="50" style="426" customWidth="1"/>
    <col min="8963" max="8966" width="21.42578125" style="426" customWidth="1"/>
    <col min="8967" max="8967" width="22.5703125" style="426" customWidth="1"/>
    <col min="8968" max="9217" width="9.140625" style="426"/>
    <col min="9218" max="9218" width="50" style="426" customWidth="1"/>
    <col min="9219" max="9222" width="21.42578125" style="426" customWidth="1"/>
    <col min="9223" max="9223" width="22.5703125" style="426" customWidth="1"/>
    <col min="9224" max="9473" width="9.140625" style="426"/>
    <col min="9474" max="9474" width="50" style="426" customWidth="1"/>
    <col min="9475" max="9478" width="21.42578125" style="426" customWidth="1"/>
    <col min="9479" max="9479" width="22.5703125" style="426" customWidth="1"/>
    <col min="9480" max="9729" width="9.140625" style="426"/>
    <col min="9730" max="9730" width="50" style="426" customWidth="1"/>
    <col min="9731" max="9734" width="21.42578125" style="426" customWidth="1"/>
    <col min="9735" max="9735" width="22.5703125" style="426" customWidth="1"/>
    <col min="9736" max="9985" width="9.140625" style="426"/>
    <col min="9986" max="9986" width="50" style="426" customWidth="1"/>
    <col min="9987" max="9990" width="21.42578125" style="426" customWidth="1"/>
    <col min="9991" max="9991" width="22.5703125" style="426" customWidth="1"/>
    <col min="9992" max="10241" width="9.140625" style="426"/>
    <col min="10242" max="10242" width="50" style="426" customWidth="1"/>
    <col min="10243" max="10246" width="21.42578125" style="426" customWidth="1"/>
    <col min="10247" max="10247" width="22.5703125" style="426" customWidth="1"/>
    <col min="10248" max="10497" width="9.140625" style="426"/>
    <col min="10498" max="10498" width="50" style="426" customWidth="1"/>
    <col min="10499" max="10502" width="21.42578125" style="426" customWidth="1"/>
    <col min="10503" max="10503" width="22.5703125" style="426" customWidth="1"/>
    <col min="10504" max="10753" width="9.140625" style="426"/>
    <col min="10754" max="10754" width="50" style="426" customWidth="1"/>
    <col min="10755" max="10758" width="21.42578125" style="426" customWidth="1"/>
    <col min="10759" max="10759" width="22.5703125" style="426" customWidth="1"/>
    <col min="10760" max="11009" width="9.140625" style="426"/>
    <col min="11010" max="11010" width="50" style="426" customWidth="1"/>
    <col min="11011" max="11014" width="21.42578125" style="426" customWidth="1"/>
    <col min="11015" max="11015" width="22.5703125" style="426" customWidth="1"/>
    <col min="11016" max="11265" width="9.140625" style="426"/>
    <col min="11266" max="11266" width="50" style="426" customWidth="1"/>
    <col min="11267" max="11270" width="21.42578125" style="426" customWidth="1"/>
    <col min="11271" max="11271" width="22.5703125" style="426" customWidth="1"/>
    <col min="11272" max="11521" width="9.140625" style="426"/>
    <col min="11522" max="11522" width="50" style="426" customWidth="1"/>
    <col min="11523" max="11526" width="21.42578125" style="426" customWidth="1"/>
    <col min="11527" max="11527" width="22.5703125" style="426" customWidth="1"/>
    <col min="11528" max="11777" width="9.140625" style="426"/>
    <col min="11778" max="11778" width="50" style="426" customWidth="1"/>
    <col min="11779" max="11782" width="21.42578125" style="426" customWidth="1"/>
    <col min="11783" max="11783" width="22.5703125" style="426" customWidth="1"/>
    <col min="11784" max="12033" width="9.140625" style="426"/>
    <col min="12034" max="12034" width="50" style="426" customWidth="1"/>
    <col min="12035" max="12038" width="21.42578125" style="426" customWidth="1"/>
    <col min="12039" max="12039" width="22.5703125" style="426" customWidth="1"/>
    <col min="12040" max="12289" width="9.140625" style="426"/>
    <col min="12290" max="12290" width="50" style="426" customWidth="1"/>
    <col min="12291" max="12294" width="21.42578125" style="426" customWidth="1"/>
    <col min="12295" max="12295" width="22.5703125" style="426" customWidth="1"/>
    <col min="12296" max="12545" width="9.140625" style="426"/>
    <col min="12546" max="12546" width="50" style="426" customWidth="1"/>
    <col min="12547" max="12550" width="21.42578125" style="426" customWidth="1"/>
    <col min="12551" max="12551" width="22.5703125" style="426" customWidth="1"/>
    <col min="12552" max="12801" width="9.140625" style="426"/>
    <col min="12802" max="12802" width="50" style="426" customWidth="1"/>
    <col min="12803" max="12806" width="21.42578125" style="426" customWidth="1"/>
    <col min="12807" max="12807" width="22.5703125" style="426" customWidth="1"/>
    <col min="12808" max="13057" width="9.140625" style="426"/>
    <col min="13058" max="13058" width="50" style="426" customWidth="1"/>
    <col min="13059" max="13062" width="21.42578125" style="426" customWidth="1"/>
    <col min="13063" max="13063" width="22.5703125" style="426" customWidth="1"/>
    <col min="13064" max="13313" width="9.140625" style="426"/>
    <col min="13314" max="13314" width="50" style="426" customWidth="1"/>
    <col min="13315" max="13318" width="21.42578125" style="426" customWidth="1"/>
    <col min="13319" max="13319" width="22.5703125" style="426" customWidth="1"/>
    <col min="13320" max="13569" width="9.140625" style="426"/>
    <col min="13570" max="13570" width="50" style="426" customWidth="1"/>
    <col min="13571" max="13574" width="21.42578125" style="426" customWidth="1"/>
    <col min="13575" max="13575" width="22.5703125" style="426" customWidth="1"/>
    <col min="13576" max="13825" width="9.140625" style="426"/>
    <col min="13826" max="13826" width="50" style="426" customWidth="1"/>
    <col min="13827" max="13830" width="21.42578125" style="426" customWidth="1"/>
    <col min="13831" max="13831" width="22.5703125" style="426" customWidth="1"/>
    <col min="13832" max="14081" width="9.140625" style="426"/>
    <col min="14082" max="14082" width="50" style="426" customWidth="1"/>
    <col min="14083" max="14086" width="21.42578125" style="426" customWidth="1"/>
    <col min="14087" max="14087" width="22.5703125" style="426" customWidth="1"/>
    <col min="14088" max="14337" width="9.140625" style="426"/>
    <col min="14338" max="14338" width="50" style="426" customWidth="1"/>
    <col min="14339" max="14342" width="21.42578125" style="426" customWidth="1"/>
    <col min="14343" max="14343" width="22.5703125" style="426" customWidth="1"/>
    <col min="14344" max="14593" width="9.140625" style="426"/>
    <col min="14594" max="14594" width="50" style="426" customWidth="1"/>
    <col min="14595" max="14598" width="21.42578125" style="426" customWidth="1"/>
    <col min="14599" max="14599" width="22.5703125" style="426" customWidth="1"/>
    <col min="14600" max="14849" width="9.140625" style="426"/>
    <col min="14850" max="14850" width="50" style="426" customWidth="1"/>
    <col min="14851" max="14854" width="21.42578125" style="426" customWidth="1"/>
    <col min="14855" max="14855" width="22.5703125" style="426" customWidth="1"/>
    <col min="14856" max="15105" width="9.140625" style="426"/>
    <col min="15106" max="15106" width="50" style="426" customWidth="1"/>
    <col min="15107" max="15110" width="21.42578125" style="426" customWidth="1"/>
    <col min="15111" max="15111" width="22.5703125" style="426" customWidth="1"/>
    <col min="15112" max="15361" width="9.140625" style="426"/>
    <col min="15362" max="15362" width="50" style="426" customWidth="1"/>
    <col min="15363" max="15366" width="21.42578125" style="426" customWidth="1"/>
    <col min="15367" max="15367" width="22.5703125" style="426" customWidth="1"/>
    <col min="15368" max="15617" width="9.140625" style="426"/>
    <col min="15618" max="15618" width="50" style="426" customWidth="1"/>
    <col min="15619" max="15622" width="21.42578125" style="426" customWidth="1"/>
    <col min="15623" max="15623" width="22.5703125" style="426" customWidth="1"/>
    <col min="15624" max="15873" width="9.140625" style="426"/>
    <col min="15874" max="15874" width="50" style="426" customWidth="1"/>
    <col min="15875" max="15878" width="21.42578125" style="426" customWidth="1"/>
    <col min="15879" max="15879" width="22.5703125" style="426" customWidth="1"/>
    <col min="15880" max="16129" width="9.140625" style="426"/>
    <col min="16130" max="16130" width="50" style="426" customWidth="1"/>
    <col min="16131" max="16134" width="21.42578125" style="426" customWidth="1"/>
    <col min="16135" max="16135" width="22.5703125" style="426" customWidth="1"/>
    <col min="16136" max="16384" width="9.140625" style="426"/>
  </cols>
  <sheetData>
    <row r="1" spans="1:7" ht="15.75">
      <c r="A1" s="814" t="s">
        <v>616</v>
      </c>
      <c r="B1" s="814"/>
      <c r="C1" s="814"/>
      <c r="D1" s="814"/>
      <c r="E1" s="814"/>
      <c r="F1" s="814"/>
    </row>
    <row r="2" spans="1:7">
      <c r="A2" s="427"/>
    </row>
    <row r="3" spans="1:7" ht="16.5" customHeight="1">
      <c r="A3" s="815" t="s">
        <v>464</v>
      </c>
      <c r="B3" s="815"/>
      <c r="C3" s="815"/>
      <c r="D3" s="815"/>
      <c r="E3" s="815"/>
      <c r="F3" s="815"/>
    </row>
    <row r="4" spans="1:7" ht="16.5">
      <c r="A4" s="428"/>
      <c r="B4" s="428"/>
      <c r="C4" s="428"/>
      <c r="D4" s="428"/>
      <c r="E4" s="428"/>
      <c r="F4" s="428"/>
    </row>
    <row r="5" spans="1:7" ht="16.5" thickBot="1">
      <c r="A5" s="429"/>
    </row>
    <row r="6" spans="1:7" ht="111" thickBot="1">
      <c r="A6" s="430" t="s">
        <v>130</v>
      </c>
      <c r="B6" s="431" t="s">
        <v>412</v>
      </c>
      <c r="C6" s="431" t="s">
        <v>413</v>
      </c>
      <c r="D6" s="431" t="s">
        <v>414</v>
      </c>
      <c r="E6" s="486" t="s">
        <v>454</v>
      </c>
      <c r="F6" s="432" t="s">
        <v>455</v>
      </c>
      <c r="G6" s="432" t="s">
        <v>456</v>
      </c>
    </row>
    <row r="7" spans="1:7" ht="15.75">
      <c r="A7" s="436">
        <v>1</v>
      </c>
      <c r="B7" s="433" t="s">
        <v>415</v>
      </c>
      <c r="C7" s="433" t="s">
        <v>416</v>
      </c>
      <c r="D7" s="434">
        <v>2920000</v>
      </c>
      <c r="E7" s="489">
        <v>3.2950000000000002E-3</v>
      </c>
      <c r="F7" s="435">
        <v>24419172000</v>
      </c>
      <c r="G7" s="435">
        <v>80461000</v>
      </c>
    </row>
    <row r="8" spans="1:7" ht="15.75">
      <c r="A8" s="436">
        <v>2</v>
      </c>
      <c r="B8" s="437"/>
      <c r="C8" s="438"/>
      <c r="D8" s="439"/>
      <c r="E8" s="487"/>
      <c r="F8" s="435"/>
      <c r="G8" s="435"/>
    </row>
    <row r="9" spans="1:7" ht="15.75">
      <c r="A9" s="436">
        <v>3</v>
      </c>
      <c r="B9" s="437"/>
      <c r="C9" s="438"/>
      <c r="D9" s="439"/>
      <c r="E9" s="487"/>
      <c r="F9" s="435"/>
      <c r="G9" s="435"/>
    </row>
    <row r="10" spans="1:7" ht="15.75">
      <c r="A10" s="436">
        <v>4</v>
      </c>
      <c r="B10" s="437"/>
      <c r="C10" s="438"/>
      <c r="D10" s="439"/>
      <c r="E10" s="487"/>
      <c r="F10" s="435"/>
      <c r="G10" s="435"/>
    </row>
    <row r="11" spans="1:7" ht="16.5" thickBot="1">
      <c r="A11" s="436">
        <v>5</v>
      </c>
      <c r="B11" s="437"/>
      <c r="C11" s="438"/>
      <c r="D11" s="439"/>
      <c r="E11" s="487"/>
      <c r="F11" s="435"/>
      <c r="G11" s="435"/>
    </row>
    <row r="12" spans="1:7" ht="16.5" thickBot="1">
      <c r="A12" s="812" t="s">
        <v>417</v>
      </c>
      <c r="B12" s="813"/>
      <c r="C12" s="440"/>
      <c r="D12" s="441">
        <f>IF(SUM(D7:D11)=0,"",SUM(D7:D11))</f>
        <v>2920000</v>
      </c>
      <c r="E12" s="488" t="s">
        <v>292</v>
      </c>
      <c r="F12" s="442">
        <f>SUM(F7:F11)</f>
        <v>24419172000</v>
      </c>
      <c r="G12" s="442">
        <f>SUM(G7:G11)</f>
        <v>80461000</v>
      </c>
    </row>
    <row r="13" spans="1:7" ht="15.75">
      <c r="A13" s="429"/>
    </row>
  </sheetData>
  <mergeCells count="3">
    <mergeCell ref="A12:B12"/>
    <mergeCell ref="A1:F1"/>
    <mergeCell ref="A3:F3"/>
  </mergeCells>
  <pageMargins left="0.7" right="0.7" top="0.75" bottom="0.75" header="0.3" footer="0.3"/>
  <pageSetup paperSize="9" scale="5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91" customWidth="1"/>
    <col min="2" max="2" width="33.5703125" style="100" customWidth="1"/>
    <col min="3" max="3" width="11.85546875" style="113" customWidth="1"/>
    <col min="4" max="4" width="9.85546875" style="114" customWidth="1"/>
    <col min="5" max="5" width="11.42578125" style="114" customWidth="1"/>
    <col min="6" max="6" width="11.28515625" style="114" customWidth="1"/>
    <col min="7" max="256" width="9.140625" style="80"/>
    <col min="257" max="257" width="5.7109375" style="80" customWidth="1"/>
    <col min="258" max="258" width="33.5703125" style="80" customWidth="1"/>
    <col min="259" max="259" width="11.85546875" style="80" customWidth="1"/>
    <col min="260" max="260" width="9.85546875" style="80" customWidth="1"/>
    <col min="261" max="261" width="11.42578125" style="80" customWidth="1"/>
    <col min="262" max="262" width="11.28515625" style="80" customWidth="1"/>
    <col min="263" max="512" width="9.140625" style="80"/>
    <col min="513" max="513" width="5.7109375" style="80" customWidth="1"/>
    <col min="514" max="514" width="33.5703125" style="80" customWidth="1"/>
    <col min="515" max="515" width="11.85546875" style="80" customWidth="1"/>
    <col min="516" max="516" width="9.85546875" style="80" customWidth="1"/>
    <col min="517" max="517" width="11.42578125" style="80" customWidth="1"/>
    <col min="518" max="518" width="11.28515625" style="80" customWidth="1"/>
    <col min="519" max="768" width="9.140625" style="80"/>
    <col min="769" max="769" width="5.7109375" style="80" customWidth="1"/>
    <col min="770" max="770" width="33.5703125" style="80" customWidth="1"/>
    <col min="771" max="771" width="11.85546875" style="80" customWidth="1"/>
    <col min="772" max="772" width="9.85546875" style="80" customWidth="1"/>
    <col min="773" max="773" width="11.42578125" style="80" customWidth="1"/>
    <col min="774" max="774" width="11.28515625" style="80" customWidth="1"/>
    <col min="775" max="1024" width="9.140625" style="80"/>
    <col min="1025" max="1025" width="5.7109375" style="80" customWidth="1"/>
    <col min="1026" max="1026" width="33.5703125" style="80" customWidth="1"/>
    <col min="1027" max="1027" width="11.85546875" style="80" customWidth="1"/>
    <col min="1028" max="1028" width="9.85546875" style="80" customWidth="1"/>
    <col min="1029" max="1029" width="11.42578125" style="80" customWidth="1"/>
    <col min="1030" max="1030" width="11.28515625" style="80" customWidth="1"/>
    <col min="1031" max="1280" width="9.140625" style="80"/>
    <col min="1281" max="1281" width="5.7109375" style="80" customWidth="1"/>
    <col min="1282" max="1282" width="33.5703125" style="80" customWidth="1"/>
    <col min="1283" max="1283" width="11.85546875" style="80" customWidth="1"/>
    <col min="1284" max="1284" width="9.85546875" style="80" customWidth="1"/>
    <col min="1285" max="1285" width="11.42578125" style="80" customWidth="1"/>
    <col min="1286" max="1286" width="11.28515625" style="80" customWidth="1"/>
    <col min="1287" max="1536" width="9.140625" style="80"/>
    <col min="1537" max="1537" width="5.7109375" style="80" customWidth="1"/>
    <col min="1538" max="1538" width="33.5703125" style="80" customWidth="1"/>
    <col min="1539" max="1539" width="11.85546875" style="80" customWidth="1"/>
    <col min="1540" max="1540" width="9.85546875" style="80" customWidth="1"/>
    <col min="1541" max="1541" width="11.42578125" style="80" customWidth="1"/>
    <col min="1542" max="1542" width="11.28515625" style="80" customWidth="1"/>
    <col min="1543" max="1792" width="9.140625" style="80"/>
    <col min="1793" max="1793" width="5.7109375" style="80" customWidth="1"/>
    <col min="1794" max="1794" width="33.5703125" style="80" customWidth="1"/>
    <col min="1795" max="1795" width="11.85546875" style="80" customWidth="1"/>
    <col min="1796" max="1796" width="9.85546875" style="80" customWidth="1"/>
    <col min="1797" max="1797" width="11.42578125" style="80" customWidth="1"/>
    <col min="1798" max="1798" width="11.28515625" style="80" customWidth="1"/>
    <col min="1799" max="2048" width="9.140625" style="80"/>
    <col min="2049" max="2049" width="5.7109375" style="80" customWidth="1"/>
    <col min="2050" max="2050" width="33.5703125" style="80" customWidth="1"/>
    <col min="2051" max="2051" width="11.85546875" style="80" customWidth="1"/>
    <col min="2052" max="2052" width="9.85546875" style="80" customWidth="1"/>
    <col min="2053" max="2053" width="11.42578125" style="80" customWidth="1"/>
    <col min="2054" max="2054" width="11.28515625" style="80" customWidth="1"/>
    <col min="2055" max="2304" width="9.140625" style="80"/>
    <col min="2305" max="2305" width="5.7109375" style="80" customWidth="1"/>
    <col min="2306" max="2306" width="33.5703125" style="80" customWidth="1"/>
    <col min="2307" max="2307" width="11.85546875" style="80" customWidth="1"/>
    <col min="2308" max="2308" width="9.85546875" style="80" customWidth="1"/>
    <col min="2309" max="2309" width="11.42578125" style="80" customWidth="1"/>
    <col min="2310" max="2310" width="11.28515625" style="80" customWidth="1"/>
    <col min="2311" max="2560" width="9.140625" style="80"/>
    <col min="2561" max="2561" width="5.7109375" style="80" customWidth="1"/>
    <col min="2562" max="2562" width="33.5703125" style="80" customWidth="1"/>
    <col min="2563" max="2563" width="11.85546875" style="80" customWidth="1"/>
    <col min="2564" max="2564" width="9.85546875" style="80" customWidth="1"/>
    <col min="2565" max="2565" width="11.42578125" style="80" customWidth="1"/>
    <col min="2566" max="2566" width="11.28515625" style="80" customWidth="1"/>
    <col min="2567" max="2816" width="9.140625" style="80"/>
    <col min="2817" max="2817" width="5.7109375" style="80" customWidth="1"/>
    <col min="2818" max="2818" width="33.5703125" style="80" customWidth="1"/>
    <col min="2819" max="2819" width="11.85546875" style="80" customWidth="1"/>
    <col min="2820" max="2820" width="9.85546875" style="80" customWidth="1"/>
    <col min="2821" max="2821" width="11.42578125" style="80" customWidth="1"/>
    <col min="2822" max="2822" width="11.28515625" style="80" customWidth="1"/>
    <col min="2823" max="3072" width="9.140625" style="80"/>
    <col min="3073" max="3073" width="5.7109375" style="80" customWidth="1"/>
    <col min="3074" max="3074" width="33.5703125" style="80" customWidth="1"/>
    <col min="3075" max="3075" width="11.85546875" style="80" customWidth="1"/>
    <col min="3076" max="3076" width="9.85546875" style="80" customWidth="1"/>
    <col min="3077" max="3077" width="11.42578125" style="80" customWidth="1"/>
    <col min="3078" max="3078" width="11.28515625" style="80" customWidth="1"/>
    <col min="3079" max="3328" width="9.140625" style="80"/>
    <col min="3329" max="3329" width="5.7109375" style="80" customWidth="1"/>
    <col min="3330" max="3330" width="33.5703125" style="80" customWidth="1"/>
    <col min="3331" max="3331" width="11.85546875" style="80" customWidth="1"/>
    <col min="3332" max="3332" width="9.85546875" style="80" customWidth="1"/>
    <col min="3333" max="3333" width="11.42578125" style="80" customWidth="1"/>
    <col min="3334" max="3334" width="11.28515625" style="80" customWidth="1"/>
    <col min="3335" max="3584" width="9.140625" style="80"/>
    <col min="3585" max="3585" width="5.7109375" style="80" customWidth="1"/>
    <col min="3586" max="3586" width="33.5703125" style="80" customWidth="1"/>
    <col min="3587" max="3587" width="11.85546875" style="80" customWidth="1"/>
    <col min="3588" max="3588" width="9.85546875" style="80" customWidth="1"/>
    <col min="3589" max="3589" width="11.42578125" style="80" customWidth="1"/>
    <col min="3590" max="3590" width="11.28515625" style="80" customWidth="1"/>
    <col min="3591" max="3840" width="9.140625" style="80"/>
    <col min="3841" max="3841" width="5.7109375" style="80" customWidth="1"/>
    <col min="3842" max="3842" width="33.5703125" style="80" customWidth="1"/>
    <col min="3843" max="3843" width="11.85546875" style="80" customWidth="1"/>
    <col min="3844" max="3844" width="9.85546875" style="80" customWidth="1"/>
    <col min="3845" max="3845" width="11.42578125" style="80" customWidth="1"/>
    <col min="3846" max="3846" width="11.28515625" style="80" customWidth="1"/>
    <col min="3847" max="4096" width="9.140625" style="80"/>
    <col min="4097" max="4097" width="5.7109375" style="80" customWidth="1"/>
    <col min="4098" max="4098" width="33.5703125" style="80" customWidth="1"/>
    <col min="4099" max="4099" width="11.85546875" style="80" customWidth="1"/>
    <col min="4100" max="4100" width="9.85546875" style="80" customWidth="1"/>
    <col min="4101" max="4101" width="11.42578125" style="80" customWidth="1"/>
    <col min="4102" max="4102" width="11.28515625" style="80" customWidth="1"/>
    <col min="4103" max="4352" width="9.140625" style="80"/>
    <col min="4353" max="4353" width="5.7109375" style="80" customWidth="1"/>
    <col min="4354" max="4354" width="33.5703125" style="80" customWidth="1"/>
    <col min="4355" max="4355" width="11.85546875" style="80" customWidth="1"/>
    <col min="4356" max="4356" width="9.85546875" style="80" customWidth="1"/>
    <col min="4357" max="4357" width="11.42578125" style="80" customWidth="1"/>
    <col min="4358" max="4358" width="11.28515625" style="80" customWidth="1"/>
    <col min="4359" max="4608" width="9.140625" style="80"/>
    <col min="4609" max="4609" width="5.7109375" style="80" customWidth="1"/>
    <col min="4610" max="4610" width="33.5703125" style="80" customWidth="1"/>
    <col min="4611" max="4611" width="11.85546875" style="80" customWidth="1"/>
    <col min="4612" max="4612" width="9.85546875" style="80" customWidth="1"/>
    <col min="4613" max="4613" width="11.42578125" style="80" customWidth="1"/>
    <col min="4614" max="4614" width="11.28515625" style="80" customWidth="1"/>
    <col min="4615" max="4864" width="9.140625" style="80"/>
    <col min="4865" max="4865" width="5.7109375" style="80" customWidth="1"/>
    <col min="4866" max="4866" width="33.5703125" style="80" customWidth="1"/>
    <col min="4867" max="4867" width="11.85546875" style="80" customWidth="1"/>
    <col min="4868" max="4868" width="9.85546875" style="80" customWidth="1"/>
    <col min="4869" max="4869" width="11.42578125" style="80" customWidth="1"/>
    <col min="4870" max="4870" width="11.28515625" style="80" customWidth="1"/>
    <col min="4871" max="5120" width="9.140625" style="80"/>
    <col min="5121" max="5121" width="5.7109375" style="80" customWidth="1"/>
    <col min="5122" max="5122" width="33.5703125" style="80" customWidth="1"/>
    <col min="5123" max="5123" width="11.85546875" style="80" customWidth="1"/>
    <col min="5124" max="5124" width="9.85546875" style="80" customWidth="1"/>
    <col min="5125" max="5125" width="11.42578125" style="80" customWidth="1"/>
    <col min="5126" max="5126" width="11.28515625" style="80" customWidth="1"/>
    <col min="5127" max="5376" width="9.140625" style="80"/>
    <col min="5377" max="5377" width="5.7109375" style="80" customWidth="1"/>
    <col min="5378" max="5378" width="33.5703125" style="80" customWidth="1"/>
    <col min="5379" max="5379" width="11.85546875" style="80" customWidth="1"/>
    <col min="5380" max="5380" width="9.85546875" style="80" customWidth="1"/>
    <col min="5381" max="5381" width="11.42578125" style="80" customWidth="1"/>
    <col min="5382" max="5382" width="11.28515625" style="80" customWidth="1"/>
    <col min="5383" max="5632" width="9.140625" style="80"/>
    <col min="5633" max="5633" width="5.7109375" style="80" customWidth="1"/>
    <col min="5634" max="5634" width="33.5703125" style="80" customWidth="1"/>
    <col min="5635" max="5635" width="11.85546875" style="80" customWidth="1"/>
    <col min="5636" max="5636" width="9.85546875" style="80" customWidth="1"/>
    <col min="5637" max="5637" width="11.42578125" style="80" customWidth="1"/>
    <col min="5638" max="5638" width="11.28515625" style="80" customWidth="1"/>
    <col min="5639" max="5888" width="9.140625" style="80"/>
    <col min="5889" max="5889" width="5.7109375" style="80" customWidth="1"/>
    <col min="5890" max="5890" width="33.5703125" style="80" customWidth="1"/>
    <col min="5891" max="5891" width="11.85546875" style="80" customWidth="1"/>
    <col min="5892" max="5892" width="9.85546875" style="80" customWidth="1"/>
    <col min="5893" max="5893" width="11.42578125" style="80" customWidth="1"/>
    <col min="5894" max="5894" width="11.28515625" style="80" customWidth="1"/>
    <col min="5895" max="6144" width="9.140625" style="80"/>
    <col min="6145" max="6145" width="5.7109375" style="80" customWidth="1"/>
    <col min="6146" max="6146" width="33.5703125" style="80" customWidth="1"/>
    <col min="6147" max="6147" width="11.85546875" style="80" customWidth="1"/>
    <col min="6148" max="6148" width="9.85546875" style="80" customWidth="1"/>
    <col min="6149" max="6149" width="11.42578125" style="80" customWidth="1"/>
    <col min="6150" max="6150" width="11.28515625" style="80" customWidth="1"/>
    <col min="6151" max="6400" width="9.140625" style="80"/>
    <col min="6401" max="6401" width="5.7109375" style="80" customWidth="1"/>
    <col min="6402" max="6402" width="33.5703125" style="80" customWidth="1"/>
    <col min="6403" max="6403" width="11.85546875" style="80" customWidth="1"/>
    <col min="6404" max="6404" width="9.85546875" style="80" customWidth="1"/>
    <col min="6405" max="6405" width="11.42578125" style="80" customWidth="1"/>
    <col min="6406" max="6406" width="11.28515625" style="80" customWidth="1"/>
    <col min="6407" max="6656" width="9.140625" style="80"/>
    <col min="6657" max="6657" width="5.7109375" style="80" customWidth="1"/>
    <col min="6658" max="6658" width="33.5703125" style="80" customWidth="1"/>
    <col min="6659" max="6659" width="11.85546875" style="80" customWidth="1"/>
    <col min="6660" max="6660" width="9.85546875" style="80" customWidth="1"/>
    <col min="6661" max="6661" width="11.42578125" style="80" customWidth="1"/>
    <col min="6662" max="6662" width="11.28515625" style="80" customWidth="1"/>
    <col min="6663" max="6912" width="9.140625" style="80"/>
    <col min="6913" max="6913" width="5.7109375" style="80" customWidth="1"/>
    <col min="6914" max="6914" width="33.5703125" style="80" customWidth="1"/>
    <col min="6915" max="6915" width="11.85546875" style="80" customWidth="1"/>
    <col min="6916" max="6916" width="9.85546875" style="80" customWidth="1"/>
    <col min="6917" max="6917" width="11.42578125" style="80" customWidth="1"/>
    <col min="6918" max="6918" width="11.28515625" style="80" customWidth="1"/>
    <col min="6919" max="7168" width="9.140625" style="80"/>
    <col min="7169" max="7169" width="5.7109375" style="80" customWidth="1"/>
    <col min="7170" max="7170" width="33.5703125" style="80" customWidth="1"/>
    <col min="7171" max="7171" width="11.85546875" style="80" customWidth="1"/>
    <col min="7172" max="7172" width="9.85546875" style="80" customWidth="1"/>
    <col min="7173" max="7173" width="11.42578125" style="80" customWidth="1"/>
    <col min="7174" max="7174" width="11.28515625" style="80" customWidth="1"/>
    <col min="7175" max="7424" width="9.140625" style="80"/>
    <col min="7425" max="7425" width="5.7109375" style="80" customWidth="1"/>
    <col min="7426" max="7426" width="33.5703125" style="80" customWidth="1"/>
    <col min="7427" max="7427" width="11.85546875" style="80" customWidth="1"/>
    <col min="7428" max="7428" width="9.85546875" style="80" customWidth="1"/>
    <col min="7429" max="7429" width="11.42578125" style="80" customWidth="1"/>
    <col min="7430" max="7430" width="11.28515625" style="80" customWidth="1"/>
    <col min="7431" max="7680" width="9.140625" style="80"/>
    <col min="7681" max="7681" width="5.7109375" style="80" customWidth="1"/>
    <col min="7682" max="7682" width="33.5703125" style="80" customWidth="1"/>
    <col min="7683" max="7683" width="11.85546875" style="80" customWidth="1"/>
    <col min="7684" max="7684" width="9.85546875" style="80" customWidth="1"/>
    <col min="7685" max="7685" width="11.42578125" style="80" customWidth="1"/>
    <col min="7686" max="7686" width="11.28515625" style="80" customWidth="1"/>
    <col min="7687" max="7936" width="9.140625" style="80"/>
    <col min="7937" max="7937" width="5.7109375" style="80" customWidth="1"/>
    <col min="7938" max="7938" width="33.5703125" style="80" customWidth="1"/>
    <col min="7939" max="7939" width="11.85546875" style="80" customWidth="1"/>
    <col min="7940" max="7940" width="9.85546875" style="80" customWidth="1"/>
    <col min="7941" max="7941" width="11.42578125" style="80" customWidth="1"/>
    <col min="7942" max="7942" width="11.28515625" style="80" customWidth="1"/>
    <col min="7943" max="8192" width="9.140625" style="80"/>
    <col min="8193" max="8193" width="5.7109375" style="80" customWidth="1"/>
    <col min="8194" max="8194" width="33.5703125" style="80" customWidth="1"/>
    <col min="8195" max="8195" width="11.85546875" style="80" customWidth="1"/>
    <col min="8196" max="8196" width="9.85546875" style="80" customWidth="1"/>
    <col min="8197" max="8197" width="11.42578125" style="80" customWidth="1"/>
    <col min="8198" max="8198" width="11.28515625" style="80" customWidth="1"/>
    <col min="8199" max="8448" width="9.140625" style="80"/>
    <col min="8449" max="8449" width="5.7109375" style="80" customWidth="1"/>
    <col min="8450" max="8450" width="33.5703125" style="80" customWidth="1"/>
    <col min="8451" max="8451" width="11.85546875" style="80" customWidth="1"/>
    <col min="8452" max="8452" width="9.85546875" style="80" customWidth="1"/>
    <col min="8453" max="8453" width="11.42578125" style="80" customWidth="1"/>
    <col min="8454" max="8454" width="11.28515625" style="80" customWidth="1"/>
    <col min="8455" max="8704" width="9.140625" style="80"/>
    <col min="8705" max="8705" width="5.7109375" style="80" customWidth="1"/>
    <col min="8706" max="8706" width="33.5703125" style="80" customWidth="1"/>
    <col min="8707" max="8707" width="11.85546875" style="80" customWidth="1"/>
    <col min="8708" max="8708" width="9.85546875" style="80" customWidth="1"/>
    <col min="8709" max="8709" width="11.42578125" style="80" customWidth="1"/>
    <col min="8710" max="8710" width="11.28515625" style="80" customWidth="1"/>
    <col min="8711" max="8960" width="9.140625" style="80"/>
    <col min="8961" max="8961" width="5.7109375" style="80" customWidth="1"/>
    <col min="8962" max="8962" width="33.5703125" style="80" customWidth="1"/>
    <col min="8963" max="8963" width="11.85546875" style="80" customWidth="1"/>
    <col min="8964" max="8964" width="9.85546875" style="80" customWidth="1"/>
    <col min="8965" max="8965" width="11.42578125" style="80" customWidth="1"/>
    <col min="8966" max="8966" width="11.28515625" style="80" customWidth="1"/>
    <col min="8967" max="9216" width="9.140625" style="80"/>
    <col min="9217" max="9217" width="5.7109375" style="80" customWidth="1"/>
    <col min="9218" max="9218" width="33.5703125" style="80" customWidth="1"/>
    <col min="9219" max="9219" width="11.85546875" style="80" customWidth="1"/>
    <col min="9220" max="9220" width="9.85546875" style="80" customWidth="1"/>
    <col min="9221" max="9221" width="11.42578125" style="80" customWidth="1"/>
    <col min="9222" max="9222" width="11.28515625" style="80" customWidth="1"/>
    <col min="9223" max="9472" width="9.140625" style="80"/>
    <col min="9473" max="9473" width="5.7109375" style="80" customWidth="1"/>
    <col min="9474" max="9474" width="33.5703125" style="80" customWidth="1"/>
    <col min="9475" max="9475" width="11.85546875" style="80" customWidth="1"/>
    <col min="9476" max="9476" width="9.85546875" style="80" customWidth="1"/>
    <col min="9477" max="9477" width="11.42578125" style="80" customWidth="1"/>
    <col min="9478" max="9478" width="11.28515625" style="80" customWidth="1"/>
    <col min="9479" max="9728" width="9.140625" style="80"/>
    <col min="9729" max="9729" width="5.7109375" style="80" customWidth="1"/>
    <col min="9730" max="9730" width="33.5703125" style="80" customWidth="1"/>
    <col min="9731" max="9731" width="11.85546875" style="80" customWidth="1"/>
    <col min="9732" max="9732" width="9.85546875" style="80" customWidth="1"/>
    <col min="9733" max="9733" width="11.42578125" style="80" customWidth="1"/>
    <col min="9734" max="9734" width="11.28515625" style="80" customWidth="1"/>
    <col min="9735" max="9984" width="9.140625" style="80"/>
    <col min="9985" max="9985" width="5.7109375" style="80" customWidth="1"/>
    <col min="9986" max="9986" width="33.5703125" style="80" customWidth="1"/>
    <col min="9987" max="9987" width="11.85546875" style="80" customWidth="1"/>
    <col min="9988" max="9988" width="9.85546875" style="80" customWidth="1"/>
    <col min="9989" max="9989" width="11.42578125" style="80" customWidth="1"/>
    <col min="9990" max="9990" width="11.28515625" style="80" customWidth="1"/>
    <col min="9991" max="10240" width="9.140625" style="80"/>
    <col min="10241" max="10241" width="5.7109375" style="80" customWidth="1"/>
    <col min="10242" max="10242" width="33.5703125" style="80" customWidth="1"/>
    <col min="10243" max="10243" width="11.85546875" style="80" customWidth="1"/>
    <col min="10244" max="10244" width="9.85546875" style="80" customWidth="1"/>
    <col min="10245" max="10245" width="11.42578125" style="80" customWidth="1"/>
    <col min="10246" max="10246" width="11.28515625" style="80" customWidth="1"/>
    <col min="10247" max="10496" width="9.140625" style="80"/>
    <col min="10497" max="10497" width="5.7109375" style="80" customWidth="1"/>
    <col min="10498" max="10498" width="33.5703125" style="80" customWidth="1"/>
    <col min="10499" max="10499" width="11.85546875" style="80" customWidth="1"/>
    <col min="10500" max="10500" width="9.85546875" style="80" customWidth="1"/>
    <col min="10501" max="10501" width="11.42578125" style="80" customWidth="1"/>
    <col min="10502" max="10502" width="11.28515625" style="80" customWidth="1"/>
    <col min="10503" max="10752" width="9.140625" style="80"/>
    <col min="10753" max="10753" width="5.7109375" style="80" customWidth="1"/>
    <col min="10754" max="10754" width="33.5703125" style="80" customWidth="1"/>
    <col min="10755" max="10755" width="11.85546875" style="80" customWidth="1"/>
    <col min="10756" max="10756" width="9.85546875" style="80" customWidth="1"/>
    <col min="10757" max="10757" width="11.42578125" style="80" customWidth="1"/>
    <col min="10758" max="10758" width="11.28515625" style="80" customWidth="1"/>
    <col min="10759" max="11008" width="9.140625" style="80"/>
    <col min="11009" max="11009" width="5.7109375" style="80" customWidth="1"/>
    <col min="11010" max="11010" width="33.5703125" style="80" customWidth="1"/>
    <col min="11011" max="11011" width="11.85546875" style="80" customWidth="1"/>
    <col min="11012" max="11012" width="9.85546875" style="80" customWidth="1"/>
    <col min="11013" max="11013" width="11.42578125" style="80" customWidth="1"/>
    <col min="11014" max="11014" width="11.28515625" style="80" customWidth="1"/>
    <col min="11015" max="11264" width="9.140625" style="80"/>
    <col min="11265" max="11265" width="5.7109375" style="80" customWidth="1"/>
    <col min="11266" max="11266" width="33.5703125" style="80" customWidth="1"/>
    <col min="11267" max="11267" width="11.85546875" style="80" customWidth="1"/>
    <col min="11268" max="11268" width="9.85546875" style="80" customWidth="1"/>
    <col min="11269" max="11269" width="11.42578125" style="80" customWidth="1"/>
    <col min="11270" max="11270" width="11.28515625" style="80" customWidth="1"/>
    <col min="11271" max="11520" width="9.140625" style="80"/>
    <col min="11521" max="11521" width="5.7109375" style="80" customWidth="1"/>
    <col min="11522" max="11522" width="33.5703125" style="80" customWidth="1"/>
    <col min="11523" max="11523" width="11.85546875" style="80" customWidth="1"/>
    <col min="11524" max="11524" width="9.85546875" style="80" customWidth="1"/>
    <col min="11525" max="11525" width="11.42578125" style="80" customWidth="1"/>
    <col min="11526" max="11526" width="11.28515625" style="80" customWidth="1"/>
    <col min="11527" max="11776" width="9.140625" style="80"/>
    <col min="11777" max="11777" width="5.7109375" style="80" customWidth="1"/>
    <col min="11778" max="11778" width="33.5703125" style="80" customWidth="1"/>
    <col min="11779" max="11779" width="11.85546875" style="80" customWidth="1"/>
    <col min="11780" max="11780" width="9.85546875" style="80" customWidth="1"/>
    <col min="11781" max="11781" width="11.42578125" style="80" customWidth="1"/>
    <col min="11782" max="11782" width="11.28515625" style="80" customWidth="1"/>
    <col min="11783" max="12032" width="9.140625" style="80"/>
    <col min="12033" max="12033" width="5.7109375" style="80" customWidth="1"/>
    <col min="12034" max="12034" width="33.5703125" style="80" customWidth="1"/>
    <col min="12035" max="12035" width="11.85546875" style="80" customWidth="1"/>
    <col min="12036" max="12036" width="9.85546875" style="80" customWidth="1"/>
    <col min="12037" max="12037" width="11.42578125" style="80" customWidth="1"/>
    <col min="12038" max="12038" width="11.28515625" style="80" customWidth="1"/>
    <col min="12039" max="12288" width="9.140625" style="80"/>
    <col min="12289" max="12289" width="5.7109375" style="80" customWidth="1"/>
    <col min="12290" max="12290" width="33.5703125" style="80" customWidth="1"/>
    <col min="12291" max="12291" width="11.85546875" style="80" customWidth="1"/>
    <col min="12292" max="12292" width="9.85546875" style="80" customWidth="1"/>
    <col min="12293" max="12293" width="11.42578125" style="80" customWidth="1"/>
    <col min="12294" max="12294" width="11.28515625" style="80" customWidth="1"/>
    <col min="12295" max="12544" width="9.140625" style="80"/>
    <col min="12545" max="12545" width="5.7109375" style="80" customWidth="1"/>
    <col min="12546" max="12546" width="33.5703125" style="80" customWidth="1"/>
    <col min="12547" max="12547" width="11.85546875" style="80" customWidth="1"/>
    <col min="12548" max="12548" width="9.85546875" style="80" customWidth="1"/>
    <col min="12549" max="12549" width="11.42578125" style="80" customWidth="1"/>
    <col min="12550" max="12550" width="11.28515625" style="80" customWidth="1"/>
    <col min="12551" max="12800" width="9.140625" style="80"/>
    <col min="12801" max="12801" width="5.7109375" style="80" customWidth="1"/>
    <col min="12802" max="12802" width="33.5703125" style="80" customWidth="1"/>
    <col min="12803" max="12803" width="11.85546875" style="80" customWidth="1"/>
    <col min="12804" max="12804" width="9.85546875" style="80" customWidth="1"/>
    <col min="12805" max="12805" width="11.42578125" style="80" customWidth="1"/>
    <col min="12806" max="12806" width="11.28515625" style="80" customWidth="1"/>
    <col min="12807" max="13056" width="9.140625" style="80"/>
    <col min="13057" max="13057" width="5.7109375" style="80" customWidth="1"/>
    <col min="13058" max="13058" width="33.5703125" style="80" customWidth="1"/>
    <col min="13059" max="13059" width="11.85546875" style="80" customWidth="1"/>
    <col min="13060" max="13060" width="9.85546875" style="80" customWidth="1"/>
    <col min="13061" max="13061" width="11.42578125" style="80" customWidth="1"/>
    <col min="13062" max="13062" width="11.28515625" style="80" customWidth="1"/>
    <col min="13063" max="13312" width="9.140625" style="80"/>
    <col min="13313" max="13313" width="5.7109375" style="80" customWidth="1"/>
    <col min="13314" max="13314" width="33.5703125" style="80" customWidth="1"/>
    <col min="13315" max="13315" width="11.85546875" style="80" customWidth="1"/>
    <col min="13316" max="13316" width="9.85546875" style="80" customWidth="1"/>
    <col min="13317" max="13317" width="11.42578125" style="80" customWidth="1"/>
    <col min="13318" max="13318" width="11.28515625" style="80" customWidth="1"/>
    <col min="13319" max="13568" width="9.140625" style="80"/>
    <col min="13569" max="13569" width="5.7109375" style="80" customWidth="1"/>
    <col min="13570" max="13570" width="33.5703125" style="80" customWidth="1"/>
    <col min="13571" max="13571" width="11.85546875" style="80" customWidth="1"/>
    <col min="13572" max="13572" width="9.85546875" style="80" customWidth="1"/>
    <col min="13573" max="13573" width="11.42578125" style="80" customWidth="1"/>
    <col min="13574" max="13574" width="11.28515625" style="80" customWidth="1"/>
    <col min="13575" max="13824" width="9.140625" style="80"/>
    <col min="13825" max="13825" width="5.7109375" style="80" customWidth="1"/>
    <col min="13826" max="13826" width="33.5703125" style="80" customWidth="1"/>
    <col min="13827" max="13827" width="11.85546875" style="80" customWidth="1"/>
    <col min="13828" max="13828" width="9.85546875" style="80" customWidth="1"/>
    <col min="13829" max="13829" width="11.42578125" style="80" customWidth="1"/>
    <col min="13830" max="13830" width="11.28515625" style="80" customWidth="1"/>
    <col min="13831" max="14080" width="9.140625" style="80"/>
    <col min="14081" max="14081" width="5.7109375" style="80" customWidth="1"/>
    <col min="14082" max="14082" width="33.5703125" style="80" customWidth="1"/>
    <col min="14083" max="14083" width="11.85546875" style="80" customWidth="1"/>
    <col min="14084" max="14084" width="9.85546875" style="80" customWidth="1"/>
    <col min="14085" max="14085" width="11.42578125" style="80" customWidth="1"/>
    <col min="14086" max="14086" width="11.28515625" style="80" customWidth="1"/>
    <col min="14087" max="14336" width="9.140625" style="80"/>
    <col min="14337" max="14337" width="5.7109375" style="80" customWidth="1"/>
    <col min="14338" max="14338" width="33.5703125" style="80" customWidth="1"/>
    <col min="14339" max="14339" width="11.85546875" style="80" customWidth="1"/>
    <col min="14340" max="14340" width="9.85546875" style="80" customWidth="1"/>
    <col min="14341" max="14341" width="11.42578125" style="80" customWidth="1"/>
    <col min="14342" max="14342" width="11.28515625" style="80" customWidth="1"/>
    <col min="14343" max="14592" width="9.140625" style="80"/>
    <col min="14593" max="14593" width="5.7109375" style="80" customWidth="1"/>
    <col min="14594" max="14594" width="33.5703125" style="80" customWidth="1"/>
    <col min="14595" max="14595" width="11.85546875" style="80" customWidth="1"/>
    <col min="14596" max="14596" width="9.85546875" style="80" customWidth="1"/>
    <col min="14597" max="14597" width="11.42578125" style="80" customWidth="1"/>
    <col min="14598" max="14598" width="11.28515625" style="80" customWidth="1"/>
    <col min="14599" max="14848" width="9.140625" style="80"/>
    <col min="14849" max="14849" width="5.7109375" style="80" customWidth="1"/>
    <col min="14850" max="14850" width="33.5703125" style="80" customWidth="1"/>
    <col min="14851" max="14851" width="11.85546875" style="80" customWidth="1"/>
    <col min="14852" max="14852" width="9.85546875" style="80" customWidth="1"/>
    <col min="14853" max="14853" width="11.42578125" style="80" customWidth="1"/>
    <col min="14854" max="14854" width="11.28515625" style="80" customWidth="1"/>
    <col min="14855" max="15104" width="9.140625" style="80"/>
    <col min="15105" max="15105" width="5.7109375" style="80" customWidth="1"/>
    <col min="15106" max="15106" width="33.5703125" style="80" customWidth="1"/>
    <col min="15107" max="15107" width="11.85546875" style="80" customWidth="1"/>
    <col min="15108" max="15108" width="9.85546875" style="80" customWidth="1"/>
    <col min="15109" max="15109" width="11.42578125" style="80" customWidth="1"/>
    <col min="15110" max="15110" width="11.28515625" style="80" customWidth="1"/>
    <col min="15111" max="15360" width="9.140625" style="80"/>
    <col min="15361" max="15361" width="5.7109375" style="80" customWidth="1"/>
    <col min="15362" max="15362" width="33.5703125" style="80" customWidth="1"/>
    <col min="15363" max="15363" width="11.85546875" style="80" customWidth="1"/>
    <col min="15364" max="15364" width="9.85546875" style="80" customWidth="1"/>
    <col min="15365" max="15365" width="11.42578125" style="80" customWidth="1"/>
    <col min="15366" max="15366" width="11.28515625" style="80" customWidth="1"/>
    <col min="15367" max="15616" width="9.140625" style="80"/>
    <col min="15617" max="15617" width="5.7109375" style="80" customWidth="1"/>
    <col min="15618" max="15618" width="33.5703125" style="80" customWidth="1"/>
    <col min="15619" max="15619" width="11.85546875" style="80" customWidth="1"/>
    <col min="15620" max="15620" width="9.85546875" style="80" customWidth="1"/>
    <col min="15621" max="15621" width="11.42578125" style="80" customWidth="1"/>
    <col min="15622" max="15622" width="11.28515625" style="80" customWidth="1"/>
    <col min="15623" max="15872" width="9.140625" style="80"/>
    <col min="15873" max="15873" width="5.7109375" style="80" customWidth="1"/>
    <col min="15874" max="15874" width="33.5703125" style="80" customWidth="1"/>
    <col min="15875" max="15875" width="11.85546875" style="80" customWidth="1"/>
    <col min="15876" max="15876" width="9.85546875" style="80" customWidth="1"/>
    <col min="15877" max="15877" width="11.42578125" style="80" customWidth="1"/>
    <col min="15878" max="15878" width="11.28515625" style="80" customWidth="1"/>
    <col min="15879" max="16128" width="9.140625" style="80"/>
    <col min="16129" max="16129" width="5.7109375" style="80" customWidth="1"/>
    <col min="16130" max="16130" width="33.5703125" style="80" customWidth="1"/>
    <col min="16131" max="16131" width="11.85546875" style="80" customWidth="1"/>
    <col min="16132" max="16132" width="9.85546875" style="80" customWidth="1"/>
    <col min="16133" max="16133" width="11.42578125" style="80" customWidth="1"/>
    <col min="16134" max="16134" width="11.28515625" style="80" customWidth="1"/>
    <col min="16135" max="16384" width="9.140625" style="80"/>
  </cols>
  <sheetData>
    <row r="1" spans="1:7" ht="16.5">
      <c r="A1" s="78"/>
      <c r="B1" s="816" t="s">
        <v>227</v>
      </c>
      <c r="C1" s="816"/>
      <c r="D1" s="816"/>
      <c r="E1" s="816"/>
      <c r="F1" s="79"/>
    </row>
    <row r="2" spans="1:7" ht="16.5">
      <c r="A2" s="81"/>
      <c r="B2" s="82"/>
      <c r="C2" s="83"/>
      <c r="D2" s="84"/>
      <c r="E2" s="84"/>
      <c r="F2" s="84"/>
    </row>
    <row r="3" spans="1:7" ht="35.25" customHeight="1">
      <c r="A3" s="817" t="s">
        <v>228</v>
      </c>
      <c r="B3" s="817"/>
      <c r="C3" s="817"/>
      <c r="D3" s="817"/>
      <c r="E3" s="817"/>
      <c r="F3" s="817"/>
    </row>
    <row r="4" spans="1:7">
      <c r="A4" s="818" t="s">
        <v>122</v>
      </c>
      <c r="B4" s="818"/>
      <c r="C4" s="818"/>
      <c r="D4" s="818"/>
      <c r="E4" s="818"/>
      <c r="F4" s="818"/>
      <c r="G4" s="85"/>
    </row>
    <row r="5" spans="1:7">
      <c r="A5" s="86"/>
      <c r="B5" s="87"/>
      <c r="C5" s="819"/>
      <c r="D5" s="819"/>
      <c r="E5" s="88"/>
      <c r="F5" s="89" t="s">
        <v>123</v>
      </c>
      <c r="G5" s="90"/>
    </row>
    <row r="6" spans="1:7" s="91" customFormat="1" ht="16.5">
      <c r="A6" s="86" t="s">
        <v>124</v>
      </c>
      <c r="B6" s="86" t="s">
        <v>125</v>
      </c>
      <c r="C6" s="86" t="s">
        <v>126</v>
      </c>
      <c r="D6" s="86" t="s">
        <v>127</v>
      </c>
      <c r="E6" s="86" t="s">
        <v>128</v>
      </c>
      <c r="F6" s="86" t="s">
        <v>129</v>
      </c>
    </row>
    <row r="7" spans="1:7" s="92" customFormat="1" ht="22.15" customHeight="1">
      <c r="A7" s="820" t="s">
        <v>130</v>
      </c>
      <c r="B7" s="821" t="s">
        <v>53</v>
      </c>
      <c r="C7" s="822" t="s">
        <v>119</v>
      </c>
      <c r="D7" s="822" t="s">
        <v>131</v>
      </c>
      <c r="E7" s="822" t="s">
        <v>132</v>
      </c>
      <c r="F7" s="822" t="s">
        <v>133</v>
      </c>
    </row>
    <row r="8" spans="1:7" s="92" customFormat="1" ht="22.15" customHeight="1">
      <c r="A8" s="820"/>
      <c r="B8" s="821"/>
      <c r="C8" s="822"/>
      <c r="D8" s="823"/>
      <c r="E8" s="823"/>
      <c r="F8" s="823"/>
    </row>
    <row r="9" spans="1:7" s="95" customFormat="1" ht="45" customHeight="1">
      <c r="A9" s="93">
        <v>1</v>
      </c>
      <c r="B9" s="120" t="s">
        <v>142</v>
      </c>
      <c r="C9" s="121">
        <v>21094473</v>
      </c>
      <c r="D9" s="94">
        <v>0</v>
      </c>
      <c r="E9" s="94">
        <v>0</v>
      </c>
      <c r="F9" s="94">
        <v>0</v>
      </c>
    </row>
    <row r="10" spans="1:7" s="95" customFormat="1" ht="45.75" customHeight="1">
      <c r="A10" s="93">
        <v>2</v>
      </c>
      <c r="B10" s="119" t="s">
        <v>143</v>
      </c>
      <c r="C10" s="124" t="s">
        <v>135</v>
      </c>
      <c r="D10" s="94">
        <v>0</v>
      </c>
      <c r="E10" s="94">
        <v>0</v>
      </c>
      <c r="F10" s="94">
        <v>0</v>
      </c>
    </row>
    <row r="11" spans="1:7" s="95" customFormat="1" ht="32.25" customHeight="1">
      <c r="A11" s="93">
        <v>3</v>
      </c>
      <c r="B11" s="120" t="s">
        <v>136</v>
      </c>
      <c r="C11" s="121" t="s">
        <v>137</v>
      </c>
      <c r="D11" s="94">
        <v>0</v>
      </c>
      <c r="E11" s="94">
        <v>0</v>
      </c>
      <c r="F11" s="94">
        <v>0</v>
      </c>
    </row>
    <row r="12" spans="1:7" s="95" customFormat="1" ht="39" customHeight="1">
      <c r="A12" s="93">
        <v>4</v>
      </c>
      <c r="B12" s="120" t="s">
        <v>144</v>
      </c>
      <c r="C12" s="121" t="s">
        <v>138</v>
      </c>
      <c r="D12" s="94">
        <v>0</v>
      </c>
      <c r="E12" s="94">
        <v>0</v>
      </c>
      <c r="F12" s="94">
        <v>0</v>
      </c>
    </row>
    <row r="13" spans="1:7" s="95" customFormat="1" ht="36" customHeight="1">
      <c r="A13" s="93">
        <v>5</v>
      </c>
      <c r="B13" s="119" t="s">
        <v>145</v>
      </c>
      <c r="C13" s="121">
        <v>203200</v>
      </c>
      <c r="D13" s="94">
        <v>0</v>
      </c>
      <c r="E13" s="94">
        <v>0</v>
      </c>
      <c r="F13" s="94">
        <v>0</v>
      </c>
    </row>
    <row r="14" spans="1:7" s="95" customFormat="1" ht="49.9" customHeight="1">
      <c r="A14" s="93">
        <v>6</v>
      </c>
      <c r="B14" s="117" t="s">
        <v>139</v>
      </c>
      <c r="C14" s="122">
        <v>50000</v>
      </c>
      <c r="D14" s="94">
        <v>0</v>
      </c>
      <c r="E14" s="94">
        <v>0</v>
      </c>
      <c r="F14" s="94">
        <v>0</v>
      </c>
    </row>
    <row r="15" spans="1:7" s="95" customFormat="1" ht="66" customHeight="1">
      <c r="A15" s="93">
        <v>7</v>
      </c>
      <c r="B15" s="117" t="s">
        <v>140</v>
      </c>
      <c r="C15" s="122">
        <v>120000</v>
      </c>
      <c r="D15" s="94">
        <v>0</v>
      </c>
      <c r="E15" s="94">
        <v>0</v>
      </c>
      <c r="F15" s="94">
        <v>0</v>
      </c>
    </row>
    <row r="16" spans="1:7" s="97" customFormat="1" ht="30" customHeight="1">
      <c r="A16" s="93">
        <v>8</v>
      </c>
      <c r="B16" s="118" t="s">
        <v>141</v>
      </c>
      <c r="C16" s="123">
        <v>14950</v>
      </c>
      <c r="D16" s="96">
        <v>0</v>
      </c>
      <c r="E16" s="96">
        <v>0</v>
      </c>
      <c r="F16" s="96">
        <v>0</v>
      </c>
    </row>
    <row r="17" spans="1:18" s="99" customFormat="1" ht="36" customHeight="1">
      <c r="A17" s="93">
        <v>9</v>
      </c>
      <c r="B17" s="224" t="s">
        <v>146</v>
      </c>
      <c r="C17" s="98">
        <f>SUM(C9:C16)</f>
        <v>21482623</v>
      </c>
      <c r="D17" s="98">
        <v>0</v>
      </c>
      <c r="E17" s="98">
        <v>0</v>
      </c>
      <c r="F17" s="98">
        <v>0</v>
      </c>
    </row>
    <row r="18" spans="1:18" ht="31.5" customHeight="1">
      <c r="A18" s="86"/>
      <c r="C18" s="28"/>
      <c r="D18" s="28"/>
      <c r="E18" s="28"/>
      <c r="F18" s="28"/>
      <c r="G18"/>
      <c r="H18"/>
      <c r="I18"/>
    </row>
    <row r="19" spans="1:18" ht="19.899999999999999" customHeight="1">
      <c r="A19" s="86"/>
      <c r="B19" s="28"/>
      <c r="C19" s="28"/>
      <c r="D19" s="28"/>
      <c r="E19" s="28"/>
      <c r="F19" s="28"/>
      <c r="G19"/>
      <c r="H19"/>
      <c r="I19"/>
    </row>
    <row r="20" spans="1:18" ht="36" customHeight="1">
      <c r="A20" s="86"/>
      <c r="C20" s="28"/>
      <c r="D20" s="28"/>
      <c r="E20" s="28"/>
      <c r="F20" s="28"/>
      <c r="G20"/>
      <c r="H20"/>
      <c r="I20"/>
    </row>
    <row r="21" spans="1:18" ht="36" customHeight="1">
      <c r="A21" s="86"/>
      <c r="C21" s="28"/>
      <c r="D21" s="28"/>
      <c r="E21" s="28"/>
      <c r="F21" s="28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86"/>
      <c r="C22" s="28"/>
      <c r="D22" s="28"/>
      <c r="E22" s="28"/>
      <c r="F22" s="28"/>
      <c r="G22"/>
      <c r="H22"/>
      <c r="I22"/>
      <c r="J22"/>
    </row>
    <row r="23" spans="1:18" ht="49.9" customHeight="1">
      <c r="A23" s="86"/>
      <c r="B23" s="101"/>
      <c r="C23" s="102"/>
      <c r="D23" s="103"/>
      <c r="E23" s="103"/>
      <c r="F23" s="103"/>
    </row>
    <row r="24" spans="1:18" ht="19.899999999999999" customHeight="1">
      <c r="A24" s="86"/>
      <c r="B24" s="104"/>
      <c r="C24" s="105"/>
      <c r="D24" s="106"/>
      <c r="E24" s="106"/>
      <c r="F24" s="106"/>
    </row>
    <row r="25" spans="1:18" ht="19.899999999999999" customHeight="1">
      <c r="A25" s="86"/>
      <c r="B25" s="104"/>
      <c r="C25" s="105"/>
      <c r="D25" s="106"/>
      <c r="E25" s="106"/>
      <c r="F25" s="106"/>
    </row>
    <row r="26" spans="1:18" ht="49.9" customHeight="1">
      <c r="A26" s="86"/>
      <c r="B26" s="104"/>
      <c r="C26" s="105"/>
      <c r="D26" s="106"/>
      <c r="E26" s="106"/>
      <c r="F26" s="106"/>
    </row>
    <row r="27" spans="1:18" ht="19.899999999999999" customHeight="1">
      <c r="A27" s="86"/>
      <c r="B27" s="104"/>
      <c r="C27" s="105"/>
      <c r="D27" s="106"/>
      <c r="E27" s="106"/>
      <c r="F27" s="106"/>
    </row>
    <row r="28" spans="1:18" ht="19.899999999999999" customHeight="1">
      <c r="A28" s="86"/>
      <c r="B28" s="104"/>
      <c r="C28" s="105"/>
      <c r="D28" s="106"/>
      <c r="E28" s="106"/>
      <c r="F28" s="106"/>
    </row>
    <row r="29" spans="1:18" ht="19.899999999999999" customHeight="1">
      <c r="A29" s="86"/>
      <c r="B29" s="101"/>
      <c r="C29" s="102"/>
      <c r="D29" s="103"/>
      <c r="E29" s="103"/>
      <c r="F29" s="103"/>
    </row>
    <row r="30" spans="1:18" ht="19.899999999999999" customHeight="1">
      <c r="A30" s="86"/>
      <c r="B30" s="104"/>
      <c r="C30" s="107"/>
      <c r="D30" s="88"/>
      <c r="E30" s="88"/>
      <c r="F30" s="88"/>
    </row>
    <row r="31" spans="1:18" ht="36" customHeight="1">
      <c r="A31" s="86"/>
      <c r="B31" s="101"/>
      <c r="C31" s="108"/>
      <c r="D31" s="109"/>
      <c r="E31" s="109"/>
      <c r="F31" s="109"/>
    </row>
    <row r="32" spans="1:18" ht="19.899999999999999" customHeight="1">
      <c r="A32" s="86"/>
      <c r="B32" s="104"/>
      <c r="C32" s="107"/>
      <c r="D32" s="88"/>
      <c r="E32" s="88"/>
      <c r="F32" s="88"/>
    </row>
    <row r="33" spans="1:6" ht="19.899999999999999" customHeight="1">
      <c r="A33" s="86"/>
      <c r="B33" s="104"/>
      <c r="C33" s="107"/>
      <c r="D33" s="88"/>
      <c r="E33" s="88"/>
      <c r="F33" s="88"/>
    </row>
    <row r="34" spans="1:6" ht="36" customHeight="1">
      <c r="A34" s="86"/>
      <c r="B34" s="104"/>
      <c r="C34" s="107"/>
      <c r="D34" s="88"/>
      <c r="E34" s="88"/>
      <c r="F34" s="88"/>
    </row>
    <row r="35" spans="1:6" ht="36" customHeight="1">
      <c r="A35" s="86"/>
      <c r="B35" s="104"/>
      <c r="C35" s="107"/>
      <c r="D35" s="88"/>
      <c r="E35" s="88"/>
      <c r="F35" s="88"/>
    </row>
    <row r="36" spans="1:6" ht="19.899999999999999" customHeight="1">
      <c r="A36" s="86"/>
      <c r="B36" s="104"/>
      <c r="C36" s="107"/>
      <c r="D36" s="88"/>
      <c r="E36" s="88"/>
      <c r="F36" s="88"/>
    </row>
    <row r="37" spans="1:6" ht="19.899999999999999" customHeight="1">
      <c r="A37" s="86"/>
      <c r="B37" s="104"/>
      <c r="C37" s="107"/>
      <c r="D37" s="88"/>
      <c r="E37" s="88"/>
      <c r="F37" s="88"/>
    </row>
    <row r="38" spans="1:6" ht="19.899999999999999" customHeight="1">
      <c r="A38" s="86"/>
      <c r="B38" s="104"/>
      <c r="C38" s="107"/>
      <c r="D38" s="88"/>
      <c r="E38" s="88"/>
      <c r="F38" s="88"/>
    </row>
    <row r="39" spans="1:6" ht="16.5">
      <c r="A39" s="86"/>
      <c r="B39" s="104"/>
      <c r="C39" s="107"/>
      <c r="D39" s="88"/>
      <c r="E39" s="88"/>
      <c r="F39" s="88"/>
    </row>
    <row r="40" spans="1:6" ht="19.899999999999999" customHeight="1">
      <c r="A40" s="86"/>
      <c r="B40" s="104"/>
      <c r="C40" s="107"/>
      <c r="D40" s="88"/>
      <c r="E40" s="88"/>
      <c r="F40" s="88"/>
    </row>
    <row r="41" spans="1:6" ht="16.5">
      <c r="A41" s="86"/>
      <c r="B41" s="104"/>
      <c r="C41" s="107"/>
      <c r="D41" s="88"/>
      <c r="E41" s="88"/>
      <c r="F41" s="88"/>
    </row>
    <row r="42" spans="1:6" ht="19.899999999999999" customHeight="1">
      <c r="A42" s="86"/>
      <c r="B42" s="104"/>
      <c r="C42" s="107"/>
      <c r="D42" s="88"/>
      <c r="E42" s="88"/>
      <c r="F42" s="88"/>
    </row>
    <row r="43" spans="1:6" ht="49.9" customHeight="1">
      <c r="A43" s="86"/>
      <c r="B43" s="104"/>
      <c r="C43" s="107"/>
      <c r="D43" s="88"/>
      <c r="E43" s="88"/>
      <c r="F43" s="88"/>
    </row>
    <row r="44" spans="1:6" ht="36" customHeight="1">
      <c r="A44" s="86"/>
      <c r="B44" s="101"/>
      <c r="C44" s="108"/>
      <c r="D44" s="109"/>
      <c r="E44" s="109"/>
      <c r="F44" s="109"/>
    </row>
    <row r="45" spans="1:6" ht="19.899999999999999" customHeight="1">
      <c r="A45" s="86"/>
      <c r="B45" s="101"/>
      <c r="C45" s="108"/>
      <c r="D45" s="109"/>
      <c r="E45" s="109"/>
      <c r="F45" s="109"/>
    </row>
    <row r="46" spans="1:6" ht="19.899999999999999" customHeight="1">
      <c r="A46" s="86"/>
      <c r="B46" s="101"/>
      <c r="C46" s="108"/>
      <c r="D46" s="109"/>
      <c r="E46" s="109"/>
      <c r="F46" s="109"/>
    </row>
    <row r="47" spans="1:6" ht="19.899999999999999" customHeight="1">
      <c r="A47" s="86"/>
      <c r="B47" s="104"/>
      <c r="C47" s="107"/>
      <c r="D47" s="88"/>
      <c r="E47" s="88"/>
      <c r="F47" s="88"/>
    </row>
    <row r="48" spans="1:6" ht="36" customHeight="1">
      <c r="A48" s="86"/>
      <c r="B48" s="104"/>
      <c r="C48" s="107"/>
      <c r="D48" s="88"/>
      <c r="E48" s="88"/>
      <c r="F48" s="88"/>
    </row>
    <row r="49" spans="1:6" ht="19.899999999999999" customHeight="1">
      <c r="A49" s="86"/>
      <c r="B49" s="104"/>
      <c r="C49" s="107"/>
      <c r="D49" s="88"/>
      <c r="E49" s="88"/>
      <c r="F49" s="88"/>
    </row>
    <row r="50" spans="1:6" ht="19.899999999999999" customHeight="1">
      <c r="A50" s="86"/>
      <c r="B50" s="104"/>
      <c r="C50" s="107"/>
      <c r="D50" s="88"/>
      <c r="E50" s="88"/>
      <c r="F50" s="88"/>
    </row>
    <row r="51" spans="1:6" ht="49.9" customHeight="1">
      <c r="A51" s="86"/>
      <c r="B51" s="104"/>
      <c r="C51" s="107"/>
      <c r="D51" s="88"/>
      <c r="E51" s="88"/>
      <c r="F51" s="88"/>
    </row>
    <row r="52" spans="1:6" ht="49.9" customHeight="1">
      <c r="A52" s="86"/>
      <c r="B52" s="104"/>
      <c r="C52" s="107"/>
      <c r="D52" s="88"/>
      <c r="E52" s="88"/>
      <c r="F52" s="88"/>
    </row>
    <row r="53" spans="1:6" ht="19.899999999999999" customHeight="1">
      <c r="A53" s="86"/>
      <c r="B53" s="104"/>
      <c r="C53" s="107"/>
      <c r="D53" s="88"/>
      <c r="E53" s="88"/>
      <c r="F53" s="88"/>
    </row>
    <row r="54" spans="1:6" ht="19.899999999999999" customHeight="1">
      <c r="A54" s="86"/>
      <c r="B54" s="104"/>
      <c r="C54" s="107"/>
      <c r="D54" s="88"/>
      <c r="E54" s="88"/>
      <c r="F54" s="88"/>
    </row>
    <row r="55" spans="1:6" ht="19.899999999999999" customHeight="1">
      <c r="A55" s="86"/>
      <c r="B55" s="104"/>
      <c r="C55" s="107"/>
      <c r="D55" s="88"/>
      <c r="E55" s="88"/>
      <c r="F55" s="88"/>
    </row>
    <row r="56" spans="1:6" ht="19.899999999999999" customHeight="1">
      <c r="A56" s="86"/>
      <c r="B56" s="104"/>
      <c r="C56" s="107"/>
      <c r="D56" s="88"/>
      <c r="E56" s="88"/>
      <c r="F56" s="88"/>
    </row>
    <row r="57" spans="1:6" ht="19.899999999999999" customHeight="1">
      <c r="A57" s="86"/>
      <c r="B57" s="104"/>
      <c r="C57" s="107"/>
      <c r="D57" s="88"/>
      <c r="E57" s="88"/>
      <c r="F57" s="88"/>
    </row>
    <row r="58" spans="1:6" ht="19.899999999999999" customHeight="1">
      <c r="A58" s="86"/>
      <c r="B58" s="104"/>
      <c r="C58" s="107"/>
      <c r="D58" s="88"/>
      <c r="E58" s="88"/>
      <c r="F58" s="88"/>
    </row>
    <row r="59" spans="1:6" ht="19.899999999999999" customHeight="1">
      <c r="A59" s="86"/>
      <c r="B59" s="104"/>
      <c r="C59" s="107"/>
      <c r="D59" s="88"/>
      <c r="E59" s="88"/>
      <c r="F59" s="88"/>
    </row>
    <row r="60" spans="1:6" ht="49.9" customHeight="1">
      <c r="A60" s="86"/>
      <c r="B60" s="101"/>
      <c r="C60" s="110"/>
      <c r="D60" s="109"/>
      <c r="E60" s="109"/>
      <c r="F60" s="109"/>
    </row>
    <row r="61" spans="1:6" ht="36" customHeight="1">
      <c r="A61" s="86"/>
      <c r="B61" s="101"/>
      <c r="C61" s="108"/>
      <c r="D61" s="109"/>
      <c r="E61" s="109"/>
      <c r="F61" s="109"/>
    </row>
    <row r="62" spans="1:6" ht="36" customHeight="1">
      <c r="A62" s="86"/>
      <c r="B62" s="101"/>
      <c r="C62" s="108"/>
      <c r="D62" s="109"/>
      <c r="E62" s="109"/>
      <c r="F62" s="109"/>
    </row>
    <row r="63" spans="1:6" ht="49.9" customHeight="1">
      <c r="A63" s="86"/>
      <c r="B63" s="101"/>
      <c r="C63" s="108"/>
      <c r="D63" s="109"/>
      <c r="E63" s="109"/>
      <c r="F63" s="109"/>
    </row>
    <row r="64" spans="1:6" ht="36" customHeight="1">
      <c r="A64" s="86"/>
      <c r="B64" s="101"/>
      <c r="C64" s="108"/>
      <c r="D64" s="109"/>
      <c r="E64" s="109"/>
      <c r="F64" s="109"/>
    </row>
    <row r="65" spans="1:6" ht="36" customHeight="1">
      <c r="A65" s="86"/>
      <c r="B65" s="101"/>
      <c r="C65" s="108"/>
      <c r="D65" s="109"/>
      <c r="E65" s="109"/>
      <c r="F65" s="109"/>
    </row>
    <row r="66" spans="1:6" ht="36" customHeight="1">
      <c r="A66" s="86"/>
      <c r="B66" s="101"/>
      <c r="C66" s="108"/>
      <c r="D66" s="109"/>
      <c r="E66" s="109"/>
      <c r="F66" s="109"/>
    </row>
    <row r="67" spans="1:6" ht="22.15" customHeight="1">
      <c r="A67" s="86"/>
      <c r="B67" s="101"/>
      <c r="C67" s="108"/>
      <c r="D67" s="109"/>
      <c r="E67" s="109"/>
      <c r="F67" s="109"/>
    </row>
    <row r="68" spans="1:6" ht="22.15" customHeight="1">
      <c r="A68" s="86"/>
      <c r="B68" s="101"/>
      <c r="C68" s="108"/>
      <c r="D68" s="109"/>
      <c r="E68" s="109"/>
      <c r="F68" s="109"/>
    </row>
    <row r="69" spans="1:6" ht="22.15" customHeight="1">
      <c r="A69" s="86"/>
      <c r="B69" s="101"/>
      <c r="C69" s="108"/>
      <c r="D69" s="109"/>
      <c r="E69" s="109"/>
      <c r="F69" s="109"/>
    </row>
    <row r="70" spans="1:6" s="111" customFormat="1" ht="30" customHeight="1">
      <c r="A70" s="86"/>
      <c r="B70" s="87"/>
      <c r="C70" s="108"/>
      <c r="D70" s="108"/>
      <c r="E70" s="108"/>
      <c r="F70" s="108"/>
    </row>
    <row r="71" spans="1:6" s="97" customFormat="1" ht="30" customHeight="1">
      <c r="A71" s="86"/>
      <c r="B71" s="112"/>
      <c r="C71" s="108"/>
      <c r="D71" s="108"/>
      <c r="E71" s="108"/>
      <c r="F71" s="108"/>
    </row>
    <row r="72" spans="1:6" ht="16.5">
      <c r="A72" s="86"/>
      <c r="B72" s="101"/>
      <c r="C72" s="107"/>
      <c r="D72" s="88"/>
      <c r="E72" s="88"/>
      <c r="F72" s="88"/>
    </row>
    <row r="78" spans="1:6">
      <c r="A78" s="115"/>
      <c r="B78" s="80"/>
      <c r="C78" s="111"/>
      <c r="D78" s="80"/>
      <c r="E78" s="80"/>
      <c r="F78" s="80"/>
    </row>
    <row r="84" spans="1:3" s="114" customFormat="1">
      <c r="A84" s="91"/>
      <c r="B84" s="100"/>
      <c r="C84" s="113"/>
    </row>
    <row r="85" spans="1:3" s="114" customFormat="1">
      <c r="A85" s="91"/>
      <c r="B85" s="100"/>
      <c r="C85" s="113"/>
    </row>
    <row r="86" spans="1:3" s="114" customFormat="1">
      <c r="A86" s="91"/>
      <c r="B86" s="100"/>
      <c r="C86" s="113"/>
    </row>
    <row r="87" spans="1:3" s="114" customFormat="1">
      <c r="A87" s="91"/>
      <c r="B87" s="100"/>
      <c r="C87" s="113"/>
    </row>
    <row r="88" spans="1:3" s="114" customFormat="1">
      <c r="A88" s="91"/>
      <c r="B88" s="100"/>
      <c r="C88" s="113"/>
    </row>
    <row r="89" spans="1:3" s="114" customFormat="1">
      <c r="A89" s="91"/>
      <c r="B89" s="100"/>
      <c r="C89" s="113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16" t="s">
        <v>229</v>
      </c>
      <c r="C1" s="116"/>
      <c r="D1" s="116"/>
    </row>
    <row r="2" spans="1:6" ht="40.15" customHeight="1">
      <c r="B2" s="824" t="s">
        <v>230</v>
      </c>
      <c r="C2" s="825"/>
      <c r="D2" s="825"/>
      <c r="E2" s="825"/>
      <c r="F2" s="825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225" t="s">
        <v>110</v>
      </c>
      <c r="D5" s="226" t="s">
        <v>147</v>
      </c>
      <c r="E5" s="225" t="s">
        <v>231</v>
      </c>
      <c r="F5" s="225" t="s">
        <v>232</v>
      </c>
    </row>
    <row r="6" spans="1:6" ht="31.5">
      <c r="A6" s="1"/>
      <c r="B6" s="5" t="s">
        <v>44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120</v>
      </c>
      <c r="C8" s="56">
        <v>6655130</v>
      </c>
      <c r="D8" s="56">
        <v>6655130</v>
      </c>
      <c r="E8" s="56">
        <v>6655130</v>
      </c>
      <c r="F8" s="56">
        <v>6655130</v>
      </c>
    </row>
    <row r="9" spans="1:6" ht="26.25">
      <c r="A9" s="1">
        <v>2</v>
      </c>
      <c r="B9" s="6" t="s">
        <v>59</v>
      </c>
      <c r="C9" s="56">
        <v>0</v>
      </c>
      <c r="D9" s="56">
        <v>0</v>
      </c>
      <c r="E9" s="56">
        <v>0</v>
      </c>
      <c r="F9" s="56"/>
    </row>
    <row r="10" spans="1:6" ht="51.75">
      <c r="A10" s="1">
        <v>3</v>
      </c>
      <c r="B10" s="6" t="s">
        <v>60</v>
      </c>
      <c r="C10" s="56">
        <v>1539000</v>
      </c>
      <c r="D10" s="56">
        <v>1539000</v>
      </c>
      <c r="E10" s="56">
        <v>1539000</v>
      </c>
      <c r="F10" s="56">
        <v>1539000</v>
      </c>
    </row>
    <row r="11" spans="1:6" ht="26.25">
      <c r="A11" s="1">
        <v>4</v>
      </c>
      <c r="B11" s="6" t="s">
        <v>61</v>
      </c>
      <c r="C11" s="56">
        <v>1200000</v>
      </c>
      <c r="D11" s="56">
        <v>1200000</v>
      </c>
      <c r="E11" s="56">
        <v>1200000</v>
      </c>
      <c r="F11" s="56">
        <v>1200000</v>
      </c>
    </row>
    <row r="12" spans="1:6" ht="26.25">
      <c r="A12" s="1">
        <v>5</v>
      </c>
      <c r="B12" s="6" t="s">
        <v>1</v>
      </c>
      <c r="C12" s="56">
        <v>0</v>
      </c>
      <c r="D12" s="56">
        <v>0</v>
      </c>
      <c r="E12" s="56">
        <v>0</v>
      </c>
      <c r="F12" s="56">
        <v>0</v>
      </c>
    </row>
    <row r="13" spans="1:6">
      <c r="A13" s="1">
        <v>6</v>
      </c>
      <c r="B13" s="6" t="s">
        <v>2</v>
      </c>
      <c r="C13" s="56"/>
      <c r="D13" s="56"/>
      <c r="E13" s="56"/>
      <c r="F13" s="56"/>
    </row>
    <row r="14" spans="1:6" ht="26.25">
      <c r="A14" s="1">
        <v>7</v>
      </c>
      <c r="B14" s="7" t="s">
        <v>3</v>
      </c>
      <c r="C14" s="58">
        <f>SUM(C8:C13)</f>
        <v>9394130</v>
      </c>
      <c r="D14" s="58">
        <f>SUM(D8:D13)</f>
        <v>9394130</v>
      </c>
      <c r="E14" s="58">
        <f>SUM(E8:E13)</f>
        <v>9394130</v>
      </c>
      <c r="F14" s="58">
        <f>SUM(F8:F13)</f>
        <v>9394130</v>
      </c>
    </row>
    <row r="15" spans="1:6">
      <c r="A15" s="1">
        <v>8</v>
      </c>
      <c r="B15" s="7"/>
      <c r="C15" s="56"/>
      <c r="D15" s="56"/>
      <c r="E15" s="56"/>
      <c r="F15" s="56"/>
    </row>
    <row r="16" spans="1:6">
      <c r="A16" s="8">
        <v>9</v>
      </c>
      <c r="B16" s="38" t="s">
        <v>62</v>
      </c>
      <c r="C16" s="56"/>
      <c r="D16" s="56"/>
      <c r="E16" s="56"/>
      <c r="F16" s="56"/>
    </row>
    <row r="17" spans="1:6">
      <c r="A17" s="1">
        <v>10</v>
      </c>
      <c r="B17" s="9" t="s">
        <v>45</v>
      </c>
      <c r="C17" s="56">
        <v>1071000</v>
      </c>
      <c r="D17" s="56">
        <v>1071000</v>
      </c>
      <c r="E17" s="56">
        <v>1071000</v>
      </c>
      <c r="F17" s="56">
        <v>1071000</v>
      </c>
    </row>
    <row r="18" spans="1:6">
      <c r="A18" s="1">
        <v>11</v>
      </c>
      <c r="B18" s="9" t="s">
        <v>4</v>
      </c>
      <c r="C18" s="56">
        <v>860000</v>
      </c>
      <c r="D18" s="56">
        <v>860000</v>
      </c>
      <c r="E18" s="56">
        <v>860000</v>
      </c>
      <c r="F18" s="56">
        <v>860000</v>
      </c>
    </row>
    <row r="19" spans="1:6">
      <c r="A19" s="1">
        <v>12</v>
      </c>
      <c r="B19" s="9" t="s">
        <v>5</v>
      </c>
      <c r="C19" s="56">
        <v>4500000</v>
      </c>
      <c r="D19" s="56">
        <v>4500000</v>
      </c>
      <c r="E19" s="56">
        <v>4500000</v>
      </c>
      <c r="F19" s="56">
        <v>4500000</v>
      </c>
    </row>
    <row r="20" spans="1:6">
      <c r="A20" s="1">
        <v>13</v>
      </c>
      <c r="B20" s="9" t="s">
        <v>6</v>
      </c>
      <c r="C20" s="56">
        <v>30000</v>
      </c>
      <c r="D20" s="56">
        <v>30000</v>
      </c>
      <c r="E20" s="56">
        <v>30000</v>
      </c>
      <c r="F20" s="56">
        <v>30000</v>
      </c>
    </row>
    <row r="21" spans="1:6" ht="27" customHeight="1">
      <c r="A21" s="1">
        <v>14</v>
      </c>
      <c r="B21" s="9" t="s">
        <v>7</v>
      </c>
      <c r="C21" s="56">
        <v>1000000</v>
      </c>
      <c r="D21" s="56">
        <v>1000000</v>
      </c>
      <c r="E21" s="56">
        <v>1000000</v>
      </c>
      <c r="F21" s="56">
        <v>1000000</v>
      </c>
    </row>
    <row r="22" spans="1:6" ht="15" customHeight="1">
      <c r="A22" s="1">
        <v>15</v>
      </c>
      <c r="B22" s="10" t="s">
        <v>8</v>
      </c>
      <c r="C22" s="58">
        <f>SUM(C17:C21)</f>
        <v>7461000</v>
      </c>
      <c r="D22" s="58">
        <f>SUM(D17:D21)</f>
        <v>7461000</v>
      </c>
      <c r="E22" s="58">
        <f>SUM(E17:E21)</f>
        <v>7461000</v>
      </c>
      <c r="F22" s="58">
        <f>SUM(F17:F21)</f>
        <v>7461000</v>
      </c>
    </row>
    <row r="23" spans="1:6" ht="12.6" customHeight="1">
      <c r="A23" s="1">
        <v>16</v>
      </c>
      <c r="B23" s="9" t="s">
        <v>63</v>
      </c>
      <c r="C23" s="56"/>
      <c r="D23" s="56"/>
      <c r="E23" s="56"/>
      <c r="F23" s="56"/>
    </row>
    <row r="24" spans="1:6" ht="15" hidden="1" customHeight="1">
      <c r="A24" s="1"/>
      <c r="B24" s="9"/>
      <c r="C24" s="56"/>
      <c r="D24" s="56"/>
      <c r="E24" s="56"/>
      <c r="F24" s="56"/>
    </row>
    <row r="25" spans="1:6" ht="15" hidden="1" customHeight="1">
      <c r="A25" s="1"/>
      <c r="B25" s="9"/>
      <c r="C25" s="56"/>
      <c r="D25" s="56"/>
      <c r="E25" s="56"/>
      <c r="F25" s="56"/>
    </row>
    <row r="26" spans="1:6" ht="15" hidden="1" customHeight="1">
      <c r="A26" s="1"/>
      <c r="B26" s="9"/>
      <c r="C26" s="56"/>
      <c r="D26" s="56"/>
      <c r="E26" s="56"/>
      <c r="F26" s="56"/>
    </row>
    <row r="27" spans="1:6" ht="28.9" customHeight="1">
      <c r="A27" s="1">
        <v>17</v>
      </c>
      <c r="B27" s="9" t="s">
        <v>111</v>
      </c>
      <c r="C27" s="56">
        <v>150000</v>
      </c>
      <c r="D27" s="56">
        <v>150000</v>
      </c>
      <c r="E27" s="56">
        <v>150000</v>
      </c>
      <c r="F27" s="56">
        <v>150000</v>
      </c>
    </row>
    <row r="28" spans="1:6" ht="28.9" customHeight="1">
      <c r="A28" s="1">
        <v>18</v>
      </c>
      <c r="B28" s="11" t="s">
        <v>134</v>
      </c>
      <c r="C28" s="56">
        <v>260000</v>
      </c>
      <c r="D28" s="56">
        <v>260000</v>
      </c>
      <c r="E28" s="56">
        <v>260000</v>
      </c>
      <c r="F28" s="56">
        <v>260000</v>
      </c>
    </row>
    <row r="29" spans="1:6">
      <c r="A29" s="1">
        <v>19</v>
      </c>
      <c r="B29" s="11" t="s">
        <v>9</v>
      </c>
      <c r="C29" s="56">
        <v>0</v>
      </c>
      <c r="D29" s="56">
        <v>0</v>
      </c>
      <c r="E29" s="56">
        <v>0</v>
      </c>
      <c r="F29" s="56">
        <v>0</v>
      </c>
    </row>
    <row r="30" spans="1:6" ht="25.5">
      <c r="A30" s="1">
        <v>20</v>
      </c>
      <c r="B30" s="11" t="s">
        <v>10</v>
      </c>
      <c r="C30" s="56">
        <v>0</v>
      </c>
      <c r="D30" s="56">
        <v>0</v>
      </c>
      <c r="E30" s="56">
        <v>0</v>
      </c>
      <c r="F30" s="56">
        <v>0</v>
      </c>
    </row>
    <row r="31" spans="1:6" ht="25.5">
      <c r="A31" s="1">
        <v>21</v>
      </c>
      <c r="B31" s="11" t="s">
        <v>11</v>
      </c>
      <c r="C31" s="56">
        <v>0</v>
      </c>
      <c r="D31" s="56">
        <v>0</v>
      </c>
      <c r="E31" s="56">
        <v>0</v>
      </c>
      <c r="F31" s="56">
        <v>0</v>
      </c>
    </row>
    <row r="32" spans="1:6">
      <c r="A32" s="1">
        <v>22</v>
      </c>
      <c r="B32" s="11" t="s">
        <v>12</v>
      </c>
      <c r="C32" s="56">
        <v>0</v>
      </c>
      <c r="D32" s="56">
        <v>0</v>
      </c>
      <c r="E32" s="56">
        <v>0</v>
      </c>
      <c r="F32" s="56">
        <v>0</v>
      </c>
    </row>
    <row r="33" spans="1:6">
      <c r="A33" s="1">
        <v>23</v>
      </c>
      <c r="B33" s="11" t="s">
        <v>13</v>
      </c>
      <c r="C33" s="56">
        <v>15000</v>
      </c>
      <c r="D33" s="56">
        <v>15000</v>
      </c>
      <c r="E33" s="56">
        <v>15000</v>
      </c>
      <c r="F33" s="56">
        <v>15000</v>
      </c>
    </row>
    <row r="34" spans="1:6" ht="25.5">
      <c r="A34" s="1">
        <v>24</v>
      </c>
      <c r="B34" s="11" t="s">
        <v>46</v>
      </c>
      <c r="C34" s="56">
        <v>230000</v>
      </c>
      <c r="D34" s="56">
        <v>230000</v>
      </c>
      <c r="E34" s="56">
        <v>230000</v>
      </c>
      <c r="F34" s="56">
        <v>230000</v>
      </c>
    </row>
    <row r="35" spans="1:6" ht="20.100000000000001" customHeight="1">
      <c r="A35" s="1">
        <v>25</v>
      </c>
      <c r="B35" s="12" t="s">
        <v>14</v>
      </c>
      <c r="C35" s="58">
        <f>SUM(C27:C34)</f>
        <v>655000</v>
      </c>
      <c r="D35" s="58">
        <f>SUM(D27:D34)</f>
        <v>655000</v>
      </c>
      <c r="E35" s="58">
        <f>SUM(E27:E34)</f>
        <v>655000</v>
      </c>
      <c r="F35" s="58">
        <f>SUM(F27:F34)</f>
        <v>655000</v>
      </c>
    </row>
    <row r="36" spans="1:6" ht="28.15" customHeight="1">
      <c r="A36" s="1">
        <v>26</v>
      </c>
      <c r="B36" s="12" t="s">
        <v>64</v>
      </c>
      <c r="C36" s="225" t="s">
        <v>110</v>
      </c>
      <c r="D36" s="226" t="s">
        <v>147</v>
      </c>
      <c r="E36" s="225" t="s">
        <v>231</v>
      </c>
      <c r="F36" s="225" t="s">
        <v>232</v>
      </c>
    </row>
    <row r="37" spans="1:6" ht="30" customHeight="1">
      <c r="A37" s="1">
        <v>27</v>
      </c>
      <c r="B37" s="9" t="s">
        <v>15</v>
      </c>
      <c r="C37" s="56"/>
      <c r="D37" s="56"/>
      <c r="E37" s="56"/>
      <c r="F37" s="56"/>
    </row>
    <row r="38" spans="1:6" ht="27" customHeight="1">
      <c r="A38" s="1">
        <v>28</v>
      </c>
      <c r="B38" s="9" t="s">
        <v>75</v>
      </c>
      <c r="C38" s="56">
        <v>180000</v>
      </c>
      <c r="D38" s="56">
        <v>0</v>
      </c>
      <c r="E38" s="56">
        <v>0</v>
      </c>
      <c r="F38" s="56">
        <v>0</v>
      </c>
    </row>
    <row r="39" spans="1:6" ht="38.25">
      <c r="A39" s="1">
        <v>29</v>
      </c>
      <c r="B39" s="9" t="s">
        <v>47</v>
      </c>
      <c r="C39" s="56">
        <v>0</v>
      </c>
      <c r="D39" s="56">
        <v>0</v>
      </c>
      <c r="E39" s="56">
        <v>0</v>
      </c>
      <c r="F39" s="56">
        <v>0</v>
      </c>
    </row>
    <row r="40" spans="1:6" ht="25.5">
      <c r="A40" s="1">
        <v>30</v>
      </c>
      <c r="B40" s="9" t="s">
        <v>101</v>
      </c>
      <c r="C40" s="56">
        <v>0</v>
      </c>
      <c r="D40" s="56">
        <v>0</v>
      </c>
      <c r="E40" s="56">
        <v>0</v>
      </c>
      <c r="F40" s="56">
        <v>0</v>
      </c>
    </row>
    <row r="41" spans="1:6" ht="25.5">
      <c r="A41" s="1">
        <v>31</v>
      </c>
      <c r="B41" s="9" t="s">
        <v>16</v>
      </c>
      <c r="C41" s="56">
        <v>0</v>
      </c>
      <c r="D41" s="56">
        <v>0</v>
      </c>
      <c r="E41" s="56">
        <v>0</v>
      </c>
      <c r="F41" s="56">
        <v>0</v>
      </c>
    </row>
    <row r="42" spans="1:6">
      <c r="A42" s="1">
        <v>32</v>
      </c>
      <c r="B42" s="10" t="s">
        <v>17</v>
      </c>
      <c r="C42" s="58">
        <f>SUM(C38:C41)</f>
        <v>180000</v>
      </c>
      <c r="D42" s="58">
        <f>SUM(D38:D41)</f>
        <v>0</v>
      </c>
      <c r="E42" s="58">
        <f>SUM(E38:E41)</f>
        <v>0</v>
      </c>
      <c r="F42" s="58">
        <f>SUM(F38:F41)</f>
        <v>0</v>
      </c>
    </row>
    <row r="43" spans="1:6" ht="25.5">
      <c r="A43" s="13">
        <v>33</v>
      </c>
      <c r="B43" s="14" t="s">
        <v>81</v>
      </c>
      <c r="C43" s="65">
        <v>17690130</v>
      </c>
      <c r="D43" s="65">
        <v>17510130</v>
      </c>
      <c r="E43" s="65">
        <v>17510130</v>
      </c>
      <c r="F43" s="65">
        <v>17510130</v>
      </c>
    </row>
    <row r="44" spans="1:6" ht="21">
      <c r="A44" s="1">
        <v>34</v>
      </c>
      <c r="B44" s="15" t="s">
        <v>65</v>
      </c>
      <c r="C44" s="56"/>
      <c r="D44" s="63"/>
      <c r="E44" s="56"/>
      <c r="F44" s="66"/>
    </row>
    <row r="45" spans="1:6" ht="38.25">
      <c r="A45" s="1">
        <v>35</v>
      </c>
      <c r="B45" s="9" t="s">
        <v>18</v>
      </c>
      <c r="C45" s="56">
        <v>0</v>
      </c>
      <c r="D45" s="56">
        <v>0</v>
      </c>
      <c r="E45" s="56">
        <v>0</v>
      </c>
      <c r="F45" s="56">
        <v>0</v>
      </c>
    </row>
    <row r="46" spans="1:6" ht="38.25">
      <c r="A46" s="1">
        <v>36</v>
      </c>
      <c r="B46" s="9" t="s">
        <v>19</v>
      </c>
      <c r="C46" s="56">
        <v>0</v>
      </c>
      <c r="D46" s="56">
        <v>0</v>
      </c>
      <c r="E46" s="56">
        <v>0</v>
      </c>
      <c r="F46" s="56">
        <v>0</v>
      </c>
    </row>
    <row r="47" spans="1:6" ht="25.5">
      <c r="A47" s="1">
        <v>37</v>
      </c>
      <c r="B47" s="9" t="s">
        <v>20</v>
      </c>
      <c r="C47" s="56">
        <v>0</v>
      </c>
      <c r="D47" s="56">
        <v>0</v>
      </c>
      <c r="E47" s="56">
        <v>0</v>
      </c>
      <c r="F47" s="56">
        <v>0</v>
      </c>
    </row>
    <row r="48" spans="1:6" ht="38.25">
      <c r="A48" s="1">
        <v>38</v>
      </c>
      <c r="B48" s="9" t="s">
        <v>21</v>
      </c>
      <c r="C48" s="56">
        <v>0</v>
      </c>
      <c r="D48" s="56">
        <v>0</v>
      </c>
      <c r="E48" s="56">
        <v>0</v>
      </c>
      <c r="F48" s="56">
        <v>0</v>
      </c>
    </row>
    <row r="49" spans="1:6" ht="38.25">
      <c r="A49" s="1">
        <v>39</v>
      </c>
      <c r="B49" s="9" t="s">
        <v>22</v>
      </c>
      <c r="C49" s="56">
        <v>0</v>
      </c>
      <c r="D49" s="56">
        <v>0</v>
      </c>
      <c r="E49" s="56">
        <v>0</v>
      </c>
      <c r="F49" s="56">
        <v>0</v>
      </c>
    </row>
    <row r="50" spans="1:6" ht="25.5">
      <c r="A50" s="16">
        <v>40</v>
      </c>
      <c r="B50" s="14" t="s">
        <v>82</v>
      </c>
      <c r="C50" s="65">
        <v>0</v>
      </c>
      <c r="D50" s="65">
        <f>SUM(D45:D49)</f>
        <v>0</v>
      </c>
      <c r="E50" s="65">
        <f>SUM(E45:E49)</f>
        <v>0</v>
      </c>
      <c r="F50" s="65">
        <f>SUM(F45:F49)</f>
        <v>0</v>
      </c>
    </row>
    <row r="51" spans="1:6" ht="33" customHeight="1">
      <c r="A51" s="46">
        <v>41</v>
      </c>
      <c r="B51" s="48" t="s">
        <v>83</v>
      </c>
      <c r="C51" s="69">
        <v>17690130</v>
      </c>
      <c r="D51" s="68">
        <v>17510130</v>
      </c>
      <c r="E51" s="69">
        <v>17510130</v>
      </c>
      <c r="F51" s="69">
        <v>17510130</v>
      </c>
    </row>
    <row r="52" spans="1:6">
      <c r="A52" s="44">
        <v>42</v>
      </c>
      <c r="B52" s="45" t="s">
        <v>66</v>
      </c>
      <c r="C52" s="56"/>
      <c r="D52" s="70"/>
      <c r="E52" s="56"/>
      <c r="F52" s="56"/>
    </row>
    <row r="53" spans="1:6" ht="45.75" customHeight="1">
      <c r="A53" s="1">
        <v>43</v>
      </c>
      <c r="B53" s="9" t="s">
        <v>23</v>
      </c>
      <c r="C53" s="56">
        <v>0</v>
      </c>
      <c r="D53" s="62">
        <v>0</v>
      </c>
      <c r="E53" s="56">
        <v>0</v>
      </c>
      <c r="F53" s="56">
        <v>0</v>
      </c>
    </row>
    <row r="54" spans="1:6">
      <c r="A54" s="1">
        <v>44</v>
      </c>
      <c r="B54" s="9" t="s">
        <v>24</v>
      </c>
      <c r="C54" s="56">
        <v>43830745</v>
      </c>
      <c r="D54" s="62">
        <v>14000000</v>
      </c>
      <c r="E54" s="56"/>
      <c r="F54" s="56"/>
    </row>
    <row r="55" spans="1:6">
      <c r="A55" s="46">
        <v>45</v>
      </c>
      <c r="B55" s="47" t="s">
        <v>25</v>
      </c>
      <c r="C55" s="69">
        <f>SUM(C53:C54)</f>
        <v>43830745</v>
      </c>
      <c r="D55" s="67">
        <f>SUM(D53:D54)</f>
        <v>14000000</v>
      </c>
      <c r="E55" s="69"/>
      <c r="F55" s="69"/>
    </row>
    <row r="56" spans="1:6" ht="20.100000000000001" customHeight="1">
      <c r="A56" s="17">
        <v>46</v>
      </c>
      <c r="B56" s="18" t="s">
        <v>26</v>
      </c>
      <c r="C56" s="72">
        <v>61520875</v>
      </c>
      <c r="D56" s="71">
        <v>31510130</v>
      </c>
      <c r="E56" s="72"/>
      <c r="F56" s="73"/>
    </row>
    <row r="57" spans="1:6" ht="68.25" customHeight="1">
      <c r="A57" s="1"/>
      <c r="B57" s="3"/>
      <c r="C57" s="74" t="s">
        <v>109</v>
      </c>
      <c r="D57" s="226" t="s">
        <v>147</v>
      </c>
      <c r="E57" s="225" t="s">
        <v>231</v>
      </c>
      <c r="F57" s="225" t="s">
        <v>232</v>
      </c>
    </row>
    <row r="58" spans="1:6" ht="20.100000000000001" customHeight="1">
      <c r="A58" s="1"/>
      <c r="B58" s="5" t="s">
        <v>44</v>
      </c>
      <c r="C58" s="57"/>
      <c r="D58" s="57"/>
      <c r="E58" s="56"/>
      <c r="F58" s="56"/>
    </row>
    <row r="59" spans="1:6" ht="20.100000000000001" customHeight="1">
      <c r="A59" s="1"/>
      <c r="B59" s="5" t="s">
        <v>27</v>
      </c>
      <c r="C59" s="57"/>
      <c r="D59" s="57"/>
      <c r="E59" s="56"/>
      <c r="F59" s="56"/>
    </row>
    <row r="60" spans="1:6" ht="20.100000000000001" customHeight="1">
      <c r="A60" s="1">
        <v>47</v>
      </c>
      <c r="B60" s="9" t="s">
        <v>67</v>
      </c>
      <c r="C60" s="56">
        <v>3953415</v>
      </c>
      <c r="D60" s="56">
        <v>3953415</v>
      </c>
      <c r="E60" s="56">
        <v>3953415</v>
      </c>
      <c r="F60" s="56">
        <v>3953415</v>
      </c>
    </row>
    <row r="61" spans="1:6" ht="20.100000000000001" customHeight="1">
      <c r="A61" s="1">
        <v>48</v>
      </c>
      <c r="B61" s="9" t="s">
        <v>68</v>
      </c>
      <c r="C61" s="56">
        <v>924134</v>
      </c>
      <c r="D61" s="56">
        <v>924134</v>
      </c>
      <c r="E61" s="56">
        <v>924134</v>
      </c>
      <c r="F61" s="56">
        <v>924134</v>
      </c>
    </row>
    <row r="62" spans="1:6" ht="20.100000000000001" customHeight="1">
      <c r="A62" s="1">
        <v>49</v>
      </c>
      <c r="B62" s="9" t="s">
        <v>69</v>
      </c>
      <c r="C62" s="56">
        <v>5719000</v>
      </c>
      <c r="D62" s="56">
        <v>5719000</v>
      </c>
      <c r="E62" s="56">
        <v>5719000</v>
      </c>
      <c r="F62" s="56">
        <v>5719000</v>
      </c>
    </row>
    <row r="63" spans="1:6" ht="20.100000000000001" customHeight="1">
      <c r="A63" s="1">
        <v>50</v>
      </c>
      <c r="B63" s="9" t="s">
        <v>30</v>
      </c>
      <c r="C63" s="56">
        <v>392000</v>
      </c>
      <c r="D63" s="56">
        <v>392000</v>
      </c>
      <c r="E63" s="56">
        <v>392000</v>
      </c>
      <c r="F63" s="56">
        <v>392000</v>
      </c>
    </row>
    <row r="64" spans="1:6" ht="34.5" customHeight="1">
      <c r="A64" s="1">
        <v>51</v>
      </c>
      <c r="B64" s="9" t="s">
        <v>70</v>
      </c>
      <c r="C64" s="56">
        <v>1254000</v>
      </c>
      <c r="D64" s="56">
        <v>1254000</v>
      </c>
      <c r="E64" s="56">
        <v>1254000</v>
      </c>
      <c r="F64" s="56">
        <v>1254000</v>
      </c>
    </row>
    <row r="65" spans="1:6" ht="20.100000000000001" customHeight="1">
      <c r="A65" s="1">
        <v>52</v>
      </c>
      <c r="B65" s="9" t="s">
        <v>71</v>
      </c>
      <c r="C65" s="56"/>
      <c r="D65" s="56"/>
      <c r="E65" s="56"/>
      <c r="F65" s="56"/>
    </row>
    <row r="66" spans="1:6" ht="24.95" customHeight="1">
      <c r="A66" s="1">
        <v>53</v>
      </c>
      <c r="B66" s="9" t="s">
        <v>31</v>
      </c>
      <c r="C66" s="56">
        <v>4525400</v>
      </c>
      <c r="D66" s="56">
        <v>4525400</v>
      </c>
      <c r="E66" s="56">
        <v>4525400</v>
      </c>
      <c r="F66" s="56">
        <v>4525400</v>
      </c>
    </row>
    <row r="67" spans="1:6" ht="24.95" customHeight="1">
      <c r="A67" s="1">
        <v>54</v>
      </c>
      <c r="B67" s="9" t="s">
        <v>48</v>
      </c>
      <c r="C67" s="56">
        <v>3090000</v>
      </c>
      <c r="D67" s="56">
        <v>3090000</v>
      </c>
      <c r="E67" s="56">
        <v>3090000</v>
      </c>
      <c r="F67" s="56">
        <v>3090000</v>
      </c>
    </row>
    <row r="68" spans="1:6" ht="24.95" customHeight="1">
      <c r="A68" s="1">
        <v>55</v>
      </c>
      <c r="B68" s="9" t="s">
        <v>49</v>
      </c>
      <c r="C68" s="56">
        <v>880000</v>
      </c>
      <c r="D68" s="56">
        <v>880000</v>
      </c>
      <c r="E68" s="56">
        <v>880000</v>
      </c>
      <c r="F68" s="56">
        <v>880000</v>
      </c>
    </row>
    <row r="69" spans="1:6" ht="24.95" customHeight="1">
      <c r="A69" s="1">
        <v>56</v>
      </c>
      <c r="B69" s="9" t="s">
        <v>51</v>
      </c>
      <c r="C69" s="56">
        <v>68400</v>
      </c>
      <c r="D69" s="56">
        <v>68400</v>
      </c>
      <c r="E69" s="56">
        <v>68400</v>
      </c>
      <c r="F69" s="56">
        <v>68400</v>
      </c>
    </row>
    <row r="70" spans="1:6" ht="24.95" customHeight="1">
      <c r="A70" s="1">
        <v>57</v>
      </c>
      <c r="B70" s="9" t="s">
        <v>50</v>
      </c>
      <c r="C70" s="56">
        <v>285000</v>
      </c>
      <c r="D70" s="56">
        <v>285000</v>
      </c>
      <c r="E70" s="56">
        <v>285000</v>
      </c>
      <c r="F70" s="56">
        <v>285000</v>
      </c>
    </row>
    <row r="71" spans="1:6" ht="24.95" customHeight="1">
      <c r="A71" s="1">
        <v>58</v>
      </c>
      <c r="B71" s="9" t="s">
        <v>113</v>
      </c>
      <c r="C71" s="56">
        <v>202000</v>
      </c>
      <c r="D71" s="56">
        <v>202000</v>
      </c>
      <c r="E71" s="56">
        <v>202000</v>
      </c>
      <c r="F71" s="56">
        <v>202000</v>
      </c>
    </row>
    <row r="72" spans="1:6" ht="24.95" customHeight="1">
      <c r="A72" s="1">
        <v>59</v>
      </c>
      <c r="B72" s="19" t="s">
        <v>32</v>
      </c>
      <c r="C72" s="56">
        <v>0</v>
      </c>
      <c r="D72" s="56">
        <v>0</v>
      </c>
      <c r="E72" s="56">
        <v>0</v>
      </c>
      <c r="F72" s="56">
        <v>0</v>
      </c>
    </row>
    <row r="73" spans="1:6" ht="24.95" customHeight="1">
      <c r="A73" s="1">
        <v>60</v>
      </c>
      <c r="B73" s="9" t="s">
        <v>33</v>
      </c>
      <c r="C73" s="56">
        <v>80000</v>
      </c>
      <c r="D73" s="56">
        <v>80000</v>
      </c>
      <c r="E73" s="56">
        <v>80000</v>
      </c>
      <c r="F73" s="56">
        <v>80000</v>
      </c>
    </row>
    <row r="74" spans="1:6" ht="20.100000000000001" customHeight="1">
      <c r="A74" s="1">
        <v>61</v>
      </c>
      <c r="B74" s="9" t="s">
        <v>34</v>
      </c>
      <c r="C74" s="56">
        <v>5562420</v>
      </c>
      <c r="D74" s="56">
        <v>662181</v>
      </c>
      <c r="E74" s="56">
        <v>662181</v>
      </c>
      <c r="F74" s="56">
        <v>662181</v>
      </c>
    </row>
    <row r="75" spans="1:6" ht="20.100000000000001" customHeight="1">
      <c r="A75" s="13">
        <v>62</v>
      </c>
      <c r="B75" s="20" t="s">
        <v>35</v>
      </c>
      <c r="C75" s="65">
        <v>22410369</v>
      </c>
      <c r="D75" s="65">
        <v>17510130</v>
      </c>
      <c r="E75" s="65">
        <v>17510130</v>
      </c>
      <c r="F75" s="65">
        <v>17510130</v>
      </c>
    </row>
    <row r="76" spans="1:6" ht="20.100000000000001" customHeight="1">
      <c r="A76" s="1">
        <v>63</v>
      </c>
      <c r="B76" s="23" t="s">
        <v>72</v>
      </c>
      <c r="C76" s="56">
        <v>2297450</v>
      </c>
      <c r="D76" s="56">
        <v>0</v>
      </c>
      <c r="E76" s="56">
        <v>0</v>
      </c>
      <c r="F76" s="56">
        <v>0</v>
      </c>
    </row>
    <row r="77" spans="1:6" ht="20.100000000000001" customHeight="1">
      <c r="A77" s="1">
        <v>64</v>
      </c>
      <c r="B77" s="23" t="s">
        <v>73</v>
      </c>
      <c r="C77" s="56">
        <v>26752704</v>
      </c>
      <c r="D77" s="56">
        <v>0</v>
      </c>
      <c r="E77" s="56">
        <v>0</v>
      </c>
      <c r="F77" s="56">
        <v>0</v>
      </c>
    </row>
    <row r="78" spans="1:6" ht="24.95" customHeight="1">
      <c r="A78" s="1">
        <v>65</v>
      </c>
      <c r="B78" s="9" t="s">
        <v>36</v>
      </c>
      <c r="C78" s="56">
        <v>0</v>
      </c>
      <c r="D78" s="56">
        <v>0</v>
      </c>
      <c r="E78" s="56">
        <v>0</v>
      </c>
      <c r="F78" s="56">
        <v>0</v>
      </c>
    </row>
    <row r="79" spans="1:6" ht="35.1" customHeight="1">
      <c r="A79" s="1">
        <v>66</v>
      </c>
      <c r="B79" s="9" t="s">
        <v>37</v>
      </c>
      <c r="C79" s="56">
        <v>0</v>
      </c>
      <c r="D79" s="56">
        <v>0</v>
      </c>
      <c r="E79" s="56">
        <v>0</v>
      </c>
      <c r="F79" s="56">
        <v>0</v>
      </c>
    </row>
    <row r="80" spans="1:6" ht="20.100000000000001" customHeight="1">
      <c r="A80" s="1">
        <v>67</v>
      </c>
      <c r="B80" s="19" t="s">
        <v>38</v>
      </c>
      <c r="C80" s="56">
        <v>9724837</v>
      </c>
      <c r="D80" s="56">
        <v>14000000</v>
      </c>
      <c r="E80" s="56">
        <v>14000000</v>
      </c>
      <c r="F80" s="56">
        <v>14000000</v>
      </c>
    </row>
    <row r="81" spans="1:6" ht="20.100000000000001" customHeight="1">
      <c r="A81" s="1">
        <v>68</v>
      </c>
      <c r="B81" s="20" t="s">
        <v>39</v>
      </c>
      <c r="C81" s="65">
        <f>SUM(C76:C80)</f>
        <v>38774991</v>
      </c>
      <c r="D81" s="65">
        <f>SUM(D76:D80)</f>
        <v>14000000</v>
      </c>
      <c r="E81" s="65">
        <f>SUM(E76:E80)</f>
        <v>14000000</v>
      </c>
      <c r="F81" s="65">
        <f>SUM(F76:F80)</f>
        <v>14000000</v>
      </c>
    </row>
    <row r="82" spans="1:6" ht="18.75" customHeight="1">
      <c r="A82" s="49">
        <v>69</v>
      </c>
      <c r="B82" s="50" t="s">
        <v>84</v>
      </c>
      <c r="C82" s="69">
        <v>61185360</v>
      </c>
      <c r="D82" s="69">
        <v>31510130</v>
      </c>
      <c r="E82" s="69">
        <v>31510130</v>
      </c>
      <c r="F82" s="69">
        <v>31510130</v>
      </c>
    </row>
    <row r="83" spans="1:6" ht="19.5" hidden="1" customHeight="1">
      <c r="A83" s="1">
        <v>43</v>
      </c>
      <c r="B83" s="11" t="s">
        <v>40</v>
      </c>
      <c r="C83" s="56"/>
      <c r="D83" s="62"/>
      <c r="E83" s="56"/>
      <c r="F83" s="56"/>
    </row>
    <row r="84" spans="1:6" ht="19.5" hidden="1" customHeight="1">
      <c r="A84" s="1">
        <v>44</v>
      </c>
      <c r="B84" s="11" t="s">
        <v>41</v>
      </c>
      <c r="C84" s="56"/>
      <c r="D84" s="62"/>
      <c r="E84" s="56"/>
      <c r="F84" s="56"/>
    </row>
    <row r="85" spans="1:6" ht="31.5" customHeight="1">
      <c r="A85" s="1">
        <v>70</v>
      </c>
      <c r="B85" s="11" t="s">
        <v>106</v>
      </c>
      <c r="C85" s="56">
        <v>375542</v>
      </c>
      <c r="D85" s="62">
        <v>0</v>
      </c>
      <c r="E85" s="56">
        <v>0</v>
      </c>
      <c r="F85" s="56">
        <v>0</v>
      </c>
    </row>
    <row r="86" spans="1:6" ht="20.100000000000001" customHeight="1">
      <c r="A86" s="49">
        <v>71</v>
      </c>
      <c r="B86" s="50" t="s">
        <v>42</v>
      </c>
      <c r="C86" s="69">
        <f>SUM(C85)</f>
        <v>375542</v>
      </c>
      <c r="D86" s="67">
        <v>0</v>
      </c>
      <c r="E86" s="69">
        <v>0</v>
      </c>
      <c r="F86" s="69">
        <v>0</v>
      </c>
    </row>
    <row r="87" spans="1:6" ht="20.100000000000001" customHeight="1">
      <c r="A87" s="1">
        <v>72</v>
      </c>
      <c r="B87" s="24" t="s">
        <v>43</v>
      </c>
      <c r="C87" s="72">
        <v>61560902</v>
      </c>
      <c r="D87" s="71">
        <v>31510130</v>
      </c>
      <c r="E87" s="72">
        <v>31510130</v>
      </c>
      <c r="F87" s="73">
        <v>31510130</v>
      </c>
    </row>
    <row r="88" spans="1:6" ht="20.100000000000001" customHeight="1">
      <c r="A88" s="21"/>
      <c r="B88" s="25"/>
      <c r="C88" s="54"/>
      <c r="D88" s="26"/>
      <c r="E88" s="26"/>
      <c r="F88" s="43"/>
    </row>
    <row r="89" spans="1:6">
      <c r="A89" s="27"/>
      <c r="B89" s="28"/>
      <c r="C89" s="28"/>
      <c r="D89" s="28"/>
      <c r="E89" s="28"/>
      <c r="F89" s="28"/>
    </row>
    <row r="90" spans="1:6">
      <c r="A90" s="27"/>
      <c r="B90" s="28"/>
      <c r="C90" s="28"/>
      <c r="D90" s="28"/>
      <c r="E90" s="28"/>
      <c r="F90" s="28"/>
    </row>
    <row r="91" spans="1:6">
      <c r="A91" s="27"/>
      <c r="B91" s="28"/>
      <c r="C91" s="28"/>
      <c r="D91" s="28"/>
      <c r="E91" s="28"/>
      <c r="F91" s="28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V27"/>
  <sheetViews>
    <sheetView view="pageBreakPreview" zoomScale="60" zoomScaleNormal="100" workbookViewId="0">
      <selection activeCell="F3" sqref="F3"/>
    </sheetView>
  </sheetViews>
  <sheetFormatPr defaultRowHeight="15"/>
  <cols>
    <col min="1" max="1" width="4.140625" style="134" customWidth="1"/>
    <col min="2" max="2" width="29.140625" style="139" customWidth="1"/>
    <col min="3" max="3" width="12.5703125" style="134" customWidth="1"/>
    <col min="4" max="4" width="11.5703125" style="134" customWidth="1"/>
    <col min="5" max="6" width="12.85546875" style="134" customWidth="1"/>
    <col min="7" max="7" width="29.7109375" style="134" customWidth="1"/>
    <col min="8" max="8" width="12.7109375" style="134" customWidth="1"/>
    <col min="9" max="9" width="10.5703125" style="134" customWidth="1"/>
    <col min="10" max="10" width="4.140625" style="134" hidden="1" customWidth="1"/>
    <col min="11" max="12" width="13.85546875" style="134" customWidth="1"/>
    <col min="13" max="256" width="9.140625" style="134" customWidth="1"/>
    <col min="258" max="258" width="4.140625" customWidth="1"/>
    <col min="259" max="259" width="30.28515625" customWidth="1"/>
    <col min="260" max="260" width="12.5703125" customWidth="1"/>
    <col min="261" max="261" width="12.7109375" customWidth="1"/>
    <col min="262" max="262" width="12.85546875" customWidth="1"/>
    <col min="263" max="263" width="30.28515625" customWidth="1"/>
    <col min="264" max="264" width="12.7109375" customWidth="1"/>
    <col min="265" max="265" width="11.28515625" customWidth="1"/>
    <col min="266" max="266" width="0" hidden="1" customWidth="1"/>
    <col min="267" max="267" width="13.5703125" customWidth="1"/>
    <col min="268" max="512" width="9.140625" customWidth="1"/>
    <col min="514" max="514" width="4.140625" customWidth="1"/>
    <col min="515" max="515" width="30.28515625" customWidth="1"/>
    <col min="516" max="516" width="12.5703125" customWidth="1"/>
    <col min="517" max="517" width="12.7109375" customWidth="1"/>
    <col min="518" max="518" width="12.85546875" customWidth="1"/>
    <col min="519" max="519" width="30.28515625" customWidth="1"/>
    <col min="520" max="520" width="12.7109375" customWidth="1"/>
    <col min="521" max="521" width="11.28515625" customWidth="1"/>
    <col min="522" max="522" width="0" hidden="1" customWidth="1"/>
    <col min="523" max="523" width="13.5703125" customWidth="1"/>
    <col min="524" max="768" width="9.140625" customWidth="1"/>
    <col min="770" max="770" width="4.140625" customWidth="1"/>
    <col min="771" max="771" width="30.28515625" customWidth="1"/>
    <col min="772" max="772" width="12.5703125" customWidth="1"/>
    <col min="773" max="773" width="12.7109375" customWidth="1"/>
    <col min="774" max="774" width="12.85546875" customWidth="1"/>
    <col min="775" max="775" width="30.28515625" customWidth="1"/>
    <col min="776" max="776" width="12.7109375" customWidth="1"/>
    <col min="777" max="777" width="11.28515625" customWidth="1"/>
    <col min="778" max="778" width="0" hidden="1" customWidth="1"/>
    <col min="779" max="779" width="13.5703125" customWidth="1"/>
    <col min="780" max="1024" width="9.140625" customWidth="1"/>
    <col min="1026" max="1026" width="4.140625" customWidth="1"/>
    <col min="1027" max="1027" width="30.28515625" customWidth="1"/>
    <col min="1028" max="1028" width="12.5703125" customWidth="1"/>
    <col min="1029" max="1029" width="12.7109375" customWidth="1"/>
    <col min="1030" max="1030" width="12.85546875" customWidth="1"/>
    <col min="1031" max="1031" width="30.28515625" customWidth="1"/>
    <col min="1032" max="1032" width="12.7109375" customWidth="1"/>
    <col min="1033" max="1033" width="11.28515625" customWidth="1"/>
    <col min="1034" max="1034" width="0" hidden="1" customWidth="1"/>
    <col min="1035" max="1035" width="13.5703125" customWidth="1"/>
    <col min="1036" max="1280" width="9.140625" customWidth="1"/>
    <col min="1282" max="1282" width="4.140625" customWidth="1"/>
    <col min="1283" max="1283" width="30.28515625" customWidth="1"/>
    <col min="1284" max="1284" width="12.5703125" customWidth="1"/>
    <col min="1285" max="1285" width="12.7109375" customWidth="1"/>
    <col min="1286" max="1286" width="12.85546875" customWidth="1"/>
    <col min="1287" max="1287" width="30.28515625" customWidth="1"/>
    <col min="1288" max="1288" width="12.7109375" customWidth="1"/>
    <col min="1289" max="1289" width="11.28515625" customWidth="1"/>
    <col min="1290" max="1290" width="0" hidden="1" customWidth="1"/>
    <col min="1291" max="1291" width="13.5703125" customWidth="1"/>
    <col min="1292" max="1536" width="9.140625" customWidth="1"/>
    <col min="1538" max="1538" width="4.140625" customWidth="1"/>
    <col min="1539" max="1539" width="30.28515625" customWidth="1"/>
    <col min="1540" max="1540" width="12.5703125" customWidth="1"/>
    <col min="1541" max="1541" width="12.7109375" customWidth="1"/>
    <col min="1542" max="1542" width="12.85546875" customWidth="1"/>
    <col min="1543" max="1543" width="30.28515625" customWidth="1"/>
    <col min="1544" max="1544" width="12.7109375" customWidth="1"/>
    <col min="1545" max="1545" width="11.28515625" customWidth="1"/>
    <col min="1546" max="1546" width="0" hidden="1" customWidth="1"/>
    <col min="1547" max="1547" width="13.5703125" customWidth="1"/>
    <col min="1548" max="1792" width="9.140625" customWidth="1"/>
    <col min="1794" max="1794" width="4.140625" customWidth="1"/>
    <col min="1795" max="1795" width="30.28515625" customWidth="1"/>
    <col min="1796" max="1796" width="12.5703125" customWidth="1"/>
    <col min="1797" max="1797" width="12.7109375" customWidth="1"/>
    <col min="1798" max="1798" width="12.85546875" customWidth="1"/>
    <col min="1799" max="1799" width="30.28515625" customWidth="1"/>
    <col min="1800" max="1800" width="12.7109375" customWidth="1"/>
    <col min="1801" max="1801" width="11.28515625" customWidth="1"/>
    <col min="1802" max="1802" width="0" hidden="1" customWidth="1"/>
    <col min="1803" max="1803" width="13.5703125" customWidth="1"/>
    <col min="1804" max="2048" width="9.140625" customWidth="1"/>
    <col min="2050" max="2050" width="4.140625" customWidth="1"/>
    <col min="2051" max="2051" width="30.28515625" customWidth="1"/>
    <col min="2052" max="2052" width="12.5703125" customWidth="1"/>
    <col min="2053" max="2053" width="12.7109375" customWidth="1"/>
    <col min="2054" max="2054" width="12.85546875" customWidth="1"/>
    <col min="2055" max="2055" width="30.28515625" customWidth="1"/>
    <col min="2056" max="2056" width="12.7109375" customWidth="1"/>
    <col min="2057" max="2057" width="11.28515625" customWidth="1"/>
    <col min="2058" max="2058" width="0" hidden="1" customWidth="1"/>
    <col min="2059" max="2059" width="13.5703125" customWidth="1"/>
    <col min="2060" max="2304" width="9.140625" customWidth="1"/>
    <col min="2306" max="2306" width="4.140625" customWidth="1"/>
    <col min="2307" max="2307" width="30.28515625" customWidth="1"/>
    <col min="2308" max="2308" width="12.5703125" customWidth="1"/>
    <col min="2309" max="2309" width="12.7109375" customWidth="1"/>
    <col min="2310" max="2310" width="12.85546875" customWidth="1"/>
    <col min="2311" max="2311" width="30.28515625" customWidth="1"/>
    <col min="2312" max="2312" width="12.7109375" customWidth="1"/>
    <col min="2313" max="2313" width="11.28515625" customWidth="1"/>
    <col min="2314" max="2314" width="0" hidden="1" customWidth="1"/>
    <col min="2315" max="2315" width="13.5703125" customWidth="1"/>
    <col min="2316" max="2560" width="9.140625" customWidth="1"/>
    <col min="2562" max="2562" width="4.140625" customWidth="1"/>
    <col min="2563" max="2563" width="30.28515625" customWidth="1"/>
    <col min="2564" max="2564" width="12.5703125" customWidth="1"/>
    <col min="2565" max="2565" width="12.7109375" customWidth="1"/>
    <col min="2566" max="2566" width="12.85546875" customWidth="1"/>
    <col min="2567" max="2567" width="30.28515625" customWidth="1"/>
    <col min="2568" max="2568" width="12.7109375" customWidth="1"/>
    <col min="2569" max="2569" width="11.28515625" customWidth="1"/>
    <col min="2570" max="2570" width="0" hidden="1" customWidth="1"/>
    <col min="2571" max="2571" width="13.5703125" customWidth="1"/>
    <col min="2572" max="2816" width="9.140625" customWidth="1"/>
    <col min="2818" max="2818" width="4.140625" customWidth="1"/>
    <col min="2819" max="2819" width="30.28515625" customWidth="1"/>
    <col min="2820" max="2820" width="12.5703125" customWidth="1"/>
    <col min="2821" max="2821" width="12.7109375" customWidth="1"/>
    <col min="2822" max="2822" width="12.85546875" customWidth="1"/>
    <col min="2823" max="2823" width="30.28515625" customWidth="1"/>
    <col min="2824" max="2824" width="12.7109375" customWidth="1"/>
    <col min="2825" max="2825" width="11.28515625" customWidth="1"/>
    <col min="2826" max="2826" width="0" hidden="1" customWidth="1"/>
    <col min="2827" max="2827" width="13.5703125" customWidth="1"/>
    <col min="2828" max="3072" width="9.140625" customWidth="1"/>
    <col min="3074" max="3074" width="4.140625" customWidth="1"/>
    <col min="3075" max="3075" width="30.28515625" customWidth="1"/>
    <col min="3076" max="3076" width="12.5703125" customWidth="1"/>
    <col min="3077" max="3077" width="12.7109375" customWidth="1"/>
    <col min="3078" max="3078" width="12.85546875" customWidth="1"/>
    <col min="3079" max="3079" width="30.28515625" customWidth="1"/>
    <col min="3080" max="3080" width="12.7109375" customWidth="1"/>
    <col min="3081" max="3081" width="11.28515625" customWidth="1"/>
    <col min="3082" max="3082" width="0" hidden="1" customWidth="1"/>
    <col min="3083" max="3083" width="13.5703125" customWidth="1"/>
    <col min="3084" max="3328" width="9.140625" customWidth="1"/>
    <col min="3330" max="3330" width="4.140625" customWidth="1"/>
    <col min="3331" max="3331" width="30.28515625" customWidth="1"/>
    <col min="3332" max="3332" width="12.5703125" customWidth="1"/>
    <col min="3333" max="3333" width="12.7109375" customWidth="1"/>
    <col min="3334" max="3334" width="12.85546875" customWidth="1"/>
    <col min="3335" max="3335" width="30.28515625" customWidth="1"/>
    <col min="3336" max="3336" width="12.7109375" customWidth="1"/>
    <col min="3337" max="3337" width="11.28515625" customWidth="1"/>
    <col min="3338" max="3338" width="0" hidden="1" customWidth="1"/>
    <col min="3339" max="3339" width="13.5703125" customWidth="1"/>
    <col min="3340" max="3584" width="9.140625" customWidth="1"/>
    <col min="3586" max="3586" width="4.140625" customWidth="1"/>
    <col min="3587" max="3587" width="30.28515625" customWidth="1"/>
    <col min="3588" max="3588" width="12.5703125" customWidth="1"/>
    <col min="3589" max="3589" width="12.7109375" customWidth="1"/>
    <col min="3590" max="3590" width="12.85546875" customWidth="1"/>
    <col min="3591" max="3591" width="30.28515625" customWidth="1"/>
    <col min="3592" max="3592" width="12.7109375" customWidth="1"/>
    <col min="3593" max="3593" width="11.28515625" customWidth="1"/>
    <col min="3594" max="3594" width="0" hidden="1" customWidth="1"/>
    <col min="3595" max="3595" width="13.5703125" customWidth="1"/>
    <col min="3596" max="3840" width="9.140625" customWidth="1"/>
    <col min="3842" max="3842" width="4.140625" customWidth="1"/>
    <col min="3843" max="3843" width="30.28515625" customWidth="1"/>
    <col min="3844" max="3844" width="12.5703125" customWidth="1"/>
    <col min="3845" max="3845" width="12.7109375" customWidth="1"/>
    <col min="3846" max="3846" width="12.85546875" customWidth="1"/>
    <col min="3847" max="3847" width="30.28515625" customWidth="1"/>
    <col min="3848" max="3848" width="12.7109375" customWidth="1"/>
    <col min="3849" max="3849" width="11.28515625" customWidth="1"/>
    <col min="3850" max="3850" width="0" hidden="1" customWidth="1"/>
    <col min="3851" max="3851" width="13.5703125" customWidth="1"/>
    <col min="3852" max="4096" width="9.140625" customWidth="1"/>
    <col min="4098" max="4098" width="4.140625" customWidth="1"/>
    <col min="4099" max="4099" width="30.28515625" customWidth="1"/>
    <col min="4100" max="4100" width="12.5703125" customWidth="1"/>
    <col min="4101" max="4101" width="12.7109375" customWidth="1"/>
    <col min="4102" max="4102" width="12.85546875" customWidth="1"/>
    <col min="4103" max="4103" width="30.28515625" customWidth="1"/>
    <col min="4104" max="4104" width="12.7109375" customWidth="1"/>
    <col min="4105" max="4105" width="11.28515625" customWidth="1"/>
    <col min="4106" max="4106" width="0" hidden="1" customWidth="1"/>
    <col min="4107" max="4107" width="13.5703125" customWidth="1"/>
    <col min="4108" max="4352" width="9.140625" customWidth="1"/>
    <col min="4354" max="4354" width="4.140625" customWidth="1"/>
    <col min="4355" max="4355" width="30.28515625" customWidth="1"/>
    <col min="4356" max="4356" width="12.5703125" customWidth="1"/>
    <col min="4357" max="4357" width="12.7109375" customWidth="1"/>
    <col min="4358" max="4358" width="12.85546875" customWidth="1"/>
    <col min="4359" max="4359" width="30.28515625" customWidth="1"/>
    <col min="4360" max="4360" width="12.7109375" customWidth="1"/>
    <col min="4361" max="4361" width="11.28515625" customWidth="1"/>
    <col min="4362" max="4362" width="0" hidden="1" customWidth="1"/>
    <col min="4363" max="4363" width="13.5703125" customWidth="1"/>
    <col min="4364" max="4608" width="9.140625" customWidth="1"/>
    <col min="4610" max="4610" width="4.140625" customWidth="1"/>
    <col min="4611" max="4611" width="30.28515625" customWidth="1"/>
    <col min="4612" max="4612" width="12.5703125" customWidth="1"/>
    <col min="4613" max="4613" width="12.7109375" customWidth="1"/>
    <col min="4614" max="4614" width="12.85546875" customWidth="1"/>
    <col min="4615" max="4615" width="30.28515625" customWidth="1"/>
    <col min="4616" max="4616" width="12.7109375" customWidth="1"/>
    <col min="4617" max="4617" width="11.28515625" customWidth="1"/>
    <col min="4618" max="4618" width="0" hidden="1" customWidth="1"/>
    <col min="4619" max="4619" width="13.5703125" customWidth="1"/>
    <col min="4620" max="4864" width="9.140625" customWidth="1"/>
    <col min="4866" max="4866" width="4.140625" customWidth="1"/>
    <col min="4867" max="4867" width="30.28515625" customWidth="1"/>
    <col min="4868" max="4868" width="12.5703125" customWidth="1"/>
    <col min="4869" max="4869" width="12.7109375" customWidth="1"/>
    <col min="4870" max="4870" width="12.85546875" customWidth="1"/>
    <col min="4871" max="4871" width="30.28515625" customWidth="1"/>
    <col min="4872" max="4872" width="12.7109375" customWidth="1"/>
    <col min="4873" max="4873" width="11.28515625" customWidth="1"/>
    <col min="4874" max="4874" width="0" hidden="1" customWidth="1"/>
    <col min="4875" max="4875" width="13.5703125" customWidth="1"/>
    <col min="4876" max="5120" width="9.140625" customWidth="1"/>
    <col min="5122" max="5122" width="4.140625" customWidth="1"/>
    <col min="5123" max="5123" width="30.28515625" customWidth="1"/>
    <col min="5124" max="5124" width="12.5703125" customWidth="1"/>
    <col min="5125" max="5125" width="12.7109375" customWidth="1"/>
    <col min="5126" max="5126" width="12.85546875" customWidth="1"/>
    <col min="5127" max="5127" width="30.28515625" customWidth="1"/>
    <col min="5128" max="5128" width="12.7109375" customWidth="1"/>
    <col min="5129" max="5129" width="11.28515625" customWidth="1"/>
    <col min="5130" max="5130" width="0" hidden="1" customWidth="1"/>
    <col min="5131" max="5131" width="13.5703125" customWidth="1"/>
    <col min="5132" max="5376" width="9.140625" customWidth="1"/>
    <col min="5378" max="5378" width="4.140625" customWidth="1"/>
    <col min="5379" max="5379" width="30.28515625" customWidth="1"/>
    <col min="5380" max="5380" width="12.5703125" customWidth="1"/>
    <col min="5381" max="5381" width="12.7109375" customWidth="1"/>
    <col min="5382" max="5382" width="12.85546875" customWidth="1"/>
    <col min="5383" max="5383" width="30.28515625" customWidth="1"/>
    <col min="5384" max="5384" width="12.7109375" customWidth="1"/>
    <col min="5385" max="5385" width="11.28515625" customWidth="1"/>
    <col min="5386" max="5386" width="0" hidden="1" customWidth="1"/>
    <col min="5387" max="5387" width="13.5703125" customWidth="1"/>
    <col min="5388" max="5632" width="9.140625" customWidth="1"/>
    <col min="5634" max="5634" width="4.140625" customWidth="1"/>
    <col min="5635" max="5635" width="30.28515625" customWidth="1"/>
    <col min="5636" max="5636" width="12.5703125" customWidth="1"/>
    <col min="5637" max="5637" width="12.7109375" customWidth="1"/>
    <col min="5638" max="5638" width="12.85546875" customWidth="1"/>
    <col min="5639" max="5639" width="30.28515625" customWidth="1"/>
    <col min="5640" max="5640" width="12.7109375" customWidth="1"/>
    <col min="5641" max="5641" width="11.28515625" customWidth="1"/>
    <col min="5642" max="5642" width="0" hidden="1" customWidth="1"/>
    <col min="5643" max="5643" width="13.5703125" customWidth="1"/>
    <col min="5644" max="5888" width="9.140625" customWidth="1"/>
    <col min="5890" max="5890" width="4.140625" customWidth="1"/>
    <col min="5891" max="5891" width="30.28515625" customWidth="1"/>
    <col min="5892" max="5892" width="12.5703125" customWidth="1"/>
    <col min="5893" max="5893" width="12.7109375" customWidth="1"/>
    <col min="5894" max="5894" width="12.85546875" customWidth="1"/>
    <col min="5895" max="5895" width="30.28515625" customWidth="1"/>
    <col min="5896" max="5896" width="12.7109375" customWidth="1"/>
    <col min="5897" max="5897" width="11.28515625" customWidth="1"/>
    <col min="5898" max="5898" width="0" hidden="1" customWidth="1"/>
    <col min="5899" max="5899" width="13.5703125" customWidth="1"/>
    <col min="5900" max="6144" width="9.140625" customWidth="1"/>
    <col min="6146" max="6146" width="4.140625" customWidth="1"/>
    <col min="6147" max="6147" width="30.28515625" customWidth="1"/>
    <col min="6148" max="6148" width="12.5703125" customWidth="1"/>
    <col min="6149" max="6149" width="12.7109375" customWidth="1"/>
    <col min="6150" max="6150" width="12.85546875" customWidth="1"/>
    <col min="6151" max="6151" width="30.28515625" customWidth="1"/>
    <col min="6152" max="6152" width="12.7109375" customWidth="1"/>
    <col min="6153" max="6153" width="11.28515625" customWidth="1"/>
    <col min="6154" max="6154" width="0" hidden="1" customWidth="1"/>
    <col min="6155" max="6155" width="13.5703125" customWidth="1"/>
    <col min="6156" max="6400" width="9.140625" customWidth="1"/>
    <col min="6402" max="6402" width="4.140625" customWidth="1"/>
    <col min="6403" max="6403" width="30.28515625" customWidth="1"/>
    <col min="6404" max="6404" width="12.5703125" customWidth="1"/>
    <col min="6405" max="6405" width="12.7109375" customWidth="1"/>
    <col min="6406" max="6406" width="12.85546875" customWidth="1"/>
    <col min="6407" max="6407" width="30.28515625" customWidth="1"/>
    <col min="6408" max="6408" width="12.7109375" customWidth="1"/>
    <col min="6409" max="6409" width="11.28515625" customWidth="1"/>
    <col min="6410" max="6410" width="0" hidden="1" customWidth="1"/>
    <col min="6411" max="6411" width="13.5703125" customWidth="1"/>
    <col min="6412" max="6656" width="9.140625" customWidth="1"/>
    <col min="6658" max="6658" width="4.140625" customWidth="1"/>
    <col min="6659" max="6659" width="30.28515625" customWidth="1"/>
    <col min="6660" max="6660" width="12.5703125" customWidth="1"/>
    <col min="6661" max="6661" width="12.7109375" customWidth="1"/>
    <col min="6662" max="6662" width="12.85546875" customWidth="1"/>
    <col min="6663" max="6663" width="30.28515625" customWidth="1"/>
    <col min="6664" max="6664" width="12.7109375" customWidth="1"/>
    <col min="6665" max="6665" width="11.28515625" customWidth="1"/>
    <col min="6666" max="6666" width="0" hidden="1" customWidth="1"/>
    <col min="6667" max="6667" width="13.5703125" customWidth="1"/>
    <col min="6668" max="6912" width="9.140625" customWidth="1"/>
    <col min="6914" max="6914" width="4.140625" customWidth="1"/>
    <col min="6915" max="6915" width="30.28515625" customWidth="1"/>
    <col min="6916" max="6916" width="12.5703125" customWidth="1"/>
    <col min="6917" max="6917" width="12.7109375" customWidth="1"/>
    <col min="6918" max="6918" width="12.85546875" customWidth="1"/>
    <col min="6919" max="6919" width="30.28515625" customWidth="1"/>
    <col min="6920" max="6920" width="12.7109375" customWidth="1"/>
    <col min="6921" max="6921" width="11.28515625" customWidth="1"/>
    <col min="6922" max="6922" width="0" hidden="1" customWidth="1"/>
    <col min="6923" max="6923" width="13.5703125" customWidth="1"/>
    <col min="6924" max="7168" width="9.140625" customWidth="1"/>
    <col min="7170" max="7170" width="4.140625" customWidth="1"/>
    <col min="7171" max="7171" width="30.28515625" customWidth="1"/>
    <col min="7172" max="7172" width="12.5703125" customWidth="1"/>
    <col min="7173" max="7173" width="12.7109375" customWidth="1"/>
    <col min="7174" max="7174" width="12.85546875" customWidth="1"/>
    <col min="7175" max="7175" width="30.28515625" customWidth="1"/>
    <col min="7176" max="7176" width="12.7109375" customWidth="1"/>
    <col min="7177" max="7177" width="11.28515625" customWidth="1"/>
    <col min="7178" max="7178" width="0" hidden="1" customWidth="1"/>
    <col min="7179" max="7179" width="13.5703125" customWidth="1"/>
    <col min="7180" max="7424" width="9.140625" customWidth="1"/>
    <col min="7426" max="7426" width="4.140625" customWidth="1"/>
    <col min="7427" max="7427" width="30.28515625" customWidth="1"/>
    <col min="7428" max="7428" width="12.5703125" customWidth="1"/>
    <col min="7429" max="7429" width="12.7109375" customWidth="1"/>
    <col min="7430" max="7430" width="12.85546875" customWidth="1"/>
    <col min="7431" max="7431" width="30.28515625" customWidth="1"/>
    <col min="7432" max="7432" width="12.7109375" customWidth="1"/>
    <col min="7433" max="7433" width="11.28515625" customWidth="1"/>
    <col min="7434" max="7434" width="0" hidden="1" customWidth="1"/>
    <col min="7435" max="7435" width="13.5703125" customWidth="1"/>
    <col min="7436" max="7680" width="9.140625" customWidth="1"/>
    <col min="7682" max="7682" width="4.140625" customWidth="1"/>
    <col min="7683" max="7683" width="30.28515625" customWidth="1"/>
    <col min="7684" max="7684" width="12.5703125" customWidth="1"/>
    <col min="7685" max="7685" width="12.7109375" customWidth="1"/>
    <col min="7686" max="7686" width="12.85546875" customWidth="1"/>
    <col min="7687" max="7687" width="30.28515625" customWidth="1"/>
    <col min="7688" max="7688" width="12.7109375" customWidth="1"/>
    <col min="7689" max="7689" width="11.28515625" customWidth="1"/>
    <col min="7690" max="7690" width="0" hidden="1" customWidth="1"/>
    <col min="7691" max="7691" width="13.5703125" customWidth="1"/>
    <col min="7692" max="7936" width="9.140625" customWidth="1"/>
    <col min="7938" max="7938" width="4.140625" customWidth="1"/>
    <col min="7939" max="7939" width="30.28515625" customWidth="1"/>
    <col min="7940" max="7940" width="12.5703125" customWidth="1"/>
    <col min="7941" max="7941" width="12.7109375" customWidth="1"/>
    <col min="7942" max="7942" width="12.85546875" customWidth="1"/>
    <col min="7943" max="7943" width="30.28515625" customWidth="1"/>
    <col min="7944" max="7944" width="12.7109375" customWidth="1"/>
    <col min="7945" max="7945" width="11.28515625" customWidth="1"/>
    <col min="7946" max="7946" width="0" hidden="1" customWidth="1"/>
    <col min="7947" max="7947" width="13.5703125" customWidth="1"/>
    <col min="7948" max="8192" width="9.140625" customWidth="1"/>
    <col min="8194" max="8194" width="4.140625" customWidth="1"/>
    <col min="8195" max="8195" width="30.28515625" customWidth="1"/>
    <col min="8196" max="8196" width="12.5703125" customWidth="1"/>
    <col min="8197" max="8197" width="12.7109375" customWidth="1"/>
    <col min="8198" max="8198" width="12.85546875" customWidth="1"/>
    <col min="8199" max="8199" width="30.28515625" customWidth="1"/>
    <col min="8200" max="8200" width="12.7109375" customWidth="1"/>
    <col min="8201" max="8201" width="11.28515625" customWidth="1"/>
    <col min="8202" max="8202" width="0" hidden="1" customWidth="1"/>
    <col min="8203" max="8203" width="13.5703125" customWidth="1"/>
    <col min="8204" max="8448" width="9.140625" customWidth="1"/>
    <col min="8450" max="8450" width="4.140625" customWidth="1"/>
    <col min="8451" max="8451" width="30.28515625" customWidth="1"/>
    <col min="8452" max="8452" width="12.5703125" customWidth="1"/>
    <col min="8453" max="8453" width="12.7109375" customWidth="1"/>
    <col min="8454" max="8454" width="12.85546875" customWidth="1"/>
    <col min="8455" max="8455" width="30.28515625" customWidth="1"/>
    <col min="8456" max="8456" width="12.7109375" customWidth="1"/>
    <col min="8457" max="8457" width="11.28515625" customWidth="1"/>
    <col min="8458" max="8458" width="0" hidden="1" customWidth="1"/>
    <col min="8459" max="8459" width="13.5703125" customWidth="1"/>
    <col min="8460" max="8704" width="9.140625" customWidth="1"/>
    <col min="8706" max="8706" width="4.140625" customWidth="1"/>
    <col min="8707" max="8707" width="30.28515625" customWidth="1"/>
    <col min="8708" max="8708" width="12.5703125" customWidth="1"/>
    <col min="8709" max="8709" width="12.7109375" customWidth="1"/>
    <col min="8710" max="8710" width="12.85546875" customWidth="1"/>
    <col min="8711" max="8711" width="30.28515625" customWidth="1"/>
    <col min="8712" max="8712" width="12.7109375" customWidth="1"/>
    <col min="8713" max="8713" width="11.28515625" customWidth="1"/>
    <col min="8714" max="8714" width="0" hidden="1" customWidth="1"/>
    <col min="8715" max="8715" width="13.5703125" customWidth="1"/>
    <col min="8716" max="8960" width="9.140625" customWidth="1"/>
    <col min="8962" max="8962" width="4.140625" customWidth="1"/>
    <col min="8963" max="8963" width="30.28515625" customWidth="1"/>
    <col min="8964" max="8964" width="12.5703125" customWidth="1"/>
    <col min="8965" max="8965" width="12.7109375" customWidth="1"/>
    <col min="8966" max="8966" width="12.85546875" customWidth="1"/>
    <col min="8967" max="8967" width="30.28515625" customWidth="1"/>
    <col min="8968" max="8968" width="12.7109375" customWidth="1"/>
    <col min="8969" max="8969" width="11.28515625" customWidth="1"/>
    <col min="8970" max="8970" width="0" hidden="1" customWidth="1"/>
    <col min="8971" max="8971" width="13.5703125" customWidth="1"/>
    <col min="8972" max="9216" width="9.140625" customWidth="1"/>
    <col min="9218" max="9218" width="4.140625" customWidth="1"/>
    <col min="9219" max="9219" width="30.28515625" customWidth="1"/>
    <col min="9220" max="9220" width="12.5703125" customWidth="1"/>
    <col min="9221" max="9221" width="12.7109375" customWidth="1"/>
    <col min="9222" max="9222" width="12.85546875" customWidth="1"/>
    <col min="9223" max="9223" width="30.28515625" customWidth="1"/>
    <col min="9224" max="9224" width="12.7109375" customWidth="1"/>
    <col min="9225" max="9225" width="11.28515625" customWidth="1"/>
    <col min="9226" max="9226" width="0" hidden="1" customWidth="1"/>
    <col min="9227" max="9227" width="13.5703125" customWidth="1"/>
    <col min="9228" max="9472" width="9.140625" customWidth="1"/>
    <col min="9474" max="9474" width="4.140625" customWidth="1"/>
    <col min="9475" max="9475" width="30.28515625" customWidth="1"/>
    <col min="9476" max="9476" width="12.5703125" customWidth="1"/>
    <col min="9477" max="9477" width="12.7109375" customWidth="1"/>
    <col min="9478" max="9478" width="12.85546875" customWidth="1"/>
    <col min="9479" max="9479" width="30.28515625" customWidth="1"/>
    <col min="9480" max="9480" width="12.7109375" customWidth="1"/>
    <col min="9481" max="9481" width="11.28515625" customWidth="1"/>
    <col min="9482" max="9482" width="0" hidden="1" customWidth="1"/>
    <col min="9483" max="9483" width="13.5703125" customWidth="1"/>
    <col min="9484" max="9728" width="9.140625" customWidth="1"/>
    <col min="9730" max="9730" width="4.140625" customWidth="1"/>
    <col min="9731" max="9731" width="30.28515625" customWidth="1"/>
    <col min="9732" max="9732" width="12.5703125" customWidth="1"/>
    <col min="9733" max="9733" width="12.7109375" customWidth="1"/>
    <col min="9734" max="9734" width="12.85546875" customWidth="1"/>
    <col min="9735" max="9735" width="30.28515625" customWidth="1"/>
    <col min="9736" max="9736" width="12.7109375" customWidth="1"/>
    <col min="9737" max="9737" width="11.28515625" customWidth="1"/>
    <col min="9738" max="9738" width="0" hidden="1" customWidth="1"/>
    <col min="9739" max="9739" width="13.5703125" customWidth="1"/>
    <col min="9740" max="9984" width="9.140625" customWidth="1"/>
    <col min="9986" max="9986" width="4.140625" customWidth="1"/>
    <col min="9987" max="9987" width="30.28515625" customWidth="1"/>
    <col min="9988" max="9988" width="12.5703125" customWidth="1"/>
    <col min="9989" max="9989" width="12.7109375" customWidth="1"/>
    <col min="9990" max="9990" width="12.85546875" customWidth="1"/>
    <col min="9991" max="9991" width="30.28515625" customWidth="1"/>
    <col min="9992" max="9992" width="12.7109375" customWidth="1"/>
    <col min="9993" max="9993" width="11.28515625" customWidth="1"/>
    <col min="9994" max="9994" width="0" hidden="1" customWidth="1"/>
    <col min="9995" max="9995" width="13.5703125" customWidth="1"/>
    <col min="9996" max="10240" width="9.140625" customWidth="1"/>
    <col min="10242" max="10242" width="4.140625" customWidth="1"/>
    <col min="10243" max="10243" width="30.28515625" customWidth="1"/>
    <col min="10244" max="10244" width="12.5703125" customWidth="1"/>
    <col min="10245" max="10245" width="12.7109375" customWidth="1"/>
    <col min="10246" max="10246" width="12.85546875" customWidth="1"/>
    <col min="10247" max="10247" width="30.28515625" customWidth="1"/>
    <col min="10248" max="10248" width="12.7109375" customWidth="1"/>
    <col min="10249" max="10249" width="11.28515625" customWidth="1"/>
    <col min="10250" max="10250" width="0" hidden="1" customWidth="1"/>
    <col min="10251" max="10251" width="13.5703125" customWidth="1"/>
    <col min="10252" max="10496" width="9.140625" customWidth="1"/>
    <col min="10498" max="10498" width="4.140625" customWidth="1"/>
    <col min="10499" max="10499" width="30.28515625" customWidth="1"/>
    <col min="10500" max="10500" width="12.5703125" customWidth="1"/>
    <col min="10501" max="10501" width="12.7109375" customWidth="1"/>
    <col min="10502" max="10502" width="12.85546875" customWidth="1"/>
    <col min="10503" max="10503" width="30.28515625" customWidth="1"/>
    <col min="10504" max="10504" width="12.7109375" customWidth="1"/>
    <col min="10505" max="10505" width="11.28515625" customWidth="1"/>
    <col min="10506" max="10506" width="0" hidden="1" customWidth="1"/>
    <col min="10507" max="10507" width="13.5703125" customWidth="1"/>
    <col min="10508" max="10752" width="9.140625" customWidth="1"/>
    <col min="10754" max="10754" width="4.140625" customWidth="1"/>
    <col min="10755" max="10755" width="30.28515625" customWidth="1"/>
    <col min="10756" max="10756" width="12.5703125" customWidth="1"/>
    <col min="10757" max="10757" width="12.7109375" customWidth="1"/>
    <col min="10758" max="10758" width="12.85546875" customWidth="1"/>
    <col min="10759" max="10759" width="30.28515625" customWidth="1"/>
    <col min="10760" max="10760" width="12.7109375" customWidth="1"/>
    <col min="10761" max="10761" width="11.28515625" customWidth="1"/>
    <col min="10762" max="10762" width="0" hidden="1" customWidth="1"/>
    <col min="10763" max="10763" width="13.5703125" customWidth="1"/>
    <col min="10764" max="11008" width="9.140625" customWidth="1"/>
    <col min="11010" max="11010" width="4.140625" customWidth="1"/>
    <col min="11011" max="11011" width="30.28515625" customWidth="1"/>
    <col min="11012" max="11012" width="12.5703125" customWidth="1"/>
    <col min="11013" max="11013" width="12.7109375" customWidth="1"/>
    <col min="11014" max="11014" width="12.85546875" customWidth="1"/>
    <col min="11015" max="11015" width="30.28515625" customWidth="1"/>
    <col min="11016" max="11016" width="12.7109375" customWidth="1"/>
    <col min="11017" max="11017" width="11.28515625" customWidth="1"/>
    <col min="11018" max="11018" width="0" hidden="1" customWidth="1"/>
    <col min="11019" max="11019" width="13.5703125" customWidth="1"/>
    <col min="11020" max="11264" width="9.140625" customWidth="1"/>
    <col min="11266" max="11266" width="4.140625" customWidth="1"/>
    <col min="11267" max="11267" width="30.28515625" customWidth="1"/>
    <col min="11268" max="11268" width="12.5703125" customWidth="1"/>
    <col min="11269" max="11269" width="12.7109375" customWidth="1"/>
    <col min="11270" max="11270" width="12.85546875" customWidth="1"/>
    <col min="11271" max="11271" width="30.28515625" customWidth="1"/>
    <col min="11272" max="11272" width="12.7109375" customWidth="1"/>
    <col min="11273" max="11273" width="11.28515625" customWidth="1"/>
    <col min="11274" max="11274" width="0" hidden="1" customWidth="1"/>
    <col min="11275" max="11275" width="13.5703125" customWidth="1"/>
    <col min="11276" max="11520" width="9.140625" customWidth="1"/>
    <col min="11522" max="11522" width="4.140625" customWidth="1"/>
    <col min="11523" max="11523" width="30.28515625" customWidth="1"/>
    <col min="11524" max="11524" width="12.5703125" customWidth="1"/>
    <col min="11525" max="11525" width="12.7109375" customWidth="1"/>
    <col min="11526" max="11526" width="12.85546875" customWidth="1"/>
    <col min="11527" max="11527" width="30.28515625" customWidth="1"/>
    <col min="11528" max="11528" width="12.7109375" customWidth="1"/>
    <col min="11529" max="11529" width="11.28515625" customWidth="1"/>
    <col min="11530" max="11530" width="0" hidden="1" customWidth="1"/>
    <col min="11531" max="11531" width="13.5703125" customWidth="1"/>
    <col min="11532" max="11776" width="9.140625" customWidth="1"/>
    <col min="11778" max="11778" width="4.140625" customWidth="1"/>
    <col min="11779" max="11779" width="30.28515625" customWidth="1"/>
    <col min="11780" max="11780" width="12.5703125" customWidth="1"/>
    <col min="11781" max="11781" width="12.7109375" customWidth="1"/>
    <col min="11782" max="11782" width="12.85546875" customWidth="1"/>
    <col min="11783" max="11783" width="30.28515625" customWidth="1"/>
    <col min="11784" max="11784" width="12.7109375" customWidth="1"/>
    <col min="11785" max="11785" width="11.28515625" customWidth="1"/>
    <col min="11786" max="11786" width="0" hidden="1" customWidth="1"/>
    <col min="11787" max="11787" width="13.5703125" customWidth="1"/>
    <col min="11788" max="12032" width="9.140625" customWidth="1"/>
    <col min="12034" max="12034" width="4.140625" customWidth="1"/>
    <col min="12035" max="12035" width="30.28515625" customWidth="1"/>
    <col min="12036" max="12036" width="12.5703125" customWidth="1"/>
    <col min="12037" max="12037" width="12.7109375" customWidth="1"/>
    <col min="12038" max="12038" width="12.85546875" customWidth="1"/>
    <col min="12039" max="12039" width="30.28515625" customWidth="1"/>
    <col min="12040" max="12040" width="12.7109375" customWidth="1"/>
    <col min="12041" max="12041" width="11.28515625" customWidth="1"/>
    <col min="12042" max="12042" width="0" hidden="1" customWidth="1"/>
    <col min="12043" max="12043" width="13.5703125" customWidth="1"/>
    <col min="12044" max="12288" width="9.140625" customWidth="1"/>
    <col min="12290" max="12290" width="4.140625" customWidth="1"/>
    <col min="12291" max="12291" width="30.28515625" customWidth="1"/>
    <col min="12292" max="12292" width="12.5703125" customWidth="1"/>
    <col min="12293" max="12293" width="12.7109375" customWidth="1"/>
    <col min="12294" max="12294" width="12.85546875" customWidth="1"/>
    <col min="12295" max="12295" width="30.28515625" customWidth="1"/>
    <col min="12296" max="12296" width="12.7109375" customWidth="1"/>
    <col min="12297" max="12297" width="11.28515625" customWidth="1"/>
    <col min="12298" max="12298" width="0" hidden="1" customWidth="1"/>
    <col min="12299" max="12299" width="13.5703125" customWidth="1"/>
    <col min="12300" max="12544" width="9.140625" customWidth="1"/>
    <col min="12546" max="12546" width="4.140625" customWidth="1"/>
    <col min="12547" max="12547" width="30.28515625" customWidth="1"/>
    <col min="12548" max="12548" width="12.5703125" customWidth="1"/>
    <col min="12549" max="12549" width="12.7109375" customWidth="1"/>
    <col min="12550" max="12550" width="12.85546875" customWidth="1"/>
    <col min="12551" max="12551" width="30.28515625" customWidth="1"/>
    <col min="12552" max="12552" width="12.7109375" customWidth="1"/>
    <col min="12553" max="12553" width="11.28515625" customWidth="1"/>
    <col min="12554" max="12554" width="0" hidden="1" customWidth="1"/>
    <col min="12555" max="12555" width="13.5703125" customWidth="1"/>
    <col min="12556" max="12800" width="9.140625" customWidth="1"/>
    <col min="12802" max="12802" width="4.140625" customWidth="1"/>
    <col min="12803" max="12803" width="30.28515625" customWidth="1"/>
    <col min="12804" max="12804" width="12.5703125" customWidth="1"/>
    <col min="12805" max="12805" width="12.7109375" customWidth="1"/>
    <col min="12806" max="12806" width="12.85546875" customWidth="1"/>
    <col min="12807" max="12807" width="30.28515625" customWidth="1"/>
    <col min="12808" max="12808" width="12.7109375" customWidth="1"/>
    <col min="12809" max="12809" width="11.28515625" customWidth="1"/>
    <col min="12810" max="12810" width="0" hidden="1" customWidth="1"/>
    <col min="12811" max="12811" width="13.5703125" customWidth="1"/>
    <col min="12812" max="13056" width="9.140625" customWidth="1"/>
    <col min="13058" max="13058" width="4.140625" customWidth="1"/>
    <col min="13059" max="13059" width="30.28515625" customWidth="1"/>
    <col min="13060" max="13060" width="12.5703125" customWidth="1"/>
    <col min="13061" max="13061" width="12.7109375" customWidth="1"/>
    <col min="13062" max="13062" width="12.85546875" customWidth="1"/>
    <col min="13063" max="13063" width="30.28515625" customWidth="1"/>
    <col min="13064" max="13064" width="12.7109375" customWidth="1"/>
    <col min="13065" max="13065" width="11.28515625" customWidth="1"/>
    <col min="13066" max="13066" width="0" hidden="1" customWidth="1"/>
    <col min="13067" max="13067" width="13.5703125" customWidth="1"/>
    <col min="13068" max="13312" width="9.140625" customWidth="1"/>
    <col min="13314" max="13314" width="4.140625" customWidth="1"/>
    <col min="13315" max="13315" width="30.28515625" customWidth="1"/>
    <col min="13316" max="13316" width="12.5703125" customWidth="1"/>
    <col min="13317" max="13317" width="12.7109375" customWidth="1"/>
    <col min="13318" max="13318" width="12.85546875" customWidth="1"/>
    <col min="13319" max="13319" width="30.28515625" customWidth="1"/>
    <col min="13320" max="13320" width="12.7109375" customWidth="1"/>
    <col min="13321" max="13321" width="11.28515625" customWidth="1"/>
    <col min="13322" max="13322" width="0" hidden="1" customWidth="1"/>
    <col min="13323" max="13323" width="13.5703125" customWidth="1"/>
    <col min="13324" max="13568" width="9.140625" customWidth="1"/>
    <col min="13570" max="13570" width="4.140625" customWidth="1"/>
    <col min="13571" max="13571" width="30.28515625" customWidth="1"/>
    <col min="13572" max="13572" width="12.5703125" customWidth="1"/>
    <col min="13573" max="13573" width="12.7109375" customWidth="1"/>
    <col min="13574" max="13574" width="12.85546875" customWidth="1"/>
    <col min="13575" max="13575" width="30.28515625" customWidth="1"/>
    <col min="13576" max="13576" width="12.7109375" customWidth="1"/>
    <col min="13577" max="13577" width="11.28515625" customWidth="1"/>
    <col min="13578" max="13578" width="0" hidden="1" customWidth="1"/>
    <col min="13579" max="13579" width="13.5703125" customWidth="1"/>
    <col min="13580" max="13824" width="9.140625" customWidth="1"/>
    <col min="13826" max="13826" width="4.140625" customWidth="1"/>
    <col min="13827" max="13827" width="30.28515625" customWidth="1"/>
    <col min="13828" max="13828" width="12.5703125" customWidth="1"/>
    <col min="13829" max="13829" width="12.7109375" customWidth="1"/>
    <col min="13830" max="13830" width="12.85546875" customWidth="1"/>
    <col min="13831" max="13831" width="30.28515625" customWidth="1"/>
    <col min="13832" max="13832" width="12.7109375" customWidth="1"/>
    <col min="13833" max="13833" width="11.28515625" customWidth="1"/>
    <col min="13834" max="13834" width="0" hidden="1" customWidth="1"/>
    <col min="13835" max="13835" width="13.5703125" customWidth="1"/>
    <col min="13836" max="14080" width="9.140625" customWidth="1"/>
    <col min="14082" max="14082" width="4.140625" customWidth="1"/>
    <col min="14083" max="14083" width="30.28515625" customWidth="1"/>
    <col min="14084" max="14084" width="12.5703125" customWidth="1"/>
    <col min="14085" max="14085" width="12.7109375" customWidth="1"/>
    <col min="14086" max="14086" width="12.85546875" customWidth="1"/>
    <col min="14087" max="14087" width="30.28515625" customWidth="1"/>
    <col min="14088" max="14088" width="12.7109375" customWidth="1"/>
    <col min="14089" max="14089" width="11.28515625" customWidth="1"/>
    <col min="14090" max="14090" width="0" hidden="1" customWidth="1"/>
    <col min="14091" max="14091" width="13.5703125" customWidth="1"/>
    <col min="14092" max="14336" width="9.140625" customWidth="1"/>
    <col min="14338" max="14338" width="4.140625" customWidth="1"/>
    <col min="14339" max="14339" width="30.28515625" customWidth="1"/>
    <col min="14340" max="14340" width="12.5703125" customWidth="1"/>
    <col min="14341" max="14341" width="12.7109375" customWidth="1"/>
    <col min="14342" max="14342" width="12.85546875" customWidth="1"/>
    <col min="14343" max="14343" width="30.28515625" customWidth="1"/>
    <col min="14344" max="14344" width="12.7109375" customWidth="1"/>
    <col min="14345" max="14345" width="11.28515625" customWidth="1"/>
    <col min="14346" max="14346" width="0" hidden="1" customWidth="1"/>
    <col min="14347" max="14347" width="13.5703125" customWidth="1"/>
    <col min="14348" max="14592" width="9.140625" customWidth="1"/>
    <col min="14594" max="14594" width="4.140625" customWidth="1"/>
    <col min="14595" max="14595" width="30.28515625" customWidth="1"/>
    <col min="14596" max="14596" width="12.5703125" customWidth="1"/>
    <col min="14597" max="14597" width="12.7109375" customWidth="1"/>
    <col min="14598" max="14598" width="12.85546875" customWidth="1"/>
    <col min="14599" max="14599" width="30.28515625" customWidth="1"/>
    <col min="14600" max="14600" width="12.7109375" customWidth="1"/>
    <col min="14601" max="14601" width="11.28515625" customWidth="1"/>
    <col min="14602" max="14602" width="0" hidden="1" customWidth="1"/>
    <col min="14603" max="14603" width="13.5703125" customWidth="1"/>
    <col min="14604" max="14848" width="9.140625" customWidth="1"/>
    <col min="14850" max="14850" width="4.140625" customWidth="1"/>
    <col min="14851" max="14851" width="30.28515625" customWidth="1"/>
    <col min="14852" max="14852" width="12.5703125" customWidth="1"/>
    <col min="14853" max="14853" width="12.7109375" customWidth="1"/>
    <col min="14854" max="14854" width="12.85546875" customWidth="1"/>
    <col min="14855" max="14855" width="30.28515625" customWidth="1"/>
    <col min="14856" max="14856" width="12.7109375" customWidth="1"/>
    <col min="14857" max="14857" width="11.28515625" customWidth="1"/>
    <col min="14858" max="14858" width="0" hidden="1" customWidth="1"/>
    <col min="14859" max="14859" width="13.5703125" customWidth="1"/>
    <col min="14860" max="15104" width="9.140625" customWidth="1"/>
    <col min="15106" max="15106" width="4.140625" customWidth="1"/>
    <col min="15107" max="15107" width="30.28515625" customWidth="1"/>
    <col min="15108" max="15108" width="12.5703125" customWidth="1"/>
    <col min="15109" max="15109" width="12.7109375" customWidth="1"/>
    <col min="15110" max="15110" width="12.85546875" customWidth="1"/>
    <col min="15111" max="15111" width="30.28515625" customWidth="1"/>
    <col min="15112" max="15112" width="12.7109375" customWidth="1"/>
    <col min="15113" max="15113" width="11.28515625" customWidth="1"/>
    <col min="15114" max="15114" width="0" hidden="1" customWidth="1"/>
    <col min="15115" max="15115" width="13.5703125" customWidth="1"/>
    <col min="15116" max="15360" width="9.140625" customWidth="1"/>
    <col min="15362" max="15362" width="4.140625" customWidth="1"/>
    <col min="15363" max="15363" width="30.28515625" customWidth="1"/>
    <col min="15364" max="15364" width="12.5703125" customWidth="1"/>
    <col min="15365" max="15365" width="12.7109375" customWidth="1"/>
    <col min="15366" max="15366" width="12.85546875" customWidth="1"/>
    <col min="15367" max="15367" width="30.28515625" customWidth="1"/>
    <col min="15368" max="15368" width="12.7109375" customWidth="1"/>
    <col min="15369" max="15369" width="11.28515625" customWidth="1"/>
    <col min="15370" max="15370" width="0" hidden="1" customWidth="1"/>
    <col min="15371" max="15371" width="13.5703125" customWidth="1"/>
    <col min="15372" max="15616" width="9.140625" customWidth="1"/>
    <col min="15618" max="15618" width="4.140625" customWidth="1"/>
    <col min="15619" max="15619" width="30.28515625" customWidth="1"/>
    <col min="15620" max="15620" width="12.5703125" customWidth="1"/>
    <col min="15621" max="15621" width="12.7109375" customWidth="1"/>
    <col min="15622" max="15622" width="12.85546875" customWidth="1"/>
    <col min="15623" max="15623" width="30.28515625" customWidth="1"/>
    <col min="15624" max="15624" width="12.7109375" customWidth="1"/>
    <col min="15625" max="15625" width="11.28515625" customWidth="1"/>
    <col min="15626" max="15626" width="0" hidden="1" customWidth="1"/>
    <col min="15627" max="15627" width="13.5703125" customWidth="1"/>
    <col min="15628" max="15872" width="9.140625" customWidth="1"/>
    <col min="15874" max="15874" width="4.140625" customWidth="1"/>
    <col min="15875" max="15875" width="30.28515625" customWidth="1"/>
    <col min="15876" max="15876" width="12.5703125" customWidth="1"/>
    <col min="15877" max="15877" width="12.7109375" customWidth="1"/>
    <col min="15878" max="15878" width="12.85546875" customWidth="1"/>
    <col min="15879" max="15879" width="30.28515625" customWidth="1"/>
    <col min="15880" max="15880" width="12.7109375" customWidth="1"/>
    <col min="15881" max="15881" width="11.28515625" customWidth="1"/>
    <col min="15882" max="15882" width="0" hidden="1" customWidth="1"/>
    <col min="15883" max="15883" width="13.5703125" customWidth="1"/>
    <col min="15884" max="16128" width="9.140625" customWidth="1"/>
    <col min="16130" max="16130" width="4.140625" customWidth="1"/>
    <col min="16131" max="16131" width="30.28515625" customWidth="1"/>
    <col min="16132" max="16132" width="12.5703125" customWidth="1"/>
    <col min="16133" max="16133" width="12.7109375" customWidth="1"/>
    <col min="16134" max="16134" width="12.85546875" customWidth="1"/>
    <col min="16135" max="16135" width="30.28515625" customWidth="1"/>
    <col min="16136" max="16136" width="12.7109375" customWidth="1"/>
    <col min="16137" max="16137" width="11.28515625" customWidth="1"/>
    <col min="16138" max="16138" width="0" hidden="1" customWidth="1"/>
    <col min="16139" max="16139" width="13.5703125" customWidth="1"/>
    <col min="16140" max="16382" width="9.140625" customWidth="1"/>
  </cols>
  <sheetData>
    <row r="1" spans="1:256" ht="25.5">
      <c r="B1" s="768" t="s">
        <v>603</v>
      </c>
    </row>
    <row r="2" spans="1:256" ht="31.5">
      <c r="B2" s="135" t="s">
        <v>160</v>
      </c>
      <c r="C2" s="136"/>
      <c r="D2" s="136"/>
      <c r="E2" s="136"/>
      <c r="F2" s="136"/>
      <c r="G2" s="136"/>
      <c r="H2" s="137"/>
      <c r="I2" s="137"/>
      <c r="J2" s="769"/>
      <c r="K2" s="360"/>
      <c r="L2" s="138"/>
    </row>
    <row r="3" spans="1:256" ht="15.75" thickBot="1">
      <c r="C3" s="140"/>
      <c r="D3" s="140"/>
      <c r="E3" s="140"/>
      <c r="F3" s="140"/>
      <c r="G3" s="140"/>
      <c r="H3" s="141"/>
      <c r="I3" s="141"/>
      <c r="J3" s="769"/>
      <c r="K3" s="361"/>
      <c r="L3" s="142"/>
    </row>
    <row r="4" spans="1:256" ht="15.75" thickBot="1">
      <c r="A4" s="772" t="s">
        <v>161</v>
      </c>
      <c r="B4" s="143" t="s">
        <v>87</v>
      </c>
      <c r="C4" s="144"/>
      <c r="D4" s="144"/>
      <c r="E4" s="343"/>
      <c r="F4" s="343"/>
      <c r="G4" s="146" t="s">
        <v>162</v>
      </c>
      <c r="H4" s="147"/>
      <c r="I4" s="148"/>
      <c r="J4" s="770"/>
      <c r="K4" s="409"/>
      <c r="L4" s="372"/>
    </row>
    <row r="5" spans="1:256" ht="53.25" thickBot="1">
      <c r="A5" s="773"/>
      <c r="B5" s="149" t="s">
        <v>53</v>
      </c>
      <c r="C5" s="150" t="s">
        <v>233</v>
      </c>
      <c r="D5" s="229" t="s">
        <v>110</v>
      </c>
      <c r="E5" s="373" t="s">
        <v>282</v>
      </c>
      <c r="F5" s="373" t="s">
        <v>283</v>
      </c>
      <c r="G5" s="238" t="s">
        <v>53</v>
      </c>
      <c r="H5" s="151" t="s">
        <v>108</v>
      </c>
      <c r="I5" s="151" t="s">
        <v>110</v>
      </c>
      <c r="J5" s="771"/>
      <c r="K5" s="410" t="s">
        <v>291</v>
      </c>
      <c r="L5" s="373" t="s">
        <v>283</v>
      </c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 ht="15.75" thickBot="1">
      <c r="A6" s="376">
        <v>1</v>
      </c>
      <c r="B6" s="377">
        <v>2</v>
      </c>
      <c r="C6" s="376">
        <v>3</v>
      </c>
      <c r="D6" s="377">
        <v>4</v>
      </c>
      <c r="E6" s="380">
        <v>5</v>
      </c>
      <c r="F6" s="400">
        <v>6</v>
      </c>
      <c r="G6" s="378">
        <v>7</v>
      </c>
      <c r="H6" s="379">
        <v>8</v>
      </c>
      <c r="I6" s="379">
        <v>9</v>
      </c>
      <c r="J6" s="770"/>
      <c r="K6" s="411">
        <v>10</v>
      </c>
      <c r="L6" s="381">
        <v>11</v>
      </c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</row>
    <row r="7" spans="1:256" ht="25.5">
      <c r="A7" s="155">
        <v>1</v>
      </c>
      <c r="B7" s="156" t="s">
        <v>76</v>
      </c>
      <c r="C7" s="157">
        <v>9059718</v>
      </c>
      <c r="D7" s="230">
        <v>9394130</v>
      </c>
      <c r="E7" s="374">
        <v>11322258</v>
      </c>
      <c r="F7" s="401">
        <v>10322258</v>
      </c>
      <c r="G7" s="239" t="s">
        <v>28</v>
      </c>
      <c r="H7" s="159">
        <v>3937687</v>
      </c>
      <c r="I7" s="158">
        <v>3953415</v>
      </c>
      <c r="J7" s="771"/>
      <c r="K7" s="375">
        <v>4518215</v>
      </c>
      <c r="L7" s="278">
        <v>4517266</v>
      </c>
    </row>
    <row r="8" spans="1:256" ht="25.5">
      <c r="A8" s="160">
        <v>2</v>
      </c>
      <c r="B8" s="161" t="s">
        <v>92</v>
      </c>
      <c r="C8" s="162">
        <v>8292975</v>
      </c>
      <c r="D8" s="231">
        <v>7461000</v>
      </c>
      <c r="E8" s="274">
        <v>7528869</v>
      </c>
      <c r="F8" s="402">
        <v>7241765</v>
      </c>
      <c r="G8" s="240" t="s">
        <v>74</v>
      </c>
      <c r="H8" s="164">
        <v>941562</v>
      </c>
      <c r="I8" s="163">
        <v>924134</v>
      </c>
      <c r="J8" s="771"/>
      <c r="K8" s="354">
        <v>982200</v>
      </c>
      <c r="L8" s="279">
        <v>974326</v>
      </c>
    </row>
    <row r="9" spans="1:256">
      <c r="A9" s="160">
        <v>3</v>
      </c>
      <c r="B9" s="161" t="s">
        <v>100</v>
      </c>
      <c r="C9" s="162">
        <v>1127009</v>
      </c>
      <c r="D9" s="231">
        <v>655000</v>
      </c>
      <c r="E9" s="274">
        <v>756612</v>
      </c>
      <c r="F9" s="402">
        <v>706612</v>
      </c>
      <c r="G9" s="240" t="s">
        <v>163</v>
      </c>
      <c r="H9" s="164">
        <v>4122951</v>
      </c>
      <c r="I9" s="163">
        <v>5719000</v>
      </c>
      <c r="J9" s="771"/>
      <c r="K9" s="354">
        <v>6646667</v>
      </c>
      <c r="L9" s="279">
        <v>6357942</v>
      </c>
    </row>
    <row r="10" spans="1:256" ht="25.5">
      <c r="A10" s="160">
        <v>4</v>
      </c>
      <c r="B10" s="165" t="s">
        <v>96</v>
      </c>
      <c r="C10" s="162">
        <v>3381506</v>
      </c>
      <c r="D10" s="231">
        <v>180000</v>
      </c>
      <c r="E10" s="274">
        <v>432229</v>
      </c>
      <c r="F10" s="402">
        <v>432229</v>
      </c>
      <c r="G10" s="240" t="s">
        <v>99</v>
      </c>
      <c r="H10" s="164">
        <v>575000</v>
      </c>
      <c r="I10" s="163">
        <v>1254000</v>
      </c>
      <c r="J10" s="771"/>
      <c r="K10" s="354">
        <v>1374000</v>
      </c>
      <c r="L10" s="279">
        <v>1311000</v>
      </c>
    </row>
    <row r="11" spans="1:256">
      <c r="A11" s="160">
        <v>5</v>
      </c>
      <c r="B11" s="161" t="s">
        <v>164</v>
      </c>
      <c r="C11" s="164">
        <v>0</v>
      </c>
      <c r="D11" s="232">
        <v>0</v>
      </c>
      <c r="E11" s="279">
        <v>0</v>
      </c>
      <c r="F11" s="403">
        <v>0</v>
      </c>
      <c r="G11" s="240" t="s">
        <v>165</v>
      </c>
      <c r="H11" s="164">
        <v>4553432</v>
      </c>
      <c r="I11" s="163">
        <v>4605400</v>
      </c>
      <c r="J11" s="771"/>
      <c r="K11" s="354">
        <v>4813628</v>
      </c>
      <c r="L11" s="279">
        <v>4805628</v>
      </c>
    </row>
    <row r="12" spans="1:256">
      <c r="A12" s="160">
        <v>6</v>
      </c>
      <c r="B12" s="161"/>
      <c r="C12" s="164"/>
      <c r="D12" s="232"/>
      <c r="E12" s="274"/>
      <c r="F12" s="402"/>
      <c r="G12" s="240" t="s">
        <v>166</v>
      </c>
      <c r="H12" s="164">
        <v>93485</v>
      </c>
      <c r="I12" s="163">
        <v>392000</v>
      </c>
      <c r="J12" s="771"/>
      <c r="K12" s="354">
        <v>397170</v>
      </c>
      <c r="L12" s="279">
        <v>397170</v>
      </c>
    </row>
    <row r="13" spans="1:256">
      <c r="A13" s="160">
        <v>7</v>
      </c>
      <c r="C13" s="164"/>
      <c r="D13" s="232"/>
      <c r="E13" s="274"/>
      <c r="F13" s="402"/>
      <c r="G13" s="241" t="s">
        <v>167</v>
      </c>
      <c r="H13" s="164">
        <v>0</v>
      </c>
      <c r="I13" s="163">
        <v>0</v>
      </c>
      <c r="J13" s="771"/>
      <c r="K13" s="355">
        <v>0</v>
      </c>
      <c r="L13" s="279">
        <v>0</v>
      </c>
    </row>
    <row r="14" spans="1:256" ht="15.75" thickBot="1">
      <c r="A14" s="160">
        <v>8</v>
      </c>
      <c r="B14" s="166"/>
      <c r="C14" s="167"/>
      <c r="D14" s="233"/>
      <c r="E14" s="275"/>
      <c r="F14" s="404"/>
      <c r="G14" s="242" t="s">
        <v>168</v>
      </c>
      <c r="H14" s="167">
        <v>0</v>
      </c>
      <c r="I14" s="168">
        <v>5522393</v>
      </c>
      <c r="J14" s="771"/>
      <c r="K14" s="354">
        <v>6037743</v>
      </c>
      <c r="L14" s="280" t="s">
        <v>292</v>
      </c>
    </row>
    <row r="15" spans="1:256" ht="15.75" thickBot="1">
      <c r="A15" s="169">
        <v>9</v>
      </c>
      <c r="B15" s="170" t="s">
        <v>102</v>
      </c>
      <c r="C15" s="171">
        <f>SUM(C7:C14)</f>
        <v>21861208</v>
      </c>
      <c r="D15" s="234">
        <f>SUM(D7:D14)</f>
        <v>17690130</v>
      </c>
      <c r="E15" s="276">
        <f>SUM(E7:E14)</f>
        <v>20039968</v>
      </c>
      <c r="F15" s="276">
        <f>SUM(F7:F14)</f>
        <v>18702864</v>
      </c>
      <c r="G15" s="243" t="s">
        <v>169</v>
      </c>
      <c r="H15" s="172">
        <f>SUM(H7:H14)</f>
        <v>14224117</v>
      </c>
      <c r="I15" s="173">
        <f>SUM(I7:I14)</f>
        <v>22370342</v>
      </c>
      <c r="J15" s="770"/>
      <c r="K15" s="357">
        <f>SUM(K7:K14)</f>
        <v>24769623</v>
      </c>
      <c r="L15" s="649">
        <f>SUM(L7:L14)</f>
        <v>18363332</v>
      </c>
    </row>
    <row r="16" spans="1:256" ht="12.75" customHeight="1">
      <c r="A16" s="174">
        <v>10</v>
      </c>
      <c r="B16" s="165" t="s">
        <v>170</v>
      </c>
      <c r="C16" s="283"/>
      <c r="D16" s="284"/>
      <c r="E16" s="278"/>
      <c r="F16" s="405"/>
      <c r="G16" s="239" t="s">
        <v>171</v>
      </c>
      <c r="H16" s="159">
        <v>0</v>
      </c>
      <c r="I16" s="158">
        <v>0</v>
      </c>
      <c r="J16" s="771"/>
      <c r="K16" s="355">
        <v>0</v>
      </c>
      <c r="L16" s="278">
        <v>0</v>
      </c>
    </row>
    <row r="17" spans="1:12" ht="27.6" customHeight="1">
      <c r="A17" s="160">
        <v>11</v>
      </c>
      <c r="B17" s="161" t="s">
        <v>172</v>
      </c>
      <c r="C17" s="164">
        <v>0</v>
      </c>
      <c r="D17" s="232">
        <v>5055754</v>
      </c>
      <c r="E17" s="274">
        <v>5667825</v>
      </c>
      <c r="F17" s="274">
        <v>5667825</v>
      </c>
      <c r="G17" s="240" t="s">
        <v>173</v>
      </c>
      <c r="H17" s="164">
        <v>0</v>
      </c>
      <c r="I17" s="163">
        <v>0</v>
      </c>
      <c r="J17" s="771"/>
      <c r="K17" s="355">
        <v>0</v>
      </c>
      <c r="L17" s="279">
        <v>0</v>
      </c>
    </row>
    <row r="18" spans="1:12" ht="25.15" customHeight="1">
      <c r="A18" s="160">
        <v>12</v>
      </c>
      <c r="B18" s="161" t="s">
        <v>174</v>
      </c>
      <c r="C18" s="164">
        <v>0</v>
      </c>
      <c r="D18" s="232">
        <v>0</v>
      </c>
      <c r="E18" s="279">
        <v>0</v>
      </c>
      <c r="F18" s="279">
        <v>0</v>
      </c>
      <c r="G18" s="240" t="s">
        <v>175</v>
      </c>
      <c r="H18" s="164">
        <v>0</v>
      </c>
      <c r="I18" s="163">
        <v>0</v>
      </c>
      <c r="J18" s="771"/>
      <c r="K18" s="355">
        <v>0</v>
      </c>
      <c r="L18" s="279">
        <v>0</v>
      </c>
    </row>
    <row r="19" spans="1:12" ht="25.15" customHeight="1">
      <c r="A19" s="160">
        <v>13</v>
      </c>
      <c r="B19" s="161" t="s">
        <v>176</v>
      </c>
      <c r="C19" s="175">
        <v>0</v>
      </c>
      <c r="D19" s="235">
        <v>0</v>
      </c>
      <c r="E19" s="279">
        <v>0</v>
      </c>
      <c r="F19" s="279">
        <v>0</v>
      </c>
      <c r="G19" s="240" t="s">
        <v>177</v>
      </c>
      <c r="H19" s="164">
        <v>0</v>
      </c>
      <c r="I19" s="163">
        <v>0</v>
      </c>
      <c r="J19" s="771"/>
      <c r="K19" s="355">
        <v>0</v>
      </c>
      <c r="L19" s="279">
        <v>0</v>
      </c>
    </row>
    <row r="20" spans="1:12" ht="25.5">
      <c r="A20" s="174">
        <v>14</v>
      </c>
      <c r="B20" s="165" t="s">
        <v>178</v>
      </c>
      <c r="C20" s="176">
        <v>796888</v>
      </c>
      <c r="D20" s="236">
        <v>0</v>
      </c>
      <c r="E20" s="274">
        <v>547138</v>
      </c>
      <c r="F20" s="274">
        <v>547138</v>
      </c>
      <c r="G20" s="240" t="s">
        <v>179</v>
      </c>
      <c r="H20" s="177">
        <v>776744</v>
      </c>
      <c r="I20" s="163">
        <v>375542</v>
      </c>
      <c r="J20" s="771"/>
      <c r="K20" s="355">
        <v>485308</v>
      </c>
      <c r="L20" s="279">
        <v>485308</v>
      </c>
    </row>
    <row r="21" spans="1:12" ht="24" customHeight="1" thickBot="1">
      <c r="A21" s="160">
        <v>15</v>
      </c>
      <c r="B21" s="161" t="s">
        <v>294</v>
      </c>
      <c r="C21" s="167">
        <v>0</v>
      </c>
      <c r="D21" s="233">
        <v>0</v>
      </c>
      <c r="E21" s="280">
        <v>0</v>
      </c>
      <c r="F21" s="406">
        <v>30000000</v>
      </c>
      <c r="G21" s="242" t="s">
        <v>293</v>
      </c>
      <c r="H21" s="167"/>
      <c r="I21" s="168"/>
      <c r="J21" s="771"/>
      <c r="K21" s="362"/>
      <c r="L21" s="280">
        <v>30000000</v>
      </c>
    </row>
    <row r="22" spans="1:12" ht="26.25" thickBot="1">
      <c r="A22" s="178">
        <v>16</v>
      </c>
      <c r="B22" s="170" t="s">
        <v>180</v>
      </c>
      <c r="C22" s="171">
        <f>SUM(C17:C21)</f>
        <v>796888</v>
      </c>
      <c r="D22" s="234">
        <f>SUM(D17:D21)</f>
        <v>5055754</v>
      </c>
      <c r="E22" s="276">
        <f>SUM(E17:E21)</f>
        <v>6214963</v>
      </c>
      <c r="F22" s="276">
        <f>SUM(F17:F21)</f>
        <v>36214963</v>
      </c>
      <c r="G22" s="243" t="s">
        <v>181</v>
      </c>
      <c r="H22" s="172">
        <f>SUM(H17:H21)</f>
        <v>776744</v>
      </c>
      <c r="I22" s="173">
        <f>SUM(I17:I21)</f>
        <v>375542</v>
      </c>
      <c r="J22" s="770"/>
      <c r="K22" s="412">
        <f>SUM(K16:K21)</f>
        <v>485308</v>
      </c>
      <c r="L22" s="649">
        <f>SUM(L16:L21)</f>
        <v>30485308</v>
      </c>
    </row>
    <row r="23" spans="1:12" ht="15.75" thickBot="1">
      <c r="A23" s="178">
        <v>17</v>
      </c>
      <c r="B23" s="179" t="s">
        <v>182</v>
      </c>
      <c r="C23" s="180">
        <v>22658096</v>
      </c>
      <c r="D23" s="181">
        <v>22745884</v>
      </c>
      <c r="E23" s="357">
        <f>SUM(E15,E22)</f>
        <v>26254931</v>
      </c>
      <c r="F23" s="357">
        <f>SUM(F15,F22)</f>
        <v>54917827</v>
      </c>
      <c r="G23" s="244" t="s">
        <v>183</v>
      </c>
      <c r="H23" s="182">
        <v>15000861</v>
      </c>
      <c r="I23" s="173">
        <v>22745884</v>
      </c>
      <c r="J23" s="770"/>
      <c r="K23" s="357">
        <f>SUM(K15,K22)</f>
        <v>25254931</v>
      </c>
      <c r="L23" s="363">
        <f>SUM(L15,L22)</f>
        <v>48848640</v>
      </c>
    </row>
    <row r="24" spans="1:12" ht="15.75" thickBot="1">
      <c r="A24" s="178">
        <v>18</v>
      </c>
      <c r="B24" s="179" t="s">
        <v>212</v>
      </c>
      <c r="C24" s="172">
        <v>0</v>
      </c>
      <c r="D24" s="237">
        <v>4680212</v>
      </c>
      <c r="E24" s="370" t="s">
        <v>297</v>
      </c>
      <c r="F24" s="407" t="s">
        <v>274</v>
      </c>
      <c r="G24" s="244" t="s">
        <v>184</v>
      </c>
      <c r="H24" s="182">
        <v>7637091</v>
      </c>
      <c r="I24" s="173">
        <v>0</v>
      </c>
      <c r="J24" s="770"/>
      <c r="K24" s="359" t="s">
        <v>274</v>
      </c>
      <c r="L24" s="647">
        <v>339532</v>
      </c>
    </row>
    <row r="25" spans="1:12" ht="15.75" thickBot="1">
      <c r="A25" s="178">
        <v>19</v>
      </c>
      <c r="B25" s="179" t="s">
        <v>295</v>
      </c>
      <c r="C25" s="172">
        <v>0</v>
      </c>
      <c r="D25" s="237">
        <v>0</v>
      </c>
      <c r="E25" s="370" t="s">
        <v>274</v>
      </c>
      <c r="F25" s="407" t="s">
        <v>274</v>
      </c>
      <c r="G25" s="244" t="s">
        <v>296</v>
      </c>
      <c r="H25" s="182">
        <v>0</v>
      </c>
      <c r="I25" s="173">
        <v>0</v>
      </c>
      <c r="J25" s="770"/>
      <c r="K25" s="359" t="s">
        <v>274</v>
      </c>
      <c r="L25" s="647">
        <v>5729655</v>
      </c>
    </row>
    <row r="26" spans="1:12" ht="15.75" thickBot="1">
      <c r="A26" s="178">
        <v>20</v>
      </c>
      <c r="B26" s="179" t="s">
        <v>185</v>
      </c>
      <c r="C26" s="172">
        <v>0</v>
      </c>
      <c r="D26" s="237">
        <v>0</v>
      </c>
      <c r="E26" s="348" t="s">
        <v>274</v>
      </c>
      <c r="F26" s="408" t="s">
        <v>274</v>
      </c>
      <c r="G26" s="244" t="s">
        <v>186</v>
      </c>
      <c r="H26" s="182">
        <v>7657235</v>
      </c>
      <c r="I26" s="173">
        <v>0</v>
      </c>
      <c r="J26" s="770"/>
      <c r="K26" s="359" t="s">
        <v>274</v>
      </c>
      <c r="L26" s="648">
        <v>6069187</v>
      </c>
    </row>
    <row r="27" spans="1:12" ht="18.75">
      <c r="B27" s="774"/>
      <c r="C27" s="775"/>
      <c r="D27" s="775"/>
      <c r="E27" s="775"/>
      <c r="F27" s="775"/>
      <c r="G27" s="775"/>
    </row>
  </sheetData>
  <mergeCells count="3">
    <mergeCell ref="J2:J26"/>
    <mergeCell ref="A4:A5"/>
    <mergeCell ref="B27:G27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W27"/>
  <sheetViews>
    <sheetView view="pageBreakPreview" zoomScale="60" zoomScaleNormal="100" workbookViewId="0">
      <selection activeCell="C2" sqref="C2"/>
    </sheetView>
  </sheetViews>
  <sheetFormatPr defaultRowHeight="15"/>
  <cols>
    <col min="1" max="1" width="5" style="134" customWidth="1"/>
    <col min="2" max="2" width="27.85546875" style="139" customWidth="1"/>
    <col min="3" max="3" width="12" style="134" customWidth="1"/>
    <col min="4" max="4" width="12.140625" style="134" customWidth="1"/>
    <col min="5" max="6" width="13.140625" style="134" customWidth="1"/>
    <col min="7" max="7" width="30.42578125" style="134" customWidth="1"/>
    <col min="8" max="8" width="13.85546875" style="134" customWidth="1"/>
    <col min="9" max="9" width="12.7109375" style="134" customWidth="1"/>
    <col min="10" max="11" width="12.85546875" style="134" customWidth="1"/>
    <col min="12" max="12" width="14" style="134" customWidth="1"/>
    <col min="13" max="13" width="4.140625" style="134" customWidth="1"/>
    <col min="14" max="257" width="9.140625" style="134" customWidth="1"/>
    <col min="259" max="259" width="5" customWidth="1"/>
    <col min="260" max="260" width="29.140625" customWidth="1"/>
    <col min="261" max="261" width="13.28515625" customWidth="1"/>
    <col min="262" max="262" width="13" customWidth="1"/>
    <col min="263" max="263" width="13.140625" customWidth="1"/>
    <col min="264" max="264" width="32.28515625" customWidth="1"/>
    <col min="265" max="265" width="15.28515625" customWidth="1"/>
    <col min="266" max="266" width="11.7109375" customWidth="1"/>
    <col min="267" max="267" width="13.5703125" customWidth="1"/>
    <col min="268" max="268" width="14" customWidth="1"/>
    <col min="269" max="269" width="4.140625" customWidth="1"/>
    <col min="270" max="513" width="9.140625" customWidth="1"/>
    <col min="515" max="515" width="5" customWidth="1"/>
    <col min="516" max="516" width="29.140625" customWidth="1"/>
    <col min="517" max="517" width="13.28515625" customWidth="1"/>
    <col min="518" max="518" width="13" customWidth="1"/>
    <col min="519" max="519" width="13.140625" customWidth="1"/>
    <col min="520" max="520" width="32.28515625" customWidth="1"/>
    <col min="521" max="521" width="15.28515625" customWidth="1"/>
    <col min="522" max="522" width="11.7109375" customWidth="1"/>
    <col min="523" max="523" width="13.5703125" customWidth="1"/>
    <col min="524" max="524" width="14" customWidth="1"/>
    <col min="525" max="525" width="4.140625" customWidth="1"/>
    <col min="526" max="769" width="9.140625" customWidth="1"/>
    <col min="771" max="771" width="5" customWidth="1"/>
    <col min="772" max="772" width="29.140625" customWidth="1"/>
    <col min="773" max="773" width="13.28515625" customWidth="1"/>
    <col min="774" max="774" width="13" customWidth="1"/>
    <col min="775" max="775" width="13.140625" customWidth="1"/>
    <col min="776" max="776" width="32.28515625" customWidth="1"/>
    <col min="777" max="777" width="15.28515625" customWidth="1"/>
    <col min="778" max="778" width="11.7109375" customWidth="1"/>
    <col min="779" max="779" width="13.5703125" customWidth="1"/>
    <col min="780" max="780" width="14" customWidth="1"/>
    <col min="781" max="781" width="4.140625" customWidth="1"/>
    <col min="782" max="1025" width="9.140625" customWidth="1"/>
    <col min="1027" max="1027" width="5" customWidth="1"/>
    <col min="1028" max="1028" width="29.140625" customWidth="1"/>
    <col min="1029" max="1029" width="13.28515625" customWidth="1"/>
    <col min="1030" max="1030" width="13" customWidth="1"/>
    <col min="1031" max="1031" width="13.140625" customWidth="1"/>
    <col min="1032" max="1032" width="32.28515625" customWidth="1"/>
    <col min="1033" max="1033" width="15.28515625" customWidth="1"/>
    <col min="1034" max="1034" width="11.7109375" customWidth="1"/>
    <col min="1035" max="1035" width="13.5703125" customWidth="1"/>
    <col min="1036" max="1036" width="14" customWidth="1"/>
    <col min="1037" max="1037" width="4.140625" customWidth="1"/>
    <col min="1038" max="1281" width="9.140625" customWidth="1"/>
    <col min="1283" max="1283" width="5" customWidth="1"/>
    <col min="1284" max="1284" width="29.140625" customWidth="1"/>
    <col min="1285" max="1285" width="13.28515625" customWidth="1"/>
    <col min="1286" max="1286" width="13" customWidth="1"/>
    <col min="1287" max="1287" width="13.140625" customWidth="1"/>
    <col min="1288" max="1288" width="32.28515625" customWidth="1"/>
    <col min="1289" max="1289" width="15.28515625" customWidth="1"/>
    <col min="1290" max="1290" width="11.7109375" customWidth="1"/>
    <col min="1291" max="1291" width="13.5703125" customWidth="1"/>
    <col min="1292" max="1292" width="14" customWidth="1"/>
    <col min="1293" max="1293" width="4.140625" customWidth="1"/>
    <col min="1294" max="1537" width="9.140625" customWidth="1"/>
    <col min="1539" max="1539" width="5" customWidth="1"/>
    <col min="1540" max="1540" width="29.140625" customWidth="1"/>
    <col min="1541" max="1541" width="13.28515625" customWidth="1"/>
    <col min="1542" max="1542" width="13" customWidth="1"/>
    <col min="1543" max="1543" width="13.140625" customWidth="1"/>
    <col min="1544" max="1544" width="32.28515625" customWidth="1"/>
    <col min="1545" max="1545" width="15.28515625" customWidth="1"/>
    <col min="1546" max="1546" width="11.7109375" customWidth="1"/>
    <col min="1547" max="1547" width="13.5703125" customWidth="1"/>
    <col min="1548" max="1548" width="14" customWidth="1"/>
    <col min="1549" max="1549" width="4.140625" customWidth="1"/>
    <col min="1550" max="1793" width="9.140625" customWidth="1"/>
    <col min="1795" max="1795" width="5" customWidth="1"/>
    <col min="1796" max="1796" width="29.140625" customWidth="1"/>
    <col min="1797" max="1797" width="13.28515625" customWidth="1"/>
    <col min="1798" max="1798" width="13" customWidth="1"/>
    <col min="1799" max="1799" width="13.140625" customWidth="1"/>
    <col min="1800" max="1800" width="32.28515625" customWidth="1"/>
    <col min="1801" max="1801" width="15.28515625" customWidth="1"/>
    <col min="1802" max="1802" width="11.7109375" customWidth="1"/>
    <col min="1803" max="1803" width="13.5703125" customWidth="1"/>
    <col min="1804" max="1804" width="14" customWidth="1"/>
    <col min="1805" max="1805" width="4.140625" customWidth="1"/>
    <col min="1806" max="2049" width="9.140625" customWidth="1"/>
    <col min="2051" max="2051" width="5" customWidth="1"/>
    <col min="2052" max="2052" width="29.140625" customWidth="1"/>
    <col min="2053" max="2053" width="13.28515625" customWidth="1"/>
    <col min="2054" max="2054" width="13" customWidth="1"/>
    <col min="2055" max="2055" width="13.140625" customWidth="1"/>
    <col min="2056" max="2056" width="32.28515625" customWidth="1"/>
    <col min="2057" max="2057" width="15.28515625" customWidth="1"/>
    <col min="2058" max="2058" width="11.7109375" customWidth="1"/>
    <col min="2059" max="2059" width="13.5703125" customWidth="1"/>
    <col min="2060" max="2060" width="14" customWidth="1"/>
    <col min="2061" max="2061" width="4.140625" customWidth="1"/>
    <col min="2062" max="2305" width="9.140625" customWidth="1"/>
    <col min="2307" max="2307" width="5" customWidth="1"/>
    <col min="2308" max="2308" width="29.140625" customWidth="1"/>
    <col min="2309" max="2309" width="13.28515625" customWidth="1"/>
    <col min="2310" max="2310" width="13" customWidth="1"/>
    <col min="2311" max="2311" width="13.140625" customWidth="1"/>
    <col min="2312" max="2312" width="32.28515625" customWidth="1"/>
    <col min="2313" max="2313" width="15.28515625" customWidth="1"/>
    <col min="2314" max="2314" width="11.7109375" customWidth="1"/>
    <col min="2315" max="2315" width="13.5703125" customWidth="1"/>
    <col min="2316" max="2316" width="14" customWidth="1"/>
    <col min="2317" max="2317" width="4.140625" customWidth="1"/>
    <col min="2318" max="2561" width="9.140625" customWidth="1"/>
    <col min="2563" max="2563" width="5" customWidth="1"/>
    <col min="2564" max="2564" width="29.140625" customWidth="1"/>
    <col min="2565" max="2565" width="13.28515625" customWidth="1"/>
    <col min="2566" max="2566" width="13" customWidth="1"/>
    <col min="2567" max="2567" width="13.140625" customWidth="1"/>
    <col min="2568" max="2568" width="32.28515625" customWidth="1"/>
    <col min="2569" max="2569" width="15.28515625" customWidth="1"/>
    <col min="2570" max="2570" width="11.7109375" customWidth="1"/>
    <col min="2571" max="2571" width="13.5703125" customWidth="1"/>
    <col min="2572" max="2572" width="14" customWidth="1"/>
    <col min="2573" max="2573" width="4.140625" customWidth="1"/>
    <col min="2574" max="2817" width="9.140625" customWidth="1"/>
    <col min="2819" max="2819" width="5" customWidth="1"/>
    <col min="2820" max="2820" width="29.140625" customWidth="1"/>
    <col min="2821" max="2821" width="13.28515625" customWidth="1"/>
    <col min="2822" max="2822" width="13" customWidth="1"/>
    <col min="2823" max="2823" width="13.140625" customWidth="1"/>
    <col min="2824" max="2824" width="32.28515625" customWidth="1"/>
    <col min="2825" max="2825" width="15.28515625" customWidth="1"/>
    <col min="2826" max="2826" width="11.7109375" customWidth="1"/>
    <col min="2827" max="2827" width="13.5703125" customWidth="1"/>
    <col min="2828" max="2828" width="14" customWidth="1"/>
    <col min="2829" max="2829" width="4.140625" customWidth="1"/>
    <col min="2830" max="3073" width="9.140625" customWidth="1"/>
    <col min="3075" max="3075" width="5" customWidth="1"/>
    <col min="3076" max="3076" width="29.140625" customWidth="1"/>
    <col min="3077" max="3077" width="13.28515625" customWidth="1"/>
    <col min="3078" max="3078" width="13" customWidth="1"/>
    <col min="3079" max="3079" width="13.140625" customWidth="1"/>
    <col min="3080" max="3080" width="32.28515625" customWidth="1"/>
    <col min="3081" max="3081" width="15.28515625" customWidth="1"/>
    <col min="3082" max="3082" width="11.7109375" customWidth="1"/>
    <col min="3083" max="3083" width="13.5703125" customWidth="1"/>
    <col min="3084" max="3084" width="14" customWidth="1"/>
    <col min="3085" max="3085" width="4.140625" customWidth="1"/>
    <col min="3086" max="3329" width="9.140625" customWidth="1"/>
    <col min="3331" max="3331" width="5" customWidth="1"/>
    <col min="3332" max="3332" width="29.140625" customWidth="1"/>
    <col min="3333" max="3333" width="13.28515625" customWidth="1"/>
    <col min="3334" max="3334" width="13" customWidth="1"/>
    <col min="3335" max="3335" width="13.140625" customWidth="1"/>
    <col min="3336" max="3336" width="32.28515625" customWidth="1"/>
    <col min="3337" max="3337" width="15.28515625" customWidth="1"/>
    <col min="3338" max="3338" width="11.7109375" customWidth="1"/>
    <col min="3339" max="3339" width="13.5703125" customWidth="1"/>
    <col min="3340" max="3340" width="14" customWidth="1"/>
    <col min="3341" max="3341" width="4.140625" customWidth="1"/>
    <col min="3342" max="3585" width="9.140625" customWidth="1"/>
    <col min="3587" max="3587" width="5" customWidth="1"/>
    <col min="3588" max="3588" width="29.140625" customWidth="1"/>
    <col min="3589" max="3589" width="13.28515625" customWidth="1"/>
    <col min="3590" max="3590" width="13" customWidth="1"/>
    <col min="3591" max="3591" width="13.140625" customWidth="1"/>
    <col min="3592" max="3592" width="32.28515625" customWidth="1"/>
    <col min="3593" max="3593" width="15.28515625" customWidth="1"/>
    <col min="3594" max="3594" width="11.7109375" customWidth="1"/>
    <col min="3595" max="3595" width="13.5703125" customWidth="1"/>
    <col min="3596" max="3596" width="14" customWidth="1"/>
    <col min="3597" max="3597" width="4.140625" customWidth="1"/>
    <col min="3598" max="3841" width="9.140625" customWidth="1"/>
    <col min="3843" max="3843" width="5" customWidth="1"/>
    <col min="3844" max="3844" width="29.140625" customWidth="1"/>
    <col min="3845" max="3845" width="13.28515625" customWidth="1"/>
    <col min="3846" max="3846" width="13" customWidth="1"/>
    <col min="3847" max="3847" width="13.140625" customWidth="1"/>
    <col min="3848" max="3848" width="32.28515625" customWidth="1"/>
    <col min="3849" max="3849" width="15.28515625" customWidth="1"/>
    <col min="3850" max="3850" width="11.7109375" customWidth="1"/>
    <col min="3851" max="3851" width="13.5703125" customWidth="1"/>
    <col min="3852" max="3852" width="14" customWidth="1"/>
    <col min="3853" max="3853" width="4.140625" customWidth="1"/>
    <col min="3854" max="4097" width="9.140625" customWidth="1"/>
    <col min="4099" max="4099" width="5" customWidth="1"/>
    <col min="4100" max="4100" width="29.140625" customWidth="1"/>
    <col min="4101" max="4101" width="13.28515625" customWidth="1"/>
    <col min="4102" max="4102" width="13" customWidth="1"/>
    <col min="4103" max="4103" width="13.140625" customWidth="1"/>
    <col min="4104" max="4104" width="32.28515625" customWidth="1"/>
    <col min="4105" max="4105" width="15.28515625" customWidth="1"/>
    <col min="4106" max="4106" width="11.7109375" customWidth="1"/>
    <col min="4107" max="4107" width="13.5703125" customWidth="1"/>
    <col min="4108" max="4108" width="14" customWidth="1"/>
    <col min="4109" max="4109" width="4.140625" customWidth="1"/>
    <col min="4110" max="4353" width="9.140625" customWidth="1"/>
    <col min="4355" max="4355" width="5" customWidth="1"/>
    <col min="4356" max="4356" width="29.140625" customWidth="1"/>
    <col min="4357" max="4357" width="13.28515625" customWidth="1"/>
    <col min="4358" max="4358" width="13" customWidth="1"/>
    <col min="4359" max="4359" width="13.140625" customWidth="1"/>
    <col min="4360" max="4360" width="32.28515625" customWidth="1"/>
    <col min="4361" max="4361" width="15.28515625" customWidth="1"/>
    <col min="4362" max="4362" width="11.7109375" customWidth="1"/>
    <col min="4363" max="4363" width="13.5703125" customWidth="1"/>
    <col min="4364" max="4364" width="14" customWidth="1"/>
    <col min="4365" max="4365" width="4.140625" customWidth="1"/>
    <col min="4366" max="4609" width="9.140625" customWidth="1"/>
    <col min="4611" max="4611" width="5" customWidth="1"/>
    <col min="4612" max="4612" width="29.140625" customWidth="1"/>
    <col min="4613" max="4613" width="13.28515625" customWidth="1"/>
    <col min="4614" max="4614" width="13" customWidth="1"/>
    <col min="4615" max="4615" width="13.140625" customWidth="1"/>
    <col min="4616" max="4616" width="32.28515625" customWidth="1"/>
    <col min="4617" max="4617" width="15.28515625" customWidth="1"/>
    <col min="4618" max="4618" width="11.7109375" customWidth="1"/>
    <col min="4619" max="4619" width="13.5703125" customWidth="1"/>
    <col min="4620" max="4620" width="14" customWidth="1"/>
    <col min="4621" max="4621" width="4.140625" customWidth="1"/>
    <col min="4622" max="4865" width="9.140625" customWidth="1"/>
    <col min="4867" max="4867" width="5" customWidth="1"/>
    <col min="4868" max="4868" width="29.140625" customWidth="1"/>
    <col min="4869" max="4869" width="13.28515625" customWidth="1"/>
    <col min="4870" max="4870" width="13" customWidth="1"/>
    <col min="4871" max="4871" width="13.140625" customWidth="1"/>
    <col min="4872" max="4872" width="32.28515625" customWidth="1"/>
    <col min="4873" max="4873" width="15.28515625" customWidth="1"/>
    <col min="4874" max="4874" width="11.7109375" customWidth="1"/>
    <col min="4875" max="4875" width="13.5703125" customWidth="1"/>
    <col min="4876" max="4876" width="14" customWidth="1"/>
    <col min="4877" max="4877" width="4.140625" customWidth="1"/>
    <col min="4878" max="5121" width="9.140625" customWidth="1"/>
    <col min="5123" max="5123" width="5" customWidth="1"/>
    <col min="5124" max="5124" width="29.140625" customWidth="1"/>
    <col min="5125" max="5125" width="13.28515625" customWidth="1"/>
    <col min="5126" max="5126" width="13" customWidth="1"/>
    <col min="5127" max="5127" width="13.140625" customWidth="1"/>
    <col min="5128" max="5128" width="32.28515625" customWidth="1"/>
    <col min="5129" max="5129" width="15.28515625" customWidth="1"/>
    <col min="5130" max="5130" width="11.7109375" customWidth="1"/>
    <col min="5131" max="5131" width="13.5703125" customWidth="1"/>
    <col min="5132" max="5132" width="14" customWidth="1"/>
    <col min="5133" max="5133" width="4.140625" customWidth="1"/>
    <col min="5134" max="5377" width="9.140625" customWidth="1"/>
    <col min="5379" max="5379" width="5" customWidth="1"/>
    <col min="5380" max="5380" width="29.140625" customWidth="1"/>
    <col min="5381" max="5381" width="13.28515625" customWidth="1"/>
    <col min="5382" max="5382" width="13" customWidth="1"/>
    <col min="5383" max="5383" width="13.140625" customWidth="1"/>
    <col min="5384" max="5384" width="32.28515625" customWidth="1"/>
    <col min="5385" max="5385" width="15.28515625" customWidth="1"/>
    <col min="5386" max="5386" width="11.7109375" customWidth="1"/>
    <col min="5387" max="5387" width="13.5703125" customWidth="1"/>
    <col min="5388" max="5388" width="14" customWidth="1"/>
    <col min="5389" max="5389" width="4.140625" customWidth="1"/>
    <col min="5390" max="5633" width="9.140625" customWidth="1"/>
    <col min="5635" max="5635" width="5" customWidth="1"/>
    <col min="5636" max="5636" width="29.140625" customWidth="1"/>
    <col min="5637" max="5637" width="13.28515625" customWidth="1"/>
    <col min="5638" max="5638" width="13" customWidth="1"/>
    <col min="5639" max="5639" width="13.140625" customWidth="1"/>
    <col min="5640" max="5640" width="32.28515625" customWidth="1"/>
    <col min="5641" max="5641" width="15.28515625" customWidth="1"/>
    <col min="5642" max="5642" width="11.7109375" customWidth="1"/>
    <col min="5643" max="5643" width="13.5703125" customWidth="1"/>
    <col min="5644" max="5644" width="14" customWidth="1"/>
    <col min="5645" max="5645" width="4.140625" customWidth="1"/>
    <col min="5646" max="5889" width="9.140625" customWidth="1"/>
    <col min="5891" max="5891" width="5" customWidth="1"/>
    <col min="5892" max="5892" width="29.140625" customWidth="1"/>
    <col min="5893" max="5893" width="13.28515625" customWidth="1"/>
    <col min="5894" max="5894" width="13" customWidth="1"/>
    <col min="5895" max="5895" width="13.140625" customWidth="1"/>
    <col min="5896" max="5896" width="32.28515625" customWidth="1"/>
    <col min="5897" max="5897" width="15.28515625" customWidth="1"/>
    <col min="5898" max="5898" width="11.7109375" customWidth="1"/>
    <col min="5899" max="5899" width="13.5703125" customWidth="1"/>
    <col min="5900" max="5900" width="14" customWidth="1"/>
    <col min="5901" max="5901" width="4.140625" customWidth="1"/>
    <col min="5902" max="6145" width="9.140625" customWidth="1"/>
    <col min="6147" max="6147" width="5" customWidth="1"/>
    <col min="6148" max="6148" width="29.140625" customWidth="1"/>
    <col min="6149" max="6149" width="13.28515625" customWidth="1"/>
    <col min="6150" max="6150" width="13" customWidth="1"/>
    <col min="6151" max="6151" width="13.140625" customWidth="1"/>
    <col min="6152" max="6152" width="32.28515625" customWidth="1"/>
    <col min="6153" max="6153" width="15.28515625" customWidth="1"/>
    <col min="6154" max="6154" width="11.7109375" customWidth="1"/>
    <col min="6155" max="6155" width="13.5703125" customWidth="1"/>
    <col min="6156" max="6156" width="14" customWidth="1"/>
    <col min="6157" max="6157" width="4.140625" customWidth="1"/>
    <col min="6158" max="6401" width="9.140625" customWidth="1"/>
    <col min="6403" max="6403" width="5" customWidth="1"/>
    <col min="6404" max="6404" width="29.140625" customWidth="1"/>
    <col min="6405" max="6405" width="13.28515625" customWidth="1"/>
    <col min="6406" max="6406" width="13" customWidth="1"/>
    <col min="6407" max="6407" width="13.140625" customWidth="1"/>
    <col min="6408" max="6408" width="32.28515625" customWidth="1"/>
    <col min="6409" max="6409" width="15.28515625" customWidth="1"/>
    <col min="6410" max="6410" width="11.7109375" customWidth="1"/>
    <col min="6411" max="6411" width="13.5703125" customWidth="1"/>
    <col min="6412" max="6412" width="14" customWidth="1"/>
    <col min="6413" max="6413" width="4.140625" customWidth="1"/>
    <col min="6414" max="6657" width="9.140625" customWidth="1"/>
    <col min="6659" max="6659" width="5" customWidth="1"/>
    <col min="6660" max="6660" width="29.140625" customWidth="1"/>
    <col min="6661" max="6661" width="13.28515625" customWidth="1"/>
    <col min="6662" max="6662" width="13" customWidth="1"/>
    <col min="6663" max="6663" width="13.140625" customWidth="1"/>
    <col min="6664" max="6664" width="32.28515625" customWidth="1"/>
    <col min="6665" max="6665" width="15.28515625" customWidth="1"/>
    <col min="6666" max="6666" width="11.7109375" customWidth="1"/>
    <col min="6667" max="6667" width="13.5703125" customWidth="1"/>
    <col min="6668" max="6668" width="14" customWidth="1"/>
    <col min="6669" max="6669" width="4.140625" customWidth="1"/>
    <col min="6670" max="6913" width="9.140625" customWidth="1"/>
    <col min="6915" max="6915" width="5" customWidth="1"/>
    <col min="6916" max="6916" width="29.140625" customWidth="1"/>
    <col min="6917" max="6917" width="13.28515625" customWidth="1"/>
    <col min="6918" max="6918" width="13" customWidth="1"/>
    <col min="6919" max="6919" width="13.140625" customWidth="1"/>
    <col min="6920" max="6920" width="32.28515625" customWidth="1"/>
    <col min="6921" max="6921" width="15.28515625" customWidth="1"/>
    <col min="6922" max="6922" width="11.7109375" customWidth="1"/>
    <col min="6923" max="6923" width="13.5703125" customWidth="1"/>
    <col min="6924" max="6924" width="14" customWidth="1"/>
    <col min="6925" max="6925" width="4.140625" customWidth="1"/>
    <col min="6926" max="7169" width="9.140625" customWidth="1"/>
    <col min="7171" max="7171" width="5" customWidth="1"/>
    <col min="7172" max="7172" width="29.140625" customWidth="1"/>
    <col min="7173" max="7173" width="13.28515625" customWidth="1"/>
    <col min="7174" max="7174" width="13" customWidth="1"/>
    <col min="7175" max="7175" width="13.140625" customWidth="1"/>
    <col min="7176" max="7176" width="32.28515625" customWidth="1"/>
    <col min="7177" max="7177" width="15.28515625" customWidth="1"/>
    <col min="7178" max="7178" width="11.7109375" customWidth="1"/>
    <col min="7179" max="7179" width="13.5703125" customWidth="1"/>
    <col min="7180" max="7180" width="14" customWidth="1"/>
    <col min="7181" max="7181" width="4.140625" customWidth="1"/>
    <col min="7182" max="7425" width="9.140625" customWidth="1"/>
    <col min="7427" max="7427" width="5" customWidth="1"/>
    <col min="7428" max="7428" width="29.140625" customWidth="1"/>
    <col min="7429" max="7429" width="13.28515625" customWidth="1"/>
    <col min="7430" max="7430" width="13" customWidth="1"/>
    <col min="7431" max="7431" width="13.140625" customWidth="1"/>
    <col min="7432" max="7432" width="32.28515625" customWidth="1"/>
    <col min="7433" max="7433" width="15.28515625" customWidth="1"/>
    <col min="7434" max="7434" width="11.7109375" customWidth="1"/>
    <col min="7435" max="7435" width="13.5703125" customWidth="1"/>
    <col min="7436" max="7436" width="14" customWidth="1"/>
    <col min="7437" max="7437" width="4.140625" customWidth="1"/>
    <col min="7438" max="7681" width="9.140625" customWidth="1"/>
    <col min="7683" max="7683" width="5" customWidth="1"/>
    <col min="7684" max="7684" width="29.140625" customWidth="1"/>
    <col min="7685" max="7685" width="13.28515625" customWidth="1"/>
    <col min="7686" max="7686" width="13" customWidth="1"/>
    <col min="7687" max="7687" width="13.140625" customWidth="1"/>
    <col min="7688" max="7688" width="32.28515625" customWidth="1"/>
    <col min="7689" max="7689" width="15.28515625" customWidth="1"/>
    <col min="7690" max="7690" width="11.7109375" customWidth="1"/>
    <col min="7691" max="7691" width="13.5703125" customWidth="1"/>
    <col min="7692" max="7692" width="14" customWidth="1"/>
    <col min="7693" max="7693" width="4.140625" customWidth="1"/>
    <col min="7694" max="7937" width="9.140625" customWidth="1"/>
    <col min="7939" max="7939" width="5" customWidth="1"/>
    <col min="7940" max="7940" width="29.140625" customWidth="1"/>
    <col min="7941" max="7941" width="13.28515625" customWidth="1"/>
    <col min="7942" max="7942" width="13" customWidth="1"/>
    <col min="7943" max="7943" width="13.140625" customWidth="1"/>
    <col min="7944" max="7944" width="32.28515625" customWidth="1"/>
    <col min="7945" max="7945" width="15.28515625" customWidth="1"/>
    <col min="7946" max="7946" width="11.7109375" customWidth="1"/>
    <col min="7947" max="7947" width="13.5703125" customWidth="1"/>
    <col min="7948" max="7948" width="14" customWidth="1"/>
    <col min="7949" max="7949" width="4.140625" customWidth="1"/>
    <col min="7950" max="8193" width="9.140625" customWidth="1"/>
    <col min="8195" max="8195" width="5" customWidth="1"/>
    <col min="8196" max="8196" width="29.140625" customWidth="1"/>
    <col min="8197" max="8197" width="13.28515625" customWidth="1"/>
    <col min="8198" max="8198" width="13" customWidth="1"/>
    <col min="8199" max="8199" width="13.140625" customWidth="1"/>
    <col min="8200" max="8200" width="32.28515625" customWidth="1"/>
    <col min="8201" max="8201" width="15.28515625" customWidth="1"/>
    <col min="8202" max="8202" width="11.7109375" customWidth="1"/>
    <col min="8203" max="8203" width="13.5703125" customWidth="1"/>
    <col min="8204" max="8204" width="14" customWidth="1"/>
    <col min="8205" max="8205" width="4.140625" customWidth="1"/>
    <col min="8206" max="8449" width="9.140625" customWidth="1"/>
    <col min="8451" max="8451" width="5" customWidth="1"/>
    <col min="8452" max="8452" width="29.140625" customWidth="1"/>
    <col min="8453" max="8453" width="13.28515625" customWidth="1"/>
    <col min="8454" max="8454" width="13" customWidth="1"/>
    <col min="8455" max="8455" width="13.140625" customWidth="1"/>
    <col min="8456" max="8456" width="32.28515625" customWidth="1"/>
    <col min="8457" max="8457" width="15.28515625" customWidth="1"/>
    <col min="8458" max="8458" width="11.7109375" customWidth="1"/>
    <col min="8459" max="8459" width="13.5703125" customWidth="1"/>
    <col min="8460" max="8460" width="14" customWidth="1"/>
    <col min="8461" max="8461" width="4.140625" customWidth="1"/>
    <col min="8462" max="8705" width="9.140625" customWidth="1"/>
    <col min="8707" max="8707" width="5" customWidth="1"/>
    <col min="8708" max="8708" width="29.140625" customWidth="1"/>
    <col min="8709" max="8709" width="13.28515625" customWidth="1"/>
    <col min="8710" max="8710" width="13" customWidth="1"/>
    <col min="8711" max="8711" width="13.140625" customWidth="1"/>
    <col min="8712" max="8712" width="32.28515625" customWidth="1"/>
    <col min="8713" max="8713" width="15.28515625" customWidth="1"/>
    <col min="8714" max="8714" width="11.7109375" customWidth="1"/>
    <col min="8715" max="8715" width="13.5703125" customWidth="1"/>
    <col min="8716" max="8716" width="14" customWidth="1"/>
    <col min="8717" max="8717" width="4.140625" customWidth="1"/>
    <col min="8718" max="8961" width="9.140625" customWidth="1"/>
    <col min="8963" max="8963" width="5" customWidth="1"/>
    <col min="8964" max="8964" width="29.140625" customWidth="1"/>
    <col min="8965" max="8965" width="13.28515625" customWidth="1"/>
    <col min="8966" max="8966" width="13" customWidth="1"/>
    <col min="8967" max="8967" width="13.140625" customWidth="1"/>
    <col min="8968" max="8968" width="32.28515625" customWidth="1"/>
    <col min="8969" max="8969" width="15.28515625" customWidth="1"/>
    <col min="8970" max="8970" width="11.7109375" customWidth="1"/>
    <col min="8971" max="8971" width="13.5703125" customWidth="1"/>
    <col min="8972" max="8972" width="14" customWidth="1"/>
    <col min="8973" max="8973" width="4.140625" customWidth="1"/>
    <col min="8974" max="9217" width="9.140625" customWidth="1"/>
    <col min="9219" max="9219" width="5" customWidth="1"/>
    <col min="9220" max="9220" width="29.140625" customWidth="1"/>
    <col min="9221" max="9221" width="13.28515625" customWidth="1"/>
    <col min="9222" max="9222" width="13" customWidth="1"/>
    <col min="9223" max="9223" width="13.140625" customWidth="1"/>
    <col min="9224" max="9224" width="32.28515625" customWidth="1"/>
    <col min="9225" max="9225" width="15.28515625" customWidth="1"/>
    <col min="9226" max="9226" width="11.7109375" customWidth="1"/>
    <col min="9227" max="9227" width="13.5703125" customWidth="1"/>
    <col min="9228" max="9228" width="14" customWidth="1"/>
    <col min="9229" max="9229" width="4.140625" customWidth="1"/>
    <col min="9230" max="9473" width="9.140625" customWidth="1"/>
    <col min="9475" max="9475" width="5" customWidth="1"/>
    <col min="9476" max="9476" width="29.140625" customWidth="1"/>
    <col min="9477" max="9477" width="13.28515625" customWidth="1"/>
    <col min="9478" max="9478" width="13" customWidth="1"/>
    <col min="9479" max="9479" width="13.140625" customWidth="1"/>
    <col min="9480" max="9480" width="32.28515625" customWidth="1"/>
    <col min="9481" max="9481" width="15.28515625" customWidth="1"/>
    <col min="9482" max="9482" width="11.7109375" customWidth="1"/>
    <col min="9483" max="9483" width="13.5703125" customWidth="1"/>
    <col min="9484" max="9484" width="14" customWidth="1"/>
    <col min="9485" max="9485" width="4.140625" customWidth="1"/>
    <col min="9486" max="9729" width="9.140625" customWidth="1"/>
    <col min="9731" max="9731" width="5" customWidth="1"/>
    <col min="9732" max="9732" width="29.140625" customWidth="1"/>
    <col min="9733" max="9733" width="13.28515625" customWidth="1"/>
    <col min="9734" max="9734" width="13" customWidth="1"/>
    <col min="9735" max="9735" width="13.140625" customWidth="1"/>
    <col min="9736" max="9736" width="32.28515625" customWidth="1"/>
    <col min="9737" max="9737" width="15.28515625" customWidth="1"/>
    <col min="9738" max="9738" width="11.7109375" customWidth="1"/>
    <col min="9739" max="9739" width="13.5703125" customWidth="1"/>
    <col min="9740" max="9740" width="14" customWidth="1"/>
    <col min="9741" max="9741" width="4.140625" customWidth="1"/>
    <col min="9742" max="9985" width="9.140625" customWidth="1"/>
    <col min="9987" max="9987" width="5" customWidth="1"/>
    <col min="9988" max="9988" width="29.140625" customWidth="1"/>
    <col min="9989" max="9989" width="13.28515625" customWidth="1"/>
    <col min="9990" max="9990" width="13" customWidth="1"/>
    <col min="9991" max="9991" width="13.140625" customWidth="1"/>
    <col min="9992" max="9992" width="32.28515625" customWidth="1"/>
    <col min="9993" max="9993" width="15.28515625" customWidth="1"/>
    <col min="9994" max="9994" width="11.7109375" customWidth="1"/>
    <col min="9995" max="9995" width="13.5703125" customWidth="1"/>
    <col min="9996" max="9996" width="14" customWidth="1"/>
    <col min="9997" max="9997" width="4.140625" customWidth="1"/>
    <col min="9998" max="10241" width="9.140625" customWidth="1"/>
    <col min="10243" max="10243" width="5" customWidth="1"/>
    <col min="10244" max="10244" width="29.140625" customWidth="1"/>
    <col min="10245" max="10245" width="13.28515625" customWidth="1"/>
    <col min="10246" max="10246" width="13" customWidth="1"/>
    <col min="10247" max="10247" width="13.140625" customWidth="1"/>
    <col min="10248" max="10248" width="32.28515625" customWidth="1"/>
    <col min="10249" max="10249" width="15.28515625" customWidth="1"/>
    <col min="10250" max="10250" width="11.7109375" customWidth="1"/>
    <col min="10251" max="10251" width="13.5703125" customWidth="1"/>
    <col min="10252" max="10252" width="14" customWidth="1"/>
    <col min="10253" max="10253" width="4.140625" customWidth="1"/>
    <col min="10254" max="10497" width="9.140625" customWidth="1"/>
    <col min="10499" max="10499" width="5" customWidth="1"/>
    <col min="10500" max="10500" width="29.140625" customWidth="1"/>
    <col min="10501" max="10501" width="13.28515625" customWidth="1"/>
    <col min="10502" max="10502" width="13" customWidth="1"/>
    <col min="10503" max="10503" width="13.140625" customWidth="1"/>
    <col min="10504" max="10504" width="32.28515625" customWidth="1"/>
    <col min="10505" max="10505" width="15.28515625" customWidth="1"/>
    <col min="10506" max="10506" width="11.7109375" customWidth="1"/>
    <col min="10507" max="10507" width="13.5703125" customWidth="1"/>
    <col min="10508" max="10508" width="14" customWidth="1"/>
    <col min="10509" max="10509" width="4.140625" customWidth="1"/>
    <col min="10510" max="10753" width="9.140625" customWidth="1"/>
    <col min="10755" max="10755" width="5" customWidth="1"/>
    <col min="10756" max="10756" width="29.140625" customWidth="1"/>
    <col min="10757" max="10757" width="13.28515625" customWidth="1"/>
    <col min="10758" max="10758" width="13" customWidth="1"/>
    <col min="10759" max="10759" width="13.140625" customWidth="1"/>
    <col min="10760" max="10760" width="32.28515625" customWidth="1"/>
    <col min="10761" max="10761" width="15.28515625" customWidth="1"/>
    <col min="10762" max="10762" width="11.7109375" customWidth="1"/>
    <col min="10763" max="10763" width="13.5703125" customWidth="1"/>
    <col min="10764" max="10764" width="14" customWidth="1"/>
    <col min="10765" max="10765" width="4.140625" customWidth="1"/>
    <col min="10766" max="11009" width="9.140625" customWidth="1"/>
    <col min="11011" max="11011" width="5" customWidth="1"/>
    <col min="11012" max="11012" width="29.140625" customWidth="1"/>
    <col min="11013" max="11013" width="13.28515625" customWidth="1"/>
    <col min="11014" max="11014" width="13" customWidth="1"/>
    <col min="11015" max="11015" width="13.140625" customWidth="1"/>
    <col min="11016" max="11016" width="32.28515625" customWidth="1"/>
    <col min="11017" max="11017" width="15.28515625" customWidth="1"/>
    <col min="11018" max="11018" width="11.7109375" customWidth="1"/>
    <col min="11019" max="11019" width="13.5703125" customWidth="1"/>
    <col min="11020" max="11020" width="14" customWidth="1"/>
    <col min="11021" max="11021" width="4.140625" customWidth="1"/>
    <col min="11022" max="11265" width="9.140625" customWidth="1"/>
    <col min="11267" max="11267" width="5" customWidth="1"/>
    <col min="11268" max="11268" width="29.140625" customWidth="1"/>
    <col min="11269" max="11269" width="13.28515625" customWidth="1"/>
    <col min="11270" max="11270" width="13" customWidth="1"/>
    <col min="11271" max="11271" width="13.140625" customWidth="1"/>
    <col min="11272" max="11272" width="32.28515625" customWidth="1"/>
    <col min="11273" max="11273" width="15.28515625" customWidth="1"/>
    <col min="11274" max="11274" width="11.7109375" customWidth="1"/>
    <col min="11275" max="11275" width="13.5703125" customWidth="1"/>
    <col min="11276" max="11276" width="14" customWidth="1"/>
    <col min="11277" max="11277" width="4.140625" customWidth="1"/>
    <col min="11278" max="11521" width="9.140625" customWidth="1"/>
    <col min="11523" max="11523" width="5" customWidth="1"/>
    <col min="11524" max="11524" width="29.140625" customWidth="1"/>
    <col min="11525" max="11525" width="13.28515625" customWidth="1"/>
    <col min="11526" max="11526" width="13" customWidth="1"/>
    <col min="11527" max="11527" width="13.140625" customWidth="1"/>
    <col min="11528" max="11528" width="32.28515625" customWidth="1"/>
    <col min="11529" max="11529" width="15.28515625" customWidth="1"/>
    <col min="11530" max="11530" width="11.7109375" customWidth="1"/>
    <col min="11531" max="11531" width="13.5703125" customWidth="1"/>
    <col min="11532" max="11532" width="14" customWidth="1"/>
    <col min="11533" max="11533" width="4.140625" customWidth="1"/>
    <col min="11534" max="11777" width="9.140625" customWidth="1"/>
    <col min="11779" max="11779" width="5" customWidth="1"/>
    <col min="11780" max="11780" width="29.140625" customWidth="1"/>
    <col min="11781" max="11781" width="13.28515625" customWidth="1"/>
    <col min="11782" max="11782" width="13" customWidth="1"/>
    <col min="11783" max="11783" width="13.140625" customWidth="1"/>
    <col min="11784" max="11784" width="32.28515625" customWidth="1"/>
    <col min="11785" max="11785" width="15.28515625" customWidth="1"/>
    <col min="11786" max="11786" width="11.7109375" customWidth="1"/>
    <col min="11787" max="11787" width="13.5703125" customWidth="1"/>
    <col min="11788" max="11788" width="14" customWidth="1"/>
    <col min="11789" max="11789" width="4.140625" customWidth="1"/>
    <col min="11790" max="12033" width="9.140625" customWidth="1"/>
    <col min="12035" max="12035" width="5" customWidth="1"/>
    <col min="12036" max="12036" width="29.140625" customWidth="1"/>
    <col min="12037" max="12037" width="13.28515625" customWidth="1"/>
    <col min="12038" max="12038" width="13" customWidth="1"/>
    <col min="12039" max="12039" width="13.140625" customWidth="1"/>
    <col min="12040" max="12040" width="32.28515625" customWidth="1"/>
    <col min="12041" max="12041" width="15.28515625" customWidth="1"/>
    <col min="12042" max="12042" width="11.7109375" customWidth="1"/>
    <col min="12043" max="12043" width="13.5703125" customWidth="1"/>
    <col min="12044" max="12044" width="14" customWidth="1"/>
    <col min="12045" max="12045" width="4.140625" customWidth="1"/>
    <col min="12046" max="12289" width="9.140625" customWidth="1"/>
    <col min="12291" max="12291" width="5" customWidth="1"/>
    <col min="12292" max="12292" width="29.140625" customWidth="1"/>
    <col min="12293" max="12293" width="13.28515625" customWidth="1"/>
    <col min="12294" max="12294" width="13" customWidth="1"/>
    <col min="12295" max="12295" width="13.140625" customWidth="1"/>
    <col min="12296" max="12296" width="32.28515625" customWidth="1"/>
    <col min="12297" max="12297" width="15.28515625" customWidth="1"/>
    <col min="12298" max="12298" width="11.7109375" customWidth="1"/>
    <col min="12299" max="12299" width="13.5703125" customWidth="1"/>
    <col min="12300" max="12300" width="14" customWidth="1"/>
    <col min="12301" max="12301" width="4.140625" customWidth="1"/>
    <col min="12302" max="12545" width="9.140625" customWidth="1"/>
    <col min="12547" max="12547" width="5" customWidth="1"/>
    <col min="12548" max="12548" width="29.140625" customWidth="1"/>
    <col min="12549" max="12549" width="13.28515625" customWidth="1"/>
    <col min="12550" max="12550" width="13" customWidth="1"/>
    <col min="12551" max="12551" width="13.140625" customWidth="1"/>
    <col min="12552" max="12552" width="32.28515625" customWidth="1"/>
    <col min="12553" max="12553" width="15.28515625" customWidth="1"/>
    <col min="12554" max="12554" width="11.7109375" customWidth="1"/>
    <col min="12555" max="12555" width="13.5703125" customWidth="1"/>
    <col min="12556" max="12556" width="14" customWidth="1"/>
    <col min="12557" max="12557" width="4.140625" customWidth="1"/>
    <col min="12558" max="12801" width="9.140625" customWidth="1"/>
    <col min="12803" max="12803" width="5" customWidth="1"/>
    <col min="12804" max="12804" width="29.140625" customWidth="1"/>
    <col min="12805" max="12805" width="13.28515625" customWidth="1"/>
    <col min="12806" max="12806" width="13" customWidth="1"/>
    <col min="12807" max="12807" width="13.140625" customWidth="1"/>
    <col min="12808" max="12808" width="32.28515625" customWidth="1"/>
    <col min="12809" max="12809" width="15.28515625" customWidth="1"/>
    <col min="12810" max="12810" width="11.7109375" customWidth="1"/>
    <col min="12811" max="12811" width="13.5703125" customWidth="1"/>
    <col min="12812" max="12812" width="14" customWidth="1"/>
    <col min="12813" max="12813" width="4.140625" customWidth="1"/>
    <col min="12814" max="13057" width="9.140625" customWidth="1"/>
    <col min="13059" max="13059" width="5" customWidth="1"/>
    <col min="13060" max="13060" width="29.140625" customWidth="1"/>
    <col min="13061" max="13061" width="13.28515625" customWidth="1"/>
    <col min="13062" max="13062" width="13" customWidth="1"/>
    <col min="13063" max="13063" width="13.140625" customWidth="1"/>
    <col min="13064" max="13064" width="32.28515625" customWidth="1"/>
    <col min="13065" max="13065" width="15.28515625" customWidth="1"/>
    <col min="13066" max="13066" width="11.7109375" customWidth="1"/>
    <col min="13067" max="13067" width="13.5703125" customWidth="1"/>
    <col min="13068" max="13068" width="14" customWidth="1"/>
    <col min="13069" max="13069" width="4.140625" customWidth="1"/>
    <col min="13070" max="13313" width="9.140625" customWidth="1"/>
    <col min="13315" max="13315" width="5" customWidth="1"/>
    <col min="13316" max="13316" width="29.140625" customWidth="1"/>
    <col min="13317" max="13317" width="13.28515625" customWidth="1"/>
    <col min="13318" max="13318" width="13" customWidth="1"/>
    <col min="13319" max="13319" width="13.140625" customWidth="1"/>
    <col min="13320" max="13320" width="32.28515625" customWidth="1"/>
    <col min="13321" max="13321" width="15.28515625" customWidth="1"/>
    <col min="13322" max="13322" width="11.7109375" customWidth="1"/>
    <col min="13323" max="13323" width="13.5703125" customWidth="1"/>
    <col min="13324" max="13324" width="14" customWidth="1"/>
    <col min="13325" max="13325" width="4.140625" customWidth="1"/>
    <col min="13326" max="13569" width="9.140625" customWidth="1"/>
    <col min="13571" max="13571" width="5" customWidth="1"/>
    <col min="13572" max="13572" width="29.140625" customWidth="1"/>
    <col min="13573" max="13573" width="13.28515625" customWidth="1"/>
    <col min="13574" max="13574" width="13" customWidth="1"/>
    <col min="13575" max="13575" width="13.140625" customWidth="1"/>
    <col min="13576" max="13576" width="32.28515625" customWidth="1"/>
    <col min="13577" max="13577" width="15.28515625" customWidth="1"/>
    <col min="13578" max="13578" width="11.7109375" customWidth="1"/>
    <col min="13579" max="13579" width="13.5703125" customWidth="1"/>
    <col min="13580" max="13580" width="14" customWidth="1"/>
    <col min="13581" max="13581" width="4.140625" customWidth="1"/>
    <col min="13582" max="13825" width="9.140625" customWidth="1"/>
    <col min="13827" max="13827" width="5" customWidth="1"/>
    <col min="13828" max="13828" width="29.140625" customWidth="1"/>
    <col min="13829" max="13829" width="13.28515625" customWidth="1"/>
    <col min="13830" max="13830" width="13" customWidth="1"/>
    <col min="13831" max="13831" width="13.140625" customWidth="1"/>
    <col min="13832" max="13832" width="32.28515625" customWidth="1"/>
    <col min="13833" max="13833" width="15.28515625" customWidth="1"/>
    <col min="13834" max="13834" width="11.7109375" customWidth="1"/>
    <col min="13835" max="13835" width="13.5703125" customWidth="1"/>
    <col min="13836" max="13836" width="14" customWidth="1"/>
    <col min="13837" max="13837" width="4.140625" customWidth="1"/>
    <col min="13838" max="14081" width="9.140625" customWidth="1"/>
    <col min="14083" max="14083" width="5" customWidth="1"/>
    <col min="14084" max="14084" width="29.140625" customWidth="1"/>
    <col min="14085" max="14085" width="13.28515625" customWidth="1"/>
    <col min="14086" max="14086" width="13" customWidth="1"/>
    <col min="14087" max="14087" width="13.140625" customWidth="1"/>
    <col min="14088" max="14088" width="32.28515625" customWidth="1"/>
    <col min="14089" max="14089" width="15.28515625" customWidth="1"/>
    <col min="14090" max="14090" width="11.7109375" customWidth="1"/>
    <col min="14091" max="14091" width="13.5703125" customWidth="1"/>
    <col min="14092" max="14092" width="14" customWidth="1"/>
    <col min="14093" max="14093" width="4.140625" customWidth="1"/>
    <col min="14094" max="14337" width="9.140625" customWidth="1"/>
    <col min="14339" max="14339" width="5" customWidth="1"/>
    <col min="14340" max="14340" width="29.140625" customWidth="1"/>
    <col min="14341" max="14341" width="13.28515625" customWidth="1"/>
    <col min="14342" max="14342" width="13" customWidth="1"/>
    <col min="14343" max="14343" width="13.140625" customWidth="1"/>
    <col min="14344" max="14344" width="32.28515625" customWidth="1"/>
    <col min="14345" max="14345" width="15.28515625" customWidth="1"/>
    <col min="14346" max="14346" width="11.7109375" customWidth="1"/>
    <col min="14347" max="14347" width="13.5703125" customWidth="1"/>
    <col min="14348" max="14348" width="14" customWidth="1"/>
    <col min="14349" max="14349" width="4.140625" customWidth="1"/>
    <col min="14350" max="14593" width="9.140625" customWidth="1"/>
    <col min="14595" max="14595" width="5" customWidth="1"/>
    <col min="14596" max="14596" width="29.140625" customWidth="1"/>
    <col min="14597" max="14597" width="13.28515625" customWidth="1"/>
    <col min="14598" max="14598" width="13" customWidth="1"/>
    <col min="14599" max="14599" width="13.140625" customWidth="1"/>
    <col min="14600" max="14600" width="32.28515625" customWidth="1"/>
    <col min="14601" max="14601" width="15.28515625" customWidth="1"/>
    <col min="14602" max="14602" width="11.7109375" customWidth="1"/>
    <col min="14603" max="14603" width="13.5703125" customWidth="1"/>
    <col min="14604" max="14604" width="14" customWidth="1"/>
    <col min="14605" max="14605" width="4.140625" customWidth="1"/>
    <col min="14606" max="14849" width="9.140625" customWidth="1"/>
    <col min="14851" max="14851" width="5" customWidth="1"/>
    <col min="14852" max="14852" width="29.140625" customWidth="1"/>
    <col min="14853" max="14853" width="13.28515625" customWidth="1"/>
    <col min="14854" max="14854" width="13" customWidth="1"/>
    <col min="14855" max="14855" width="13.140625" customWidth="1"/>
    <col min="14856" max="14856" width="32.28515625" customWidth="1"/>
    <col min="14857" max="14857" width="15.28515625" customWidth="1"/>
    <col min="14858" max="14858" width="11.7109375" customWidth="1"/>
    <col min="14859" max="14859" width="13.5703125" customWidth="1"/>
    <col min="14860" max="14860" width="14" customWidth="1"/>
    <col min="14861" max="14861" width="4.140625" customWidth="1"/>
    <col min="14862" max="15105" width="9.140625" customWidth="1"/>
    <col min="15107" max="15107" width="5" customWidth="1"/>
    <col min="15108" max="15108" width="29.140625" customWidth="1"/>
    <col min="15109" max="15109" width="13.28515625" customWidth="1"/>
    <col min="15110" max="15110" width="13" customWidth="1"/>
    <col min="15111" max="15111" width="13.140625" customWidth="1"/>
    <col min="15112" max="15112" width="32.28515625" customWidth="1"/>
    <col min="15113" max="15113" width="15.28515625" customWidth="1"/>
    <col min="15114" max="15114" width="11.7109375" customWidth="1"/>
    <col min="15115" max="15115" width="13.5703125" customWidth="1"/>
    <col min="15116" max="15116" width="14" customWidth="1"/>
    <col min="15117" max="15117" width="4.140625" customWidth="1"/>
    <col min="15118" max="15361" width="9.140625" customWidth="1"/>
    <col min="15363" max="15363" width="5" customWidth="1"/>
    <col min="15364" max="15364" width="29.140625" customWidth="1"/>
    <col min="15365" max="15365" width="13.28515625" customWidth="1"/>
    <col min="15366" max="15366" width="13" customWidth="1"/>
    <col min="15367" max="15367" width="13.140625" customWidth="1"/>
    <col min="15368" max="15368" width="32.28515625" customWidth="1"/>
    <col min="15369" max="15369" width="15.28515625" customWidth="1"/>
    <col min="15370" max="15370" width="11.7109375" customWidth="1"/>
    <col min="15371" max="15371" width="13.5703125" customWidth="1"/>
    <col min="15372" max="15372" width="14" customWidth="1"/>
    <col min="15373" max="15373" width="4.140625" customWidth="1"/>
    <col min="15374" max="15617" width="9.140625" customWidth="1"/>
    <col min="15619" max="15619" width="5" customWidth="1"/>
    <col min="15620" max="15620" width="29.140625" customWidth="1"/>
    <col min="15621" max="15621" width="13.28515625" customWidth="1"/>
    <col min="15622" max="15622" width="13" customWidth="1"/>
    <col min="15623" max="15623" width="13.140625" customWidth="1"/>
    <col min="15624" max="15624" width="32.28515625" customWidth="1"/>
    <col min="15625" max="15625" width="15.28515625" customWidth="1"/>
    <col min="15626" max="15626" width="11.7109375" customWidth="1"/>
    <col min="15627" max="15627" width="13.5703125" customWidth="1"/>
    <col min="15628" max="15628" width="14" customWidth="1"/>
    <col min="15629" max="15629" width="4.140625" customWidth="1"/>
    <col min="15630" max="15873" width="9.140625" customWidth="1"/>
    <col min="15875" max="15875" width="5" customWidth="1"/>
    <col min="15876" max="15876" width="29.140625" customWidth="1"/>
    <col min="15877" max="15877" width="13.28515625" customWidth="1"/>
    <col min="15878" max="15878" width="13" customWidth="1"/>
    <col min="15879" max="15879" width="13.140625" customWidth="1"/>
    <col min="15880" max="15880" width="32.28515625" customWidth="1"/>
    <col min="15881" max="15881" width="15.28515625" customWidth="1"/>
    <col min="15882" max="15882" width="11.7109375" customWidth="1"/>
    <col min="15883" max="15883" width="13.5703125" customWidth="1"/>
    <col min="15884" max="15884" width="14" customWidth="1"/>
    <col min="15885" max="15885" width="4.140625" customWidth="1"/>
    <col min="15886" max="16129" width="9.140625" customWidth="1"/>
    <col min="16131" max="16131" width="5" customWidth="1"/>
    <col min="16132" max="16132" width="29.140625" customWidth="1"/>
    <col min="16133" max="16133" width="13.28515625" customWidth="1"/>
    <col min="16134" max="16134" width="13" customWidth="1"/>
    <col min="16135" max="16135" width="13.140625" customWidth="1"/>
    <col min="16136" max="16136" width="32.28515625" customWidth="1"/>
    <col min="16137" max="16137" width="15.28515625" customWidth="1"/>
    <col min="16138" max="16138" width="11.7109375" customWidth="1"/>
    <col min="16139" max="16139" width="13.5703125" customWidth="1"/>
    <col min="16140" max="16140" width="14" customWidth="1"/>
    <col min="16141" max="16141" width="4.140625" customWidth="1"/>
    <col min="16142" max="16382" width="9.140625" customWidth="1"/>
  </cols>
  <sheetData>
    <row r="1" spans="1:257" ht="28.5" customHeight="1">
      <c r="B1" s="776" t="s">
        <v>604</v>
      </c>
      <c r="C1" s="776"/>
    </row>
    <row r="2" spans="1:257" ht="30.75" customHeight="1">
      <c r="B2" s="183" t="s">
        <v>187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777"/>
    </row>
    <row r="3" spans="1:257" ht="15.75" thickBot="1">
      <c r="H3" s="185"/>
      <c r="I3" s="185"/>
      <c r="J3" s="185"/>
      <c r="K3" s="185"/>
      <c r="L3" s="185"/>
      <c r="M3" s="777"/>
    </row>
    <row r="4" spans="1:257" ht="15.75" thickBot="1">
      <c r="A4" s="778" t="s">
        <v>161</v>
      </c>
      <c r="B4" s="186" t="s">
        <v>87</v>
      </c>
      <c r="C4" s="144"/>
      <c r="D4" s="187"/>
      <c r="E4" s="261"/>
      <c r="F4" s="261"/>
      <c r="G4" s="186" t="s">
        <v>162</v>
      </c>
      <c r="H4" s="145"/>
      <c r="I4" s="146"/>
      <c r="J4" s="143"/>
      <c r="K4" s="146"/>
      <c r="L4" s="188"/>
      <c r="M4" s="777"/>
    </row>
    <row r="5" spans="1:257" ht="53.25" thickBot="1">
      <c r="A5" s="779"/>
      <c r="B5" s="189" t="s">
        <v>53</v>
      </c>
      <c r="C5" s="150" t="s">
        <v>108</v>
      </c>
      <c r="D5" s="229" t="s">
        <v>110</v>
      </c>
      <c r="E5" s="373" t="s">
        <v>282</v>
      </c>
      <c r="F5" s="373" t="s">
        <v>283</v>
      </c>
      <c r="G5" s="251" t="s">
        <v>53</v>
      </c>
      <c r="H5" s="150" t="s">
        <v>112</v>
      </c>
      <c r="I5" s="229" t="s">
        <v>110</v>
      </c>
      <c r="J5" s="410" t="s">
        <v>282</v>
      </c>
      <c r="K5" s="373" t="s">
        <v>283</v>
      </c>
      <c r="L5" s="190"/>
      <c r="M5" s="777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  <c r="IW5" s="152"/>
    </row>
    <row r="6" spans="1:257" ht="15.75" thickBot="1">
      <c r="A6" s="153">
        <v>1</v>
      </c>
      <c r="B6" s="191">
        <v>2</v>
      </c>
      <c r="C6" s="192">
        <v>3</v>
      </c>
      <c r="D6" s="422">
        <v>4</v>
      </c>
      <c r="E6" s="423" t="s">
        <v>284</v>
      </c>
      <c r="F6" s="423" t="s">
        <v>285</v>
      </c>
      <c r="G6" s="365" t="s">
        <v>286</v>
      </c>
      <c r="H6" s="366" t="s">
        <v>287</v>
      </c>
      <c r="I6" s="367" t="s">
        <v>288</v>
      </c>
      <c r="J6" s="369" t="s">
        <v>289</v>
      </c>
      <c r="K6" s="368" t="s">
        <v>290</v>
      </c>
      <c r="L6" s="193"/>
      <c r="M6" s="777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</row>
    <row r="7" spans="1:257" ht="22.5">
      <c r="A7" s="155">
        <v>1</v>
      </c>
      <c r="B7" s="194" t="s">
        <v>188</v>
      </c>
      <c r="C7" s="245">
        <v>22950000</v>
      </c>
      <c r="D7" s="164">
        <v>0</v>
      </c>
      <c r="E7" s="277">
        <v>1641565</v>
      </c>
      <c r="F7" s="277">
        <v>1641565</v>
      </c>
      <c r="G7" s="252" t="s">
        <v>189</v>
      </c>
      <c r="H7" s="159">
        <v>489180</v>
      </c>
      <c r="I7" s="262">
        <v>2297450</v>
      </c>
      <c r="J7" s="358">
        <v>4171623</v>
      </c>
      <c r="K7" s="278">
        <v>1546223</v>
      </c>
      <c r="L7" s="195"/>
      <c r="M7" s="777"/>
    </row>
    <row r="8" spans="1:257" ht="22.5">
      <c r="A8" s="160">
        <v>2</v>
      </c>
      <c r="B8" s="196" t="s">
        <v>190</v>
      </c>
      <c r="C8" s="197">
        <v>0</v>
      </c>
      <c r="D8" s="164">
        <v>0</v>
      </c>
      <c r="E8" s="277">
        <v>0</v>
      </c>
      <c r="F8" s="277">
        <v>0</v>
      </c>
      <c r="G8" s="253" t="s">
        <v>191</v>
      </c>
      <c r="H8" s="164">
        <v>0</v>
      </c>
      <c r="I8" s="232">
        <v>0</v>
      </c>
      <c r="J8" s="355">
        <v>0</v>
      </c>
      <c r="K8" s="279">
        <v>0</v>
      </c>
      <c r="L8" s="195"/>
      <c r="M8" s="777"/>
    </row>
    <row r="9" spans="1:257">
      <c r="A9" s="160">
        <v>3</v>
      </c>
      <c r="B9" s="196" t="s">
        <v>52</v>
      </c>
      <c r="C9" s="197">
        <v>0</v>
      </c>
      <c r="D9" s="164">
        <v>0</v>
      </c>
      <c r="E9" s="277">
        <v>0</v>
      </c>
      <c r="F9" s="277">
        <v>0</v>
      </c>
      <c r="G9" s="253" t="s">
        <v>192</v>
      </c>
      <c r="H9" s="164">
        <v>900000</v>
      </c>
      <c r="I9" s="232">
        <v>26752704</v>
      </c>
      <c r="J9" s="355">
        <v>26818704</v>
      </c>
      <c r="K9" s="279">
        <v>26818539</v>
      </c>
      <c r="L9" s="195"/>
      <c r="M9" s="777"/>
      <c r="N9" s="413"/>
    </row>
    <row r="10" spans="1:257" ht="22.5">
      <c r="A10" s="160">
        <v>4</v>
      </c>
      <c r="B10" s="196" t="s">
        <v>193</v>
      </c>
      <c r="C10" s="197">
        <v>0</v>
      </c>
      <c r="D10" s="164">
        <v>0</v>
      </c>
      <c r="E10" s="277">
        <v>250000</v>
      </c>
      <c r="F10" s="277">
        <v>250000</v>
      </c>
      <c r="G10" s="253" t="s">
        <v>194</v>
      </c>
      <c r="H10" s="164">
        <v>0</v>
      </c>
      <c r="I10" s="232">
        <v>0</v>
      </c>
      <c r="J10" s="355">
        <v>0</v>
      </c>
      <c r="K10" s="279">
        <v>0</v>
      </c>
      <c r="L10" s="195"/>
      <c r="M10" s="777"/>
    </row>
    <row r="11" spans="1:257">
      <c r="A11" s="160">
        <v>5</v>
      </c>
      <c r="B11" s="196" t="s">
        <v>195</v>
      </c>
      <c r="C11" s="197">
        <v>0</v>
      </c>
      <c r="D11" s="164">
        <v>0</v>
      </c>
      <c r="E11" s="277">
        <v>0</v>
      </c>
      <c r="F11" s="277">
        <v>0</v>
      </c>
      <c r="G11" s="253" t="s">
        <v>196</v>
      </c>
      <c r="H11" s="164">
        <v>0</v>
      </c>
      <c r="I11" s="232">
        <v>0</v>
      </c>
      <c r="J11" s="355">
        <v>0</v>
      </c>
      <c r="K11" s="279">
        <v>0</v>
      </c>
      <c r="L11" s="195"/>
      <c r="M11" s="777"/>
    </row>
    <row r="12" spans="1:257">
      <c r="A12" s="160">
        <v>6</v>
      </c>
      <c r="B12" s="196" t="s">
        <v>197</v>
      </c>
      <c r="C12" s="197"/>
      <c r="D12" s="164"/>
      <c r="E12" s="277">
        <v>0</v>
      </c>
      <c r="F12" s="277">
        <v>0</v>
      </c>
      <c r="G12" s="216" t="s">
        <v>198</v>
      </c>
      <c r="H12" s="164">
        <v>0</v>
      </c>
      <c r="I12" s="232">
        <v>0</v>
      </c>
      <c r="J12" s="355">
        <v>0</v>
      </c>
      <c r="K12" s="279">
        <v>0</v>
      </c>
      <c r="L12" s="195"/>
      <c r="M12" s="777"/>
    </row>
    <row r="13" spans="1:257" ht="22.5">
      <c r="A13" s="160">
        <v>7</v>
      </c>
      <c r="B13" s="198" t="s">
        <v>199</v>
      </c>
      <c r="C13" s="197">
        <v>0</v>
      </c>
      <c r="D13" s="164">
        <v>0</v>
      </c>
      <c r="E13" s="277">
        <v>0</v>
      </c>
      <c r="F13" s="277">
        <v>0</v>
      </c>
      <c r="G13" s="216" t="s">
        <v>200</v>
      </c>
      <c r="H13" s="164">
        <v>0</v>
      </c>
      <c r="I13" s="232">
        <v>0</v>
      </c>
      <c r="J13" s="355">
        <v>0</v>
      </c>
      <c r="K13" s="279">
        <v>0</v>
      </c>
      <c r="L13" s="195"/>
      <c r="M13" s="777"/>
    </row>
    <row r="14" spans="1:257">
      <c r="A14" s="160">
        <v>8</v>
      </c>
      <c r="B14" s="198"/>
      <c r="C14" s="232"/>
      <c r="D14" s="164"/>
      <c r="E14" s="277"/>
      <c r="F14" s="277"/>
      <c r="G14" s="216" t="s">
        <v>201</v>
      </c>
      <c r="H14" s="164">
        <v>0</v>
      </c>
      <c r="I14" s="232">
        <v>0</v>
      </c>
      <c r="J14" s="355">
        <v>0</v>
      </c>
      <c r="K14" s="279">
        <v>0</v>
      </c>
      <c r="L14" s="195"/>
      <c r="M14" s="777"/>
    </row>
    <row r="15" spans="1:257" ht="15.75" thickBot="1">
      <c r="A15" s="174">
        <v>9</v>
      </c>
      <c r="B15" s="199"/>
      <c r="C15" s="200"/>
      <c r="D15" s="167"/>
      <c r="E15" s="650"/>
      <c r="F15" s="650"/>
      <c r="G15" s="254" t="s">
        <v>202</v>
      </c>
      <c r="H15" s="201">
        <v>0</v>
      </c>
      <c r="I15" s="233">
        <v>9724837</v>
      </c>
      <c r="J15" s="356">
        <v>9676229</v>
      </c>
      <c r="K15" s="275" t="s">
        <v>292</v>
      </c>
      <c r="L15" s="195"/>
      <c r="M15" s="777"/>
    </row>
    <row r="16" spans="1:257" ht="15.75" thickBot="1">
      <c r="A16" s="169">
        <v>10</v>
      </c>
      <c r="B16" s="202" t="s">
        <v>214</v>
      </c>
      <c r="C16" s="214">
        <f>SUM(C7:C15)</f>
        <v>22950000</v>
      </c>
      <c r="D16" s="653">
        <f>SUM(D7:D15)</f>
        <v>0</v>
      </c>
      <c r="E16" s="654">
        <f>SUM(E7:E15)</f>
        <v>1891565</v>
      </c>
      <c r="F16" s="655">
        <f>SUM(F7:F15)</f>
        <v>1891565</v>
      </c>
      <c r="G16" s="255" t="s">
        <v>217</v>
      </c>
      <c r="H16" s="204">
        <f>SUM(H7:H15)</f>
        <v>1389180</v>
      </c>
      <c r="I16" s="263">
        <f>SUM(I7:I15)</f>
        <v>38774991</v>
      </c>
      <c r="J16" s="357">
        <f>SUM(J7:J15)</f>
        <v>40666556</v>
      </c>
      <c r="K16" s="276">
        <f>SUM(K7:K15)</f>
        <v>28364762</v>
      </c>
      <c r="L16" s="205"/>
      <c r="M16" s="777"/>
    </row>
    <row r="17" spans="1:13" ht="18.75" customHeight="1">
      <c r="A17" s="155">
        <v>11</v>
      </c>
      <c r="B17" s="206" t="s">
        <v>215</v>
      </c>
      <c r="C17" s="246"/>
      <c r="D17" s="651"/>
      <c r="E17" s="652"/>
      <c r="F17" s="652"/>
      <c r="G17" s="256" t="s">
        <v>171</v>
      </c>
      <c r="H17" s="217">
        <v>0</v>
      </c>
      <c r="I17" s="264">
        <v>0</v>
      </c>
      <c r="J17" s="358">
        <v>0</v>
      </c>
      <c r="K17" s="278"/>
      <c r="L17" s="207"/>
      <c r="M17" s="777"/>
    </row>
    <row r="18" spans="1:13" ht="23.25" customHeight="1">
      <c r="A18" s="160">
        <v>12</v>
      </c>
      <c r="B18" s="208" t="s">
        <v>203</v>
      </c>
      <c r="C18" s="247">
        <v>15224761</v>
      </c>
      <c r="D18" s="209">
        <v>38774991</v>
      </c>
      <c r="E18" s="277">
        <v>38774991</v>
      </c>
      <c r="F18" s="277">
        <v>38774991</v>
      </c>
      <c r="G18" s="256" t="s">
        <v>204</v>
      </c>
      <c r="H18" s="209">
        <v>0</v>
      </c>
      <c r="I18" s="265">
        <v>0</v>
      </c>
      <c r="J18" s="355">
        <v>0</v>
      </c>
      <c r="K18" s="279">
        <v>0</v>
      </c>
      <c r="L18" s="207"/>
      <c r="M18" s="777"/>
    </row>
    <row r="19" spans="1:13" ht="14.25" customHeight="1">
      <c r="A19" s="155">
        <v>13</v>
      </c>
      <c r="B19" s="208" t="s">
        <v>205</v>
      </c>
      <c r="C19" s="248">
        <v>0</v>
      </c>
      <c r="D19" s="209">
        <v>0</v>
      </c>
      <c r="E19" s="277">
        <v>0</v>
      </c>
      <c r="F19" s="277">
        <v>0</v>
      </c>
      <c r="G19" s="257" t="s">
        <v>175</v>
      </c>
      <c r="H19" s="209">
        <v>0</v>
      </c>
      <c r="I19" s="265">
        <v>0</v>
      </c>
      <c r="J19" s="355">
        <v>0</v>
      </c>
      <c r="K19" s="279">
        <v>0</v>
      </c>
      <c r="L19" s="207"/>
      <c r="M19" s="777"/>
    </row>
    <row r="20" spans="1:13" ht="21.6" customHeight="1">
      <c r="A20" s="160">
        <v>14</v>
      </c>
      <c r="B20" s="210" t="s">
        <v>206</v>
      </c>
      <c r="C20" s="247">
        <v>0</v>
      </c>
      <c r="D20" s="209">
        <v>0</v>
      </c>
      <c r="E20" s="277">
        <v>0</v>
      </c>
      <c r="F20" s="277">
        <v>0</v>
      </c>
      <c r="G20" s="256" t="s">
        <v>207</v>
      </c>
      <c r="H20" s="209">
        <v>0</v>
      </c>
      <c r="I20" s="265">
        <v>0</v>
      </c>
      <c r="J20" s="355">
        <v>0</v>
      </c>
      <c r="K20" s="279">
        <v>0</v>
      </c>
      <c r="L20" s="207"/>
      <c r="M20" s="777"/>
    </row>
    <row r="21" spans="1:13" ht="21.6" customHeight="1">
      <c r="A21" s="155">
        <v>15</v>
      </c>
      <c r="B21" s="211" t="s">
        <v>176</v>
      </c>
      <c r="C21" s="249">
        <v>0</v>
      </c>
      <c r="D21" s="175">
        <v>0</v>
      </c>
      <c r="E21" s="277">
        <v>0</v>
      </c>
      <c r="F21" s="277">
        <v>0</v>
      </c>
      <c r="G21" s="258" t="s">
        <v>208</v>
      </c>
      <c r="H21" s="209">
        <v>0</v>
      </c>
      <c r="I21" s="265">
        <v>0</v>
      </c>
      <c r="J21" s="355">
        <v>0</v>
      </c>
      <c r="K21" s="279">
        <v>0</v>
      </c>
      <c r="L21" s="207"/>
      <c r="M21" s="777"/>
    </row>
    <row r="22" spans="1:13" ht="23.25" thickBot="1">
      <c r="A22" s="160">
        <v>16</v>
      </c>
      <c r="B22" s="212" t="s">
        <v>209</v>
      </c>
      <c r="C22" s="250">
        <v>0</v>
      </c>
      <c r="D22" s="209">
        <v>0</v>
      </c>
      <c r="E22" s="277">
        <v>0</v>
      </c>
      <c r="F22" s="277">
        <v>0</v>
      </c>
      <c r="G22" s="259"/>
      <c r="H22" s="209"/>
      <c r="I22" s="266"/>
      <c r="J22" s="362"/>
      <c r="K22" s="280"/>
      <c r="L22" s="207"/>
      <c r="M22" s="777"/>
    </row>
    <row r="23" spans="1:13" ht="21" customHeight="1" thickBot="1">
      <c r="A23" s="169">
        <v>17</v>
      </c>
      <c r="B23" s="202" t="s">
        <v>216</v>
      </c>
      <c r="C23" s="203">
        <f>SUM(C18:C22)</f>
        <v>15224761</v>
      </c>
      <c r="D23" s="424">
        <f>SUM(D18:D22)</f>
        <v>38774991</v>
      </c>
      <c r="E23" s="425">
        <f>SUM(E18:E22)</f>
        <v>38774991</v>
      </c>
      <c r="F23" s="425">
        <f>SUM(F18:F22)</f>
        <v>38774991</v>
      </c>
      <c r="G23" s="255" t="s">
        <v>210</v>
      </c>
      <c r="H23" s="204">
        <v>0</v>
      </c>
      <c r="I23" s="263">
        <v>0</v>
      </c>
      <c r="J23" s="281">
        <f>SUM(J17:J22)</f>
        <v>0</v>
      </c>
      <c r="K23" s="281">
        <v>0</v>
      </c>
      <c r="L23" s="205"/>
      <c r="M23" s="777"/>
    </row>
    <row r="24" spans="1:13" ht="15.75" thickBot="1">
      <c r="A24" s="169">
        <v>18</v>
      </c>
      <c r="B24" s="179" t="s">
        <v>182</v>
      </c>
      <c r="C24" s="364">
        <v>38174761</v>
      </c>
      <c r="D24" s="214">
        <v>38774991</v>
      </c>
      <c r="E24" s="282">
        <f>SUM(E16,E23)</f>
        <v>40666556</v>
      </c>
      <c r="F24" s="282">
        <f>SUM(F16,F23)</f>
        <v>40666556</v>
      </c>
      <c r="G24" s="260" t="s">
        <v>183</v>
      </c>
      <c r="H24" s="204">
        <v>1389180</v>
      </c>
      <c r="I24" s="263">
        <v>38774991</v>
      </c>
      <c r="J24" s="363">
        <f>SUM(J16,J23)</f>
        <v>40666556</v>
      </c>
      <c r="K24" s="363">
        <f>SUM(K16,K23)</f>
        <v>28364762</v>
      </c>
      <c r="L24" s="215"/>
      <c r="M24" s="777"/>
    </row>
    <row r="25" spans="1:13" ht="15.75" thickBot="1">
      <c r="A25" s="169">
        <v>19</v>
      </c>
      <c r="B25" s="179" t="s">
        <v>211</v>
      </c>
      <c r="C25" s="364">
        <v>23550230</v>
      </c>
      <c r="D25" s="214">
        <v>38774991</v>
      </c>
      <c r="E25" s="282">
        <v>38774991</v>
      </c>
      <c r="F25" s="282">
        <v>26473197</v>
      </c>
      <c r="G25" s="260" t="s">
        <v>184</v>
      </c>
      <c r="H25" s="218">
        <v>21560820</v>
      </c>
      <c r="I25" s="267">
        <v>0</v>
      </c>
      <c r="J25" s="281">
        <v>0</v>
      </c>
      <c r="K25" s="281">
        <v>0</v>
      </c>
      <c r="L25" s="215"/>
      <c r="M25" s="777"/>
    </row>
    <row r="26" spans="1:13" ht="15.75" thickBot="1">
      <c r="A26" s="169"/>
      <c r="B26" s="179" t="s">
        <v>295</v>
      </c>
      <c r="C26" s="656">
        <v>0</v>
      </c>
      <c r="D26" s="657">
        <v>0</v>
      </c>
      <c r="E26" s="660">
        <v>0</v>
      </c>
      <c r="F26" s="661">
        <v>0</v>
      </c>
      <c r="G26" s="260" t="s">
        <v>298</v>
      </c>
      <c r="H26" s="218">
        <v>15224761</v>
      </c>
      <c r="I26" s="268">
        <v>38774991</v>
      </c>
      <c r="J26" s="649">
        <v>38774991</v>
      </c>
      <c r="K26" s="649">
        <v>38774991</v>
      </c>
      <c r="L26" s="215"/>
      <c r="M26" s="777"/>
    </row>
    <row r="27" spans="1:13" ht="15.75" thickBot="1">
      <c r="A27" s="169">
        <v>20</v>
      </c>
      <c r="B27" s="179" t="s">
        <v>185</v>
      </c>
      <c r="C27" s="656" t="s">
        <v>274</v>
      </c>
      <c r="D27" s="657">
        <v>0</v>
      </c>
      <c r="E27" s="658">
        <v>0</v>
      </c>
      <c r="F27" s="659">
        <v>0</v>
      </c>
      <c r="G27" s="213" t="s">
        <v>186</v>
      </c>
      <c r="H27" s="219">
        <v>36785581</v>
      </c>
      <c r="I27" s="268">
        <v>0</v>
      </c>
      <c r="J27" s="649">
        <v>0</v>
      </c>
      <c r="K27" s="649">
        <v>12301794</v>
      </c>
      <c r="L27" s="215"/>
      <c r="M27" s="777"/>
    </row>
  </sheetData>
  <mergeCells count="3">
    <mergeCell ref="B1:C1"/>
    <mergeCell ref="M2:M27"/>
    <mergeCell ref="A4:A5"/>
  </mergeCells>
  <pageMargins left="0.39370078740157483" right="0.39370078740157483" top="0.39370078740157483" bottom="0.39370078740157483" header="0.31496062992125984" footer="0.31496062992125984"/>
  <pageSetup paperSize="9" scale="72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view="pageBreakPreview" zoomScale="60" zoomScaleNormal="100" workbookViewId="0">
      <selection activeCell="B4" sqref="B4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6" width="16.140625" customWidth="1"/>
    <col min="256" max="256" width="4.7109375" customWidth="1"/>
    <col min="257" max="257" width="49.42578125" customWidth="1"/>
    <col min="258" max="258" width="11" customWidth="1"/>
    <col min="259" max="259" width="15.7109375" customWidth="1"/>
    <col min="260" max="260" width="16" customWidth="1"/>
    <col min="261" max="262" width="16.140625" customWidth="1"/>
    <col min="512" max="512" width="4.7109375" customWidth="1"/>
    <col min="513" max="513" width="49.42578125" customWidth="1"/>
    <col min="514" max="514" width="11" customWidth="1"/>
    <col min="515" max="515" width="15.7109375" customWidth="1"/>
    <col min="516" max="516" width="16" customWidth="1"/>
    <col min="517" max="518" width="16.140625" customWidth="1"/>
    <col min="768" max="768" width="4.7109375" customWidth="1"/>
    <col min="769" max="769" width="49.42578125" customWidth="1"/>
    <col min="770" max="770" width="11" customWidth="1"/>
    <col min="771" max="771" width="15.7109375" customWidth="1"/>
    <col min="772" max="772" width="16" customWidth="1"/>
    <col min="773" max="774" width="16.140625" customWidth="1"/>
    <col min="1024" max="1024" width="4.7109375" customWidth="1"/>
    <col min="1025" max="1025" width="49.42578125" customWidth="1"/>
    <col min="1026" max="1026" width="11" customWidth="1"/>
    <col min="1027" max="1027" width="15.7109375" customWidth="1"/>
    <col min="1028" max="1028" width="16" customWidth="1"/>
    <col min="1029" max="1030" width="16.140625" customWidth="1"/>
    <col min="1280" max="1280" width="4.7109375" customWidth="1"/>
    <col min="1281" max="1281" width="49.42578125" customWidth="1"/>
    <col min="1282" max="1282" width="11" customWidth="1"/>
    <col min="1283" max="1283" width="15.7109375" customWidth="1"/>
    <col min="1284" max="1284" width="16" customWidth="1"/>
    <col min="1285" max="1286" width="16.140625" customWidth="1"/>
    <col min="1536" max="1536" width="4.7109375" customWidth="1"/>
    <col min="1537" max="1537" width="49.42578125" customWidth="1"/>
    <col min="1538" max="1538" width="11" customWidth="1"/>
    <col min="1539" max="1539" width="15.7109375" customWidth="1"/>
    <col min="1540" max="1540" width="16" customWidth="1"/>
    <col min="1541" max="1542" width="16.140625" customWidth="1"/>
    <col min="1792" max="1792" width="4.7109375" customWidth="1"/>
    <col min="1793" max="1793" width="49.42578125" customWidth="1"/>
    <col min="1794" max="1794" width="11" customWidth="1"/>
    <col min="1795" max="1795" width="15.7109375" customWidth="1"/>
    <col min="1796" max="1796" width="16" customWidth="1"/>
    <col min="1797" max="1798" width="16.140625" customWidth="1"/>
    <col min="2048" max="2048" width="4.7109375" customWidth="1"/>
    <col min="2049" max="2049" width="49.42578125" customWidth="1"/>
    <col min="2050" max="2050" width="11" customWidth="1"/>
    <col min="2051" max="2051" width="15.7109375" customWidth="1"/>
    <col min="2052" max="2052" width="16" customWidth="1"/>
    <col min="2053" max="2054" width="16.140625" customWidth="1"/>
    <col min="2304" max="2304" width="4.7109375" customWidth="1"/>
    <col min="2305" max="2305" width="49.42578125" customWidth="1"/>
    <col min="2306" max="2306" width="11" customWidth="1"/>
    <col min="2307" max="2307" width="15.7109375" customWidth="1"/>
    <col min="2308" max="2308" width="16" customWidth="1"/>
    <col min="2309" max="2310" width="16.140625" customWidth="1"/>
    <col min="2560" max="2560" width="4.7109375" customWidth="1"/>
    <col min="2561" max="2561" width="49.42578125" customWidth="1"/>
    <col min="2562" max="2562" width="11" customWidth="1"/>
    <col min="2563" max="2563" width="15.7109375" customWidth="1"/>
    <col min="2564" max="2564" width="16" customWidth="1"/>
    <col min="2565" max="2566" width="16.140625" customWidth="1"/>
    <col min="2816" max="2816" width="4.7109375" customWidth="1"/>
    <col min="2817" max="2817" width="49.42578125" customWidth="1"/>
    <col min="2818" max="2818" width="11" customWidth="1"/>
    <col min="2819" max="2819" width="15.7109375" customWidth="1"/>
    <col min="2820" max="2820" width="16" customWidth="1"/>
    <col min="2821" max="2822" width="16.140625" customWidth="1"/>
    <col min="3072" max="3072" width="4.7109375" customWidth="1"/>
    <col min="3073" max="3073" width="49.42578125" customWidth="1"/>
    <col min="3074" max="3074" width="11" customWidth="1"/>
    <col min="3075" max="3075" width="15.7109375" customWidth="1"/>
    <col min="3076" max="3076" width="16" customWidth="1"/>
    <col min="3077" max="3078" width="16.140625" customWidth="1"/>
    <col min="3328" max="3328" width="4.7109375" customWidth="1"/>
    <col min="3329" max="3329" width="49.42578125" customWidth="1"/>
    <col min="3330" max="3330" width="11" customWidth="1"/>
    <col min="3331" max="3331" width="15.7109375" customWidth="1"/>
    <col min="3332" max="3332" width="16" customWidth="1"/>
    <col min="3333" max="3334" width="16.140625" customWidth="1"/>
    <col min="3584" max="3584" width="4.7109375" customWidth="1"/>
    <col min="3585" max="3585" width="49.42578125" customWidth="1"/>
    <col min="3586" max="3586" width="11" customWidth="1"/>
    <col min="3587" max="3587" width="15.7109375" customWidth="1"/>
    <col min="3588" max="3588" width="16" customWidth="1"/>
    <col min="3589" max="3590" width="16.140625" customWidth="1"/>
    <col min="3840" max="3840" width="4.7109375" customWidth="1"/>
    <col min="3841" max="3841" width="49.42578125" customWidth="1"/>
    <col min="3842" max="3842" width="11" customWidth="1"/>
    <col min="3843" max="3843" width="15.7109375" customWidth="1"/>
    <col min="3844" max="3844" width="16" customWidth="1"/>
    <col min="3845" max="3846" width="16.140625" customWidth="1"/>
    <col min="4096" max="4096" width="4.7109375" customWidth="1"/>
    <col min="4097" max="4097" width="49.42578125" customWidth="1"/>
    <col min="4098" max="4098" width="11" customWidth="1"/>
    <col min="4099" max="4099" width="15.7109375" customWidth="1"/>
    <col min="4100" max="4100" width="16" customWidth="1"/>
    <col min="4101" max="4102" width="16.140625" customWidth="1"/>
    <col min="4352" max="4352" width="4.7109375" customWidth="1"/>
    <col min="4353" max="4353" width="49.42578125" customWidth="1"/>
    <col min="4354" max="4354" width="11" customWidth="1"/>
    <col min="4355" max="4355" width="15.7109375" customWidth="1"/>
    <col min="4356" max="4356" width="16" customWidth="1"/>
    <col min="4357" max="4358" width="16.140625" customWidth="1"/>
    <col min="4608" max="4608" width="4.7109375" customWidth="1"/>
    <col min="4609" max="4609" width="49.42578125" customWidth="1"/>
    <col min="4610" max="4610" width="11" customWidth="1"/>
    <col min="4611" max="4611" width="15.7109375" customWidth="1"/>
    <col min="4612" max="4612" width="16" customWidth="1"/>
    <col min="4613" max="4614" width="16.140625" customWidth="1"/>
    <col min="4864" max="4864" width="4.7109375" customWidth="1"/>
    <col min="4865" max="4865" width="49.42578125" customWidth="1"/>
    <col min="4866" max="4866" width="11" customWidth="1"/>
    <col min="4867" max="4867" width="15.7109375" customWidth="1"/>
    <col min="4868" max="4868" width="16" customWidth="1"/>
    <col min="4869" max="4870" width="16.140625" customWidth="1"/>
    <col min="5120" max="5120" width="4.7109375" customWidth="1"/>
    <col min="5121" max="5121" width="49.42578125" customWidth="1"/>
    <col min="5122" max="5122" width="11" customWidth="1"/>
    <col min="5123" max="5123" width="15.7109375" customWidth="1"/>
    <col min="5124" max="5124" width="16" customWidth="1"/>
    <col min="5125" max="5126" width="16.140625" customWidth="1"/>
    <col min="5376" max="5376" width="4.7109375" customWidth="1"/>
    <col min="5377" max="5377" width="49.42578125" customWidth="1"/>
    <col min="5378" max="5378" width="11" customWidth="1"/>
    <col min="5379" max="5379" width="15.7109375" customWidth="1"/>
    <col min="5380" max="5380" width="16" customWidth="1"/>
    <col min="5381" max="5382" width="16.140625" customWidth="1"/>
    <col min="5632" max="5632" width="4.7109375" customWidth="1"/>
    <col min="5633" max="5633" width="49.42578125" customWidth="1"/>
    <col min="5634" max="5634" width="11" customWidth="1"/>
    <col min="5635" max="5635" width="15.7109375" customWidth="1"/>
    <col min="5636" max="5636" width="16" customWidth="1"/>
    <col min="5637" max="5638" width="16.140625" customWidth="1"/>
    <col min="5888" max="5888" width="4.7109375" customWidth="1"/>
    <col min="5889" max="5889" width="49.42578125" customWidth="1"/>
    <col min="5890" max="5890" width="11" customWidth="1"/>
    <col min="5891" max="5891" width="15.7109375" customWidth="1"/>
    <col min="5892" max="5892" width="16" customWidth="1"/>
    <col min="5893" max="5894" width="16.140625" customWidth="1"/>
    <col min="6144" max="6144" width="4.7109375" customWidth="1"/>
    <col min="6145" max="6145" width="49.42578125" customWidth="1"/>
    <col min="6146" max="6146" width="11" customWidth="1"/>
    <col min="6147" max="6147" width="15.7109375" customWidth="1"/>
    <col min="6148" max="6148" width="16" customWidth="1"/>
    <col min="6149" max="6150" width="16.140625" customWidth="1"/>
    <col min="6400" max="6400" width="4.7109375" customWidth="1"/>
    <col min="6401" max="6401" width="49.42578125" customWidth="1"/>
    <col min="6402" max="6402" width="11" customWidth="1"/>
    <col min="6403" max="6403" width="15.7109375" customWidth="1"/>
    <col min="6404" max="6404" width="16" customWidth="1"/>
    <col min="6405" max="6406" width="16.140625" customWidth="1"/>
    <col min="6656" max="6656" width="4.7109375" customWidth="1"/>
    <col min="6657" max="6657" width="49.42578125" customWidth="1"/>
    <col min="6658" max="6658" width="11" customWidth="1"/>
    <col min="6659" max="6659" width="15.7109375" customWidth="1"/>
    <col min="6660" max="6660" width="16" customWidth="1"/>
    <col min="6661" max="6662" width="16.140625" customWidth="1"/>
    <col min="6912" max="6912" width="4.7109375" customWidth="1"/>
    <col min="6913" max="6913" width="49.42578125" customWidth="1"/>
    <col min="6914" max="6914" width="11" customWidth="1"/>
    <col min="6915" max="6915" width="15.7109375" customWidth="1"/>
    <col min="6916" max="6916" width="16" customWidth="1"/>
    <col min="6917" max="6918" width="16.140625" customWidth="1"/>
    <col min="7168" max="7168" width="4.7109375" customWidth="1"/>
    <col min="7169" max="7169" width="49.42578125" customWidth="1"/>
    <col min="7170" max="7170" width="11" customWidth="1"/>
    <col min="7171" max="7171" width="15.7109375" customWidth="1"/>
    <col min="7172" max="7172" width="16" customWidth="1"/>
    <col min="7173" max="7174" width="16.140625" customWidth="1"/>
    <col min="7424" max="7424" width="4.7109375" customWidth="1"/>
    <col min="7425" max="7425" width="49.42578125" customWidth="1"/>
    <col min="7426" max="7426" width="11" customWidth="1"/>
    <col min="7427" max="7427" width="15.7109375" customWidth="1"/>
    <col min="7428" max="7428" width="16" customWidth="1"/>
    <col min="7429" max="7430" width="16.140625" customWidth="1"/>
    <col min="7680" max="7680" width="4.7109375" customWidth="1"/>
    <col min="7681" max="7681" width="49.42578125" customWidth="1"/>
    <col min="7682" max="7682" width="11" customWidth="1"/>
    <col min="7683" max="7683" width="15.7109375" customWidth="1"/>
    <col min="7684" max="7684" width="16" customWidth="1"/>
    <col min="7685" max="7686" width="16.140625" customWidth="1"/>
    <col min="7936" max="7936" width="4.7109375" customWidth="1"/>
    <col min="7937" max="7937" width="49.42578125" customWidth="1"/>
    <col min="7938" max="7938" width="11" customWidth="1"/>
    <col min="7939" max="7939" width="15.7109375" customWidth="1"/>
    <col min="7940" max="7940" width="16" customWidth="1"/>
    <col min="7941" max="7942" width="16.140625" customWidth="1"/>
    <col min="8192" max="8192" width="4.7109375" customWidth="1"/>
    <col min="8193" max="8193" width="49.42578125" customWidth="1"/>
    <col min="8194" max="8194" width="11" customWidth="1"/>
    <col min="8195" max="8195" width="15.7109375" customWidth="1"/>
    <col min="8196" max="8196" width="16" customWidth="1"/>
    <col min="8197" max="8198" width="16.140625" customWidth="1"/>
    <col min="8448" max="8448" width="4.7109375" customWidth="1"/>
    <col min="8449" max="8449" width="49.42578125" customWidth="1"/>
    <col min="8450" max="8450" width="11" customWidth="1"/>
    <col min="8451" max="8451" width="15.7109375" customWidth="1"/>
    <col min="8452" max="8452" width="16" customWidth="1"/>
    <col min="8453" max="8454" width="16.140625" customWidth="1"/>
    <col min="8704" max="8704" width="4.7109375" customWidth="1"/>
    <col min="8705" max="8705" width="49.42578125" customWidth="1"/>
    <col min="8706" max="8706" width="11" customWidth="1"/>
    <col min="8707" max="8707" width="15.7109375" customWidth="1"/>
    <col min="8708" max="8708" width="16" customWidth="1"/>
    <col min="8709" max="8710" width="16.140625" customWidth="1"/>
    <col min="8960" max="8960" width="4.7109375" customWidth="1"/>
    <col min="8961" max="8961" width="49.42578125" customWidth="1"/>
    <col min="8962" max="8962" width="11" customWidth="1"/>
    <col min="8963" max="8963" width="15.7109375" customWidth="1"/>
    <col min="8964" max="8964" width="16" customWidth="1"/>
    <col min="8965" max="8966" width="16.140625" customWidth="1"/>
    <col min="9216" max="9216" width="4.7109375" customWidth="1"/>
    <col min="9217" max="9217" width="49.42578125" customWidth="1"/>
    <col min="9218" max="9218" width="11" customWidth="1"/>
    <col min="9219" max="9219" width="15.7109375" customWidth="1"/>
    <col min="9220" max="9220" width="16" customWidth="1"/>
    <col min="9221" max="9222" width="16.140625" customWidth="1"/>
    <col min="9472" max="9472" width="4.7109375" customWidth="1"/>
    <col min="9473" max="9473" width="49.42578125" customWidth="1"/>
    <col min="9474" max="9474" width="11" customWidth="1"/>
    <col min="9475" max="9475" width="15.7109375" customWidth="1"/>
    <col min="9476" max="9476" width="16" customWidth="1"/>
    <col min="9477" max="9478" width="16.140625" customWidth="1"/>
    <col min="9728" max="9728" width="4.7109375" customWidth="1"/>
    <col min="9729" max="9729" width="49.42578125" customWidth="1"/>
    <col min="9730" max="9730" width="11" customWidth="1"/>
    <col min="9731" max="9731" width="15.7109375" customWidth="1"/>
    <col min="9732" max="9732" width="16" customWidth="1"/>
    <col min="9733" max="9734" width="16.140625" customWidth="1"/>
    <col min="9984" max="9984" width="4.7109375" customWidth="1"/>
    <col min="9985" max="9985" width="49.42578125" customWidth="1"/>
    <col min="9986" max="9986" width="11" customWidth="1"/>
    <col min="9987" max="9987" width="15.7109375" customWidth="1"/>
    <col min="9988" max="9988" width="16" customWidth="1"/>
    <col min="9989" max="9990" width="16.140625" customWidth="1"/>
    <col min="10240" max="10240" width="4.7109375" customWidth="1"/>
    <col min="10241" max="10241" width="49.42578125" customWidth="1"/>
    <col min="10242" max="10242" width="11" customWidth="1"/>
    <col min="10243" max="10243" width="15.7109375" customWidth="1"/>
    <col min="10244" max="10244" width="16" customWidth="1"/>
    <col min="10245" max="10246" width="16.140625" customWidth="1"/>
    <col min="10496" max="10496" width="4.7109375" customWidth="1"/>
    <col min="10497" max="10497" width="49.42578125" customWidth="1"/>
    <col min="10498" max="10498" width="11" customWidth="1"/>
    <col min="10499" max="10499" width="15.7109375" customWidth="1"/>
    <col min="10500" max="10500" width="16" customWidth="1"/>
    <col min="10501" max="10502" width="16.140625" customWidth="1"/>
    <col min="10752" max="10752" width="4.7109375" customWidth="1"/>
    <col min="10753" max="10753" width="49.42578125" customWidth="1"/>
    <col min="10754" max="10754" width="11" customWidth="1"/>
    <col min="10755" max="10755" width="15.7109375" customWidth="1"/>
    <col min="10756" max="10756" width="16" customWidth="1"/>
    <col min="10757" max="10758" width="16.140625" customWidth="1"/>
    <col min="11008" max="11008" width="4.7109375" customWidth="1"/>
    <col min="11009" max="11009" width="49.42578125" customWidth="1"/>
    <col min="11010" max="11010" width="11" customWidth="1"/>
    <col min="11011" max="11011" width="15.7109375" customWidth="1"/>
    <col min="11012" max="11012" width="16" customWidth="1"/>
    <col min="11013" max="11014" width="16.140625" customWidth="1"/>
    <col min="11264" max="11264" width="4.7109375" customWidth="1"/>
    <col min="11265" max="11265" width="49.42578125" customWidth="1"/>
    <col min="11266" max="11266" width="11" customWidth="1"/>
    <col min="11267" max="11267" width="15.7109375" customWidth="1"/>
    <col min="11268" max="11268" width="16" customWidth="1"/>
    <col min="11269" max="11270" width="16.140625" customWidth="1"/>
    <col min="11520" max="11520" width="4.7109375" customWidth="1"/>
    <col min="11521" max="11521" width="49.42578125" customWidth="1"/>
    <col min="11522" max="11522" width="11" customWidth="1"/>
    <col min="11523" max="11523" width="15.7109375" customWidth="1"/>
    <col min="11524" max="11524" width="16" customWidth="1"/>
    <col min="11525" max="11526" width="16.140625" customWidth="1"/>
    <col min="11776" max="11776" width="4.7109375" customWidth="1"/>
    <col min="11777" max="11777" width="49.42578125" customWidth="1"/>
    <col min="11778" max="11778" width="11" customWidth="1"/>
    <col min="11779" max="11779" width="15.7109375" customWidth="1"/>
    <col min="11780" max="11780" width="16" customWidth="1"/>
    <col min="11781" max="11782" width="16.140625" customWidth="1"/>
    <col min="12032" max="12032" width="4.7109375" customWidth="1"/>
    <col min="12033" max="12033" width="49.42578125" customWidth="1"/>
    <col min="12034" max="12034" width="11" customWidth="1"/>
    <col min="12035" max="12035" width="15.7109375" customWidth="1"/>
    <col min="12036" max="12036" width="16" customWidth="1"/>
    <col min="12037" max="12038" width="16.140625" customWidth="1"/>
    <col min="12288" max="12288" width="4.7109375" customWidth="1"/>
    <col min="12289" max="12289" width="49.42578125" customWidth="1"/>
    <col min="12290" max="12290" width="11" customWidth="1"/>
    <col min="12291" max="12291" width="15.7109375" customWidth="1"/>
    <col min="12292" max="12292" width="16" customWidth="1"/>
    <col min="12293" max="12294" width="16.140625" customWidth="1"/>
    <col min="12544" max="12544" width="4.7109375" customWidth="1"/>
    <col min="12545" max="12545" width="49.42578125" customWidth="1"/>
    <col min="12546" max="12546" width="11" customWidth="1"/>
    <col min="12547" max="12547" width="15.7109375" customWidth="1"/>
    <col min="12548" max="12548" width="16" customWidth="1"/>
    <col min="12549" max="12550" width="16.140625" customWidth="1"/>
    <col min="12800" max="12800" width="4.7109375" customWidth="1"/>
    <col min="12801" max="12801" width="49.42578125" customWidth="1"/>
    <col min="12802" max="12802" width="11" customWidth="1"/>
    <col min="12803" max="12803" width="15.7109375" customWidth="1"/>
    <col min="12804" max="12804" width="16" customWidth="1"/>
    <col min="12805" max="12806" width="16.140625" customWidth="1"/>
    <col min="13056" max="13056" width="4.7109375" customWidth="1"/>
    <col min="13057" max="13057" width="49.42578125" customWidth="1"/>
    <col min="13058" max="13058" width="11" customWidth="1"/>
    <col min="13059" max="13059" width="15.7109375" customWidth="1"/>
    <col min="13060" max="13060" width="16" customWidth="1"/>
    <col min="13061" max="13062" width="16.140625" customWidth="1"/>
    <col min="13312" max="13312" width="4.7109375" customWidth="1"/>
    <col min="13313" max="13313" width="49.42578125" customWidth="1"/>
    <col min="13314" max="13314" width="11" customWidth="1"/>
    <col min="13315" max="13315" width="15.7109375" customWidth="1"/>
    <col min="13316" max="13316" width="16" customWidth="1"/>
    <col min="13317" max="13318" width="16.140625" customWidth="1"/>
    <col min="13568" max="13568" width="4.7109375" customWidth="1"/>
    <col min="13569" max="13569" width="49.42578125" customWidth="1"/>
    <col min="13570" max="13570" width="11" customWidth="1"/>
    <col min="13571" max="13571" width="15.7109375" customWidth="1"/>
    <col min="13572" max="13572" width="16" customWidth="1"/>
    <col min="13573" max="13574" width="16.140625" customWidth="1"/>
    <col min="13824" max="13824" width="4.7109375" customWidth="1"/>
    <col min="13825" max="13825" width="49.42578125" customWidth="1"/>
    <col min="13826" max="13826" width="11" customWidth="1"/>
    <col min="13827" max="13827" width="15.7109375" customWidth="1"/>
    <col min="13828" max="13828" width="16" customWidth="1"/>
    <col min="13829" max="13830" width="16.140625" customWidth="1"/>
    <col min="14080" max="14080" width="4.7109375" customWidth="1"/>
    <col min="14081" max="14081" width="49.42578125" customWidth="1"/>
    <col min="14082" max="14082" width="11" customWidth="1"/>
    <col min="14083" max="14083" width="15.7109375" customWidth="1"/>
    <col min="14084" max="14084" width="16" customWidth="1"/>
    <col min="14085" max="14086" width="16.140625" customWidth="1"/>
    <col min="14336" max="14336" width="4.7109375" customWidth="1"/>
    <col min="14337" max="14337" width="49.42578125" customWidth="1"/>
    <col min="14338" max="14338" width="11" customWidth="1"/>
    <col min="14339" max="14339" width="15.7109375" customWidth="1"/>
    <col min="14340" max="14340" width="16" customWidth="1"/>
    <col min="14341" max="14342" width="16.140625" customWidth="1"/>
    <col min="14592" max="14592" width="4.7109375" customWidth="1"/>
    <col min="14593" max="14593" width="49.42578125" customWidth="1"/>
    <col min="14594" max="14594" width="11" customWidth="1"/>
    <col min="14595" max="14595" width="15.7109375" customWidth="1"/>
    <col min="14596" max="14596" width="16" customWidth="1"/>
    <col min="14597" max="14598" width="16.140625" customWidth="1"/>
    <col min="14848" max="14848" width="4.7109375" customWidth="1"/>
    <col min="14849" max="14849" width="49.42578125" customWidth="1"/>
    <col min="14850" max="14850" width="11" customWidth="1"/>
    <col min="14851" max="14851" width="15.7109375" customWidth="1"/>
    <col min="14852" max="14852" width="16" customWidth="1"/>
    <col min="14853" max="14854" width="16.140625" customWidth="1"/>
    <col min="15104" max="15104" width="4.7109375" customWidth="1"/>
    <col min="15105" max="15105" width="49.42578125" customWidth="1"/>
    <col min="15106" max="15106" width="11" customWidth="1"/>
    <col min="15107" max="15107" width="15.7109375" customWidth="1"/>
    <col min="15108" max="15108" width="16" customWidth="1"/>
    <col min="15109" max="15110" width="16.140625" customWidth="1"/>
    <col min="15360" max="15360" width="4.7109375" customWidth="1"/>
    <col min="15361" max="15361" width="49.42578125" customWidth="1"/>
    <col min="15362" max="15362" width="11" customWidth="1"/>
    <col min="15363" max="15363" width="15.7109375" customWidth="1"/>
    <col min="15364" max="15364" width="16" customWidth="1"/>
    <col min="15365" max="15366" width="16.140625" customWidth="1"/>
    <col min="15616" max="15616" width="4.7109375" customWidth="1"/>
    <col min="15617" max="15617" width="49.42578125" customWidth="1"/>
    <col min="15618" max="15618" width="11" customWidth="1"/>
    <col min="15619" max="15619" width="15.7109375" customWidth="1"/>
    <col min="15620" max="15620" width="16" customWidth="1"/>
    <col min="15621" max="15622" width="16.140625" customWidth="1"/>
    <col min="15872" max="15872" width="4.7109375" customWidth="1"/>
    <col min="15873" max="15873" width="49.42578125" customWidth="1"/>
    <col min="15874" max="15874" width="11" customWidth="1"/>
    <col min="15875" max="15875" width="15.7109375" customWidth="1"/>
    <col min="15876" max="15876" width="16" customWidth="1"/>
    <col min="15877" max="15878" width="16.140625" customWidth="1"/>
    <col min="16128" max="16128" width="4.7109375" customWidth="1"/>
    <col min="16129" max="16129" width="49.42578125" customWidth="1"/>
    <col min="16130" max="16130" width="11" customWidth="1"/>
    <col min="16131" max="16131" width="15.7109375" customWidth="1"/>
    <col min="16132" max="16132" width="16" customWidth="1"/>
    <col min="16133" max="16134" width="16.140625" customWidth="1"/>
  </cols>
  <sheetData>
    <row r="1" spans="1:6">
      <c r="B1" s="116" t="s">
        <v>605</v>
      </c>
    </row>
    <row r="3" spans="1:6" ht="18.75">
      <c r="B3" s="780" t="s">
        <v>220</v>
      </c>
      <c r="C3" s="781"/>
      <c r="D3" s="781"/>
    </row>
    <row r="4" spans="1:6" ht="15.75">
      <c r="B4" s="125"/>
      <c r="C4" s="77"/>
      <c r="D4" s="77"/>
    </row>
    <row r="5" spans="1:6" ht="15.75" thickBot="1"/>
    <row r="6" spans="1:6" ht="65.25" customHeight="1" thickBot="1">
      <c r="A6" s="388"/>
      <c r="B6" s="389" t="s">
        <v>148</v>
      </c>
      <c r="C6" s="390" t="s">
        <v>108</v>
      </c>
      <c r="D6" s="391" t="s">
        <v>149</v>
      </c>
      <c r="E6" s="410" t="s">
        <v>282</v>
      </c>
      <c r="F6" s="662" t="s">
        <v>283</v>
      </c>
    </row>
    <row r="7" spans="1:6" ht="29.45" customHeight="1">
      <c r="A7" s="384">
        <v>1</v>
      </c>
      <c r="B7" s="385" t="s">
        <v>31</v>
      </c>
      <c r="C7" s="386"/>
      <c r="D7" s="387"/>
      <c r="E7" s="332"/>
      <c r="F7" s="8"/>
    </row>
    <row r="8" spans="1:6" ht="41.45" customHeight="1">
      <c r="A8" s="126">
        <v>2</v>
      </c>
      <c r="B8" s="128" t="s">
        <v>218</v>
      </c>
      <c r="C8" s="220">
        <v>44032</v>
      </c>
      <c r="D8" s="220">
        <v>55000</v>
      </c>
      <c r="E8" s="414">
        <v>66670</v>
      </c>
      <c r="F8" s="220">
        <v>66670</v>
      </c>
    </row>
    <row r="9" spans="1:6" ht="31.9" customHeight="1">
      <c r="A9" s="126">
        <v>3</v>
      </c>
      <c r="B9" s="129" t="s">
        <v>150</v>
      </c>
      <c r="C9" s="220">
        <v>147000</v>
      </c>
      <c r="D9" s="220">
        <v>147000</v>
      </c>
      <c r="E9" s="414">
        <v>147000</v>
      </c>
      <c r="F9" s="220">
        <v>147000</v>
      </c>
    </row>
    <row r="10" spans="1:6" ht="33" customHeight="1">
      <c r="A10" s="126">
        <v>4</v>
      </c>
      <c r="B10" s="129" t="s">
        <v>151</v>
      </c>
      <c r="C10" s="220">
        <v>275000</v>
      </c>
      <c r="D10" s="220">
        <v>285000</v>
      </c>
      <c r="E10" s="414">
        <v>348000</v>
      </c>
      <c r="F10" s="220">
        <v>348000</v>
      </c>
    </row>
    <row r="11" spans="1:6" ht="35.25" customHeight="1">
      <c r="A11" s="126">
        <v>5</v>
      </c>
      <c r="B11" s="129" t="s">
        <v>157</v>
      </c>
      <c r="C11" s="220">
        <v>2737000</v>
      </c>
      <c r="D11" s="220">
        <v>3090000</v>
      </c>
      <c r="E11" s="414">
        <v>3223558</v>
      </c>
      <c r="F11" s="220">
        <v>3223558</v>
      </c>
    </row>
    <row r="12" spans="1:6" ht="24" customHeight="1">
      <c r="A12" s="126">
        <v>6</v>
      </c>
      <c r="B12" s="129" t="s">
        <v>219</v>
      </c>
      <c r="C12" s="220">
        <v>1210000</v>
      </c>
      <c r="D12" s="220">
        <v>880000</v>
      </c>
      <c r="E12" s="414">
        <v>880000</v>
      </c>
      <c r="F12" s="220">
        <v>880000</v>
      </c>
    </row>
    <row r="13" spans="1:6" ht="24" customHeight="1">
      <c r="A13" s="126">
        <v>7</v>
      </c>
      <c r="B13" s="129" t="s">
        <v>158</v>
      </c>
      <c r="C13" s="220">
        <v>68400</v>
      </c>
      <c r="D13" s="220">
        <v>68400</v>
      </c>
      <c r="E13" s="414">
        <v>68400</v>
      </c>
      <c r="F13" s="220">
        <v>68400</v>
      </c>
    </row>
    <row r="14" spans="1:6" ht="27.6" customHeight="1">
      <c r="A14" s="126">
        <v>8</v>
      </c>
      <c r="B14" s="127" t="s">
        <v>152</v>
      </c>
      <c r="C14" s="221">
        <f>SUM(C8:C13)</f>
        <v>4481432</v>
      </c>
      <c r="D14" s="221">
        <f>SUM(D8:D13)</f>
        <v>4525400</v>
      </c>
      <c r="E14" s="415">
        <f>SUM(E8:E13)</f>
        <v>4733628</v>
      </c>
      <c r="F14" s="221">
        <f>SUM(F8:F13)</f>
        <v>4733628</v>
      </c>
    </row>
    <row r="15" spans="1:6" ht="26.45" customHeight="1">
      <c r="A15" s="126">
        <v>9</v>
      </c>
      <c r="B15" s="127" t="s">
        <v>33</v>
      </c>
      <c r="C15" s="220">
        <v>0</v>
      </c>
      <c r="D15" s="220">
        <v>0</v>
      </c>
      <c r="E15" s="414">
        <v>0</v>
      </c>
      <c r="F15" s="220">
        <v>0</v>
      </c>
    </row>
    <row r="16" spans="1:6" ht="31.5" customHeight="1">
      <c r="A16" s="126">
        <v>10</v>
      </c>
      <c r="B16" s="129" t="s">
        <v>159</v>
      </c>
      <c r="C16" s="222">
        <v>72000</v>
      </c>
      <c r="D16" s="222">
        <v>80000</v>
      </c>
      <c r="E16" s="416">
        <v>80000</v>
      </c>
      <c r="F16" s="222">
        <v>72000</v>
      </c>
    </row>
    <row r="17" spans="1:8" ht="30" customHeight="1">
      <c r="A17" s="126">
        <v>11</v>
      </c>
      <c r="B17" s="127" t="s">
        <v>153</v>
      </c>
      <c r="C17" s="221">
        <f>SUM(C16:C16)</f>
        <v>72000</v>
      </c>
      <c r="D17" s="221">
        <f>SUM(D16:D16)</f>
        <v>80000</v>
      </c>
      <c r="E17" s="415">
        <f>SUM(E16:E16)</f>
        <v>80000</v>
      </c>
      <c r="F17" s="221">
        <v>72000</v>
      </c>
    </row>
    <row r="18" spans="1:8" ht="33" customHeight="1">
      <c r="A18" s="126">
        <v>12</v>
      </c>
      <c r="B18" s="130" t="s">
        <v>37</v>
      </c>
      <c r="C18" s="220">
        <v>0</v>
      </c>
      <c r="D18" s="220">
        <v>0</v>
      </c>
      <c r="E18" s="414">
        <v>0</v>
      </c>
      <c r="F18" s="220">
        <v>0</v>
      </c>
    </row>
    <row r="19" spans="1:8" ht="17.45" customHeight="1">
      <c r="A19" s="1">
        <v>13</v>
      </c>
      <c r="B19" s="131" t="s">
        <v>154</v>
      </c>
      <c r="C19" s="221"/>
      <c r="D19" s="221"/>
      <c r="E19" s="415"/>
      <c r="F19" s="221"/>
      <c r="H19">
        <v>2</v>
      </c>
    </row>
    <row r="20" spans="1:8" ht="25.15" customHeight="1">
      <c r="A20" s="133">
        <v>14</v>
      </c>
      <c r="B20" s="132" t="s">
        <v>155</v>
      </c>
      <c r="C20" s="220">
        <v>575000</v>
      </c>
      <c r="D20" s="220">
        <v>1254000</v>
      </c>
      <c r="E20" s="414">
        <v>1254000</v>
      </c>
      <c r="F20" s="220">
        <v>1191000</v>
      </c>
    </row>
    <row r="21" spans="1:8" ht="25.15" customHeight="1">
      <c r="A21" s="133">
        <v>15</v>
      </c>
      <c r="B21" s="383" t="s">
        <v>281</v>
      </c>
      <c r="C21" s="220">
        <v>0</v>
      </c>
      <c r="D21" s="220">
        <v>0</v>
      </c>
      <c r="E21" s="414">
        <v>120000</v>
      </c>
      <c r="F21" s="220">
        <v>120000</v>
      </c>
    </row>
    <row r="22" spans="1:8" ht="20.45" customHeight="1">
      <c r="A22" s="133">
        <v>16</v>
      </c>
      <c r="B22" s="131" t="s">
        <v>156</v>
      </c>
      <c r="C22" s="221">
        <f>SUM(C20)</f>
        <v>575000</v>
      </c>
      <c r="D22" s="221">
        <f>SUM(D20)</f>
        <v>1254000</v>
      </c>
      <c r="E22" s="415">
        <f>SUM(E20:E21)</f>
        <v>1374000</v>
      </c>
      <c r="F22" s="221">
        <f>SUM(F20:F21)</f>
        <v>1311000</v>
      </c>
    </row>
  </sheetData>
  <mergeCells count="1">
    <mergeCell ref="B3:D3"/>
  </mergeCells>
  <pageMargins left="0.7" right="0.7" top="0.75" bottom="0.75" header="0.3" footer="0.3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0"/>
  <sheetViews>
    <sheetView view="pageBreakPreview" zoomScale="60" zoomScaleNormal="100" workbookViewId="0">
      <selection activeCell="D6" sqref="D6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8" width="16.14062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s="116" t="s">
        <v>606</v>
      </c>
    </row>
    <row r="2" spans="1:9">
      <c r="B2" s="116"/>
    </row>
    <row r="3" spans="1:9" ht="15.75">
      <c r="B3" s="223" t="s">
        <v>221</v>
      </c>
    </row>
    <row r="4" spans="1:9" ht="10.5" customHeight="1"/>
    <row r="5" spans="1:9" hidden="1"/>
    <row r="6" spans="1:9" ht="63">
      <c r="A6" s="30">
        <v>1</v>
      </c>
      <c r="B6" s="31" t="s">
        <v>53</v>
      </c>
      <c r="C6" s="32" t="s">
        <v>107</v>
      </c>
      <c r="D6" s="32" t="s">
        <v>54</v>
      </c>
      <c r="E6" s="32" t="s">
        <v>114</v>
      </c>
      <c r="F6" s="29" t="s">
        <v>222</v>
      </c>
      <c r="G6" s="29" t="s">
        <v>572</v>
      </c>
      <c r="H6" s="29" t="s">
        <v>283</v>
      </c>
      <c r="I6" s="51" t="s">
        <v>55</v>
      </c>
    </row>
    <row r="7" spans="1:9" ht="25.5">
      <c r="A7" s="30">
        <v>2</v>
      </c>
      <c r="B7" s="34" t="s">
        <v>223</v>
      </c>
      <c r="C7" s="33"/>
      <c r="D7" s="33"/>
      <c r="E7" s="33"/>
      <c r="F7" s="76"/>
      <c r="G7" s="76"/>
      <c r="H7" s="76"/>
      <c r="I7" s="39" t="s">
        <v>56</v>
      </c>
    </row>
    <row r="8" spans="1:9" ht="24.95" customHeight="1">
      <c r="A8" s="30">
        <v>3</v>
      </c>
      <c r="B8" s="35" t="s">
        <v>224</v>
      </c>
      <c r="C8" s="33">
        <v>3024000</v>
      </c>
      <c r="D8" s="33" t="s">
        <v>115</v>
      </c>
      <c r="E8" s="33">
        <v>3024000</v>
      </c>
      <c r="F8" s="76">
        <v>0</v>
      </c>
      <c r="G8" s="76">
        <v>0</v>
      </c>
      <c r="H8" s="76">
        <v>0</v>
      </c>
      <c r="I8" s="39" t="s">
        <v>56</v>
      </c>
    </row>
    <row r="9" spans="1:9">
      <c r="A9" s="30">
        <v>4</v>
      </c>
      <c r="B9" s="36" t="s">
        <v>57</v>
      </c>
      <c r="C9" s="33">
        <v>20694473</v>
      </c>
      <c r="D9" s="33" t="s">
        <v>116</v>
      </c>
      <c r="E9" s="33">
        <v>0</v>
      </c>
      <c r="F9" s="41">
        <v>20694473</v>
      </c>
      <c r="G9" s="41">
        <v>20694473</v>
      </c>
      <c r="H9" s="41">
        <v>20694473</v>
      </c>
      <c r="I9" s="39" t="s">
        <v>56</v>
      </c>
    </row>
    <row r="10" spans="1:9" ht="24.95" customHeight="1">
      <c r="A10" s="30">
        <v>5</v>
      </c>
      <c r="B10" s="37" t="s">
        <v>58</v>
      </c>
      <c r="C10" s="33">
        <v>400000</v>
      </c>
      <c r="D10" s="33" t="s">
        <v>117</v>
      </c>
      <c r="E10" s="33">
        <v>0</v>
      </c>
      <c r="F10" s="41">
        <v>400000</v>
      </c>
      <c r="G10" s="41">
        <v>400000</v>
      </c>
      <c r="H10" s="41">
        <v>400000</v>
      </c>
      <c r="I10" s="39" t="s">
        <v>56</v>
      </c>
    </row>
    <row r="11" spans="1:9" ht="24.95" customHeight="1">
      <c r="A11" s="30">
        <v>6</v>
      </c>
      <c r="B11" s="346" t="s">
        <v>272</v>
      </c>
      <c r="C11" s="33">
        <v>66000</v>
      </c>
      <c r="D11" s="33" t="s">
        <v>118</v>
      </c>
      <c r="E11" s="33">
        <v>0</v>
      </c>
      <c r="F11" s="349">
        <v>0</v>
      </c>
      <c r="G11" s="41">
        <v>66000</v>
      </c>
      <c r="H11" s="41">
        <v>65834</v>
      </c>
      <c r="I11" s="39" t="s">
        <v>56</v>
      </c>
    </row>
    <row r="12" spans="1:9" ht="24">
      <c r="A12" s="30">
        <v>7</v>
      </c>
      <c r="B12" s="347" t="s">
        <v>275</v>
      </c>
      <c r="C12" s="33">
        <v>109000</v>
      </c>
      <c r="D12" s="33" t="s">
        <v>118</v>
      </c>
      <c r="E12" s="33">
        <v>0</v>
      </c>
      <c r="F12" s="349">
        <v>0</v>
      </c>
      <c r="G12" s="41">
        <v>109000</v>
      </c>
      <c r="H12" s="41">
        <v>109000</v>
      </c>
      <c r="I12" s="39" t="s">
        <v>56</v>
      </c>
    </row>
    <row r="13" spans="1:9" ht="60">
      <c r="A13" s="30">
        <v>8</v>
      </c>
      <c r="B13" s="52" t="s">
        <v>104</v>
      </c>
      <c r="C13" s="33">
        <v>4229989</v>
      </c>
      <c r="D13" s="33" t="s">
        <v>116</v>
      </c>
      <c r="E13" s="33">
        <v>0</v>
      </c>
      <c r="F13" s="41">
        <v>4229989</v>
      </c>
      <c r="G13" s="41">
        <v>4229989</v>
      </c>
      <c r="H13" s="41">
        <v>4229989</v>
      </c>
      <c r="I13" s="39" t="s">
        <v>56</v>
      </c>
    </row>
    <row r="14" spans="1:9" ht="51">
      <c r="A14" s="30">
        <v>9</v>
      </c>
      <c r="B14" s="36" t="s">
        <v>103</v>
      </c>
      <c r="C14" s="33">
        <v>1428242</v>
      </c>
      <c r="D14" s="33" t="s">
        <v>116</v>
      </c>
      <c r="E14" s="33">
        <v>0</v>
      </c>
      <c r="F14" s="41">
        <v>1428242</v>
      </c>
      <c r="G14" s="41">
        <v>1428242</v>
      </c>
      <c r="H14" s="41">
        <v>1428242</v>
      </c>
      <c r="I14" s="39" t="s">
        <v>56</v>
      </c>
    </row>
    <row r="15" spans="1:9" ht="25.5">
      <c r="A15" s="30"/>
      <c r="B15" s="36" t="s">
        <v>573</v>
      </c>
      <c r="C15" s="33"/>
      <c r="D15" s="33"/>
      <c r="E15" s="33"/>
      <c r="F15" s="41"/>
      <c r="G15" s="41"/>
      <c r="H15" s="41">
        <v>21590</v>
      </c>
      <c r="I15" s="39"/>
    </row>
    <row r="16" spans="1:9" ht="25.5">
      <c r="A16" s="30">
        <v>10</v>
      </c>
      <c r="B16" s="36" t="s">
        <v>276</v>
      </c>
      <c r="C16" s="33">
        <v>469773</v>
      </c>
      <c r="D16" s="33" t="s">
        <v>118</v>
      </c>
      <c r="E16" s="33">
        <v>0</v>
      </c>
      <c r="F16" s="349">
        <v>0</v>
      </c>
      <c r="G16" s="41">
        <v>469773</v>
      </c>
      <c r="H16" s="41">
        <v>448183</v>
      </c>
      <c r="I16" s="39" t="s">
        <v>56</v>
      </c>
    </row>
    <row r="17" spans="1:9" ht="51">
      <c r="A17" s="30">
        <v>11</v>
      </c>
      <c r="B17" s="36" t="s">
        <v>225</v>
      </c>
      <c r="C17" s="33">
        <v>9130000</v>
      </c>
      <c r="D17" s="33" t="s">
        <v>118</v>
      </c>
      <c r="E17" s="33">
        <v>0</v>
      </c>
      <c r="F17" s="41">
        <v>2282500</v>
      </c>
      <c r="G17" s="41">
        <v>2434900</v>
      </c>
      <c r="H17" s="533">
        <v>0</v>
      </c>
      <c r="I17" s="39" t="s">
        <v>56</v>
      </c>
    </row>
    <row r="18" spans="1:9" ht="25.5">
      <c r="A18" s="30">
        <v>12</v>
      </c>
      <c r="B18" s="36" t="s">
        <v>226</v>
      </c>
      <c r="C18" s="33">
        <v>50830</v>
      </c>
      <c r="D18" s="33" t="s">
        <v>116</v>
      </c>
      <c r="E18" s="33">
        <v>35880</v>
      </c>
      <c r="F18" s="41">
        <v>14950</v>
      </c>
      <c r="G18" s="41">
        <v>14950</v>
      </c>
      <c r="H18" s="41">
        <v>14951</v>
      </c>
      <c r="I18" s="39" t="s">
        <v>56</v>
      </c>
    </row>
    <row r="19" spans="1:9" ht="25.5">
      <c r="A19" s="30">
        <v>13</v>
      </c>
      <c r="B19" s="36" t="s">
        <v>271</v>
      </c>
      <c r="C19" s="33">
        <v>1143000</v>
      </c>
      <c r="D19" s="33" t="s">
        <v>118</v>
      </c>
      <c r="E19" s="33">
        <v>0</v>
      </c>
      <c r="F19" s="349">
        <v>0</v>
      </c>
      <c r="G19" s="41">
        <v>1143000</v>
      </c>
      <c r="H19" s="41">
        <v>952500</v>
      </c>
      <c r="I19" s="39" t="s">
        <v>56</v>
      </c>
    </row>
    <row r="20" spans="1:9" ht="24.95" customHeight="1">
      <c r="A20" s="30">
        <v>14</v>
      </c>
      <c r="B20" s="31" t="s">
        <v>77</v>
      </c>
      <c r="C20" s="40">
        <f>SUM(C8:C14)</f>
        <v>29951704</v>
      </c>
      <c r="D20" s="40"/>
      <c r="E20" s="40">
        <f>SUM(E7:E19)</f>
        <v>3059880</v>
      </c>
      <c r="F20" s="42">
        <f>SUM(F7:F19)</f>
        <v>29050154</v>
      </c>
      <c r="G20" s="42">
        <f>SUM(G8:G19)</f>
        <v>30990327</v>
      </c>
      <c r="H20" s="42">
        <f>SUM(H8:H19)</f>
        <v>28364762</v>
      </c>
      <c r="I20" s="39"/>
    </row>
  </sheetData>
  <pageMargins left="0.7" right="0.7" top="0.75" bottom="0.75" header="0.3" footer="0.3"/>
  <pageSetup paperSize="9" scale="5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10"/>
  <sheetViews>
    <sheetView view="pageBreakPreview" zoomScale="60" zoomScaleNormal="100" workbookViewId="0">
      <selection activeCell="B3" sqref="B3:F3"/>
    </sheetView>
  </sheetViews>
  <sheetFormatPr defaultRowHeight="15"/>
  <cols>
    <col min="1" max="1" width="5.5703125" customWidth="1"/>
    <col min="2" max="2" width="34.85546875" customWidth="1"/>
    <col min="3" max="3" width="11.85546875" customWidth="1"/>
    <col min="4" max="4" width="14.28515625" customWidth="1"/>
    <col min="5" max="6" width="16.42578125" customWidth="1"/>
    <col min="8" max="8" width="9.5703125" bestFit="1" customWidth="1"/>
    <col min="257" max="257" width="5.5703125" customWidth="1"/>
    <col min="258" max="258" width="34.85546875" customWidth="1"/>
    <col min="259" max="259" width="11.85546875" customWidth="1"/>
    <col min="260" max="260" width="14.28515625" customWidth="1"/>
    <col min="261" max="261" width="12.28515625" customWidth="1"/>
    <col min="262" max="262" width="13.85546875" customWidth="1"/>
    <col min="264" max="264" width="9.5703125" bestFit="1" customWidth="1"/>
    <col min="513" max="513" width="5.5703125" customWidth="1"/>
    <col min="514" max="514" width="34.85546875" customWidth="1"/>
    <col min="515" max="515" width="11.85546875" customWidth="1"/>
    <col min="516" max="516" width="14.28515625" customWidth="1"/>
    <col min="517" max="517" width="12.28515625" customWidth="1"/>
    <col min="518" max="518" width="13.85546875" customWidth="1"/>
    <col min="520" max="520" width="9.5703125" bestFit="1" customWidth="1"/>
    <col min="769" max="769" width="5.5703125" customWidth="1"/>
    <col min="770" max="770" width="34.85546875" customWidth="1"/>
    <col min="771" max="771" width="11.85546875" customWidth="1"/>
    <col min="772" max="772" width="14.28515625" customWidth="1"/>
    <col min="773" max="773" width="12.28515625" customWidth="1"/>
    <col min="774" max="774" width="13.85546875" customWidth="1"/>
    <col min="776" max="776" width="9.5703125" bestFit="1" customWidth="1"/>
    <col min="1025" max="1025" width="5.5703125" customWidth="1"/>
    <col min="1026" max="1026" width="34.85546875" customWidth="1"/>
    <col min="1027" max="1027" width="11.85546875" customWidth="1"/>
    <col min="1028" max="1028" width="14.28515625" customWidth="1"/>
    <col min="1029" max="1029" width="12.28515625" customWidth="1"/>
    <col min="1030" max="1030" width="13.85546875" customWidth="1"/>
    <col min="1032" max="1032" width="9.5703125" bestFit="1" customWidth="1"/>
    <col min="1281" max="1281" width="5.5703125" customWidth="1"/>
    <col min="1282" max="1282" width="34.85546875" customWidth="1"/>
    <col min="1283" max="1283" width="11.85546875" customWidth="1"/>
    <col min="1284" max="1284" width="14.28515625" customWidth="1"/>
    <col min="1285" max="1285" width="12.28515625" customWidth="1"/>
    <col min="1286" max="1286" width="13.85546875" customWidth="1"/>
    <col min="1288" max="1288" width="9.5703125" bestFit="1" customWidth="1"/>
    <col min="1537" max="1537" width="5.5703125" customWidth="1"/>
    <col min="1538" max="1538" width="34.85546875" customWidth="1"/>
    <col min="1539" max="1539" width="11.85546875" customWidth="1"/>
    <col min="1540" max="1540" width="14.28515625" customWidth="1"/>
    <col min="1541" max="1541" width="12.28515625" customWidth="1"/>
    <col min="1542" max="1542" width="13.85546875" customWidth="1"/>
    <col min="1544" max="1544" width="9.5703125" bestFit="1" customWidth="1"/>
    <col min="1793" max="1793" width="5.5703125" customWidth="1"/>
    <col min="1794" max="1794" width="34.85546875" customWidth="1"/>
    <col min="1795" max="1795" width="11.85546875" customWidth="1"/>
    <col min="1796" max="1796" width="14.28515625" customWidth="1"/>
    <col min="1797" max="1797" width="12.28515625" customWidth="1"/>
    <col min="1798" max="1798" width="13.85546875" customWidth="1"/>
    <col min="1800" max="1800" width="9.5703125" bestFit="1" customWidth="1"/>
    <col min="2049" max="2049" width="5.5703125" customWidth="1"/>
    <col min="2050" max="2050" width="34.85546875" customWidth="1"/>
    <col min="2051" max="2051" width="11.85546875" customWidth="1"/>
    <col min="2052" max="2052" width="14.28515625" customWidth="1"/>
    <col min="2053" max="2053" width="12.28515625" customWidth="1"/>
    <col min="2054" max="2054" width="13.85546875" customWidth="1"/>
    <col min="2056" max="2056" width="9.5703125" bestFit="1" customWidth="1"/>
    <col min="2305" max="2305" width="5.5703125" customWidth="1"/>
    <col min="2306" max="2306" width="34.85546875" customWidth="1"/>
    <col min="2307" max="2307" width="11.85546875" customWidth="1"/>
    <col min="2308" max="2308" width="14.28515625" customWidth="1"/>
    <col min="2309" max="2309" width="12.28515625" customWidth="1"/>
    <col min="2310" max="2310" width="13.85546875" customWidth="1"/>
    <col min="2312" max="2312" width="9.5703125" bestFit="1" customWidth="1"/>
    <col min="2561" max="2561" width="5.5703125" customWidth="1"/>
    <col min="2562" max="2562" width="34.85546875" customWidth="1"/>
    <col min="2563" max="2563" width="11.85546875" customWidth="1"/>
    <col min="2564" max="2564" width="14.28515625" customWidth="1"/>
    <col min="2565" max="2565" width="12.28515625" customWidth="1"/>
    <col min="2566" max="2566" width="13.85546875" customWidth="1"/>
    <col min="2568" max="2568" width="9.5703125" bestFit="1" customWidth="1"/>
    <col min="2817" max="2817" width="5.5703125" customWidth="1"/>
    <col min="2818" max="2818" width="34.85546875" customWidth="1"/>
    <col min="2819" max="2819" width="11.85546875" customWidth="1"/>
    <col min="2820" max="2820" width="14.28515625" customWidth="1"/>
    <col min="2821" max="2821" width="12.28515625" customWidth="1"/>
    <col min="2822" max="2822" width="13.85546875" customWidth="1"/>
    <col min="2824" max="2824" width="9.5703125" bestFit="1" customWidth="1"/>
    <col min="3073" max="3073" width="5.5703125" customWidth="1"/>
    <col min="3074" max="3074" width="34.85546875" customWidth="1"/>
    <col min="3075" max="3075" width="11.85546875" customWidth="1"/>
    <col min="3076" max="3076" width="14.28515625" customWidth="1"/>
    <col min="3077" max="3077" width="12.28515625" customWidth="1"/>
    <col min="3078" max="3078" width="13.85546875" customWidth="1"/>
    <col min="3080" max="3080" width="9.5703125" bestFit="1" customWidth="1"/>
    <col min="3329" max="3329" width="5.5703125" customWidth="1"/>
    <col min="3330" max="3330" width="34.85546875" customWidth="1"/>
    <col min="3331" max="3331" width="11.85546875" customWidth="1"/>
    <col min="3332" max="3332" width="14.28515625" customWidth="1"/>
    <col min="3333" max="3333" width="12.28515625" customWidth="1"/>
    <col min="3334" max="3334" width="13.85546875" customWidth="1"/>
    <col min="3336" max="3336" width="9.5703125" bestFit="1" customWidth="1"/>
    <col min="3585" max="3585" width="5.5703125" customWidth="1"/>
    <col min="3586" max="3586" width="34.85546875" customWidth="1"/>
    <col min="3587" max="3587" width="11.85546875" customWidth="1"/>
    <col min="3588" max="3588" width="14.28515625" customWidth="1"/>
    <col min="3589" max="3589" width="12.28515625" customWidth="1"/>
    <col min="3590" max="3590" width="13.85546875" customWidth="1"/>
    <col min="3592" max="3592" width="9.5703125" bestFit="1" customWidth="1"/>
    <col min="3841" max="3841" width="5.5703125" customWidth="1"/>
    <col min="3842" max="3842" width="34.85546875" customWidth="1"/>
    <col min="3843" max="3843" width="11.85546875" customWidth="1"/>
    <col min="3844" max="3844" width="14.28515625" customWidth="1"/>
    <col min="3845" max="3845" width="12.28515625" customWidth="1"/>
    <col min="3846" max="3846" width="13.85546875" customWidth="1"/>
    <col min="3848" max="3848" width="9.5703125" bestFit="1" customWidth="1"/>
    <col min="4097" max="4097" width="5.5703125" customWidth="1"/>
    <col min="4098" max="4098" width="34.85546875" customWidth="1"/>
    <col min="4099" max="4099" width="11.85546875" customWidth="1"/>
    <col min="4100" max="4100" width="14.28515625" customWidth="1"/>
    <col min="4101" max="4101" width="12.28515625" customWidth="1"/>
    <col min="4102" max="4102" width="13.85546875" customWidth="1"/>
    <col min="4104" max="4104" width="9.5703125" bestFit="1" customWidth="1"/>
    <col min="4353" max="4353" width="5.5703125" customWidth="1"/>
    <col min="4354" max="4354" width="34.85546875" customWidth="1"/>
    <col min="4355" max="4355" width="11.85546875" customWidth="1"/>
    <col min="4356" max="4356" width="14.28515625" customWidth="1"/>
    <col min="4357" max="4357" width="12.28515625" customWidth="1"/>
    <col min="4358" max="4358" width="13.85546875" customWidth="1"/>
    <col min="4360" max="4360" width="9.5703125" bestFit="1" customWidth="1"/>
    <col min="4609" max="4609" width="5.5703125" customWidth="1"/>
    <col min="4610" max="4610" width="34.85546875" customWidth="1"/>
    <col min="4611" max="4611" width="11.85546875" customWidth="1"/>
    <col min="4612" max="4612" width="14.28515625" customWidth="1"/>
    <col min="4613" max="4613" width="12.28515625" customWidth="1"/>
    <col min="4614" max="4614" width="13.85546875" customWidth="1"/>
    <col min="4616" max="4616" width="9.5703125" bestFit="1" customWidth="1"/>
    <col min="4865" max="4865" width="5.5703125" customWidth="1"/>
    <col min="4866" max="4866" width="34.85546875" customWidth="1"/>
    <col min="4867" max="4867" width="11.85546875" customWidth="1"/>
    <col min="4868" max="4868" width="14.28515625" customWidth="1"/>
    <col min="4869" max="4869" width="12.28515625" customWidth="1"/>
    <col min="4870" max="4870" width="13.85546875" customWidth="1"/>
    <col min="4872" max="4872" width="9.5703125" bestFit="1" customWidth="1"/>
    <col min="5121" max="5121" width="5.5703125" customWidth="1"/>
    <col min="5122" max="5122" width="34.85546875" customWidth="1"/>
    <col min="5123" max="5123" width="11.85546875" customWidth="1"/>
    <col min="5124" max="5124" width="14.28515625" customWidth="1"/>
    <col min="5125" max="5125" width="12.28515625" customWidth="1"/>
    <col min="5126" max="5126" width="13.85546875" customWidth="1"/>
    <col min="5128" max="5128" width="9.5703125" bestFit="1" customWidth="1"/>
    <col min="5377" max="5377" width="5.5703125" customWidth="1"/>
    <col min="5378" max="5378" width="34.85546875" customWidth="1"/>
    <col min="5379" max="5379" width="11.85546875" customWidth="1"/>
    <col min="5380" max="5380" width="14.28515625" customWidth="1"/>
    <col min="5381" max="5381" width="12.28515625" customWidth="1"/>
    <col min="5382" max="5382" width="13.85546875" customWidth="1"/>
    <col min="5384" max="5384" width="9.5703125" bestFit="1" customWidth="1"/>
    <col min="5633" max="5633" width="5.5703125" customWidth="1"/>
    <col min="5634" max="5634" width="34.85546875" customWidth="1"/>
    <col min="5635" max="5635" width="11.85546875" customWidth="1"/>
    <col min="5636" max="5636" width="14.28515625" customWidth="1"/>
    <col min="5637" max="5637" width="12.28515625" customWidth="1"/>
    <col min="5638" max="5638" width="13.85546875" customWidth="1"/>
    <col min="5640" max="5640" width="9.5703125" bestFit="1" customWidth="1"/>
    <col min="5889" max="5889" width="5.5703125" customWidth="1"/>
    <col min="5890" max="5890" width="34.85546875" customWidth="1"/>
    <col min="5891" max="5891" width="11.85546875" customWidth="1"/>
    <col min="5892" max="5892" width="14.28515625" customWidth="1"/>
    <col min="5893" max="5893" width="12.28515625" customWidth="1"/>
    <col min="5894" max="5894" width="13.85546875" customWidth="1"/>
    <col min="5896" max="5896" width="9.5703125" bestFit="1" customWidth="1"/>
    <col min="6145" max="6145" width="5.5703125" customWidth="1"/>
    <col min="6146" max="6146" width="34.85546875" customWidth="1"/>
    <col min="6147" max="6147" width="11.85546875" customWidth="1"/>
    <col min="6148" max="6148" width="14.28515625" customWidth="1"/>
    <col min="6149" max="6149" width="12.28515625" customWidth="1"/>
    <col min="6150" max="6150" width="13.85546875" customWidth="1"/>
    <col min="6152" max="6152" width="9.5703125" bestFit="1" customWidth="1"/>
    <col min="6401" max="6401" width="5.5703125" customWidth="1"/>
    <col min="6402" max="6402" width="34.85546875" customWidth="1"/>
    <col min="6403" max="6403" width="11.85546875" customWidth="1"/>
    <col min="6404" max="6404" width="14.28515625" customWidth="1"/>
    <col min="6405" max="6405" width="12.28515625" customWidth="1"/>
    <col min="6406" max="6406" width="13.85546875" customWidth="1"/>
    <col min="6408" max="6408" width="9.5703125" bestFit="1" customWidth="1"/>
    <col min="6657" max="6657" width="5.5703125" customWidth="1"/>
    <col min="6658" max="6658" width="34.85546875" customWidth="1"/>
    <col min="6659" max="6659" width="11.85546875" customWidth="1"/>
    <col min="6660" max="6660" width="14.28515625" customWidth="1"/>
    <col min="6661" max="6661" width="12.28515625" customWidth="1"/>
    <col min="6662" max="6662" width="13.85546875" customWidth="1"/>
    <col min="6664" max="6664" width="9.5703125" bestFit="1" customWidth="1"/>
    <col min="6913" max="6913" width="5.5703125" customWidth="1"/>
    <col min="6914" max="6914" width="34.85546875" customWidth="1"/>
    <col min="6915" max="6915" width="11.85546875" customWidth="1"/>
    <col min="6916" max="6916" width="14.28515625" customWidth="1"/>
    <col min="6917" max="6917" width="12.28515625" customWidth="1"/>
    <col min="6918" max="6918" width="13.85546875" customWidth="1"/>
    <col min="6920" max="6920" width="9.5703125" bestFit="1" customWidth="1"/>
    <col min="7169" max="7169" width="5.5703125" customWidth="1"/>
    <col min="7170" max="7170" width="34.85546875" customWidth="1"/>
    <col min="7171" max="7171" width="11.85546875" customWidth="1"/>
    <col min="7172" max="7172" width="14.28515625" customWidth="1"/>
    <col min="7173" max="7173" width="12.28515625" customWidth="1"/>
    <col min="7174" max="7174" width="13.85546875" customWidth="1"/>
    <col min="7176" max="7176" width="9.5703125" bestFit="1" customWidth="1"/>
    <col min="7425" max="7425" width="5.5703125" customWidth="1"/>
    <col min="7426" max="7426" width="34.85546875" customWidth="1"/>
    <col min="7427" max="7427" width="11.85546875" customWidth="1"/>
    <col min="7428" max="7428" width="14.28515625" customWidth="1"/>
    <col min="7429" max="7429" width="12.28515625" customWidth="1"/>
    <col min="7430" max="7430" width="13.85546875" customWidth="1"/>
    <col min="7432" max="7432" width="9.5703125" bestFit="1" customWidth="1"/>
    <col min="7681" max="7681" width="5.5703125" customWidth="1"/>
    <col min="7682" max="7682" width="34.85546875" customWidth="1"/>
    <col min="7683" max="7683" width="11.85546875" customWidth="1"/>
    <col min="7684" max="7684" width="14.28515625" customWidth="1"/>
    <col min="7685" max="7685" width="12.28515625" customWidth="1"/>
    <col min="7686" max="7686" width="13.85546875" customWidth="1"/>
    <col min="7688" max="7688" width="9.5703125" bestFit="1" customWidth="1"/>
    <col min="7937" max="7937" width="5.5703125" customWidth="1"/>
    <col min="7938" max="7938" width="34.85546875" customWidth="1"/>
    <col min="7939" max="7939" width="11.85546875" customWidth="1"/>
    <col min="7940" max="7940" width="14.28515625" customWidth="1"/>
    <col min="7941" max="7941" width="12.28515625" customWidth="1"/>
    <col min="7942" max="7942" width="13.85546875" customWidth="1"/>
    <col min="7944" max="7944" width="9.5703125" bestFit="1" customWidth="1"/>
    <col min="8193" max="8193" width="5.5703125" customWidth="1"/>
    <col min="8194" max="8194" width="34.85546875" customWidth="1"/>
    <col min="8195" max="8195" width="11.85546875" customWidth="1"/>
    <col min="8196" max="8196" width="14.28515625" customWidth="1"/>
    <col min="8197" max="8197" width="12.28515625" customWidth="1"/>
    <col min="8198" max="8198" width="13.85546875" customWidth="1"/>
    <col min="8200" max="8200" width="9.5703125" bestFit="1" customWidth="1"/>
    <col min="8449" max="8449" width="5.5703125" customWidth="1"/>
    <col min="8450" max="8450" width="34.85546875" customWidth="1"/>
    <col min="8451" max="8451" width="11.85546875" customWidth="1"/>
    <col min="8452" max="8452" width="14.28515625" customWidth="1"/>
    <col min="8453" max="8453" width="12.28515625" customWidth="1"/>
    <col min="8454" max="8454" width="13.85546875" customWidth="1"/>
    <col min="8456" max="8456" width="9.5703125" bestFit="1" customWidth="1"/>
    <col min="8705" max="8705" width="5.5703125" customWidth="1"/>
    <col min="8706" max="8706" width="34.85546875" customWidth="1"/>
    <col min="8707" max="8707" width="11.85546875" customWidth="1"/>
    <col min="8708" max="8708" width="14.28515625" customWidth="1"/>
    <col min="8709" max="8709" width="12.28515625" customWidth="1"/>
    <col min="8710" max="8710" width="13.85546875" customWidth="1"/>
    <col min="8712" max="8712" width="9.5703125" bestFit="1" customWidth="1"/>
    <col min="8961" max="8961" width="5.5703125" customWidth="1"/>
    <col min="8962" max="8962" width="34.85546875" customWidth="1"/>
    <col min="8963" max="8963" width="11.85546875" customWidth="1"/>
    <col min="8964" max="8964" width="14.28515625" customWidth="1"/>
    <col min="8965" max="8965" width="12.28515625" customWidth="1"/>
    <col min="8966" max="8966" width="13.85546875" customWidth="1"/>
    <col min="8968" max="8968" width="9.5703125" bestFit="1" customWidth="1"/>
    <col min="9217" max="9217" width="5.5703125" customWidth="1"/>
    <col min="9218" max="9218" width="34.85546875" customWidth="1"/>
    <col min="9219" max="9219" width="11.85546875" customWidth="1"/>
    <col min="9220" max="9220" width="14.28515625" customWidth="1"/>
    <col min="9221" max="9221" width="12.28515625" customWidth="1"/>
    <col min="9222" max="9222" width="13.85546875" customWidth="1"/>
    <col min="9224" max="9224" width="9.5703125" bestFit="1" customWidth="1"/>
    <col min="9473" max="9473" width="5.5703125" customWidth="1"/>
    <col min="9474" max="9474" width="34.85546875" customWidth="1"/>
    <col min="9475" max="9475" width="11.85546875" customWidth="1"/>
    <col min="9476" max="9476" width="14.28515625" customWidth="1"/>
    <col min="9477" max="9477" width="12.28515625" customWidth="1"/>
    <col min="9478" max="9478" width="13.85546875" customWidth="1"/>
    <col min="9480" max="9480" width="9.5703125" bestFit="1" customWidth="1"/>
    <col min="9729" max="9729" width="5.5703125" customWidth="1"/>
    <col min="9730" max="9730" width="34.85546875" customWidth="1"/>
    <col min="9731" max="9731" width="11.85546875" customWidth="1"/>
    <col min="9732" max="9732" width="14.28515625" customWidth="1"/>
    <col min="9733" max="9733" width="12.28515625" customWidth="1"/>
    <col min="9734" max="9734" width="13.85546875" customWidth="1"/>
    <col min="9736" max="9736" width="9.5703125" bestFit="1" customWidth="1"/>
    <col min="9985" max="9985" width="5.5703125" customWidth="1"/>
    <col min="9986" max="9986" width="34.85546875" customWidth="1"/>
    <col min="9987" max="9987" width="11.85546875" customWidth="1"/>
    <col min="9988" max="9988" width="14.28515625" customWidth="1"/>
    <col min="9989" max="9989" width="12.28515625" customWidth="1"/>
    <col min="9990" max="9990" width="13.85546875" customWidth="1"/>
    <col min="9992" max="9992" width="9.5703125" bestFit="1" customWidth="1"/>
    <col min="10241" max="10241" width="5.5703125" customWidth="1"/>
    <col min="10242" max="10242" width="34.85546875" customWidth="1"/>
    <col min="10243" max="10243" width="11.85546875" customWidth="1"/>
    <col min="10244" max="10244" width="14.28515625" customWidth="1"/>
    <col min="10245" max="10245" width="12.28515625" customWidth="1"/>
    <col min="10246" max="10246" width="13.85546875" customWidth="1"/>
    <col min="10248" max="10248" width="9.5703125" bestFit="1" customWidth="1"/>
    <col min="10497" max="10497" width="5.5703125" customWidth="1"/>
    <col min="10498" max="10498" width="34.85546875" customWidth="1"/>
    <col min="10499" max="10499" width="11.85546875" customWidth="1"/>
    <col min="10500" max="10500" width="14.28515625" customWidth="1"/>
    <col min="10501" max="10501" width="12.28515625" customWidth="1"/>
    <col min="10502" max="10502" width="13.85546875" customWidth="1"/>
    <col min="10504" max="10504" width="9.5703125" bestFit="1" customWidth="1"/>
    <col min="10753" max="10753" width="5.5703125" customWidth="1"/>
    <col min="10754" max="10754" width="34.85546875" customWidth="1"/>
    <col min="10755" max="10755" width="11.85546875" customWidth="1"/>
    <col min="10756" max="10756" width="14.28515625" customWidth="1"/>
    <col min="10757" max="10757" width="12.28515625" customWidth="1"/>
    <col min="10758" max="10758" width="13.85546875" customWidth="1"/>
    <col min="10760" max="10760" width="9.5703125" bestFit="1" customWidth="1"/>
    <col min="11009" max="11009" width="5.5703125" customWidth="1"/>
    <col min="11010" max="11010" width="34.85546875" customWidth="1"/>
    <col min="11011" max="11011" width="11.85546875" customWidth="1"/>
    <col min="11012" max="11012" width="14.28515625" customWidth="1"/>
    <col min="11013" max="11013" width="12.28515625" customWidth="1"/>
    <col min="11014" max="11014" width="13.85546875" customWidth="1"/>
    <col min="11016" max="11016" width="9.5703125" bestFit="1" customWidth="1"/>
    <col min="11265" max="11265" width="5.5703125" customWidth="1"/>
    <col min="11266" max="11266" width="34.85546875" customWidth="1"/>
    <col min="11267" max="11267" width="11.85546875" customWidth="1"/>
    <col min="11268" max="11268" width="14.28515625" customWidth="1"/>
    <col min="11269" max="11269" width="12.28515625" customWidth="1"/>
    <col min="11270" max="11270" width="13.85546875" customWidth="1"/>
    <col min="11272" max="11272" width="9.5703125" bestFit="1" customWidth="1"/>
    <col min="11521" max="11521" width="5.5703125" customWidth="1"/>
    <col min="11522" max="11522" width="34.85546875" customWidth="1"/>
    <col min="11523" max="11523" width="11.85546875" customWidth="1"/>
    <col min="11524" max="11524" width="14.28515625" customWidth="1"/>
    <col min="11525" max="11525" width="12.28515625" customWidth="1"/>
    <col min="11526" max="11526" width="13.85546875" customWidth="1"/>
    <col min="11528" max="11528" width="9.5703125" bestFit="1" customWidth="1"/>
    <col min="11777" max="11777" width="5.5703125" customWidth="1"/>
    <col min="11778" max="11778" width="34.85546875" customWidth="1"/>
    <col min="11779" max="11779" width="11.85546875" customWidth="1"/>
    <col min="11780" max="11780" width="14.28515625" customWidth="1"/>
    <col min="11781" max="11781" width="12.28515625" customWidth="1"/>
    <col min="11782" max="11782" width="13.85546875" customWidth="1"/>
    <col min="11784" max="11784" width="9.5703125" bestFit="1" customWidth="1"/>
    <col min="12033" max="12033" width="5.5703125" customWidth="1"/>
    <col min="12034" max="12034" width="34.85546875" customWidth="1"/>
    <col min="12035" max="12035" width="11.85546875" customWidth="1"/>
    <col min="12036" max="12036" width="14.28515625" customWidth="1"/>
    <col min="12037" max="12037" width="12.28515625" customWidth="1"/>
    <col min="12038" max="12038" width="13.85546875" customWidth="1"/>
    <col min="12040" max="12040" width="9.5703125" bestFit="1" customWidth="1"/>
    <col min="12289" max="12289" width="5.5703125" customWidth="1"/>
    <col min="12290" max="12290" width="34.85546875" customWidth="1"/>
    <col min="12291" max="12291" width="11.85546875" customWidth="1"/>
    <col min="12292" max="12292" width="14.28515625" customWidth="1"/>
    <col min="12293" max="12293" width="12.28515625" customWidth="1"/>
    <col min="12294" max="12294" width="13.85546875" customWidth="1"/>
    <col min="12296" max="12296" width="9.5703125" bestFit="1" customWidth="1"/>
    <col min="12545" max="12545" width="5.5703125" customWidth="1"/>
    <col min="12546" max="12546" width="34.85546875" customWidth="1"/>
    <col min="12547" max="12547" width="11.85546875" customWidth="1"/>
    <col min="12548" max="12548" width="14.28515625" customWidth="1"/>
    <col min="12549" max="12549" width="12.28515625" customWidth="1"/>
    <col min="12550" max="12550" width="13.85546875" customWidth="1"/>
    <col min="12552" max="12552" width="9.5703125" bestFit="1" customWidth="1"/>
    <col min="12801" max="12801" width="5.5703125" customWidth="1"/>
    <col min="12802" max="12802" width="34.85546875" customWidth="1"/>
    <col min="12803" max="12803" width="11.85546875" customWidth="1"/>
    <col min="12804" max="12804" width="14.28515625" customWidth="1"/>
    <col min="12805" max="12805" width="12.28515625" customWidth="1"/>
    <col min="12806" max="12806" width="13.85546875" customWidth="1"/>
    <col min="12808" max="12808" width="9.5703125" bestFit="1" customWidth="1"/>
    <col min="13057" max="13057" width="5.5703125" customWidth="1"/>
    <col min="13058" max="13058" width="34.85546875" customWidth="1"/>
    <col min="13059" max="13059" width="11.85546875" customWidth="1"/>
    <col min="13060" max="13060" width="14.28515625" customWidth="1"/>
    <col min="13061" max="13061" width="12.28515625" customWidth="1"/>
    <col min="13062" max="13062" width="13.85546875" customWidth="1"/>
    <col min="13064" max="13064" width="9.5703125" bestFit="1" customWidth="1"/>
    <col min="13313" max="13313" width="5.5703125" customWidth="1"/>
    <col min="13314" max="13314" width="34.85546875" customWidth="1"/>
    <col min="13315" max="13315" width="11.85546875" customWidth="1"/>
    <col min="13316" max="13316" width="14.28515625" customWidth="1"/>
    <col min="13317" max="13317" width="12.28515625" customWidth="1"/>
    <col min="13318" max="13318" width="13.85546875" customWidth="1"/>
    <col min="13320" max="13320" width="9.5703125" bestFit="1" customWidth="1"/>
    <col min="13569" max="13569" width="5.5703125" customWidth="1"/>
    <col min="13570" max="13570" width="34.85546875" customWidth="1"/>
    <col min="13571" max="13571" width="11.85546875" customWidth="1"/>
    <col min="13572" max="13572" width="14.28515625" customWidth="1"/>
    <col min="13573" max="13573" width="12.28515625" customWidth="1"/>
    <col min="13574" max="13574" width="13.85546875" customWidth="1"/>
    <col min="13576" max="13576" width="9.5703125" bestFit="1" customWidth="1"/>
    <col min="13825" max="13825" width="5.5703125" customWidth="1"/>
    <col min="13826" max="13826" width="34.85546875" customWidth="1"/>
    <col min="13827" max="13827" width="11.85546875" customWidth="1"/>
    <col min="13828" max="13828" width="14.28515625" customWidth="1"/>
    <col min="13829" max="13829" width="12.28515625" customWidth="1"/>
    <col min="13830" max="13830" width="13.85546875" customWidth="1"/>
    <col min="13832" max="13832" width="9.5703125" bestFit="1" customWidth="1"/>
    <col min="14081" max="14081" width="5.5703125" customWidth="1"/>
    <col min="14082" max="14082" width="34.85546875" customWidth="1"/>
    <col min="14083" max="14083" width="11.85546875" customWidth="1"/>
    <col min="14084" max="14084" width="14.28515625" customWidth="1"/>
    <col min="14085" max="14085" width="12.28515625" customWidth="1"/>
    <col min="14086" max="14086" width="13.85546875" customWidth="1"/>
    <col min="14088" max="14088" width="9.5703125" bestFit="1" customWidth="1"/>
    <col min="14337" max="14337" width="5.5703125" customWidth="1"/>
    <col min="14338" max="14338" width="34.85546875" customWidth="1"/>
    <col min="14339" max="14339" width="11.85546875" customWidth="1"/>
    <col min="14340" max="14340" width="14.28515625" customWidth="1"/>
    <col min="14341" max="14341" width="12.28515625" customWidth="1"/>
    <col min="14342" max="14342" width="13.85546875" customWidth="1"/>
    <col min="14344" max="14344" width="9.5703125" bestFit="1" customWidth="1"/>
    <col min="14593" max="14593" width="5.5703125" customWidth="1"/>
    <col min="14594" max="14594" width="34.85546875" customWidth="1"/>
    <col min="14595" max="14595" width="11.85546875" customWidth="1"/>
    <col min="14596" max="14596" width="14.28515625" customWidth="1"/>
    <col min="14597" max="14597" width="12.28515625" customWidth="1"/>
    <col min="14598" max="14598" width="13.85546875" customWidth="1"/>
    <col min="14600" max="14600" width="9.5703125" bestFit="1" customWidth="1"/>
    <col min="14849" max="14849" width="5.5703125" customWidth="1"/>
    <col min="14850" max="14850" width="34.85546875" customWidth="1"/>
    <col min="14851" max="14851" width="11.85546875" customWidth="1"/>
    <col min="14852" max="14852" width="14.28515625" customWidth="1"/>
    <col min="14853" max="14853" width="12.28515625" customWidth="1"/>
    <col min="14854" max="14854" width="13.85546875" customWidth="1"/>
    <col min="14856" max="14856" width="9.5703125" bestFit="1" customWidth="1"/>
    <col min="15105" max="15105" width="5.5703125" customWidth="1"/>
    <col min="15106" max="15106" width="34.85546875" customWidth="1"/>
    <col min="15107" max="15107" width="11.85546875" customWidth="1"/>
    <col min="15108" max="15108" width="14.28515625" customWidth="1"/>
    <col min="15109" max="15109" width="12.28515625" customWidth="1"/>
    <col min="15110" max="15110" width="13.85546875" customWidth="1"/>
    <col min="15112" max="15112" width="9.5703125" bestFit="1" customWidth="1"/>
    <col min="15361" max="15361" width="5.5703125" customWidth="1"/>
    <col min="15362" max="15362" width="34.85546875" customWidth="1"/>
    <col min="15363" max="15363" width="11.85546875" customWidth="1"/>
    <col min="15364" max="15364" width="14.28515625" customWidth="1"/>
    <col min="15365" max="15365" width="12.28515625" customWidth="1"/>
    <col min="15366" max="15366" width="13.85546875" customWidth="1"/>
    <col min="15368" max="15368" width="9.5703125" bestFit="1" customWidth="1"/>
    <col min="15617" max="15617" width="5.5703125" customWidth="1"/>
    <col min="15618" max="15618" width="34.85546875" customWidth="1"/>
    <col min="15619" max="15619" width="11.85546875" customWidth="1"/>
    <col min="15620" max="15620" width="14.28515625" customWidth="1"/>
    <col min="15621" max="15621" width="12.28515625" customWidth="1"/>
    <col min="15622" max="15622" width="13.85546875" customWidth="1"/>
    <col min="15624" max="15624" width="9.5703125" bestFit="1" customWidth="1"/>
    <col min="15873" max="15873" width="5.5703125" customWidth="1"/>
    <col min="15874" max="15874" width="34.85546875" customWidth="1"/>
    <col min="15875" max="15875" width="11.85546875" customWidth="1"/>
    <col min="15876" max="15876" width="14.28515625" customWidth="1"/>
    <col min="15877" max="15877" width="12.28515625" customWidth="1"/>
    <col min="15878" max="15878" width="13.85546875" customWidth="1"/>
    <col min="15880" max="15880" width="9.5703125" bestFit="1" customWidth="1"/>
    <col min="16129" max="16129" width="5.5703125" customWidth="1"/>
    <col min="16130" max="16130" width="34.85546875" customWidth="1"/>
    <col min="16131" max="16131" width="11.85546875" customWidth="1"/>
    <col min="16132" max="16132" width="14.28515625" customWidth="1"/>
    <col min="16133" max="16133" width="12.28515625" customWidth="1"/>
    <col min="16134" max="16134" width="13.85546875" customWidth="1"/>
    <col min="16136" max="16136" width="9.5703125" bestFit="1" customWidth="1"/>
  </cols>
  <sheetData>
    <row r="1" spans="1:13">
      <c r="B1" s="285" t="s">
        <v>607</v>
      </c>
      <c r="C1" s="285"/>
      <c r="D1" s="285"/>
    </row>
    <row r="2" spans="1:13">
      <c r="B2" s="285"/>
      <c r="C2" s="285"/>
      <c r="D2" s="285"/>
    </row>
    <row r="3" spans="1:13" ht="52.5" customHeight="1">
      <c r="B3" s="782" t="s">
        <v>263</v>
      </c>
      <c r="C3" s="783"/>
      <c r="D3" s="783"/>
      <c r="E3" s="784"/>
      <c r="F3" s="784"/>
    </row>
    <row r="4" spans="1:13" ht="25.5" customHeight="1" thickBot="1">
      <c r="B4" s="286"/>
      <c r="C4" s="228"/>
      <c r="D4" s="287" t="s">
        <v>235</v>
      </c>
      <c r="E4" s="228"/>
      <c r="F4" s="228"/>
    </row>
    <row r="5" spans="1:13" ht="72" thickBot="1">
      <c r="A5" s="288" t="s">
        <v>130</v>
      </c>
      <c r="B5" s="289" t="s">
        <v>236</v>
      </c>
      <c r="C5" s="350" t="s">
        <v>234</v>
      </c>
      <c r="D5" s="351" t="s">
        <v>109</v>
      </c>
      <c r="E5" s="382" t="s">
        <v>282</v>
      </c>
      <c r="F5" s="663" t="s">
        <v>283</v>
      </c>
      <c r="G5" s="308"/>
      <c r="H5" s="308"/>
      <c r="I5" s="341"/>
      <c r="J5" s="308"/>
      <c r="K5" s="308"/>
      <c r="L5" s="308"/>
      <c r="M5" s="290"/>
    </row>
    <row r="6" spans="1:13">
      <c r="A6" s="291"/>
      <c r="B6" s="289"/>
      <c r="C6" s="289"/>
      <c r="D6" s="331"/>
      <c r="E6" s="289"/>
      <c r="F6" s="289"/>
      <c r="G6" s="308"/>
      <c r="H6" s="308"/>
      <c r="I6" s="341"/>
      <c r="J6" s="308"/>
      <c r="K6" s="308"/>
      <c r="L6" s="308"/>
      <c r="M6" s="290"/>
    </row>
    <row r="7" spans="1:13">
      <c r="A7" s="291"/>
      <c r="B7" s="289"/>
      <c r="C7" s="289"/>
      <c r="D7" s="331"/>
      <c r="E7" s="289"/>
      <c r="F7" s="289"/>
      <c r="G7" s="308"/>
      <c r="H7" s="308"/>
      <c r="I7" s="341"/>
      <c r="J7" s="308"/>
      <c r="K7" s="308"/>
      <c r="L7" s="308"/>
      <c r="M7" s="290"/>
    </row>
    <row r="8" spans="1:13" ht="40.5">
      <c r="A8" s="23">
        <v>1</v>
      </c>
      <c r="B8" s="292" t="s">
        <v>237</v>
      </c>
      <c r="C8" s="8"/>
      <c r="D8" s="332"/>
      <c r="E8" s="8"/>
      <c r="F8" s="8"/>
      <c r="G8" s="308"/>
      <c r="H8" s="308"/>
      <c r="I8" s="308"/>
      <c r="J8" s="308"/>
      <c r="K8" s="308"/>
      <c r="L8" s="308"/>
      <c r="M8" s="290"/>
    </row>
    <row r="9" spans="1:13">
      <c r="A9" s="23"/>
      <c r="B9" s="293" t="s">
        <v>238</v>
      </c>
      <c r="C9" s="8"/>
      <c r="D9" s="332"/>
      <c r="E9" s="8"/>
      <c r="F9" s="8"/>
      <c r="G9" s="308"/>
      <c r="H9" s="308"/>
      <c r="I9" s="308"/>
      <c r="J9" s="308"/>
      <c r="K9" s="308"/>
      <c r="L9" s="308"/>
      <c r="M9" s="290"/>
    </row>
    <row r="10" spans="1:13">
      <c r="A10" s="23"/>
      <c r="B10" s="132" t="s">
        <v>28</v>
      </c>
      <c r="C10" s="294">
        <v>1042091</v>
      </c>
      <c r="D10" s="307">
        <v>1678200</v>
      </c>
      <c r="E10" s="294">
        <v>2201200</v>
      </c>
      <c r="F10" s="294">
        <v>2200252</v>
      </c>
      <c r="G10" s="309"/>
      <c r="H10" s="308"/>
      <c r="I10" s="308"/>
      <c r="J10" s="308"/>
      <c r="K10" s="308"/>
      <c r="L10" s="308"/>
      <c r="M10" s="290"/>
    </row>
    <row r="11" spans="1:13">
      <c r="A11" s="23"/>
      <c r="B11" s="132" t="s">
        <v>239</v>
      </c>
      <c r="C11" s="294">
        <v>283659</v>
      </c>
      <c r="D11" s="307">
        <v>439500</v>
      </c>
      <c r="E11" s="294">
        <v>488500</v>
      </c>
      <c r="F11" s="294">
        <v>488346</v>
      </c>
      <c r="G11" s="309"/>
      <c r="H11" s="308"/>
      <c r="I11" s="308"/>
      <c r="J11" s="308"/>
      <c r="K11" s="308"/>
      <c r="L11" s="308"/>
      <c r="M11" s="290"/>
    </row>
    <row r="12" spans="1:13">
      <c r="A12" s="23"/>
      <c r="B12" s="132" t="s">
        <v>29</v>
      </c>
      <c r="C12" s="294">
        <v>1430801</v>
      </c>
      <c r="D12" s="307">
        <v>2030000</v>
      </c>
      <c r="E12" s="294">
        <v>2027954</v>
      </c>
      <c r="F12" s="294">
        <v>1968280</v>
      </c>
      <c r="G12" s="308"/>
      <c r="H12" s="308"/>
      <c r="I12" s="308"/>
      <c r="J12" s="308"/>
      <c r="K12" s="308"/>
      <c r="L12" s="308"/>
      <c r="M12" s="290"/>
    </row>
    <row r="13" spans="1:13">
      <c r="A13" s="23"/>
      <c r="B13" s="132" t="s">
        <v>240</v>
      </c>
      <c r="C13" s="294">
        <v>0</v>
      </c>
      <c r="D13" s="307">
        <v>0</v>
      </c>
      <c r="E13" s="294">
        <v>0</v>
      </c>
      <c r="F13" s="294">
        <v>0</v>
      </c>
      <c r="G13" s="308"/>
      <c r="H13" s="308"/>
      <c r="I13" s="308"/>
      <c r="J13" s="308"/>
      <c r="K13" s="308"/>
      <c r="L13" s="308"/>
      <c r="M13" s="290"/>
    </row>
    <row r="14" spans="1:13">
      <c r="A14" s="23"/>
      <c r="B14" s="132" t="s">
        <v>241</v>
      </c>
      <c r="C14" s="294">
        <v>3947000</v>
      </c>
      <c r="D14" s="307">
        <v>3970000</v>
      </c>
      <c r="E14" s="294">
        <v>4103558</v>
      </c>
      <c r="F14" s="294">
        <v>4103558</v>
      </c>
      <c r="G14" s="308"/>
      <c r="H14" s="308"/>
      <c r="I14" s="308"/>
      <c r="J14" s="308"/>
      <c r="K14" s="308"/>
      <c r="L14" s="308"/>
      <c r="M14" s="290"/>
    </row>
    <row r="15" spans="1:13">
      <c r="A15" s="23"/>
      <c r="B15" s="132" t="s">
        <v>242</v>
      </c>
      <c r="C15" s="294">
        <v>35880</v>
      </c>
      <c r="D15" s="307">
        <v>14950</v>
      </c>
      <c r="E15" s="294">
        <v>1157950</v>
      </c>
      <c r="F15" s="294">
        <v>967450</v>
      </c>
      <c r="G15" s="309"/>
      <c r="H15" s="308"/>
      <c r="I15" s="308"/>
      <c r="J15" s="308"/>
      <c r="K15" s="308"/>
      <c r="L15" s="308"/>
      <c r="M15" s="290"/>
    </row>
    <row r="16" spans="1:13">
      <c r="A16" s="23"/>
      <c r="B16" s="132" t="s">
        <v>243</v>
      </c>
      <c r="C16" s="294">
        <v>0</v>
      </c>
      <c r="D16" s="307">
        <v>0</v>
      </c>
      <c r="E16" s="294">
        <v>0</v>
      </c>
      <c r="F16" s="294">
        <v>0</v>
      </c>
      <c r="G16" s="308"/>
      <c r="H16" s="308"/>
      <c r="I16" s="308"/>
      <c r="J16" s="308"/>
      <c r="K16" s="308"/>
      <c r="L16" s="308"/>
      <c r="M16" s="290"/>
    </row>
    <row r="17" spans="1:13">
      <c r="A17" s="23"/>
      <c r="B17" s="132" t="s">
        <v>244</v>
      </c>
      <c r="C17" s="294"/>
      <c r="D17" s="307">
        <v>15247230</v>
      </c>
      <c r="E17" s="294">
        <v>15713972</v>
      </c>
      <c r="F17" s="294" t="s">
        <v>292</v>
      </c>
      <c r="G17" s="308"/>
      <c r="H17" s="308"/>
      <c r="I17" s="308"/>
      <c r="J17" s="308"/>
      <c r="K17" s="308"/>
      <c r="L17" s="308"/>
      <c r="M17" s="290"/>
    </row>
    <row r="18" spans="1:13">
      <c r="A18" s="23"/>
      <c r="B18" s="295" t="s">
        <v>245</v>
      </c>
      <c r="C18" s="296">
        <f>SUM(C10:C17)</f>
        <v>6739431</v>
      </c>
      <c r="D18" s="333">
        <f>SUM(D10:D17)</f>
        <v>23379880</v>
      </c>
      <c r="E18" s="296">
        <f>SUM(E10:E17)</f>
        <v>25693134</v>
      </c>
      <c r="F18" s="296">
        <f>SUM(F10:F17)</f>
        <v>9727886</v>
      </c>
      <c r="G18" s="308"/>
      <c r="H18" s="308"/>
      <c r="I18" s="308"/>
      <c r="J18" s="308"/>
      <c r="K18" s="308"/>
      <c r="L18" s="308"/>
      <c r="M18" s="290"/>
    </row>
    <row r="19" spans="1:13">
      <c r="A19" s="23"/>
      <c r="B19" s="132"/>
      <c r="C19" s="294"/>
      <c r="D19" s="307"/>
      <c r="E19" s="294"/>
      <c r="F19" s="294"/>
      <c r="G19" s="308"/>
      <c r="H19" s="308"/>
      <c r="I19" s="308"/>
      <c r="J19" s="308"/>
      <c r="K19" s="308"/>
      <c r="L19" s="308"/>
      <c r="M19" s="290"/>
    </row>
    <row r="20" spans="1:13">
      <c r="A20" s="23">
        <v>2</v>
      </c>
      <c r="B20" s="131" t="s">
        <v>246</v>
      </c>
      <c r="C20" s="294"/>
      <c r="D20" s="307"/>
      <c r="E20" s="294"/>
      <c r="F20" s="294"/>
      <c r="G20" s="308"/>
      <c r="H20" s="308"/>
      <c r="I20" s="308"/>
      <c r="J20" s="308"/>
      <c r="K20" s="308"/>
      <c r="L20" s="308"/>
      <c r="M20" s="290"/>
    </row>
    <row r="21" spans="1:13">
      <c r="A21" s="23"/>
      <c r="B21" s="295" t="s">
        <v>238</v>
      </c>
      <c r="C21" s="294"/>
      <c r="D21" s="307"/>
      <c r="E21" s="294"/>
      <c r="F21" s="294"/>
      <c r="G21" s="308"/>
      <c r="H21" s="308"/>
      <c r="I21" s="308"/>
      <c r="J21" s="308"/>
      <c r="K21" s="308"/>
      <c r="L21" s="308"/>
      <c r="M21" s="290"/>
    </row>
    <row r="22" spans="1:13">
      <c r="A22" s="23"/>
      <c r="B22" s="132" t="s">
        <v>28</v>
      </c>
      <c r="C22" s="294">
        <v>0</v>
      </c>
      <c r="D22" s="307">
        <v>0</v>
      </c>
      <c r="E22" s="294">
        <v>0</v>
      </c>
      <c r="F22" s="294">
        <v>0</v>
      </c>
      <c r="G22" s="308"/>
      <c r="H22" s="308"/>
      <c r="I22" s="308"/>
      <c r="J22" s="308"/>
      <c r="K22" s="308"/>
      <c r="L22" s="308"/>
      <c r="M22" s="290"/>
    </row>
    <row r="23" spans="1:13">
      <c r="A23" s="23"/>
      <c r="B23" s="132" t="s">
        <v>239</v>
      </c>
      <c r="C23" s="294">
        <v>0</v>
      </c>
      <c r="D23" s="307">
        <v>0</v>
      </c>
      <c r="E23" s="294">
        <v>0</v>
      </c>
      <c r="F23" s="294">
        <v>0</v>
      </c>
      <c r="G23" s="308"/>
      <c r="H23" s="308"/>
      <c r="I23" s="308"/>
      <c r="J23" s="308"/>
      <c r="K23" s="308"/>
      <c r="L23" s="308"/>
      <c r="M23" s="290"/>
    </row>
    <row r="24" spans="1:13">
      <c r="A24" s="23"/>
      <c r="B24" s="132" t="s">
        <v>29</v>
      </c>
      <c r="C24" s="294">
        <v>42672</v>
      </c>
      <c r="D24" s="307">
        <v>100000</v>
      </c>
      <c r="E24" s="294">
        <v>128016</v>
      </c>
      <c r="F24" s="294">
        <v>128016</v>
      </c>
      <c r="G24" s="308"/>
      <c r="H24" s="308"/>
      <c r="I24" s="308"/>
      <c r="J24" s="308"/>
      <c r="K24" s="308"/>
      <c r="L24" s="308"/>
      <c r="M24" s="290"/>
    </row>
    <row r="25" spans="1:13">
      <c r="A25" s="23"/>
      <c r="B25" s="132" t="s">
        <v>240</v>
      </c>
      <c r="C25" s="294">
        <v>0</v>
      </c>
      <c r="D25" s="307">
        <v>0</v>
      </c>
      <c r="E25" s="294">
        <v>0</v>
      </c>
      <c r="F25" s="294">
        <v>0</v>
      </c>
      <c r="G25" s="308"/>
      <c r="H25" s="308"/>
      <c r="I25" s="308"/>
      <c r="J25" s="308"/>
      <c r="K25" s="308"/>
      <c r="L25" s="308"/>
      <c r="M25" s="290"/>
    </row>
    <row r="26" spans="1:13">
      <c r="A26" s="23"/>
      <c r="B26" s="132" t="s">
        <v>241</v>
      </c>
      <c r="C26" s="294">
        <v>0</v>
      </c>
      <c r="D26" s="307">
        <v>0</v>
      </c>
      <c r="E26" s="294">
        <v>0</v>
      </c>
      <c r="F26" s="294">
        <v>0</v>
      </c>
      <c r="G26" s="308"/>
      <c r="H26" s="308"/>
      <c r="I26" s="308"/>
      <c r="J26" s="308"/>
      <c r="K26" s="308"/>
      <c r="L26" s="308"/>
      <c r="M26" s="290"/>
    </row>
    <row r="27" spans="1:13">
      <c r="A27" s="23"/>
      <c r="B27" s="132" t="s">
        <v>242</v>
      </c>
      <c r="C27" s="294">
        <v>0</v>
      </c>
      <c r="D27" s="307">
        <v>0</v>
      </c>
      <c r="E27" s="294">
        <v>0</v>
      </c>
      <c r="F27" s="294">
        <v>0</v>
      </c>
      <c r="G27" s="308"/>
      <c r="H27" s="308"/>
      <c r="I27" s="308"/>
      <c r="J27" s="308"/>
      <c r="K27" s="308"/>
      <c r="L27" s="308"/>
      <c r="M27" s="290"/>
    </row>
    <row r="28" spans="1:13">
      <c r="A28" s="23"/>
      <c r="B28" s="132" t="s">
        <v>243</v>
      </c>
      <c r="C28" s="294">
        <v>0</v>
      </c>
      <c r="D28" s="307">
        <v>0</v>
      </c>
      <c r="E28" s="294">
        <v>0</v>
      </c>
      <c r="F28" s="294">
        <v>0</v>
      </c>
      <c r="G28" s="308"/>
      <c r="H28" s="308"/>
      <c r="I28" s="308"/>
      <c r="J28" s="308"/>
      <c r="K28" s="308"/>
      <c r="L28" s="308"/>
      <c r="M28" s="290"/>
    </row>
    <row r="29" spans="1:13">
      <c r="A29" s="23"/>
      <c r="B29" s="295" t="s">
        <v>247</v>
      </c>
      <c r="C29" s="296">
        <f>SUM(C22:C28)</f>
        <v>42672</v>
      </c>
      <c r="D29" s="333">
        <f>SUM(D22:D28)</f>
        <v>100000</v>
      </c>
      <c r="E29" s="296">
        <f>SUM(E22:E28)</f>
        <v>128016</v>
      </c>
      <c r="F29" s="296">
        <f>SUM(F22:F28)</f>
        <v>128016</v>
      </c>
      <c r="G29" s="308"/>
      <c r="H29" s="308"/>
      <c r="I29" s="308"/>
      <c r="J29" s="308"/>
      <c r="K29" s="308"/>
      <c r="L29" s="308"/>
      <c r="M29" s="290"/>
    </row>
    <row r="30" spans="1:13">
      <c r="A30" s="23"/>
      <c r="B30" s="132"/>
      <c r="C30" s="294"/>
      <c r="D30" s="307"/>
      <c r="E30" s="294"/>
      <c r="F30" s="294"/>
      <c r="G30" s="308"/>
      <c r="H30" s="308"/>
      <c r="I30" s="308"/>
      <c r="J30" s="308"/>
      <c r="K30" s="308"/>
      <c r="L30" s="308"/>
      <c r="M30" s="290"/>
    </row>
    <row r="31" spans="1:13">
      <c r="A31" s="23">
        <v>3</v>
      </c>
      <c r="B31" s="131" t="s">
        <v>264</v>
      </c>
      <c r="C31" s="294"/>
      <c r="D31" s="307"/>
      <c r="E31" s="294"/>
      <c r="F31" s="294"/>
      <c r="G31" s="308"/>
      <c r="H31" s="308"/>
      <c r="I31" s="308"/>
      <c r="J31" s="308"/>
      <c r="K31" s="308"/>
      <c r="L31" s="308"/>
      <c r="M31" s="290"/>
    </row>
    <row r="32" spans="1:13">
      <c r="A32" s="23"/>
      <c r="B32" s="293" t="s">
        <v>238</v>
      </c>
      <c r="C32" s="294"/>
      <c r="D32" s="307"/>
      <c r="E32" s="294"/>
      <c r="F32" s="294"/>
      <c r="G32" s="308"/>
      <c r="H32" s="308"/>
      <c r="I32" s="308"/>
      <c r="J32" s="308"/>
      <c r="K32" s="308"/>
      <c r="L32" s="308"/>
      <c r="M32" s="290"/>
    </row>
    <row r="33" spans="1:13">
      <c r="A33" s="23"/>
      <c r="B33" s="132" t="s">
        <v>240</v>
      </c>
      <c r="C33" s="294">
        <v>93485</v>
      </c>
      <c r="D33" s="307">
        <v>392000</v>
      </c>
      <c r="E33" s="294">
        <v>397170</v>
      </c>
      <c r="F33" s="294">
        <v>397170</v>
      </c>
      <c r="G33" s="308"/>
      <c r="H33" s="308"/>
      <c r="I33" s="308"/>
      <c r="J33" s="308"/>
      <c r="K33" s="308"/>
      <c r="L33" s="308"/>
      <c r="M33" s="290"/>
    </row>
    <row r="34" spans="1:13">
      <c r="A34" s="23"/>
      <c r="B34" s="132" t="s">
        <v>273</v>
      </c>
      <c r="C34" s="294"/>
      <c r="D34" s="307"/>
      <c r="E34" s="294">
        <v>0</v>
      </c>
      <c r="F34" s="294"/>
      <c r="G34" s="308"/>
      <c r="H34" s="308"/>
      <c r="I34" s="308"/>
      <c r="J34" s="308"/>
      <c r="K34" s="308"/>
      <c r="L34" s="308"/>
      <c r="M34" s="290"/>
    </row>
    <row r="35" spans="1:13">
      <c r="A35" s="23"/>
      <c r="B35" s="132" t="s">
        <v>265</v>
      </c>
      <c r="C35" s="294">
        <v>776744</v>
      </c>
      <c r="D35" s="307">
        <v>375542</v>
      </c>
      <c r="E35" s="294">
        <v>485308</v>
      </c>
      <c r="F35" s="294">
        <v>485308</v>
      </c>
      <c r="G35" s="308"/>
      <c r="H35" s="308"/>
      <c r="I35" s="308"/>
      <c r="J35" s="308"/>
      <c r="K35" s="308"/>
      <c r="L35" s="308"/>
      <c r="M35" s="290"/>
    </row>
    <row r="36" spans="1:13">
      <c r="A36" s="23"/>
      <c r="B36" s="295" t="s">
        <v>245</v>
      </c>
      <c r="C36" s="296">
        <f>SUM(C33:C35)</f>
        <v>870229</v>
      </c>
      <c r="D36" s="333">
        <f>SUM(D33:D35)</f>
        <v>767542</v>
      </c>
      <c r="E36" s="296">
        <f>SUM(E33:E35)</f>
        <v>882478</v>
      </c>
      <c r="F36" s="296">
        <f>SUM(F33:F35)</f>
        <v>882478</v>
      </c>
      <c r="G36" s="308"/>
      <c r="H36" s="308"/>
      <c r="I36" s="308"/>
      <c r="J36" s="308"/>
      <c r="K36" s="308"/>
      <c r="L36" s="308"/>
      <c r="M36" s="290"/>
    </row>
    <row r="37" spans="1:13">
      <c r="A37" s="23"/>
      <c r="B37" s="132"/>
      <c r="C37" s="294"/>
      <c r="D37" s="307"/>
      <c r="E37" s="294"/>
      <c r="F37" s="294"/>
      <c r="G37" s="308"/>
      <c r="H37" s="308"/>
      <c r="I37" s="308"/>
      <c r="J37" s="308"/>
      <c r="K37" s="308"/>
      <c r="L37" s="308"/>
      <c r="M37" s="290"/>
    </row>
    <row r="38" spans="1:13" ht="27">
      <c r="A38" s="23">
        <v>4</v>
      </c>
      <c r="B38" s="292" t="s">
        <v>248</v>
      </c>
      <c r="E38" s="8"/>
      <c r="F38" s="8"/>
      <c r="G38" s="308"/>
      <c r="H38" s="308"/>
      <c r="I38" s="308"/>
      <c r="J38" s="308"/>
      <c r="K38" s="308"/>
      <c r="L38" s="308"/>
      <c r="M38" s="290"/>
    </row>
    <row r="39" spans="1:13">
      <c r="A39" s="23"/>
      <c r="B39" s="293" t="s">
        <v>238</v>
      </c>
      <c r="C39" s="294"/>
      <c r="D39" s="307"/>
      <c r="E39" s="294"/>
      <c r="F39" s="294"/>
      <c r="G39" s="308"/>
      <c r="H39" s="308"/>
      <c r="I39" s="308"/>
      <c r="J39" s="308"/>
      <c r="K39" s="308"/>
      <c r="L39" s="308"/>
      <c r="M39" s="290"/>
    </row>
    <row r="40" spans="1:13">
      <c r="A40" s="23"/>
      <c r="B40" s="132" t="s">
        <v>28</v>
      </c>
      <c r="C40" s="294">
        <v>894797</v>
      </c>
      <c r="D40" s="307">
        <v>242215</v>
      </c>
      <c r="E40" s="294">
        <v>242215</v>
      </c>
      <c r="F40" s="294">
        <v>242215</v>
      </c>
      <c r="G40" s="308"/>
      <c r="H40" s="308"/>
      <c r="I40" s="308"/>
      <c r="J40" s="308"/>
      <c r="K40" s="308"/>
      <c r="L40" s="308"/>
      <c r="M40" s="290"/>
    </row>
    <row r="41" spans="1:13">
      <c r="A41" s="23"/>
      <c r="B41" s="132" t="s">
        <v>239</v>
      </c>
      <c r="C41" s="294">
        <v>120796</v>
      </c>
      <c r="D41" s="307">
        <v>28623</v>
      </c>
      <c r="E41" s="294">
        <v>28623</v>
      </c>
      <c r="F41" s="294">
        <v>28623</v>
      </c>
      <c r="G41" s="308"/>
      <c r="H41" s="308"/>
      <c r="I41" s="308"/>
      <c r="J41" s="308"/>
      <c r="K41" s="308"/>
      <c r="L41" s="308"/>
      <c r="M41" s="290"/>
    </row>
    <row r="42" spans="1:13">
      <c r="A42" s="23"/>
      <c r="B42" s="132" t="s">
        <v>29</v>
      </c>
      <c r="C42" s="294">
        <v>30363</v>
      </c>
      <c r="D42" s="307">
        <v>0</v>
      </c>
      <c r="E42" s="294">
        <v>0</v>
      </c>
      <c r="F42" s="294">
        <v>0</v>
      </c>
      <c r="G42" s="308"/>
      <c r="H42" s="308"/>
      <c r="I42" s="308"/>
      <c r="J42" s="308"/>
      <c r="K42" s="308"/>
      <c r="L42" s="308"/>
      <c r="M42" s="290"/>
    </row>
    <row r="43" spans="1:13">
      <c r="A43" s="23"/>
      <c r="B43" s="132" t="s">
        <v>241</v>
      </c>
      <c r="C43" s="294">
        <v>0</v>
      </c>
      <c r="D43" s="307">
        <v>0</v>
      </c>
      <c r="E43" s="294">
        <v>0</v>
      </c>
      <c r="F43" s="294">
        <v>0</v>
      </c>
      <c r="G43" s="308"/>
      <c r="H43" s="308"/>
      <c r="I43" s="308"/>
      <c r="J43" s="308"/>
      <c r="K43" s="308"/>
      <c r="L43" s="308"/>
      <c r="M43" s="290"/>
    </row>
    <row r="44" spans="1:13">
      <c r="A44" s="23"/>
      <c r="B44" s="132" t="s">
        <v>242</v>
      </c>
      <c r="C44" s="294">
        <v>110400</v>
      </c>
      <c r="D44" s="307">
        <v>0</v>
      </c>
      <c r="E44" s="294">
        <v>0</v>
      </c>
      <c r="F44" s="294">
        <v>0</v>
      </c>
      <c r="G44" s="308"/>
      <c r="H44" s="308"/>
      <c r="I44" s="308"/>
      <c r="J44" s="308"/>
      <c r="K44" s="308"/>
      <c r="L44" s="308"/>
      <c r="M44" s="290"/>
    </row>
    <row r="45" spans="1:13">
      <c r="A45" s="23"/>
      <c r="B45" s="132" t="s">
        <v>243</v>
      </c>
      <c r="C45" s="294">
        <v>0</v>
      </c>
      <c r="D45" s="307">
        <v>0</v>
      </c>
      <c r="E45" s="294">
        <v>0</v>
      </c>
      <c r="F45" s="294">
        <v>0</v>
      </c>
      <c r="G45" s="308"/>
      <c r="H45" s="308"/>
      <c r="I45" s="308"/>
      <c r="J45" s="308"/>
      <c r="K45" s="308"/>
      <c r="L45" s="308"/>
      <c r="M45" s="290"/>
    </row>
    <row r="46" spans="1:13">
      <c r="A46" s="23"/>
      <c r="B46" s="295" t="s">
        <v>245</v>
      </c>
      <c r="C46" s="296">
        <f>SUM(C40:C45)</f>
        <v>1156356</v>
      </c>
      <c r="D46" s="333">
        <f>SUM(D40:D45)</f>
        <v>270838</v>
      </c>
      <c r="E46" s="296">
        <f>SUM(E40:E45)</f>
        <v>270838</v>
      </c>
      <c r="F46" s="296">
        <f>SUM(F40:F45)</f>
        <v>270838</v>
      </c>
      <c r="G46" s="308"/>
      <c r="H46" s="308"/>
      <c r="I46" s="308"/>
      <c r="J46" s="308"/>
      <c r="K46" s="308"/>
      <c r="L46" s="308"/>
      <c r="M46" s="290"/>
    </row>
    <row r="47" spans="1:13">
      <c r="E47" s="8"/>
      <c r="F47" s="8"/>
      <c r="G47" s="308"/>
      <c r="H47" s="308"/>
      <c r="I47" s="308"/>
      <c r="J47" s="308"/>
      <c r="K47" s="308"/>
      <c r="L47" s="308"/>
      <c r="M47" s="290"/>
    </row>
    <row r="48" spans="1:13" ht="27">
      <c r="A48" s="23">
        <v>5</v>
      </c>
      <c r="B48" s="298" t="s">
        <v>249</v>
      </c>
      <c r="C48" s="294"/>
      <c r="D48" s="307"/>
      <c r="E48" s="294"/>
      <c r="F48" s="294"/>
      <c r="G48" s="308"/>
      <c r="H48" s="308"/>
      <c r="I48" s="308"/>
      <c r="J48" s="308"/>
      <c r="K48" s="308"/>
      <c r="L48" s="308"/>
      <c r="M48" s="290"/>
    </row>
    <row r="49" spans="1:13">
      <c r="A49" s="23"/>
      <c r="B49" s="293" t="s">
        <v>238</v>
      </c>
      <c r="C49" s="294"/>
      <c r="D49" s="307"/>
      <c r="E49" s="294"/>
      <c r="F49" s="294"/>
      <c r="G49" s="308"/>
      <c r="H49" s="308"/>
      <c r="I49" s="308"/>
      <c r="J49" s="308"/>
      <c r="K49" s="308"/>
      <c r="L49" s="308"/>
      <c r="M49" s="290"/>
    </row>
    <row r="50" spans="1:13">
      <c r="A50" s="23"/>
      <c r="B50" s="132" t="s">
        <v>28</v>
      </c>
      <c r="C50" s="294">
        <v>0</v>
      </c>
      <c r="D50" s="307">
        <v>0</v>
      </c>
      <c r="E50" s="294">
        <v>0</v>
      </c>
      <c r="F50" s="294">
        <v>0</v>
      </c>
      <c r="G50" s="308"/>
      <c r="H50" s="308"/>
      <c r="I50" s="308"/>
      <c r="J50" s="308"/>
      <c r="K50" s="308"/>
      <c r="L50" s="308"/>
      <c r="M50" s="290"/>
    </row>
    <row r="51" spans="1:13">
      <c r="A51" s="23"/>
      <c r="B51" s="132" t="s">
        <v>239</v>
      </c>
      <c r="C51" s="294">
        <v>0</v>
      </c>
      <c r="D51" s="307">
        <v>0</v>
      </c>
      <c r="E51" s="294">
        <v>0</v>
      </c>
      <c r="F51" s="294">
        <v>0</v>
      </c>
      <c r="G51" s="308"/>
      <c r="H51" s="308"/>
      <c r="I51" s="308"/>
      <c r="J51" s="308"/>
      <c r="K51" s="308"/>
      <c r="L51" s="308"/>
      <c r="M51" s="290"/>
    </row>
    <row r="52" spans="1:13">
      <c r="A52" s="23"/>
      <c r="B52" s="132" t="s">
        <v>29</v>
      </c>
      <c r="C52" s="294">
        <v>0</v>
      </c>
      <c r="D52" s="307">
        <v>200000</v>
      </c>
      <c r="E52" s="294">
        <v>200000</v>
      </c>
      <c r="F52" s="294">
        <v>70941</v>
      </c>
      <c r="G52" s="308"/>
      <c r="H52" s="308"/>
      <c r="I52" s="308"/>
      <c r="J52" s="308"/>
      <c r="K52" s="308"/>
      <c r="L52" s="308"/>
      <c r="M52" s="290"/>
    </row>
    <row r="53" spans="1:13">
      <c r="A53" s="23"/>
      <c r="B53" s="132" t="s">
        <v>241</v>
      </c>
      <c r="C53" s="294">
        <v>0</v>
      </c>
      <c r="D53" s="307">
        <v>0</v>
      </c>
      <c r="E53" s="294">
        <v>0</v>
      </c>
      <c r="F53" s="294">
        <v>0</v>
      </c>
      <c r="G53" s="308"/>
      <c r="H53" s="308"/>
      <c r="I53" s="308"/>
      <c r="J53" s="308"/>
      <c r="K53" s="308"/>
      <c r="L53" s="308"/>
      <c r="M53" s="290"/>
    </row>
    <row r="54" spans="1:13">
      <c r="A54" s="23"/>
      <c r="B54" s="132" t="s">
        <v>242</v>
      </c>
      <c r="C54" s="294">
        <v>0</v>
      </c>
      <c r="D54" s="307">
        <v>2282500</v>
      </c>
      <c r="E54" s="294">
        <v>2434900</v>
      </c>
      <c r="F54" s="294">
        <v>0</v>
      </c>
      <c r="G54" s="308"/>
      <c r="H54" s="308"/>
      <c r="I54" s="308"/>
      <c r="J54" s="308"/>
      <c r="K54" s="308"/>
      <c r="L54" s="308"/>
      <c r="M54" s="290"/>
    </row>
    <row r="55" spans="1:13">
      <c r="A55" s="23"/>
      <c r="B55" s="132" t="s">
        <v>243</v>
      </c>
      <c r="C55" s="294">
        <v>0</v>
      </c>
      <c r="D55" s="307">
        <v>0</v>
      </c>
      <c r="E55" s="294">
        <v>0</v>
      </c>
      <c r="F55" s="294">
        <v>0</v>
      </c>
      <c r="G55" s="308"/>
      <c r="H55" s="308"/>
      <c r="I55" s="308"/>
      <c r="J55" s="308"/>
      <c r="K55" s="308"/>
      <c r="L55" s="308"/>
      <c r="M55" s="290"/>
    </row>
    <row r="56" spans="1:13">
      <c r="A56" s="23"/>
      <c r="B56" s="295" t="s">
        <v>245</v>
      </c>
      <c r="C56" s="296">
        <f>SUM(C50:C55)</f>
        <v>0</v>
      </c>
      <c r="D56" s="333">
        <f>SUM(D50:D55)</f>
        <v>2482500</v>
      </c>
      <c r="E56" s="296">
        <f>SUM(E50:E55)</f>
        <v>2634900</v>
      </c>
      <c r="F56" s="296">
        <f>SUM(F50:F55)</f>
        <v>70941</v>
      </c>
      <c r="G56" s="308"/>
      <c r="H56" s="308"/>
      <c r="I56" s="308"/>
      <c r="J56" s="308"/>
      <c r="K56" s="308"/>
      <c r="L56" s="308"/>
      <c r="M56" s="290"/>
    </row>
    <row r="57" spans="1:13">
      <c r="E57" s="8"/>
      <c r="F57" s="8"/>
      <c r="G57" s="308"/>
      <c r="H57" s="308"/>
      <c r="I57" s="308"/>
      <c r="J57" s="308"/>
      <c r="K57" s="308"/>
      <c r="L57" s="308"/>
      <c r="M57" s="290"/>
    </row>
    <row r="58" spans="1:13">
      <c r="A58" s="23">
        <v>6</v>
      </c>
      <c r="B58" s="297" t="s">
        <v>250</v>
      </c>
      <c r="C58" s="294"/>
      <c r="D58" s="307"/>
      <c r="E58" s="294"/>
      <c r="F58" s="294"/>
      <c r="G58" s="308"/>
      <c r="H58" s="308"/>
      <c r="I58" s="308"/>
      <c r="J58" s="308"/>
      <c r="K58" s="308"/>
      <c r="L58" s="308"/>
      <c r="M58" s="290"/>
    </row>
    <row r="59" spans="1:13">
      <c r="A59" s="23"/>
      <c r="B59" s="293" t="s">
        <v>238</v>
      </c>
      <c r="C59" s="294"/>
      <c r="D59" s="307"/>
      <c r="E59" s="294"/>
      <c r="F59" s="294"/>
      <c r="G59" s="308"/>
      <c r="H59" s="308"/>
      <c r="I59" s="308"/>
      <c r="J59" s="308"/>
      <c r="K59" s="308"/>
      <c r="L59" s="308"/>
      <c r="M59" s="290"/>
    </row>
    <row r="60" spans="1:13" ht="15.75" customHeight="1">
      <c r="A60" s="23"/>
      <c r="B60" s="132" t="s">
        <v>28</v>
      </c>
      <c r="C60" s="294">
        <v>0</v>
      </c>
      <c r="D60" s="307">
        <v>0</v>
      </c>
      <c r="E60" s="294">
        <v>0</v>
      </c>
      <c r="F60" s="294">
        <v>0</v>
      </c>
      <c r="G60" s="308"/>
      <c r="H60" s="308"/>
      <c r="I60" s="308"/>
      <c r="J60" s="308"/>
      <c r="K60" s="308"/>
      <c r="L60" s="308"/>
      <c r="M60" s="290"/>
    </row>
    <row r="61" spans="1:13" ht="14.25" customHeight="1">
      <c r="A61" s="23"/>
      <c r="B61" s="132" t="s">
        <v>239</v>
      </c>
      <c r="C61" s="294">
        <v>0</v>
      </c>
      <c r="D61" s="307">
        <v>0</v>
      </c>
      <c r="E61" s="294">
        <v>0</v>
      </c>
      <c r="F61" s="294">
        <v>0</v>
      </c>
      <c r="G61" s="308"/>
      <c r="H61" s="308"/>
      <c r="I61" s="308"/>
      <c r="J61" s="308"/>
      <c r="K61" s="308"/>
      <c r="L61" s="308"/>
      <c r="M61" s="290"/>
    </row>
    <row r="62" spans="1:13" ht="11.25" customHeight="1">
      <c r="A62" s="23"/>
      <c r="B62" s="132" t="s">
        <v>29</v>
      </c>
      <c r="C62" s="294">
        <v>366042</v>
      </c>
      <c r="D62" s="307">
        <v>419000</v>
      </c>
      <c r="E62" s="294">
        <v>479000</v>
      </c>
      <c r="F62" s="294">
        <v>476446</v>
      </c>
      <c r="G62" s="308"/>
      <c r="H62" s="308"/>
      <c r="I62" s="308"/>
      <c r="J62" s="308"/>
      <c r="K62" s="308"/>
      <c r="L62" s="308"/>
      <c r="M62" s="290"/>
    </row>
    <row r="63" spans="1:13">
      <c r="A63" s="23"/>
      <c r="B63" s="132" t="s">
        <v>241</v>
      </c>
      <c r="C63" s="294">
        <v>0</v>
      </c>
      <c r="D63" s="307">
        <v>0</v>
      </c>
      <c r="E63" s="294">
        <v>0</v>
      </c>
      <c r="F63" s="294">
        <v>0</v>
      </c>
      <c r="G63" s="308"/>
      <c r="H63" s="308"/>
      <c r="I63" s="308"/>
      <c r="J63" s="308"/>
      <c r="K63" s="308"/>
      <c r="L63" s="308"/>
      <c r="M63" s="290"/>
    </row>
    <row r="64" spans="1:13">
      <c r="A64" s="23"/>
      <c r="B64" s="132" t="s">
        <v>242</v>
      </c>
      <c r="C64" s="294">
        <v>0</v>
      </c>
      <c r="D64" s="307">
        <v>0</v>
      </c>
      <c r="E64" s="294">
        <v>0</v>
      </c>
      <c r="F64" s="294">
        <v>0</v>
      </c>
      <c r="G64" s="308"/>
      <c r="H64" s="308"/>
      <c r="I64" s="308"/>
      <c r="J64" s="308"/>
      <c r="K64" s="308"/>
      <c r="L64" s="308"/>
      <c r="M64" s="290"/>
    </row>
    <row r="65" spans="1:13">
      <c r="A65" s="23"/>
      <c r="B65" s="132" t="s">
        <v>243</v>
      </c>
      <c r="C65" s="294">
        <v>0</v>
      </c>
      <c r="D65" s="307">
        <v>0</v>
      </c>
      <c r="E65" s="294">
        <v>0</v>
      </c>
      <c r="F65" s="294">
        <v>0</v>
      </c>
      <c r="G65" s="308"/>
      <c r="H65" s="308"/>
      <c r="I65" s="308"/>
      <c r="J65" s="308"/>
      <c r="K65" s="308"/>
      <c r="L65" s="308"/>
      <c r="M65" s="290"/>
    </row>
    <row r="66" spans="1:13">
      <c r="A66" s="23"/>
      <c r="B66" s="295" t="s">
        <v>245</v>
      </c>
      <c r="C66" s="296">
        <f>SUM(C60:C65)</f>
        <v>366042</v>
      </c>
      <c r="D66" s="333">
        <f>SUM(D60:D65)</f>
        <v>419000</v>
      </c>
      <c r="E66" s="296">
        <f>SUM(E60:E65)</f>
        <v>479000</v>
      </c>
      <c r="F66" s="296">
        <f>SUM(F60:F65)</f>
        <v>476446</v>
      </c>
      <c r="G66" s="308"/>
      <c r="H66" s="308"/>
      <c r="I66" s="308"/>
      <c r="J66" s="308"/>
      <c r="K66" s="308"/>
      <c r="L66" s="308"/>
      <c r="M66" s="290"/>
    </row>
    <row r="67" spans="1:13">
      <c r="A67" s="23"/>
      <c r="B67" s="295"/>
      <c r="C67" s="296"/>
      <c r="D67" s="333"/>
      <c r="E67" s="296"/>
      <c r="F67" s="296"/>
      <c r="G67" s="308"/>
      <c r="H67" s="308"/>
      <c r="I67" s="308"/>
      <c r="J67" s="308"/>
      <c r="K67" s="308"/>
      <c r="L67" s="308"/>
      <c r="M67" s="290"/>
    </row>
    <row r="68" spans="1:13" ht="11.25" customHeight="1" thickBot="1">
      <c r="A68" s="23"/>
      <c r="B68" s="8"/>
      <c r="C68" s="294"/>
      <c r="D68" s="307"/>
      <c r="E68" s="294"/>
      <c r="F68" s="294"/>
      <c r="G68" s="308"/>
      <c r="H68" s="308"/>
      <c r="I68" s="308"/>
      <c r="J68" s="308"/>
      <c r="K68" s="308"/>
      <c r="L68" s="308"/>
      <c r="M68" s="290"/>
    </row>
    <row r="69" spans="1:13" ht="70.5" customHeight="1" thickBot="1">
      <c r="A69" s="23">
        <v>7</v>
      </c>
      <c r="B69" s="297" t="s">
        <v>251</v>
      </c>
      <c r="C69" s="350" t="s">
        <v>234</v>
      </c>
      <c r="D69" s="351" t="s">
        <v>109</v>
      </c>
      <c r="E69" s="382" t="s">
        <v>282</v>
      </c>
      <c r="F69" s="663" t="s">
        <v>283</v>
      </c>
      <c r="G69" s="308"/>
      <c r="H69" s="308"/>
      <c r="I69" s="308"/>
      <c r="J69" s="308"/>
      <c r="K69" s="308"/>
      <c r="L69" s="308"/>
      <c r="M69" s="290"/>
    </row>
    <row r="70" spans="1:13">
      <c r="A70" s="23"/>
      <c r="B70" s="293" t="s">
        <v>238</v>
      </c>
      <c r="C70" s="294"/>
      <c r="D70" s="307"/>
      <c r="E70" s="294"/>
      <c r="F70" s="294"/>
      <c r="G70" s="308"/>
      <c r="H70" s="308"/>
      <c r="I70" s="308"/>
      <c r="J70" s="308"/>
      <c r="K70" s="308"/>
      <c r="L70" s="308"/>
      <c r="M70" s="290"/>
    </row>
    <row r="71" spans="1:13">
      <c r="A71" s="23"/>
      <c r="B71" s="132" t="s">
        <v>28</v>
      </c>
      <c r="C71" s="294">
        <v>0</v>
      </c>
      <c r="D71" s="307">
        <v>0</v>
      </c>
      <c r="E71" s="294">
        <v>0</v>
      </c>
      <c r="F71" s="294">
        <v>0</v>
      </c>
      <c r="G71" s="308"/>
      <c r="H71" s="308"/>
      <c r="I71" s="308"/>
      <c r="J71" s="308"/>
      <c r="K71" s="308"/>
      <c r="L71" s="308"/>
      <c r="M71" s="290"/>
    </row>
    <row r="72" spans="1:13">
      <c r="A72" s="23"/>
      <c r="B72" s="132" t="s">
        <v>239</v>
      </c>
      <c r="C72" s="294">
        <v>0</v>
      </c>
      <c r="D72" s="307">
        <v>0</v>
      </c>
      <c r="E72" s="294">
        <v>0</v>
      </c>
      <c r="F72" s="294">
        <v>0</v>
      </c>
      <c r="G72" s="308"/>
      <c r="H72" s="308"/>
      <c r="I72" s="308"/>
      <c r="J72" s="308"/>
      <c r="K72" s="308"/>
      <c r="L72" s="308"/>
      <c r="M72" s="290"/>
    </row>
    <row r="73" spans="1:13">
      <c r="A73" s="23"/>
      <c r="B73" s="132" t="s">
        <v>29</v>
      </c>
      <c r="C73" s="294">
        <v>132948</v>
      </c>
      <c r="D73" s="307">
        <v>250000</v>
      </c>
      <c r="E73" s="294">
        <v>250000</v>
      </c>
      <c r="F73" s="294">
        <v>243117</v>
      </c>
      <c r="G73" s="308"/>
      <c r="H73" s="308"/>
      <c r="I73" s="308"/>
      <c r="J73" s="308"/>
      <c r="K73" s="308"/>
      <c r="L73" s="308"/>
      <c r="M73" s="290"/>
    </row>
    <row r="74" spans="1:13">
      <c r="A74" s="23"/>
      <c r="B74" s="132" t="s">
        <v>241</v>
      </c>
      <c r="C74" s="294">
        <v>0</v>
      </c>
      <c r="D74" s="307">
        <v>0</v>
      </c>
      <c r="E74" s="294">
        <v>0</v>
      </c>
      <c r="F74" s="294">
        <v>0</v>
      </c>
      <c r="G74" s="308"/>
      <c r="H74" s="308"/>
      <c r="I74" s="308"/>
      <c r="J74" s="308"/>
      <c r="K74" s="308"/>
      <c r="L74" s="308"/>
      <c r="M74" s="290"/>
    </row>
    <row r="75" spans="1:13">
      <c r="A75" s="23"/>
      <c r="B75" s="132" t="s">
        <v>242</v>
      </c>
      <c r="C75" s="294">
        <v>0</v>
      </c>
      <c r="D75" s="307">
        <v>0</v>
      </c>
      <c r="E75" s="294">
        <v>0</v>
      </c>
      <c r="F75" s="294">
        <v>0</v>
      </c>
      <c r="G75" s="308"/>
      <c r="H75" s="308"/>
      <c r="I75" s="308"/>
      <c r="J75" s="308"/>
      <c r="K75" s="308"/>
      <c r="L75" s="308"/>
      <c r="M75" s="290"/>
    </row>
    <row r="76" spans="1:13">
      <c r="A76" s="23"/>
      <c r="B76" s="132" t="s">
        <v>243</v>
      </c>
      <c r="C76" s="294">
        <v>0</v>
      </c>
      <c r="D76" s="307">
        <v>0</v>
      </c>
      <c r="E76" s="294">
        <v>0</v>
      </c>
      <c r="F76" s="294">
        <v>0</v>
      </c>
      <c r="G76" s="308"/>
      <c r="H76" s="308"/>
      <c r="I76" s="308"/>
      <c r="J76" s="308"/>
      <c r="K76" s="308"/>
      <c r="L76" s="308"/>
      <c r="M76" s="290"/>
    </row>
    <row r="77" spans="1:13">
      <c r="A77" s="23"/>
      <c r="B77" s="295" t="s">
        <v>245</v>
      </c>
      <c r="C77" s="296">
        <f>SUM(C71:C76)</f>
        <v>132948</v>
      </c>
      <c r="D77" s="333">
        <f>SUM(D71:D76)</f>
        <v>250000</v>
      </c>
      <c r="E77" s="296">
        <f>SUM(E71:E76)</f>
        <v>250000</v>
      </c>
      <c r="F77" s="296">
        <f>SUM(F71:F76)</f>
        <v>243117</v>
      </c>
      <c r="G77" s="308"/>
      <c r="H77" s="308"/>
      <c r="I77" s="308"/>
      <c r="J77" s="308"/>
      <c r="K77" s="308"/>
      <c r="L77" s="308"/>
      <c r="M77" s="290"/>
    </row>
    <row r="78" spans="1:13">
      <c r="A78" s="23"/>
      <c r="B78" s="8"/>
      <c r="C78" s="294"/>
      <c r="D78" s="307"/>
      <c r="E78" s="294"/>
      <c r="F78" s="294"/>
      <c r="G78" s="308"/>
      <c r="H78" s="308"/>
      <c r="I78" s="308"/>
      <c r="J78" s="308"/>
      <c r="K78" s="308"/>
      <c r="L78" s="308"/>
      <c r="M78" s="290"/>
    </row>
    <row r="79" spans="1:13">
      <c r="A79" s="23">
        <v>8</v>
      </c>
      <c r="B79" s="297" t="s">
        <v>252</v>
      </c>
      <c r="C79" s="289"/>
      <c r="D79" s="331"/>
      <c r="E79" s="289"/>
      <c r="F79" s="289"/>
      <c r="G79" s="308"/>
      <c r="H79" s="308"/>
      <c r="I79" s="308"/>
      <c r="J79" s="308"/>
      <c r="K79" s="308"/>
      <c r="L79" s="308"/>
      <c r="M79" s="290"/>
    </row>
    <row r="80" spans="1:13">
      <c r="A80" s="23"/>
      <c r="B80" s="293" t="s">
        <v>238</v>
      </c>
      <c r="C80" s="294"/>
      <c r="D80" s="307"/>
      <c r="E80" s="294"/>
      <c r="F80" s="294"/>
      <c r="G80" s="308"/>
      <c r="H80" s="308"/>
      <c r="I80" s="308"/>
      <c r="J80" s="308"/>
      <c r="K80" s="308"/>
      <c r="L80" s="308"/>
      <c r="M80" s="290"/>
    </row>
    <row r="81" spans="1:13">
      <c r="A81" s="23"/>
      <c r="B81" s="132" t="s">
        <v>28</v>
      </c>
      <c r="C81" s="294">
        <v>1640799</v>
      </c>
      <c r="D81" s="307">
        <v>1673000</v>
      </c>
      <c r="E81" s="294">
        <v>1714800</v>
      </c>
      <c r="F81" s="294">
        <v>1714799</v>
      </c>
      <c r="G81" s="308"/>
      <c r="H81" s="308"/>
      <c r="I81" s="308"/>
      <c r="J81" s="308"/>
      <c r="K81" s="308"/>
      <c r="L81" s="308"/>
      <c r="M81" s="290"/>
    </row>
    <row r="82" spans="1:13">
      <c r="A82" s="23"/>
      <c r="B82" s="132" t="s">
        <v>239</v>
      </c>
      <c r="C82" s="294">
        <v>449627</v>
      </c>
      <c r="D82" s="307">
        <v>375311</v>
      </c>
      <c r="E82" s="294">
        <v>384727</v>
      </c>
      <c r="F82" s="294">
        <v>384727</v>
      </c>
      <c r="G82" s="308"/>
      <c r="H82" s="308"/>
      <c r="I82" s="308"/>
      <c r="J82" s="308"/>
      <c r="K82" s="308"/>
      <c r="L82" s="308"/>
      <c r="M82" s="290"/>
    </row>
    <row r="83" spans="1:13">
      <c r="A83" s="23"/>
      <c r="B83" s="132" t="s">
        <v>29</v>
      </c>
      <c r="C83" s="294">
        <v>1138878</v>
      </c>
      <c r="D83" s="307">
        <v>1600000</v>
      </c>
      <c r="E83" s="294">
        <v>1510000</v>
      </c>
      <c r="F83" s="294">
        <v>1509850</v>
      </c>
      <c r="G83" s="308"/>
      <c r="H83" s="308"/>
      <c r="I83" s="308"/>
      <c r="J83" s="308"/>
      <c r="K83" s="308"/>
      <c r="L83" s="308"/>
      <c r="M83" s="290"/>
    </row>
    <row r="84" spans="1:13">
      <c r="A84" s="23"/>
      <c r="B84" s="132" t="s">
        <v>241</v>
      </c>
      <c r="C84" s="294">
        <v>68400</v>
      </c>
      <c r="D84" s="307">
        <v>68400</v>
      </c>
      <c r="E84" s="294">
        <v>68400</v>
      </c>
      <c r="F84" s="294">
        <v>68400</v>
      </c>
      <c r="G84" s="308"/>
      <c r="H84" s="308"/>
      <c r="I84" s="308"/>
      <c r="J84" s="308"/>
      <c r="K84" s="308"/>
      <c r="L84" s="308"/>
      <c r="M84" s="290"/>
    </row>
    <row r="85" spans="1:13">
      <c r="A85" s="23"/>
      <c r="B85" s="132" t="s">
        <v>242</v>
      </c>
      <c r="C85" s="294">
        <v>1242900</v>
      </c>
      <c r="D85" s="307">
        <v>21094473</v>
      </c>
      <c r="E85" s="294">
        <v>21269473</v>
      </c>
      <c r="F85" s="294">
        <v>21269308</v>
      </c>
      <c r="G85" s="308"/>
      <c r="H85" s="308"/>
      <c r="I85" s="308"/>
      <c r="J85" s="308"/>
      <c r="K85" s="308"/>
      <c r="L85" s="308"/>
      <c r="M85" s="290"/>
    </row>
    <row r="86" spans="1:13">
      <c r="A86" s="23"/>
      <c r="B86" s="132" t="s">
        <v>243</v>
      </c>
      <c r="C86" s="294">
        <v>0</v>
      </c>
      <c r="D86" s="307">
        <v>0</v>
      </c>
      <c r="E86" s="294">
        <v>0</v>
      </c>
      <c r="F86" s="294">
        <v>0</v>
      </c>
      <c r="G86" s="308"/>
      <c r="H86" s="308"/>
      <c r="I86" s="308"/>
      <c r="J86" s="308"/>
      <c r="K86" s="308"/>
      <c r="L86" s="308"/>
      <c r="M86" s="290"/>
    </row>
    <row r="87" spans="1:13">
      <c r="A87" s="23"/>
      <c r="B87" s="295" t="s">
        <v>245</v>
      </c>
      <c r="C87" s="296">
        <f>SUM(C81:C86)</f>
        <v>4540604</v>
      </c>
      <c r="D87" s="333">
        <f>SUM(D81:D86)</f>
        <v>24811184</v>
      </c>
      <c r="E87" s="296">
        <f>SUM(E81:E86)</f>
        <v>24947400</v>
      </c>
      <c r="F87" s="296">
        <f>SUM(F81:F86)</f>
        <v>24947084</v>
      </c>
      <c r="G87" s="308"/>
      <c r="H87" s="308"/>
      <c r="I87" s="308"/>
      <c r="J87" s="308"/>
      <c r="K87" s="308"/>
      <c r="L87" s="308"/>
      <c r="M87" s="290"/>
    </row>
    <row r="88" spans="1:13">
      <c r="A88" s="23"/>
      <c r="B88" s="8"/>
      <c r="C88" s="294"/>
      <c r="D88" s="307"/>
      <c r="E88" s="294"/>
      <c r="F88" s="294"/>
      <c r="G88" s="308"/>
      <c r="H88" s="308"/>
      <c r="I88" s="308"/>
      <c r="J88" s="308"/>
      <c r="K88" s="308"/>
      <c r="L88" s="308"/>
      <c r="M88" s="290"/>
    </row>
    <row r="89" spans="1:13">
      <c r="A89" s="23">
        <v>9</v>
      </c>
      <c r="B89" s="297" t="s">
        <v>253</v>
      </c>
      <c r="E89" s="8"/>
      <c r="F89" s="8"/>
      <c r="G89" s="308"/>
      <c r="H89" s="308"/>
      <c r="I89" s="308"/>
      <c r="J89" s="308"/>
      <c r="K89" s="308"/>
      <c r="L89" s="308"/>
      <c r="M89" s="290"/>
    </row>
    <row r="90" spans="1:13">
      <c r="A90" s="23"/>
      <c r="B90" s="293" t="s">
        <v>238</v>
      </c>
      <c r="C90" s="294"/>
      <c r="D90" s="307"/>
      <c r="E90" s="294"/>
      <c r="F90" s="294"/>
      <c r="G90" s="308"/>
      <c r="H90" s="308"/>
      <c r="I90" s="308"/>
      <c r="J90" s="308"/>
      <c r="K90" s="308"/>
      <c r="L90" s="308"/>
      <c r="M90" s="290"/>
    </row>
    <row r="91" spans="1:13">
      <c r="A91" s="23"/>
      <c r="B91" s="132" t="s">
        <v>28</v>
      </c>
      <c r="C91" s="294">
        <v>0</v>
      </c>
      <c r="D91" s="307">
        <v>0</v>
      </c>
      <c r="E91" s="294">
        <v>0</v>
      </c>
      <c r="F91" s="294">
        <v>0</v>
      </c>
      <c r="G91" s="308"/>
      <c r="H91" s="308"/>
      <c r="I91" s="308"/>
      <c r="J91" s="308"/>
      <c r="K91" s="308"/>
      <c r="L91" s="308"/>
      <c r="M91" s="290"/>
    </row>
    <row r="92" spans="1:13">
      <c r="A92" s="23"/>
      <c r="B92" s="132" t="s">
        <v>239</v>
      </c>
      <c r="C92" s="294">
        <v>0</v>
      </c>
      <c r="D92" s="307">
        <v>0</v>
      </c>
      <c r="E92" s="294">
        <v>0</v>
      </c>
      <c r="F92" s="294">
        <v>0</v>
      </c>
      <c r="G92" s="308"/>
      <c r="H92" s="308"/>
      <c r="I92" s="308"/>
      <c r="J92" s="308"/>
      <c r="K92" s="308"/>
      <c r="L92" s="308"/>
      <c r="M92" s="290"/>
    </row>
    <row r="93" spans="1:13">
      <c r="A93" s="23"/>
      <c r="B93" s="132" t="s">
        <v>29</v>
      </c>
      <c r="C93" s="294">
        <v>0</v>
      </c>
      <c r="D93" s="307">
        <v>0</v>
      </c>
      <c r="E93" s="294">
        <v>0</v>
      </c>
      <c r="F93" s="294">
        <v>0</v>
      </c>
      <c r="G93" s="308"/>
      <c r="H93" s="308"/>
      <c r="I93" s="308"/>
      <c r="J93" s="308"/>
      <c r="K93" s="308"/>
      <c r="L93" s="308"/>
      <c r="M93" s="290"/>
    </row>
    <row r="94" spans="1:13">
      <c r="A94" s="23"/>
      <c r="B94" s="132" t="s">
        <v>241</v>
      </c>
      <c r="C94" s="294">
        <v>147000</v>
      </c>
      <c r="D94" s="307">
        <v>147000</v>
      </c>
      <c r="E94" s="294">
        <v>171000</v>
      </c>
      <c r="F94" s="294">
        <v>171000</v>
      </c>
      <c r="G94" s="308"/>
      <c r="H94" s="308"/>
      <c r="I94" s="308"/>
      <c r="J94" s="308"/>
      <c r="K94" s="308"/>
      <c r="L94" s="308"/>
      <c r="M94" s="290"/>
    </row>
    <row r="95" spans="1:13">
      <c r="A95" s="23"/>
      <c r="B95" s="132" t="s">
        <v>242</v>
      </c>
      <c r="C95" s="294">
        <v>0</v>
      </c>
      <c r="D95" s="307">
        <v>0</v>
      </c>
      <c r="E95" s="294">
        <v>0</v>
      </c>
      <c r="F95" s="294">
        <v>0</v>
      </c>
      <c r="G95" s="308"/>
      <c r="H95" s="308"/>
      <c r="I95" s="308"/>
      <c r="J95" s="308"/>
      <c r="K95" s="308"/>
      <c r="L95" s="308"/>
      <c r="M95" s="290"/>
    </row>
    <row r="96" spans="1:13">
      <c r="A96" s="23"/>
      <c r="B96" s="132" t="s">
        <v>243</v>
      </c>
      <c r="C96" s="294">
        <v>0</v>
      </c>
      <c r="D96" s="307">
        <v>0</v>
      </c>
      <c r="E96" s="294">
        <v>0</v>
      </c>
      <c r="F96" s="294">
        <v>0</v>
      </c>
      <c r="G96" s="308"/>
      <c r="H96" s="308"/>
      <c r="I96" s="308"/>
      <c r="J96" s="308"/>
      <c r="K96" s="308"/>
      <c r="L96" s="308"/>
      <c r="M96" s="290"/>
    </row>
    <row r="97" spans="1:13">
      <c r="A97" s="23"/>
      <c r="B97" s="295" t="s">
        <v>245</v>
      </c>
      <c r="C97" s="296">
        <f>SUM(C91:C96)</f>
        <v>147000</v>
      </c>
      <c r="D97" s="333">
        <f>SUM(D91:D96)</f>
        <v>147000</v>
      </c>
      <c r="E97" s="296">
        <f>SUM(E91:E96)</f>
        <v>171000</v>
      </c>
      <c r="F97" s="296">
        <f>SUM(F91:F96)</f>
        <v>171000</v>
      </c>
      <c r="G97" s="308"/>
      <c r="H97" s="308"/>
      <c r="I97" s="308"/>
      <c r="J97" s="308"/>
      <c r="K97" s="308"/>
      <c r="L97" s="308"/>
      <c r="M97" s="290"/>
    </row>
    <row r="98" spans="1:13">
      <c r="A98" s="23"/>
      <c r="B98" s="8"/>
      <c r="C98" s="294"/>
      <c r="D98" s="307"/>
      <c r="E98" s="294"/>
      <c r="F98" s="294"/>
      <c r="G98" s="308"/>
      <c r="H98" s="308"/>
      <c r="I98" s="308"/>
      <c r="J98" s="308"/>
      <c r="K98" s="308"/>
      <c r="L98" s="308"/>
      <c r="M98" s="290"/>
    </row>
    <row r="99" spans="1:13">
      <c r="A99" s="23">
        <v>10</v>
      </c>
      <c r="B99" s="297" t="s">
        <v>254</v>
      </c>
      <c r="C99" s="294"/>
      <c r="D99" s="307"/>
      <c r="E99" s="294"/>
      <c r="F99" s="294"/>
      <c r="G99" s="308"/>
      <c r="H99" s="308"/>
      <c r="I99" s="308"/>
      <c r="J99" s="308"/>
      <c r="K99" s="308"/>
      <c r="L99" s="308"/>
      <c r="M99" s="290"/>
    </row>
    <row r="100" spans="1:13">
      <c r="A100" s="23"/>
      <c r="B100" s="293" t="s">
        <v>238</v>
      </c>
      <c r="C100" s="294"/>
      <c r="D100" s="307"/>
      <c r="E100" s="294"/>
      <c r="F100" s="294"/>
      <c r="G100" s="308"/>
      <c r="H100" s="308"/>
      <c r="I100" s="308"/>
      <c r="J100" s="308"/>
      <c r="K100" s="308"/>
      <c r="L100" s="308"/>
      <c r="M100" s="290"/>
    </row>
    <row r="101" spans="1:13">
      <c r="A101" s="23"/>
      <c r="B101" s="132" t="s">
        <v>28</v>
      </c>
      <c r="C101" s="294">
        <v>0</v>
      </c>
      <c r="D101" s="307">
        <v>0</v>
      </c>
      <c r="E101" s="294">
        <v>0</v>
      </c>
      <c r="F101" s="294">
        <v>0</v>
      </c>
      <c r="G101" s="309"/>
      <c r="H101" s="308"/>
      <c r="I101" s="308"/>
      <c r="J101" s="308"/>
      <c r="K101" s="308"/>
      <c r="L101" s="308"/>
      <c r="M101" s="290"/>
    </row>
    <row r="102" spans="1:13">
      <c r="A102" s="23"/>
      <c r="B102" s="132" t="s">
        <v>239</v>
      </c>
      <c r="C102" s="294">
        <v>0</v>
      </c>
      <c r="D102" s="307">
        <v>0</v>
      </c>
      <c r="E102" s="294">
        <v>0</v>
      </c>
      <c r="F102" s="294">
        <v>0</v>
      </c>
      <c r="G102" s="309"/>
      <c r="H102" s="308"/>
      <c r="I102" s="308"/>
      <c r="J102" s="308"/>
      <c r="K102" s="308"/>
      <c r="L102" s="308"/>
      <c r="M102" s="290"/>
    </row>
    <row r="103" spans="1:13">
      <c r="A103" s="23"/>
      <c r="B103" s="132" t="s">
        <v>29</v>
      </c>
      <c r="C103" s="294">
        <v>0</v>
      </c>
      <c r="D103" s="307">
        <v>0</v>
      </c>
      <c r="E103" s="294">
        <v>0</v>
      </c>
      <c r="F103" s="294">
        <v>0</v>
      </c>
      <c r="G103" s="309"/>
      <c r="H103" s="309"/>
      <c r="I103" s="309"/>
      <c r="J103" s="309"/>
      <c r="K103" s="309"/>
      <c r="L103" s="309"/>
      <c r="M103" s="290"/>
    </row>
    <row r="104" spans="1:13">
      <c r="A104" s="23"/>
      <c r="B104" s="132" t="s">
        <v>241</v>
      </c>
      <c r="C104" s="294">
        <v>44032</v>
      </c>
      <c r="D104" s="307">
        <v>55000</v>
      </c>
      <c r="E104" s="294">
        <v>42670</v>
      </c>
      <c r="F104" s="294">
        <v>42670</v>
      </c>
      <c r="G104" s="308"/>
      <c r="H104" s="308"/>
      <c r="I104" s="308"/>
      <c r="J104" s="308"/>
      <c r="K104" s="308"/>
      <c r="L104" s="308"/>
      <c r="M104" s="290"/>
    </row>
    <row r="105" spans="1:13">
      <c r="A105" s="23"/>
      <c r="B105" s="132" t="s">
        <v>242</v>
      </c>
      <c r="C105" s="294">
        <v>0</v>
      </c>
      <c r="D105" s="307">
        <v>0</v>
      </c>
      <c r="E105" s="294">
        <v>0</v>
      </c>
      <c r="F105" s="294">
        <v>0</v>
      </c>
      <c r="G105" s="308"/>
      <c r="H105" s="309"/>
      <c r="I105" s="309"/>
      <c r="J105" s="309"/>
      <c r="K105" s="309"/>
      <c r="L105" s="309"/>
      <c r="M105" s="290"/>
    </row>
    <row r="106" spans="1:13">
      <c r="A106" s="23"/>
      <c r="B106" s="132" t="s">
        <v>243</v>
      </c>
      <c r="C106" s="294">
        <v>0</v>
      </c>
      <c r="D106" s="307">
        <v>0</v>
      </c>
      <c r="E106" s="294">
        <v>0</v>
      </c>
      <c r="F106" s="294">
        <v>0</v>
      </c>
      <c r="G106" s="308"/>
      <c r="H106" s="308"/>
      <c r="I106" s="308"/>
      <c r="J106" s="308"/>
      <c r="K106" s="308"/>
      <c r="L106" s="308"/>
      <c r="M106" s="290"/>
    </row>
    <row r="107" spans="1:13">
      <c r="A107" s="23"/>
      <c r="B107" s="295" t="s">
        <v>245</v>
      </c>
      <c r="C107" s="296">
        <f>SUM(C101:C106)</f>
        <v>44032</v>
      </c>
      <c r="D107" s="333">
        <f>SUM(D101:D106)</f>
        <v>55000</v>
      </c>
      <c r="E107" s="296">
        <f>SUM(E101:E106)</f>
        <v>42670</v>
      </c>
      <c r="F107" s="296">
        <f>SUM(F101:F106)</f>
        <v>42670</v>
      </c>
      <c r="G107" s="308"/>
      <c r="H107" s="308"/>
      <c r="I107" s="308"/>
      <c r="J107" s="308"/>
      <c r="K107" s="308"/>
      <c r="L107" s="308"/>
      <c r="M107" s="290"/>
    </row>
    <row r="108" spans="1:13">
      <c r="E108" s="8"/>
      <c r="F108" s="8"/>
      <c r="G108" s="308"/>
      <c r="H108" s="308"/>
      <c r="I108" s="308"/>
      <c r="J108" s="308"/>
      <c r="K108" s="308"/>
      <c r="L108" s="308"/>
      <c r="M108" s="290"/>
    </row>
    <row r="109" spans="1:13">
      <c r="A109" s="23">
        <v>11</v>
      </c>
      <c r="B109" s="297" t="s">
        <v>255</v>
      </c>
      <c r="C109" s="294"/>
      <c r="D109" s="307"/>
      <c r="E109" s="294"/>
      <c r="F109" s="294"/>
      <c r="G109" s="308"/>
      <c r="H109" s="308"/>
      <c r="I109" s="308"/>
      <c r="J109" s="308"/>
      <c r="K109" s="308"/>
      <c r="L109" s="308"/>
      <c r="M109" s="290"/>
    </row>
    <row r="110" spans="1:13">
      <c r="A110" s="23"/>
      <c r="B110" s="293" t="s">
        <v>238</v>
      </c>
      <c r="C110" s="294"/>
      <c r="D110" s="307"/>
      <c r="E110" s="294"/>
      <c r="F110" s="294"/>
      <c r="G110" s="308"/>
      <c r="H110" s="308"/>
      <c r="I110" s="308"/>
      <c r="J110" s="308"/>
      <c r="K110" s="308"/>
      <c r="L110" s="308"/>
      <c r="M110" s="290"/>
    </row>
    <row r="111" spans="1:13">
      <c r="A111" s="23"/>
      <c r="B111" s="132" t="s">
        <v>28</v>
      </c>
      <c r="C111" s="294">
        <v>180000</v>
      </c>
      <c r="D111" s="307">
        <v>180000</v>
      </c>
      <c r="E111" s="294">
        <v>180000</v>
      </c>
      <c r="F111" s="294">
        <v>180000</v>
      </c>
      <c r="G111" s="308"/>
      <c r="H111" s="308"/>
      <c r="I111" s="308"/>
      <c r="J111" s="308"/>
      <c r="K111" s="308"/>
      <c r="L111" s="308"/>
      <c r="M111" s="290"/>
    </row>
    <row r="112" spans="1:13">
      <c r="A112" s="23"/>
      <c r="B112" s="132" t="s">
        <v>239</v>
      </c>
      <c r="C112" s="294">
        <v>43740</v>
      </c>
      <c r="D112" s="307">
        <v>40350</v>
      </c>
      <c r="E112" s="294">
        <v>40000</v>
      </c>
      <c r="F112" s="294">
        <v>36315</v>
      </c>
      <c r="G112" s="308"/>
      <c r="H112" s="308"/>
      <c r="I112" s="308"/>
      <c r="J112" s="308"/>
      <c r="K112" s="308"/>
      <c r="L112" s="308"/>
      <c r="M112" s="290"/>
    </row>
    <row r="113" spans="1:13">
      <c r="A113" s="23"/>
      <c r="B113" s="132" t="s">
        <v>29</v>
      </c>
      <c r="C113" s="294">
        <v>166588</v>
      </c>
      <c r="D113" s="307">
        <v>200000</v>
      </c>
      <c r="E113" s="294">
        <v>200000</v>
      </c>
      <c r="F113" s="294">
        <v>165865</v>
      </c>
      <c r="G113" s="308"/>
      <c r="H113" s="308"/>
      <c r="I113" s="308"/>
      <c r="J113" s="308"/>
      <c r="K113" s="308"/>
      <c r="L113" s="308"/>
      <c r="M113" s="290"/>
    </row>
    <row r="114" spans="1:13">
      <c r="A114" s="23"/>
      <c r="B114" s="132" t="s">
        <v>241</v>
      </c>
      <c r="C114" s="294">
        <v>0</v>
      </c>
      <c r="D114" s="307">
        <v>0</v>
      </c>
      <c r="E114" s="294">
        <v>0</v>
      </c>
      <c r="F114" s="294">
        <v>0</v>
      </c>
      <c r="G114" s="308"/>
      <c r="H114" s="308"/>
      <c r="I114" s="308"/>
      <c r="J114" s="308"/>
      <c r="K114" s="308"/>
      <c r="L114" s="308"/>
      <c r="M114" s="290"/>
    </row>
    <row r="115" spans="1:13">
      <c r="A115" s="23"/>
      <c r="B115" s="132" t="s">
        <v>242</v>
      </c>
      <c r="C115" s="294">
        <v>0</v>
      </c>
      <c r="D115" s="307">
        <v>4229989</v>
      </c>
      <c r="E115" s="294">
        <v>4229989</v>
      </c>
      <c r="F115" s="294">
        <v>4229989</v>
      </c>
      <c r="G115" s="308"/>
      <c r="H115" s="308"/>
      <c r="I115" s="308"/>
      <c r="J115" s="308"/>
      <c r="K115" s="308"/>
      <c r="L115" s="308"/>
      <c r="M115" s="290"/>
    </row>
    <row r="116" spans="1:13">
      <c r="A116" s="23"/>
      <c r="B116" s="132" t="s">
        <v>243</v>
      </c>
      <c r="C116" s="294">
        <v>0</v>
      </c>
      <c r="D116" s="307">
        <v>0</v>
      </c>
      <c r="E116" s="294">
        <v>0</v>
      </c>
      <c r="F116" s="294">
        <v>0</v>
      </c>
      <c r="G116" s="308"/>
      <c r="H116" s="308"/>
      <c r="I116" s="308"/>
      <c r="J116" s="308"/>
      <c r="K116" s="308"/>
      <c r="L116" s="308"/>
      <c r="M116" s="290"/>
    </row>
    <row r="117" spans="1:13">
      <c r="A117" s="23"/>
      <c r="B117" s="295" t="s">
        <v>245</v>
      </c>
      <c r="C117" s="296">
        <f>SUM(C111:C116)</f>
        <v>390328</v>
      </c>
      <c r="D117" s="333">
        <f>SUM(D111:D116)</f>
        <v>4650339</v>
      </c>
      <c r="E117" s="296">
        <f>SUM(E111:E116)</f>
        <v>4649989</v>
      </c>
      <c r="F117" s="296">
        <f>SUM(F111:F116)</f>
        <v>4612169</v>
      </c>
      <c r="G117" s="308"/>
      <c r="H117" s="308"/>
      <c r="I117" s="308"/>
      <c r="J117" s="308"/>
      <c r="K117" s="308"/>
      <c r="L117" s="308"/>
      <c r="M117" s="290"/>
    </row>
    <row r="118" spans="1:13">
      <c r="A118" s="23"/>
      <c r="B118" s="8"/>
      <c r="C118" s="294"/>
      <c r="D118" s="307"/>
      <c r="E118" s="294"/>
      <c r="F118" s="294"/>
      <c r="G118" s="308"/>
      <c r="H118" s="308"/>
      <c r="I118" s="308"/>
      <c r="J118" s="308"/>
      <c r="K118" s="308"/>
      <c r="L118" s="308"/>
      <c r="M118" s="290"/>
    </row>
    <row r="119" spans="1:13" ht="27">
      <c r="A119" s="23">
        <v>12</v>
      </c>
      <c r="B119" s="292" t="s">
        <v>256</v>
      </c>
      <c r="C119" s="289"/>
      <c r="D119" s="331"/>
      <c r="E119" s="289"/>
      <c r="F119" s="289"/>
      <c r="G119" s="308"/>
      <c r="H119" s="308"/>
      <c r="I119" s="308"/>
      <c r="J119" s="308"/>
      <c r="K119" s="308"/>
      <c r="L119" s="308"/>
      <c r="M119" s="290"/>
    </row>
    <row r="120" spans="1:13">
      <c r="A120" s="23"/>
      <c r="B120" s="293" t="s">
        <v>238</v>
      </c>
      <c r="C120" s="294"/>
      <c r="D120" s="307"/>
      <c r="E120" s="294"/>
      <c r="F120" s="294"/>
      <c r="G120" s="308"/>
      <c r="H120" s="308"/>
      <c r="I120" s="308"/>
      <c r="J120" s="308"/>
      <c r="K120" s="308"/>
      <c r="L120" s="308"/>
      <c r="M120" s="290"/>
    </row>
    <row r="121" spans="1:13">
      <c r="A121" s="23"/>
      <c r="B121" s="132" t="s">
        <v>28</v>
      </c>
      <c r="C121" s="294">
        <v>180000</v>
      </c>
      <c r="D121" s="307">
        <v>180000</v>
      </c>
      <c r="E121" s="294">
        <v>180000</v>
      </c>
      <c r="F121" s="294">
        <v>180000</v>
      </c>
      <c r="G121" s="308"/>
      <c r="H121" s="308"/>
      <c r="I121" s="308"/>
      <c r="J121" s="308"/>
      <c r="K121" s="308"/>
      <c r="L121" s="308"/>
      <c r="M121" s="290"/>
    </row>
    <row r="122" spans="1:13">
      <c r="A122" s="23"/>
      <c r="B122" s="132" t="s">
        <v>239</v>
      </c>
      <c r="C122" s="294">
        <v>43740</v>
      </c>
      <c r="D122" s="307">
        <v>40350</v>
      </c>
      <c r="E122" s="294">
        <v>40350</v>
      </c>
      <c r="F122" s="294">
        <v>36315</v>
      </c>
      <c r="G122" s="308"/>
      <c r="H122" s="308"/>
      <c r="I122" s="308"/>
      <c r="J122" s="308"/>
      <c r="K122" s="308"/>
      <c r="L122" s="308"/>
      <c r="M122" s="290"/>
    </row>
    <row r="123" spans="1:13">
      <c r="A123" s="23"/>
      <c r="B123" s="132" t="s">
        <v>29</v>
      </c>
      <c r="C123" s="294">
        <v>814659</v>
      </c>
      <c r="D123" s="307">
        <v>900000</v>
      </c>
      <c r="E123" s="294">
        <v>1545000</v>
      </c>
      <c r="F123" s="294">
        <v>1488730</v>
      </c>
      <c r="G123" s="308"/>
      <c r="H123" s="308"/>
      <c r="I123" s="308"/>
      <c r="J123" s="308"/>
      <c r="K123" s="308"/>
      <c r="L123" s="308"/>
      <c r="M123" s="290"/>
    </row>
    <row r="124" spans="1:13">
      <c r="A124" s="23"/>
      <c r="B124" s="132" t="s">
        <v>241</v>
      </c>
      <c r="C124" s="294">
        <v>0</v>
      </c>
      <c r="D124" s="307">
        <v>0</v>
      </c>
      <c r="E124" s="294">
        <v>0</v>
      </c>
      <c r="F124" s="294">
        <v>0</v>
      </c>
      <c r="G124" s="308"/>
      <c r="H124" s="308"/>
      <c r="I124" s="308"/>
      <c r="J124" s="308"/>
      <c r="K124" s="308"/>
      <c r="L124" s="308"/>
      <c r="M124" s="290"/>
    </row>
    <row r="125" spans="1:13">
      <c r="A125" s="23"/>
      <c r="B125" s="132" t="s">
        <v>242</v>
      </c>
      <c r="C125" s="294">
        <v>0</v>
      </c>
      <c r="D125" s="307">
        <v>1428242</v>
      </c>
      <c r="E125" s="294">
        <v>1898015</v>
      </c>
      <c r="F125" s="294">
        <v>1898015</v>
      </c>
      <c r="G125" s="308"/>
      <c r="H125" s="308"/>
      <c r="I125" s="308"/>
      <c r="J125" s="308"/>
      <c r="K125" s="308"/>
      <c r="L125" s="308"/>
      <c r="M125" s="290"/>
    </row>
    <row r="126" spans="1:13">
      <c r="A126" s="23"/>
      <c r="B126" s="132" t="s">
        <v>243</v>
      </c>
      <c r="C126" s="294">
        <v>0</v>
      </c>
      <c r="D126" s="307">
        <v>0</v>
      </c>
      <c r="E126" s="294">
        <v>0</v>
      </c>
      <c r="F126" s="294">
        <v>0</v>
      </c>
      <c r="G126" s="308"/>
      <c r="H126" s="308"/>
      <c r="I126" s="308"/>
      <c r="J126" s="308"/>
      <c r="K126" s="308"/>
      <c r="L126" s="308"/>
      <c r="M126" s="290"/>
    </row>
    <row r="127" spans="1:13">
      <c r="A127" s="23"/>
      <c r="B127" s="295" t="s">
        <v>245</v>
      </c>
      <c r="C127" s="296">
        <f>SUM(C121:C126)</f>
        <v>1038399</v>
      </c>
      <c r="D127" s="333">
        <f>SUM(D121:D126)</f>
        <v>2548592</v>
      </c>
      <c r="E127" s="296">
        <f>SUM(E121:E126)</f>
        <v>3663365</v>
      </c>
      <c r="F127" s="296">
        <f>SUM(F121:F126)</f>
        <v>3603060</v>
      </c>
      <c r="G127" s="308"/>
      <c r="H127" s="308"/>
      <c r="I127" s="308"/>
      <c r="J127" s="308"/>
      <c r="K127" s="308"/>
      <c r="L127" s="308"/>
      <c r="M127" s="290"/>
    </row>
    <row r="128" spans="1:13" ht="15.75" thickBot="1">
      <c r="A128" s="23"/>
      <c r="B128" s="8"/>
      <c r="C128" s="294"/>
      <c r="D128" s="307"/>
      <c r="E128" s="294"/>
      <c r="F128" s="294"/>
      <c r="G128" s="308"/>
      <c r="H128" s="308"/>
      <c r="I128" s="308"/>
      <c r="J128" s="308"/>
      <c r="K128" s="308"/>
      <c r="L128" s="308"/>
      <c r="M128" s="290"/>
    </row>
    <row r="129" spans="1:13" ht="72" thickBot="1">
      <c r="A129" s="23"/>
      <c r="B129" s="295"/>
      <c r="C129" s="350" t="s">
        <v>234</v>
      </c>
      <c r="D129" s="351" t="s">
        <v>109</v>
      </c>
      <c r="E129" s="382" t="s">
        <v>282</v>
      </c>
      <c r="F129" s="663" t="s">
        <v>283</v>
      </c>
      <c r="G129" s="308"/>
      <c r="H129" s="308"/>
      <c r="I129" s="308"/>
      <c r="J129" s="308"/>
      <c r="K129" s="308"/>
      <c r="L129" s="308"/>
      <c r="M129" s="290"/>
    </row>
    <row r="130" spans="1:13" ht="40.5">
      <c r="A130" s="23">
        <v>13</v>
      </c>
      <c r="B130" s="298" t="s">
        <v>299</v>
      </c>
      <c r="C130" s="294"/>
      <c r="D130" s="307"/>
      <c r="E130" s="294"/>
      <c r="F130" s="294"/>
      <c r="G130" s="308"/>
      <c r="H130" s="308"/>
      <c r="I130" s="308"/>
      <c r="J130" s="308"/>
      <c r="K130" s="308"/>
      <c r="L130" s="308"/>
      <c r="M130" s="290"/>
    </row>
    <row r="131" spans="1:13">
      <c r="A131" s="23"/>
      <c r="B131" s="299" t="s">
        <v>238</v>
      </c>
      <c r="C131" s="294"/>
      <c r="D131" s="307"/>
      <c r="E131" s="294"/>
      <c r="F131" s="294"/>
      <c r="G131" s="308"/>
      <c r="H131" s="308"/>
      <c r="I131" s="308"/>
      <c r="J131" s="308"/>
      <c r="K131" s="308"/>
      <c r="L131" s="308"/>
      <c r="M131" s="290"/>
    </row>
    <row r="132" spans="1:13">
      <c r="A132" s="23"/>
      <c r="B132" s="132" t="s">
        <v>28</v>
      </c>
      <c r="C132" s="294">
        <v>0</v>
      </c>
      <c r="D132" s="307">
        <v>0</v>
      </c>
      <c r="E132" s="294">
        <v>0</v>
      </c>
      <c r="F132" s="294">
        <v>0</v>
      </c>
      <c r="G132" s="308"/>
      <c r="H132" s="308"/>
      <c r="I132" s="308"/>
      <c r="J132" s="308"/>
      <c r="K132" s="308"/>
      <c r="L132" s="308"/>
      <c r="M132" s="290"/>
    </row>
    <row r="133" spans="1:13">
      <c r="A133" s="23"/>
      <c r="B133" s="132" t="s">
        <v>239</v>
      </c>
      <c r="C133" s="294">
        <v>0</v>
      </c>
      <c r="D133" s="307">
        <v>0</v>
      </c>
      <c r="E133" s="294">
        <v>0</v>
      </c>
      <c r="F133" s="294">
        <v>0</v>
      </c>
      <c r="G133" s="308"/>
      <c r="H133" s="308"/>
      <c r="I133" s="308"/>
      <c r="J133" s="308"/>
      <c r="K133" s="308"/>
      <c r="L133" s="308"/>
      <c r="M133" s="290"/>
    </row>
    <row r="134" spans="1:13">
      <c r="A134" s="23"/>
      <c r="B134" s="132" t="s">
        <v>29</v>
      </c>
      <c r="C134" s="294">
        <v>0</v>
      </c>
      <c r="D134" s="307">
        <v>0</v>
      </c>
      <c r="E134" s="294">
        <v>0</v>
      </c>
      <c r="F134" s="294">
        <v>0</v>
      </c>
      <c r="G134" s="308"/>
      <c r="H134" s="308"/>
      <c r="I134" s="308"/>
      <c r="J134" s="308"/>
      <c r="K134" s="308"/>
      <c r="L134" s="308"/>
      <c r="M134" s="290"/>
    </row>
    <row r="135" spans="1:13">
      <c r="A135" s="23"/>
      <c r="B135" s="132" t="s">
        <v>241</v>
      </c>
      <c r="C135" s="294">
        <v>275000</v>
      </c>
      <c r="D135" s="307">
        <v>285000</v>
      </c>
      <c r="E135" s="294">
        <v>348000</v>
      </c>
      <c r="F135" s="294">
        <v>348000</v>
      </c>
      <c r="G135" s="308"/>
      <c r="H135" s="308"/>
      <c r="I135" s="308"/>
      <c r="J135" s="308"/>
      <c r="K135" s="308"/>
      <c r="L135" s="308"/>
      <c r="M135" s="290"/>
    </row>
    <row r="136" spans="1:13">
      <c r="A136" s="23"/>
      <c r="B136" s="132" t="s">
        <v>242</v>
      </c>
      <c r="C136" s="294">
        <v>0</v>
      </c>
      <c r="D136" s="307">
        <v>0</v>
      </c>
      <c r="E136" s="294">
        <v>0</v>
      </c>
      <c r="F136" s="294">
        <v>0</v>
      </c>
      <c r="G136" s="308"/>
      <c r="H136" s="308"/>
      <c r="I136" s="308"/>
      <c r="J136" s="308"/>
      <c r="K136" s="308"/>
      <c r="L136" s="308"/>
      <c r="M136" s="290"/>
    </row>
    <row r="137" spans="1:13">
      <c r="A137" s="23"/>
      <c r="B137" s="132" t="s">
        <v>243</v>
      </c>
      <c r="C137" s="294">
        <v>0</v>
      </c>
      <c r="D137" s="307">
        <v>0</v>
      </c>
      <c r="E137" s="294">
        <v>0</v>
      </c>
      <c r="F137" s="294">
        <v>0</v>
      </c>
      <c r="G137" s="308"/>
      <c r="H137" s="308"/>
      <c r="I137" s="308"/>
      <c r="J137" s="308"/>
      <c r="K137" s="308"/>
      <c r="L137" s="308"/>
      <c r="M137" s="290"/>
    </row>
    <row r="138" spans="1:13">
      <c r="A138" s="23"/>
      <c r="B138" s="295" t="s">
        <v>245</v>
      </c>
      <c r="C138" s="296">
        <f>SUM(C132:C137)</f>
        <v>275000</v>
      </c>
      <c r="D138" s="333">
        <f>SUM(D132:D137)</f>
        <v>285000</v>
      </c>
      <c r="E138" s="296">
        <f>SUM(E132:E137)</f>
        <v>348000</v>
      </c>
      <c r="F138" s="296">
        <f>SUM(F132:F137)</f>
        <v>348000</v>
      </c>
      <c r="G138" s="308"/>
      <c r="H138" s="308"/>
      <c r="I138" s="308"/>
      <c r="J138" s="308"/>
      <c r="K138" s="308"/>
      <c r="L138" s="308"/>
      <c r="M138" s="290"/>
    </row>
    <row r="139" spans="1:13">
      <c r="A139" s="23"/>
      <c r="B139" s="295"/>
      <c r="C139" s="296"/>
      <c r="D139" s="333"/>
      <c r="E139" s="296"/>
      <c r="F139" s="296"/>
      <c r="G139" s="308"/>
      <c r="H139" s="308"/>
      <c r="I139" s="308"/>
      <c r="J139" s="308"/>
      <c r="K139" s="308"/>
      <c r="L139" s="308"/>
      <c r="M139" s="290"/>
    </row>
    <row r="140" spans="1:13" ht="27">
      <c r="A140" s="23">
        <v>14</v>
      </c>
      <c r="B140" s="298" t="s">
        <v>258</v>
      </c>
      <c r="C140" s="294"/>
      <c r="D140" s="307"/>
      <c r="E140" s="294"/>
      <c r="F140" s="294"/>
      <c r="G140" s="308"/>
      <c r="H140" s="308"/>
      <c r="I140" s="308"/>
      <c r="J140" s="308"/>
      <c r="K140" s="308"/>
      <c r="L140" s="308"/>
      <c r="M140" s="290"/>
    </row>
    <row r="141" spans="1:13">
      <c r="A141" s="23"/>
      <c r="B141" s="299" t="s">
        <v>238</v>
      </c>
      <c r="C141" s="294"/>
      <c r="D141" s="307"/>
      <c r="E141" s="294"/>
      <c r="F141" s="294"/>
      <c r="G141" s="308"/>
      <c r="H141" s="308"/>
      <c r="I141" s="308"/>
      <c r="J141" s="308"/>
      <c r="K141" s="308"/>
      <c r="L141" s="308"/>
      <c r="M141" s="290"/>
    </row>
    <row r="142" spans="1:13">
      <c r="A142" s="23"/>
      <c r="B142" s="132" t="s">
        <v>28</v>
      </c>
      <c r="C142" s="294">
        <v>0</v>
      </c>
      <c r="D142" s="307">
        <v>0</v>
      </c>
      <c r="E142" s="294">
        <v>0</v>
      </c>
      <c r="F142" s="294">
        <v>0</v>
      </c>
      <c r="G142" s="308"/>
      <c r="H142" s="308"/>
      <c r="I142" s="308"/>
      <c r="J142" s="308"/>
      <c r="K142" s="308"/>
      <c r="L142" s="308"/>
      <c r="M142" s="290"/>
    </row>
    <row r="143" spans="1:13">
      <c r="A143" s="23"/>
      <c r="B143" s="132" t="s">
        <v>239</v>
      </c>
      <c r="C143" s="294">
        <v>0</v>
      </c>
      <c r="D143" s="307">
        <v>0</v>
      </c>
      <c r="E143" s="294">
        <v>0</v>
      </c>
      <c r="F143" s="294">
        <v>0</v>
      </c>
      <c r="G143" s="308"/>
      <c r="H143" s="308"/>
      <c r="I143" s="308"/>
      <c r="J143" s="308"/>
      <c r="K143" s="308"/>
      <c r="L143" s="308"/>
      <c r="M143" s="290"/>
    </row>
    <row r="144" spans="1:13">
      <c r="A144" s="23"/>
      <c r="B144" s="132" t="s">
        <v>29</v>
      </c>
      <c r="C144" s="294">
        <v>0</v>
      </c>
      <c r="D144" s="307">
        <v>0</v>
      </c>
      <c r="E144" s="294">
        <v>0</v>
      </c>
      <c r="F144" s="294">
        <v>0</v>
      </c>
      <c r="G144" s="308"/>
      <c r="H144" s="308"/>
      <c r="I144" s="308"/>
      <c r="J144" s="308"/>
      <c r="K144" s="308"/>
      <c r="L144" s="308"/>
      <c r="M144" s="290"/>
    </row>
    <row r="145" spans="1:13">
      <c r="A145" s="23"/>
      <c r="B145" s="132" t="s">
        <v>241</v>
      </c>
      <c r="C145" s="294">
        <v>575000</v>
      </c>
      <c r="D145" s="307">
        <v>1254000</v>
      </c>
      <c r="E145" s="294">
        <v>1254000</v>
      </c>
      <c r="F145" s="294">
        <v>1191000</v>
      </c>
      <c r="G145" s="308"/>
      <c r="H145" s="308"/>
      <c r="I145" s="308"/>
      <c r="J145" s="308"/>
      <c r="K145" s="308"/>
      <c r="L145" s="308"/>
      <c r="M145" s="290"/>
    </row>
    <row r="146" spans="1:13">
      <c r="A146" s="23"/>
      <c r="B146" s="132" t="s">
        <v>242</v>
      </c>
      <c r="C146" s="294">
        <v>0</v>
      </c>
      <c r="D146" s="307">
        <v>0</v>
      </c>
      <c r="E146" s="294">
        <v>0</v>
      </c>
      <c r="F146" s="294">
        <v>0</v>
      </c>
      <c r="G146" s="308"/>
      <c r="H146" s="308"/>
      <c r="I146" s="308"/>
      <c r="J146" s="308"/>
      <c r="K146" s="308"/>
      <c r="L146" s="308"/>
      <c r="M146" s="290"/>
    </row>
    <row r="147" spans="1:13">
      <c r="A147" s="23"/>
      <c r="B147" s="132" t="s">
        <v>243</v>
      </c>
      <c r="C147" s="294">
        <v>0</v>
      </c>
      <c r="D147" s="307">
        <v>0</v>
      </c>
      <c r="E147" s="294">
        <v>0</v>
      </c>
      <c r="F147" s="294">
        <v>0</v>
      </c>
      <c r="G147" s="308"/>
      <c r="H147" s="308"/>
      <c r="I147" s="308"/>
      <c r="J147" s="308"/>
      <c r="K147" s="308"/>
      <c r="L147" s="308"/>
      <c r="M147" s="290"/>
    </row>
    <row r="148" spans="1:13">
      <c r="A148" s="23"/>
      <c r="B148" s="295" t="s">
        <v>245</v>
      </c>
      <c r="C148" s="296">
        <f>SUM(C142:C147)</f>
        <v>575000</v>
      </c>
      <c r="D148" s="333">
        <f>SUM(D142:D147)</f>
        <v>1254000</v>
      </c>
      <c r="E148" s="296">
        <f>SUM(E142:E147)</f>
        <v>1254000</v>
      </c>
      <c r="F148" s="296">
        <f>SUM(F142:F147)</f>
        <v>1191000</v>
      </c>
      <c r="G148" s="308"/>
      <c r="H148" s="308"/>
      <c r="I148" s="308"/>
      <c r="J148" s="308"/>
      <c r="K148" s="308"/>
      <c r="L148" s="308"/>
      <c r="M148" s="290"/>
    </row>
    <row r="149" spans="1:13">
      <c r="A149" s="23"/>
      <c r="B149" s="8"/>
      <c r="C149" s="294"/>
      <c r="D149" s="307"/>
      <c r="E149" s="294"/>
      <c r="F149" s="294"/>
      <c r="G149" s="308"/>
      <c r="H149" s="308"/>
      <c r="I149" s="308"/>
      <c r="J149" s="308"/>
      <c r="K149" s="308"/>
      <c r="L149" s="308"/>
      <c r="M149" s="290"/>
    </row>
    <row r="150" spans="1:13" ht="26.25">
      <c r="A150" s="23">
        <v>15</v>
      </c>
      <c r="B150" s="302" t="s">
        <v>280</v>
      </c>
      <c r="C150" s="289"/>
      <c r="D150" s="331"/>
      <c r="E150" s="289"/>
      <c r="F150" s="289"/>
      <c r="G150" s="308"/>
      <c r="H150" s="308"/>
      <c r="I150" s="308"/>
      <c r="J150" s="308"/>
      <c r="K150" s="308"/>
      <c r="L150" s="308"/>
      <c r="M150" s="290"/>
    </row>
    <row r="151" spans="1:13">
      <c r="A151" s="23"/>
      <c r="B151" s="132" t="s">
        <v>28</v>
      </c>
      <c r="C151" s="294">
        <v>0</v>
      </c>
      <c r="D151" s="307">
        <v>0</v>
      </c>
      <c r="E151" s="294">
        <v>0</v>
      </c>
      <c r="F151" s="294">
        <v>0</v>
      </c>
      <c r="G151" s="308"/>
      <c r="H151" s="308"/>
      <c r="I151" s="308"/>
      <c r="J151" s="308"/>
      <c r="K151" s="308"/>
      <c r="L151" s="308"/>
      <c r="M151" s="290"/>
    </row>
    <row r="152" spans="1:13">
      <c r="A152" s="23"/>
      <c r="B152" s="132" t="s">
        <v>239</v>
      </c>
      <c r="C152" s="294">
        <v>0</v>
      </c>
      <c r="D152" s="307">
        <v>0</v>
      </c>
      <c r="E152" s="294">
        <v>0</v>
      </c>
      <c r="F152" s="294">
        <v>0</v>
      </c>
      <c r="G152" s="308"/>
      <c r="H152" s="308"/>
      <c r="I152" s="308"/>
      <c r="J152" s="308"/>
      <c r="K152" s="308"/>
      <c r="L152" s="308"/>
      <c r="M152" s="290"/>
    </row>
    <row r="153" spans="1:13">
      <c r="A153" s="23"/>
      <c r="B153" s="132" t="s">
        <v>29</v>
      </c>
      <c r="C153" s="294">
        <v>0</v>
      </c>
      <c r="D153" s="307">
        <v>0</v>
      </c>
      <c r="E153" s="294">
        <v>0</v>
      </c>
      <c r="F153" s="294">
        <v>0</v>
      </c>
      <c r="G153" s="308"/>
      <c r="H153" s="308"/>
      <c r="I153" s="308"/>
      <c r="J153" s="308"/>
      <c r="K153" s="308"/>
      <c r="L153" s="308"/>
      <c r="M153" s="290"/>
    </row>
    <row r="154" spans="1:13">
      <c r="A154" s="23"/>
      <c r="B154" s="132" t="s">
        <v>241</v>
      </c>
      <c r="C154" s="294">
        <v>0</v>
      </c>
      <c r="D154" s="307">
        <v>0</v>
      </c>
      <c r="E154" s="294">
        <v>120000</v>
      </c>
      <c r="F154" s="294">
        <v>120000</v>
      </c>
      <c r="G154" s="308"/>
      <c r="H154" s="308"/>
      <c r="I154" s="308"/>
      <c r="J154" s="308"/>
      <c r="K154" s="308"/>
      <c r="L154" s="308"/>
      <c r="M154" s="290"/>
    </row>
    <row r="155" spans="1:13">
      <c r="A155" s="23"/>
      <c r="B155" s="132" t="s">
        <v>243</v>
      </c>
      <c r="C155" s="294">
        <v>0</v>
      </c>
      <c r="D155" s="307">
        <v>0</v>
      </c>
      <c r="E155" s="294">
        <v>0</v>
      </c>
      <c r="F155" s="294">
        <v>0</v>
      </c>
      <c r="G155" s="308"/>
      <c r="H155" s="308"/>
      <c r="I155" s="308"/>
      <c r="J155" s="308"/>
      <c r="K155" s="308"/>
      <c r="L155" s="308"/>
      <c r="M155" s="290"/>
    </row>
    <row r="156" spans="1:13">
      <c r="A156" s="23"/>
      <c r="B156" s="303" t="s">
        <v>245</v>
      </c>
      <c r="C156" s="304">
        <v>0</v>
      </c>
      <c r="D156" s="335">
        <v>0</v>
      </c>
      <c r="E156" s="304">
        <f>SUM(E151:E155)</f>
        <v>120000</v>
      </c>
      <c r="F156" s="304">
        <f>SUM(F151:F155)</f>
        <v>120000</v>
      </c>
      <c r="G156" s="308"/>
      <c r="H156" s="308"/>
      <c r="I156" s="308"/>
      <c r="J156" s="308"/>
      <c r="K156" s="308"/>
      <c r="L156" s="308"/>
      <c r="M156" s="290"/>
    </row>
    <row r="157" spans="1:13">
      <c r="E157" s="8"/>
      <c r="F157" s="8"/>
      <c r="G157" s="308"/>
      <c r="H157" s="308"/>
      <c r="I157" s="308"/>
      <c r="J157" s="308"/>
      <c r="K157" s="308"/>
      <c r="L157" s="308"/>
      <c r="M157" s="290"/>
    </row>
    <row r="158" spans="1:13">
      <c r="A158" s="23">
        <v>16</v>
      </c>
      <c r="B158" s="297" t="s">
        <v>259</v>
      </c>
      <c r="C158" s="294"/>
      <c r="D158" s="307"/>
      <c r="E158" s="294"/>
      <c r="F158" s="294"/>
      <c r="G158" s="308"/>
      <c r="H158" s="308"/>
      <c r="I158" s="308"/>
      <c r="J158" s="308"/>
      <c r="K158" s="308"/>
      <c r="L158" s="308"/>
      <c r="M158" s="290"/>
    </row>
    <row r="159" spans="1:13">
      <c r="A159" s="23"/>
      <c r="B159" s="299" t="s">
        <v>78</v>
      </c>
      <c r="C159" s="294"/>
      <c r="D159" s="307"/>
      <c r="E159" s="294"/>
      <c r="F159" s="294"/>
      <c r="G159" s="308"/>
      <c r="H159" s="308"/>
      <c r="I159" s="308"/>
      <c r="J159" s="308"/>
      <c r="K159" s="308"/>
      <c r="L159" s="308"/>
      <c r="M159" s="290"/>
    </row>
    <row r="160" spans="1:13">
      <c r="A160" s="23"/>
      <c r="B160" s="132" t="s">
        <v>28</v>
      </c>
      <c r="C160" s="294">
        <v>0</v>
      </c>
      <c r="D160" s="307">
        <v>0</v>
      </c>
      <c r="E160" s="294">
        <v>0</v>
      </c>
      <c r="F160" s="294">
        <v>0</v>
      </c>
      <c r="G160" s="308"/>
      <c r="H160" s="308"/>
      <c r="I160" s="308"/>
      <c r="J160" s="308"/>
      <c r="K160" s="308"/>
      <c r="L160" s="308"/>
      <c r="M160" s="290"/>
    </row>
    <row r="161" spans="1:13">
      <c r="A161" s="23"/>
      <c r="B161" s="132" t="s">
        <v>239</v>
      </c>
      <c r="C161" s="294">
        <v>0</v>
      </c>
      <c r="D161" s="307">
        <v>0</v>
      </c>
      <c r="E161" s="294">
        <v>0</v>
      </c>
      <c r="F161" s="294">
        <v>0</v>
      </c>
      <c r="G161" s="308"/>
      <c r="H161" s="308"/>
      <c r="I161" s="308"/>
      <c r="J161" s="308"/>
      <c r="K161" s="308"/>
      <c r="L161" s="308"/>
      <c r="M161" s="290"/>
    </row>
    <row r="162" spans="1:13">
      <c r="A162" s="23"/>
      <c r="B162" s="132" t="s">
        <v>29</v>
      </c>
      <c r="C162" s="294">
        <v>0</v>
      </c>
      <c r="D162" s="307">
        <v>0</v>
      </c>
      <c r="E162" s="294">
        <v>0</v>
      </c>
      <c r="F162" s="294">
        <v>0</v>
      </c>
      <c r="G162" s="308"/>
      <c r="H162" s="308"/>
      <c r="I162" s="308"/>
      <c r="J162" s="308"/>
      <c r="K162" s="308"/>
      <c r="L162" s="308"/>
      <c r="M162" s="290"/>
    </row>
    <row r="163" spans="1:13">
      <c r="A163" s="23"/>
      <c r="B163" s="132" t="s">
        <v>241</v>
      </c>
      <c r="C163" s="294">
        <v>12000</v>
      </c>
      <c r="D163" s="307">
        <v>20000</v>
      </c>
      <c r="E163" s="294">
        <v>24000</v>
      </c>
      <c r="F163" s="294">
        <v>24000</v>
      </c>
      <c r="G163" s="308"/>
      <c r="H163" s="308"/>
      <c r="I163" s="308"/>
      <c r="J163" s="308"/>
      <c r="K163" s="308"/>
      <c r="L163" s="308"/>
      <c r="M163" s="290"/>
    </row>
    <row r="164" spans="1:13">
      <c r="A164" s="23"/>
      <c r="B164" s="132" t="s">
        <v>242</v>
      </c>
      <c r="C164" s="294">
        <v>0</v>
      </c>
      <c r="D164" s="307">
        <v>0</v>
      </c>
      <c r="E164" s="294">
        <v>0</v>
      </c>
      <c r="F164" s="294">
        <v>0</v>
      </c>
      <c r="G164" s="308"/>
      <c r="H164" s="308"/>
      <c r="I164" s="308"/>
      <c r="J164" s="308"/>
      <c r="K164" s="308"/>
      <c r="L164" s="308"/>
      <c r="M164" s="290"/>
    </row>
    <row r="165" spans="1:13">
      <c r="A165" s="23"/>
      <c r="B165" s="132" t="s">
        <v>243</v>
      </c>
      <c r="C165" s="294">
        <v>0</v>
      </c>
      <c r="D165" s="307">
        <v>0</v>
      </c>
      <c r="E165" s="294">
        <v>0</v>
      </c>
      <c r="F165" s="294">
        <v>0</v>
      </c>
      <c r="G165" s="308"/>
      <c r="H165" s="308"/>
      <c r="I165" s="308"/>
      <c r="J165" s="308"/>
      <c r="K165" s="308"/>
      <c r="L165" s="308"/>
      <c r="M165" s="290"/>
    </row>
    <row r="166" spans="1:13">
      <c r="A166" s="23"/>
      <c r="B166" s="300" t="s">
        <v>257</v>
      </c>
      <c r="C166" s="301">
        <f>SUM(C160:C165)</f>
        <v>12000</v>
      </c>
      <c r="D166" s="334">
        <f>SUM(D160:D165)</f>
        <v>20000</v>
      </c>
      <c r="E166" s="301">
        <f>SUM(E160:E165)</f>
        <v>24000</v>
      </c>
      <c r="F166" s="301">
        <f>SUM(F160:F165)</f>
        <v>24000</v>
      </c>
      <c r="G166" s="308"/>
      <c r="H166" s="308"/>
      <c r="I166" s="308"/>
      <c r="J166" s="308"/>
      <c r="K166" s="308"/>
      <c r="L166" s="308"/>
      <c r="M166" s="290"/>
    </row>
    <row r="167" spans="1:13">
      <c r="A167" s="23"/>
      <c r="B167" s="8"/>
      <c r="C167" s="294"/>
      <c r="D167" s="307"/>
      <c r="E167" s="294"/>
      <c r="F167" s="294"/>
      <c r="G167" s="308"/>
      <c r="H167" s="308"/>
      <c r="I167" s="308"/>
      <c r="J167" s="308"/>
      <c r="K167" s="308"/>
      <c r="L167" s="308"/>
      <c r="M167" s="290"/>
    </row>
    <row r="168" spans="1:13">
      <c r="A168" s="23"/>
      <c r="B168" s="303"/>
      <c r="C168" s="304"/>
      <c r="D168" s="335"/>
      <c r="E168" s="304"/>
      <c r="F168" s="304"/>
      <c r="G168" s="308"/>
      <c r="H168" s="308"/>
      <c r="I168" s="308"/>
      <c r="J168" s="308"/>
      <c r="K168" s="308"/>
      <c r="L168" s="308"/>
      <c r="M168" s="290"/>
    </row>
    <row r="169" spans="1:13" ht="27">
      <c r="A169" s="23">
        <v>17</v>
      </c>
      <c r="B169" s="305" t="s">
        <v>260</v>
      </c>
      <c r="C169" s="304"/>
      <c r="D169" s="335"/>
      <c r="E169" s="304"/>
      <c r="F169" s="304"/>
      <c r="G169" s="308"/>
      <c r="H169" s="308"/>
      <c r="I169" s="308"/>
      <c r="J169" s="308"/>
      <c r="K169" s="308"/>
      <c r="L169" s="308"/>
      <c r="M169" s="290"/>
    </row>
    <row r="170" spans="1:13">
      <c r="A170" s="23"/>
      <c r="B170" s="299" t="s">
        <v>78</v>
      </c>
      <c r="C170" s="306"/>
      <c r="D170" s="336"/>
      <c r="E170" s="306"/>
      <c r="F170" s="306"/>
      <c r="G170" s="308"/>
      <c r="H170" s="308"/>
      <c r="I170" s="308"/>
      <c r="J170" s="308"/>
      <c r="K170" s="308"/>
      <c r="L170" s="308"/>
      <c r="M170" s="290"/>
    </row>
    <row r="171" spans="1:13">
      <c r="A171" s="23"/>
      <c r="B171" s="132" t="s">
        <v>28</v>
      </c>
      <c r="C171" s="306">
        <v>0</v>
      </c>
      <c r="D171" s="336">
        <v>0</v>
      </c>
      <c r="E171" s="306">
        <v>0</v>
      </c>
      <c r="F171" s="306">
        <v>0</v>
      </c>
      <c r="G171" s="308"/>
      <c r="H171" s="308"/>
      <c r="I171" s="308"/>
      <c r="J171" s="308"/>
      <c r="K171" s="308"/>
      <c r="L171" s="308"/>
      <c r="M171" s="290"/>
    </row>
    <row r="172" spans="1:13">
      <c r="A172" s="23"/>
      <c r="B172" s="132" t="s">
        <v>239</v>
      </c>
      <c r="C172" s="306">
        <v>0</v>
      </c>
      <c r="D172" s="336">
        <v>0</v>
      </c>
      <c r="E172" s="306">
        <v>0</v>
      </c>
      <c r="F172" s="306">
        <v>0</v>
      </c>
      <c r="G172" s="308"/>
      <c r="H172" s="308"/>
      <c r="I172" s="308"/>
      <c r="J172" s="308"/>
      <c r="K172" s="308"/>
      <c r="L172" s="308"/>
      <c r="M172" s="290"/>
    </row>
    <row r="173" spans="1:13">
      <c r="A173" s="23"/>
      <c r="B173" s="132" t="s">
        <v>29</v>
      </c>
      <c r="C173" s="306">
        <v>0</v>
      </c>
      <c r="D173" s="336">
        <v>0</v>
      </c>
      <c r="E173" s="306">
        <v>0</v>
      </c>
      <c r="F173" s="306">
        <v>0</v>
      </c>
      <c r="G173" s="308"/>
      <c r="H173" s="308"/>
      <c r="I173" s="308"/>
      <c r="J173" s="308"/>
      <c r="K173" s="308"/>
      <c r="L173" s="308"/>
      <c r="M173" s="290"/>
    </row>
    <row r="174" spans="1:13">
      <c r="A174" s="23"/>
      <c r="B174" s="132" t="s">
        <v>241</v>
      </c>
      <c r="C174" s="306">
        <v>60000</v>
      </c>
      <c r="D174" s="336">
        <v>60000</v>
      </c>
      <c r="E174" s="306">
        <v>56000</v>
      </c>
      <c r="F174" s="306">
        <v>48000</v>
      </c>
      <c r="G174" s="308"/>
      <c r="H174" s="308"/>
      <c r="I174" s="308"/>
      <c r="J174" s="308"/>
      <c r="K174" s="308"/>
      <c r="L174" s="308"/>
      <c r="M174" s="290"/>
    </row>
    <row r="175" spans="1:13">
      <c r="A175" s="23"/>
      <c r="B175" s="132" t="s">
        <v>242</v>
      </c>
      <c r="C175" s="306">
        <v>0</v>
      </c>
      <c r="D175" s="336">
        <v>0</v>
      </c>
      <c r="E175" s="306">
        <v>0</v>
      </c>
      <c r="F175" s="306">
        <v>0</v>
      </c>
      <c r="G175" s="308"/>
      <c r="H175" s="308"/>
      <c r="I175" s="308"/>
      <c r="J175" s="308"/>
      <c r="K175" s="308"/>
      <c r="L175" s="308"/>
      <c r="M175" s="290"/>
    </row>
    <row r="176" spans="1:13">
      <c r="A176" s="23"/>
      <c r="B176" s="132" t="s">
        <v>243</v>
      </c>
      <c r="C176" s="306">
        <v>0</v>
      </c>
      <c r="D176" s="336">
        <v>0</v>
      </c>
      <c r="E176" s="306">
        <v>0</v>
      </c>
      <c r="F176" s="306">
        <v>0</v>
      </c>
      <c r="G176" s="308"/>
      <c r="H176" s="308"/>
      <c r="I176" s="308"/>
      <c r="J176" s="308"/>
      <c r="K176" s="308"/>
      <c r="L176" s="308"/>
      <c r="M176" s="290"/>
    </row>
    <row r="177" spans="1:13">
      <c r="A177" s="23"/>
      <c r="B177" s="300" t="s">
        <v>257</v>
      </c>
      <c r="C177" s="301">
        <f>SUM(C171:C176)</f>
        <v>60000</v>
      </c>
      <c r="D177" s="334">
        <f>SUM(D171:D176)</f>
        <v>60000</v>
      </c>
      <c r="E177" s="301">
        <f>SUM(E171:E176)</f>
        <v>56000</v>
      </c>
      <c r="F177" s="301">
        <f>SUM(F171:F176)</f>
        <v>48000</v>
      </c>
      <c r="G177" s="308"/>
      <c r="H177" s="308"/>
      <c r="I177" s="308"/>
      <c r="J177" s="308"/>
      <c r="K177" s="308"/>
      <c r="L177" s="308"/>
      <c r="M177" s="290"/>
    </row>
    <row r="178" spans="1:13">
      <c r="A178" s="23"/>
      <c r="B178" s="300"/>
      <c r="C178" s="301"/>
      <c r="D178" s="334"/>
      <c r="E178" s="301"/>
      <c r="F178" s="301"/>
      <c r="G178" s="308"/>
      <c r="H178" s="308"/>
      <c r="I178" s="308"/>
      <c r="J178" s="308"/>
      <c r="K178" s="308"/>
      <c r="L178" s="308"/>
      <c r="M178" s="290"/>
    </row>
    <row r="179" spans="1:13">
      <c r="A179" s="23">
        <v>18</v>
      </c>
      <c r="B179" s="329" t="s">
        <v>266</v>
      </c>
      <c r="C179" s="304"/>
      <c r="D179" s="335"/>
      <c r="E179" s="304"/>
      <c r="F179" s="304"/>
      <c r="G179" s="308"/>
      <c r="H179" s="308"/>
      <c r="I179" s="308"/>
      <c r="J179" s="308"/>
      <c r="K179" s="308"/>
      <c r="L179" s="308"/>
      <c r="M179" s="290"/>
    </row>
    <row r="180" spans="1:13">
      <c r="A180" s="23"/>
      <c r="B180" s="299" t="s">
        <v>238</v>
      </c>
      <c r="C180" s="304"/>
      <c r="D180" s="335"/>
      <c r="E180" s="304"/>
      <c r="F180" s="304"/>
      <c r="G180" s="308"/>
      <c r="H180" s="308"/>
      <c r="I180" s="308"/>
      <c r="J180" s="308"/>
      <c r="K180" s="308"/>
      <c r="L180" s="308"/>
      <c r="M180" s="290"/>
    </row>
    <row r="181" spans="1:13">
      <c r="A181" s="23"/>
      <c r="B181" s="132" t="s">
        <v>28</v>
      </c>
      <c r="C181" s="304">
        <v>0</v>
      </c>
      <c r="D181" s="335">
        <v>0</v>
      </c>
      <c r="E181" s="304">
        <v>0</v>
      </c>
      <c r="F181" s="304">
        <v>0</v>
      </c>
      <c r="G181" s="308"/>
      <c r="H181" s="308"/>
      <c r="I181" s="308"/>
      <c r="J181" s="308"/>
      <c r="K181" s="308"/>
      <c r="L181" s="308"/>
      <c r="M181" s="290"/>
    </row>
    <row r="182" spans="1:13">
      <c r="A182" s="23"/>
      <c r="B182" s="132" t="s">
        <v>239</v>
      </c>
      <c r="C182" s="304">
        <v>0</v>
      </c>
      <c r="D182" s="335">
        <v>0</v>
      </c>
      <c r="E182" s="304">
        <v>0</v>
      </c>
      <c r="F182" s="304">
        <v>0</v>
      </c>
      <c r="G182" s="308"/>
      <c r="H182" s="308"/>
      <c r="I182" s="308"/>
      <c r="J182" s="308"/>
      <c r="K182" s="308"/>
      <c r="L182" s="308"/>
      <c r="M182" s="290"/>
    </row>
    <row r="183" spans="1:13">
      <c r="A183" s="23"/>
      <c r="B183" s="132" t="s">
        <v>29</v>
      </c>
      <c r="C183" s="304">
        <v>9416</v>
      </c>
      <c r="D183" s="335">
        <v>20000</v>
      </c>
      <c r="E183" s="304">
        <v>306697</v>
      </c>
      <c r="F183" s="304">
        <v>306697</v>
      </c>
      <c r="G183" s="308"/>
      <c r="H183" s="308"/>
      <c r="I183" s="308"/>
      <c r="J183" s="308"/>
      <c r="K183" s="308"/>
      <c r="L183" s="308"/>
      <c r="M183" s="290"/>
    </row>
    <row r="184" spans="1:13">
      <c r="A184" s="23"/>
      <c r="B184" s="132" t="s">
        <v>241</v>
      </c>
      <c r="C184" s="304">
        <v>0</v>
      </c>
      <c r="D184" s="335">
        <v>0</v>
      </c>
      <c r="E184" s="304">
        <v>0</v>
      </c>
      <c r="F184" s="304">
        <v>0</v>
      </c>
      <c r="G184" s="308"/>
      <c r="H184" s="308"/>
      <c r="I184" s="308"/>
      <c r="J184" s="308"/>
      <c r="K184" s="308"/>
      <c r="L184" s="308"/>
      <c r="M184" s="290"/>
    </row>
    <row r="185" spans="1:13">
      <c r="A185" s="23"/>
      <c r="B185" s="132" t="s">
        <v>242</v>
      </c>
      <c r="C185" s="304">
        <v>0</v>
      </c>
      <c r="D185" s="335">
        <v>0</v>
      </c>
      <c r="E185" s="304">
        <v>0</v>
      </c>
      <c r="F185" s="304">
        <v>0</v>
      </c>
      <c r="G185" s="308"/>
      <c r="H185" s="308"/>
      <c r="I185" s="308"/>
      <c r="J185" s="308"/>
      <c r="K185" s="308"/>
      <c r="L185" s="308"/>
      <c r="M185" s="290"/>
    </row>
    <row r="186" spans="1:13">
      <c r="A186" s="23"/>
      <c r="B186" s="132" t="s">
        <v>243</v>
      </c>
      <c r="C186" s="296">
        <v>0</v>
      </c>
      <c r="D186" s="333">
        <v>0</v>
      </c>
      <c r="E186" s="304">
        <v>0</v>
      </c>
      <c r="F186" s="304">
        <v>0</v>
      </c>
      <c r="G186" s="308"/>
      <c r="H186" s="308"/>
      <c r="I186" s="308"/>
      <c r="J186" s="308"/>
      <c r="K186" s="308"/>
      <c r="L186" s="308"/>
      <c r="M186" s="290"/>
    </row>
    <row r="187" spans="1:13">
      <c r="A187" s="23"/>
      <c r="B187" s="295" t="s">
        <v>245</v>
      </c>
      <c r="C187" s="296">
        <f>SUM(C181:C186)</f>
        <v>9416</v>
      </c>
      <c r="D187" s="333">
        <f>SUM(D181:D186)</f>
        <v>20000</v>
      </c>
      <c r="E187" s="296">
        <f>SUM(E181:E186)</f>
        <v>306697</v>
      </c>
      <c r="F187" s="296">
        <f>SUM(F181:F186)</f>
        <v>306697</v>
      </c>
      <c r="G187" s="308"/>
      <c r="H187" s="308"/>
      <c r="I187" s="308"/>
      <c r="J187" s="308"/>
      <c r="K187" s="308"/>
      <c r="L187" s="308"/>
      <c r="M187" s="290"/>
    </row>
    <row r="188" spans="1:13">
      <c r="A188" s="23"/>
      <c r="B188" s="295"/>
      <c r="C188" s="296"/>
      <c r="D188" s="333"/>
      <c r="E188" s="296"/>
      <c r="F188" s="296"/>
      <c r="G188" s="308"/>
      <c r="H188" s="308"/>
      <c r="I188" s="308"/>
      <c r="J188" s="308"/>
      <c r="K188" s="308"/>
      <c r="L188" s="308"/>
      <c r="M188" s="290"/>
    </row>
    <row r="189" spans="1:13" ht="15.75" thickBot="1">
      <c r="A189" s="23"/>
      <c r="B189" s="295"/>
      <c r="C189" s="296"/>
      <c r="D189" s="333"/>
      <c r="E189" s="296"/>
      <c r="F189" s="296"/>
      <c r="G189" s="308"/>
      <c r="H189" s="308"/>
      <c r="I189" s="308"/>
      <c r="J189" s="308"/>
      <c r="K189" s="308"/>
      <c r="L189" s="308"/>
      <c r="M189" s="290"/>
    </row>
    <row r="190" spans="1:13" ht="72" thickBot="1">
      <c r="C190" s="352" t="s">
        <v>234</v>
      </c>
      <c r="D190" s="353" t="s">
        <v>109</v>
      </c>
      <c r="E190" s="382" t="s">
        <v>282</v>
      </c>
      <c r="F190" s="663" t="s">
        <v>283</v>
      </c>
      <c r="G190" s="308"/>
      <c r="H190" s="308"/>
      <c r="I190" s="308"/>
      <c r="J190" s="308"/>
      <c r="K190" s="308"/>
      <c r="L190" s="308"/>
      <c r="M190" s="290"/>
    </row>
    <row r="191" spans="1:13">
      <c r="A191" s="8"/>
      <c r="B191" s="131" t="s">
        <v>79</v>
      </c>
      <c r="C191" s="8"/>
      <c r="D191" s="332"/>
      <c r="E191" s="8"/>
      <c r="F191" s="8"/>
      <c r="G191" s="308"/>
      <c r="H191" s="308"/>
      <c r="I191" s="308"/>
      <c r="J191" s="308"/>
      <c r="K191" s="308"/>
      <c r="L191" s="308"/>
      <c r="M191" s="290"/>
    </row>
    <row r="192" spans="1:13">
      <c r="A192" s="8"/>
      <c r="B192" s="132" t="s">
        <v>28</v>
      </c>
      <c r="C192" s="294">
        <f>SUM(C10,C22,C40,C50,C50,C60,C71,C81,C91,C101,C111,C121,C132,C142,C151,C160,C171)</f>
        <v>3937687</v>
      </c>
      <c r="D192" s="307">
        <f>SUM(D10,D22,D40,D50,D60,D71,D81,D91,D101,D111,D121,D132,D142)</f>
        <v>3953415</v>
      </c>
      <c r="E192" s="294">
        <f t="shared" ref="E192:F194" si="0">SUM(E10,E22,E40,E50,E60,E71,E81,E91,E101,E111,E121,E132,E142,E181)</f>
        <v>4518215</v>
      </c>
      <c r="F192" s="294">
        <f t="shared" si="0"/>
        <v>4517266</v>
      </c>
      <c r="G192" s="308"/>
      <c r="H192" s="308"/>
      <c r="I192" s="308"/>
      <c r="J192" s="308"/>
      <c r="K192" s="308"/>
      <c r="L192" s="308"/>
      <c r="M192" s="290"/>
    </row>
    <row r="193" spans="1:13">
      <c r="A193" s="8"/>
      <c r="B193" s="132" t="s">
        <v>239</v>
      </c>
      <c r="C193" s="294">
        <f>SUM(C11,C23,C41,C51,C61,C72,C82,C92,C102,C112,C122,C133,C143,C152,C161,C172)</f>
        <v>941562</v>
      </c>
      <c r="D193" s="307">
        <f>SUM(D11,D23,D41,D51,D61,D72,D82,D92,D102,D112,D122,D133,D143)</f>
        <v>924134</v>
      </c>
      <c r="E193" s="294">
        <f t="shared" si="0"/>
        <v>982200</v>
      </c>
      <c r="F193" s="294">
        <f t="shared" si="0"/>
        <v>974326</v>
      </c>
      <c r="G193" s="308"/>
      <c r="H193" s="308"/>
      <c r="I193" s="308"/>
      <c r="J193" s="308"/>
      <c r="K193" s="308"/>
      <c r="L193" s="308"/>
      <c r="M193" s="290"/>
    </row>
    <row r="194" spans="1:13">
      <c r="A194" s="8"/>
      <c r="B194" s="132" t="s">
        <v>29</v>
      </c>
      <c r="C194" s="294">
        <f>SUM(C12,C24,C42,C52,C62,C73,C83,C93,C103,C113,C123,C134,C144,C153,C162,C173)</f>
        <v>4122951</v>
      </c>
      <c r="D194" s="307">
        <f>SUM(D12,D24,D42,D52,D62,D73,D83,D93,D103,D113,D123,D134,D144,D183)</f>
        <v>5719000</v>
      </c>
      <c r="E194" s="294">
        <f t="shared" si="0"/>
        <v>6646667</v>
      </c>
      <c r="F194" s="294">
        <f t="shared" si="0"/>
        <v>6357942</v>
      </c>
      <c r="G194" s="308"/>
      <c r="H194" s="308"/>
      <c r="I194" s="308"/>
      <c r="J194" s="308"/>
      <c r="K194" s="308"/>
      <c r="L194" s="308"/>
      <c r="M194" s="290"/>
    </row>
    <row r="195" spans="1:13">
      <c r="A195" s="8"/>
      <c r="B195" s="132" t="s">
        <v>240</v>
      </c>
      <c r="C195" s="294">
        <f>SUM(C13,C25,C33)</f>
        <v>93485</v>
      </c>
      <c r="D195" s="307">
        <f>SUM(D33)</f>
        <v>392000</v>
      </c>
      <c r="E195" s="294">
        <v>397170</v>
      </c>
      <c r="F195" s="294">
        <v>397170</v>
      </c>
      <c r="G195" s="308"/>
      <c r="H195" s="308"/>
      <c r="I195" s="308"/>
      <c r="J195" s="308"/>
      <c r="K195" s="308"/>
      <c r="L195" s="308"/>
      <c r="M195" s="290"/>
    </row>
    <row r="196" spans="1:13">
      <c r="A196" s="8"/>
      <c r="B196" s="132" t="s">
        <v>241</v>
      </c>
      <c r="C196" s="294">
        <f>SUM(C14,C26,C43,C53,C63,C74,C84,C94,C104,C114,C124,C135,C145)</f>
        <v>5056432</v>
      </c>
      <c r="D196" s="307">
        <f>SUM(D14,D26,D43,D53,D63,D74,D84,D94,D104,D114,D124,D135,D145)</f>
        <v>5779400</v>
      </c>
      <c r="E196" s="294">
        <f>SUM(E14,E26,E43,E53,E63,E74,E84,E94,E104,E114,E124,E135,E145,E154,E184)</f>
        <v>6107628</v>
      </c>
      <c r="F196" s="294">
        <f>SUM(F14,F26,F43,F53,F63,F74,F84,F94,F104,F114,F124,F135,F145,F154,F184)</f>
        <v>6044628</v>
      </c>
      <c r="G196" s="308"/>
      <c r="H196" s="308"/>
      <c r="I196" s="308"/>
      <c r="J196" s="308"/>
      <c r="K196" s="308"/>
      <c r="L196" s="308"/>
      <c r="M196" s="290"/>
    </row>
    <row r="197" spans="1:13">
      <c r="A197" s="8"/>
      <c r="B197" s="132" t="s">
        <v>242</v>
      </c>
      <c r="C197" s="294">
        <f>SUM(C15,C27,C44,C54,C64,C75,C85,C95,C105,C115,C125,C136,C146)</f>
        <v>1389180</v>
      </c>
      <c r="D197" s="307">
        <f>SUM(D15,D27,D44,D54,D64,D75,D85,D95,D105,D115,D125,D136,D146,D185)</f>
        <v>29050154</v>
      </c>
      <c r="E197" s="294">
        <f t="shared" ref="E197:F198" si="1">SUM(E15,E27,E44,E54,E64,E75,E85,E95,E105,E115,E125,E136,E146,E185)</f>
        <v>30990327</v>
      </c>
      <c r="F197" s="294">
        <f t="shared" si="1"/>
        <v>28364762</v>
      </c>
      <c r="G197" s="308"/>
      <c r="H197" s="308"/>
      <c r="I197" s="308"/>
      <c r="J197" s="308"/>
      <c r="K197" s="308"/>
      <c r="L197" s="308"/>
      <c r="M197" s="290"/>
    </row>
    <row r="198" spans="1:13">
      <c r="A198" s="8"/>
      <c r="B198" s="132" t="s">
        <v>243</v>
      </c>
      <c r="C198" s="294">
        <v>0</v>
      </c>
      <c r="D198" s="307">
        <v>0</v>
      </c>
      <c r="E198" s="294">
        <f t="shared" si="1"/>
        <v>0</v>
      </c>
      <c r="F198" s="294">
        <f t="shared" si="1"/>
        <v>0</v>
      </c>
      <c r="G198" s="308"/>
      <c r="H198" s="308"/>
      <c r="I198" s="308"/>
      <c r="J198" s="308"/>
      <c r="K198" s="308"/>
      <c r="L198" s="308"/>
      <c r="M198" s="290"/>
    </row>
    <row r="199" spans="1:13">
      <c r="A199" s="8"/>
      <c r="B199" s="132" t="s">
        <v>244</v>
      </c>
      <c r="C199" s="294">
        <v>0</v>
      </c>
      <c r="D199" s="307">
        <v>15247230</v>
      </c>
      <c r="E199" s="294">
        <f>SUM(E17)</f>
        <v>15713972</v>
      </c>
      <c r="F199" s="294">
        <f>SUM(F17)</f>
        <v>0</v>
      </c>
      <c r="G199" s="308"/>
      <c r="H199" s="308"/>
      <c r="I199" s="308"/>
      <c r="J199" s="308"/>
      <c r="K199" s="308"/>
      <c r="L199" s="308"/>
      <c r="M199" s="290"/>
    </row>
    <row r="200" spans="1:13">
      <c r="A200" s="8"/>
      <c r="B200" s="132" t="s">
        <v>261</v>
      </c>
      <c r="C200" s="294">
        <v>776744</v>
      </c>
      <c r="D200" s="307">
        <v>375542</v>
      </c>
      <c r="E200" s="294">
        <f>SUM(E35)</f>
        <v>485308</v>
      </c>
      <c r="F200" s="294">
        <v>30485308</v>
      </c>
      <c r="G200" s="308"/>
      <c r="H200" s="308"/>
      <c r="I200" s="308"/>
      <c r="J200" s="308"/>
      <c r="K200" s="308"/>
      <c r="L200" s="308"/>
      <c r="M200" s="290"/>
    </row>
    <row r="201" spans="1:13">
      <c r="A201" s="8"/>
      <c r="B201" s="131" t="s">
        <v>77</v>
      </c>
      <c r="C201" s="310">
        <f>SUM(C192:C200)</f>
        <v>16318041</v>
      </c>
      <c r="D201" s="337">
        <f>SUM(D192:D200)</f>
        <v>61440875</v>
      </c>
      <c r="E201" s="310">
        <f>SUM(E192:E200)</f>
        <v>65841487</v>
      </c>
      <c r="F201" s="310">
        <f>SUM(F192:F200)</f>
        <v>77141402</v>
      </c>
      <c r="G201" s="308"/>
      <c r="H201" s="308"/>
      <c r="I201" s="308"/>
      <c r="J201" s="308"/>
      <c r="K201" s="308"/>
      <c r="L201" s="308"/>
      <c r="M201" s="290"/>
    </row>
    <row r="202" spans="1:13">
      <c r="A202" s="8"/>
      <c r="B202" s="8"/>
      <c r="C202" s="294"/>
      <c r="D202" s="307"/>
      <c r="E202" s="294"/>
      <c r="F202" s="294"/>
      <c r="G202" s="308"/>
      <c r="H202" s="308"/>
      <c r="I202" s="308"/>
      <c r="J202" s="308"/>
      <c r="K202" s="308"/>
      <c r="L202" s="308"/>
      <c r="M202" s="290"/>
    </row>
    <row r="203" spans="1:13">
      <c r="A203" s="8"/>
      <c r="B203" s="311" t="s">
        <v>80</v>
      </c>
      <c r="C203" s="312"/>
      <c r="D203" s="338"/>
      <c r="E203" s="312"/>
      <c r="F203" s="312"/>
      <c r="G203" s="308"/>
      <c r="H203" s="308"/>
      <c r="I203" s="308"/>
      <c r="J203" s="308"/>
      <c r="K203" s="308"/>
      <c r="L203" s="308"/>
      <c r="M203" s="290"/>
    </row>
    <row r="204" spans="1:13">
      <c r="A204" s="8"/>
      <c r="B204" s="313" t="s">
        <v>28</v>
      </c>
      <c r="C204" s="312">
        <v>0</v>
      </c>
      <c r="D204" s="338">
        <v>0</v>
      </c>
      <c r="E204" s="312">
        <v>0</v>
      </c>
      <c r="F204" s="312">
        <v>0</v>
      </c>
      <c r="G204" s="308"/>
      <c r="H204" s="308"/>
      <c r="I204" s="308"/>
      <c r="J204" s="308"/>
      <c r="K204" s="308"/>
      <c r="L204" s="308"/>
      <c r="M204" s="290"/>
    </row>
    <row r="205" spans="1:13">
      <c r="A205" s="8"/>
      <c r="B205" s="313" t="s">
        <v>239</v>
      </c>
      <c r="C205" s="312">
        <v>0</v>
      </c>
      <c r="D205" s="338">
        <v>0</v>
      </c>
      <c r="E205" s="312">
        <v>0</v>
      </c>
      <c r="F205" s="312">
        <v>0</v>
      </c>
      <c r="G205" s="308"/>
      <c r="H205" s="308"/>
      <c r="I205" s="308"/>
      <c r="J205" s="308"/>
      <c r="K205" s="308"/>
      <c r="L205" s="308"/>
      <c r="M205" s="290"/>
    </row>
    <row r="206" spans="1:13">
      <c r="A206" s="8"/>
      <c r="B206" s="313" t="s">
        <v>29</v>
      </c>
      <c r="C206" s="312">
        <v>0</v>
      </c>
      <c r="D206" s="338">
        <v>0</v>
      </c>
      <c r="E206" s="312">
        <v>0</v>
      </c>
      <c r="F206" s="312">
        <v>0</v>
      </c>
      <c r="G206" s="308"/>
      <c r="H206" s="308"/>
      <c r="I206" s="308"/>
      <c r="J206" s="308"/>
      <c r="K206" s="308"/>
      <c r="L206" s="308"/>
      <c r="M206" s="290"/>
    </row>
    <row r="207" spans="1:13">
      <c r="A207" s="8"/>
      <c r="B207" s="313" t="s">
        <v>240</v>
      </c>
      <c r="C207" s="312">
        <v>0</v>
      </c>
      <c r="D207" s="338">
        <v>0</v>
      </c>
      <c r="E207" s="312">
        <v>0</v>
      </c>
      <c r="F207" s="312">
        <v>0</v>
      </c>
      <c r="G207" s="308"/>
      <c r="H207" s="308"/>
      <c r="I207" s="308"/>
      <c r="J207" s="308"/>
      <c r="K207" s="308"/>
      <c r="L207" s="308"/>
      <c r="M207" s="290"/>
    </row>
    <row r="208" spans="1:13">
      <c r="A208" s="8"/>
      <c r="B208" s="313" t="s">
        <v>241</v>
      </c>
      <c r="C208" s="312">
        <v>72000</v>
      </c>
      <c r="D208" s="338">
        <v>80000</v>
      </c>
      <c r="E208" s="312">
        <v>80000</v>
      </c>
      <c r="F208" s="312">
        <v>72000</v>
      </c>
      <c r="G208" s="308"/>
      <c r="H208" s="308"/>
      <c r="I208" s="308"/>
      <c r="J208" s="308"/>
      <c r="K208" s="308"/>
      <c r="L208" s="308"/>
      <c r="M208" s="290"/>
    </row>
    <row r="209" spans="1:13">
      <c r="A209" s="8"/>
      <c r="B209" s="313" t="s">
        <v>242</v>
      </c>
      <c r="C209" s="312">
        <v>0</v>
      </c>
      <c r="D209" s="338">
        <v>0</v>
      </c>
      <c r="E209" s="312">
        <v>0</v>
      </c>
      <c r="F209" s="312">
        <v>0</v>
      </c>
      <c r="G209" s="308"/>
      <c r="H209" s="308"/>
      <c r="I209" s="308"/>
      <c r="J209" s="308"/>
      <c r="K209" s="308"/>
      <c r="L209" s="308"/>
      <c r="M209" s="290"/>
    </row>
    <row r="210" spans="1:13">
      <c r="A210" s="8"/>
      <c r="B210" s="313" t="s">
        <v>243</v>
      </c>
      <c r="C210" s="312">
        <v>0</v>
      </c>
      <c r="D210" s="338">
        <v>0</v>
      </c>
      <c r="E210" s="312">
        <v>0</v>
      </c>
      <c r="F210" s="312">
        <v>0</v>
      </c>
      <c r="G210" s="308"/>
      <c r="H210" s="308"/>
      <c r="I210" s="308"/>
      <c r="J210" s="308"/>
      <c r="K210" s="308"/>
      <c r="L210" s="308"/>
      <c r="M210" s="290"/>
    </row>
    <row r="211" spans="1:13">
      <c r="A211" s="8"/>
      <c r="B211" s="313" t="s">
        <v>244</v>
      </c>
      <c r="C211" s="312">
        <v>0</v>
      </c>
      <c r="D211" s="338">
        <v>0</v>
      </c>
      <c r="E211" s="312">
        <v>0</v>
      </c>
      <c r="F211" s="312">
        <v>0</v>
      </c>
      <c r="G211" s="308"/>
      <c r="H211" s="308"/>
      <c r="I211" s="308"/>
      <c r="J211" s="308"/>
      <c r="K211" s="308"/>
      <c r="L211" s="308"/>
      <c r="M211" s="290"/>
    </row>
    <row r="212" spans="1:13">
      <c r="A212" s="8"/>
      <c r="B212" s="311" t="s">
        <v>77</v>
      </c>
      <c r="C212" s="314">
        <f>SUM(C204:C211)</f>
        <v>72000</v>
      </c>
      <c r="D212" s="339">
        <f>SUM(D204:D211)</f>
        <v>80000</v>
      </c>
      <c r="E212" s="314">
        <f>SUM(E204:E211)</f>
        <v>80000</v>
      </c>
      <c r="F212" s="314">
        <f>SUM(F204:F211)</f>
        <v>72000</v>
      </c>
      <c r="G212" s="308"/>
      <c r="H212" s="308"/>
      <c r="I212" s="308"/>
      <c r="J212" s="308"/>
      <c r="K212" s="308"/>
      <c r="L212" s="308"/>
      <c r="M212" s="290"/>
    </row>
    <row r="213" spans="1:13">
      <c r="A213" s="8"/>
      <c r="B213" s="8"/>
      <c r="C213" s="8"/>
      <c r="D213" s="332"/>
      <c r="E213" s="8"/>
      <c r="F213" s="8"/>
      <c r="G213" s="308"/>
      <c r="H213" s="308"/>
      <c r="I213" s="308"/>
      <c r="J213" s="308"/>
      <c r="K213" s="308"/>
      <c r="L213" s="308"/>
      <c r="M213" s="290"/>
    </row>
    <row r="214" spans="1:13">
      <c r="A214" s="8"/>
      <c r="B214" s="131" t="s">
        <v>267</v>
      </c>
      <c r="C214" s="310"/>
      <c r="D214" s="337"/>
      <c r="E214" s="310"/>
      <c r="F214" s="310"/>
      <c r="G214" s="308"/>
      <c r="H214" s="308"/>
      <c r="I214" s="308"/>
      <c r="J214" s="308"/>
      <c r="K214" s="308"/>
      <c r="L214" s="308"/>
      <c r="M214" s="290"/>
    </row>
    <row r="215" spans="1:13">
      <c r="A215" s="8"/>
      <c r="B215" s="131"/>
      <c r="C215" s="310"/>
      <c r="D215" s="337"/>
      <c r="E215" s="310"/>
      <c r="F215" s="310"/>
      <c r="G215" s="308"/>
      <c r="H215" s="308"/>
      <c r="I215" s="308"/>
      <c r="J215" s="308"/>
      <c r="K215" s="308"/>
      <c r="L215" s="308"/>
      <c r="M215" s="290"/>
    </row>
    <row r="216" spans="1:13">
      <c r="A216" s="8"/>
      <c r="B216" s="131" t="s">
        <v>262</v>
      </c>
      <c r="C216" s="315"/>
      <c r="D216" s="340"/>
      <c r="E216" s="315"/>
      <c r="F216" s="315"/>
      <c r="G216" s="308"/>
      <c r="H216" s="308"/>
      <c r="I216" s="308"/>
      <c r="J216" s="308"/>
      <c r="K216" s="308"/>
      <c r="L216" s="308"/>
      <c r="M216" s="290"/>
    </row>
    <row r="217" spans="1:13">
      <c r="A217" s="8"/>
      <c r="B217" s="132" t="s">
        <v>28</v>
      </c>
      <c r="C217" s="294">
        <f t="shared" ref="C217:D222" si="2">SUM(C192,C204)</f>
        <v>3937687</v>
      </c>
      <c r="D217" s="307">
        <f t="shared" si="2"/>
        <v>3953415</v>
      </c>
      <c r="E217" s="294">
        <f t="shared" ref="E217:F217" si="3">SUM(E192,E204)</f>
        <v>4518215</v>
      </c>
      <c r="F217" s="294">
        <f t="shared" si="3"/>
        <v>4517266</v>
      </c>
      <c r="G217" s="308"/>
      <c r="H217" s="308"/>
      <c r="I217" s="308"/>
      <c r="J217" s="308"/>
      <c r="K217" s="308"/>
      <c r="L217" s="308"/>
      <c r="M217" s="290"/>
    </row>
    <row r="218" spans="1:13">
      <c r="A218" s="8"/>
      <c r="B218" s="132" t="s">
        <v>239</v>
      </c>
      <c r="C218" s="294">
        <f t="shared" si="2"/>
        <v>941562</v>
      </c>
      <c r="D218" s="307">
        <f t="shared" si="2"/>
        <v>924134</v>
      </c>
      <c r="E218" s="294">
        <f t="shared" ref="E218:F218" si="4">SUM(E193,E205)</f>
        <v>982200</v>
      </c>
      <c r="F218" s="294">
        <f t="shared" si="4"/>
        <v>974326</v>
      </c>
      <c r="G218" s="308"/>
      <c r="H218" s="308"/>
      <c r="I218" s="308"/>
      <c r="J218" s="308"/>
      <c r="K218" s="308"/>
      <c r="L218" s="308"/>
      <c r="M218" s="290"/>
    </row>
    <row r="219" spans="1:13">
      <c r="A219" s="8"/>
      <c r="B219" s="132" t="s">
        <v>29</v>
      </c>
      <c r="C219" s="294">
        <f t="shared" si="2"/>
        <v>4122951</v>
      </c>
      <c r="D219" s="307">
        <f t="shared" si="2"/>
        <v>5719000</v>
      </c>
      <c r="E219" s="294">
        <f t="shared" ref="E219:F219" si="5">SUM(E194,E206)</f>
        <v>6646667</v>
      </c>
      <c r="F219" s="294">
        <f t="shared" si="5"/>
        <v>6357942</v>
      </c>
      <c r="G219" s="308"/>
      <c r="H219" s="308"/>
      <c r="I219" s="308"/>
      <c r="J219" s="308"/>
      <c r="K219" s="308"/>
      <c r="L219" s="308"/>
      <c r="M219" s="290"/>
    </row>
    <row r="220" spans="1:13">
      <c r="A220" s="8"/>
      <c r="B220" s="132" t="s">
        <v>240</v>
      </c>
      <c r="C220" s="294">
        <f t="shared" si="2"/>
        <v>93485</v>
      </c>
      <c r="D220" s="307">
        <f t="shared" si="2"/>
        <v>392000</v>
      </c>
      <c r="E220" s="294">
        <v>397170</v>
      </c>
      <c r="F220" s="294">
        <v>397170</v>
      </c>
      <c r="G220" s="308"/>
      <c r="H220" s="308"/>
      <c r="I220" s="308"/>
      <c r="J220" s="308"/>
      <c r="K220" s="308"/>
      <c r="L220" s="308"/>
      <c r="M220" s="290"/>
    </row>
    <row r="221" spans="1:13">
      <c r="A221" s="8"/>
      <c r="B221" s="132" t="s">
        <v>241</v>
      </c>
      <c r="C221" s="294">
        <f t="shared" si="2"/>
        <v>5128432</v>
      </c>
      <c r="D221" s="307">
        <f t="shared" si="2"/>
        <v>5859400</v>
      </c>
      <c r="E221" s="294">
        <f>SUM(E196,E208)</f>
        <v>6187628</v>
      </c>
      <c r="F221" s="294">
        <f>SUM(F196,F208)</f>
        <v>6116628</v>
      </c>
      <c r="G221" s="308"/>
      <c r="H221" s="308"/>
      <c r="I221" s="308"/>
      <c r="J221" s="308"/>
      <c r="K221" s="308"/>
      <c r="L221" s="308"/>
      <c r="M221" s="290"/>
    </row>
    <row r="222" spans="1:13">
      <c r="A222" s="8"/>
      <c r="B222" s="132" t="s">
        <v>242</v>
      </c>
      <c r="C222" s="294">
        <f t="shared" si="2"/>
        <v>1389180</v>
      </c>
      <c r="D222" s="307">
        <f t="shared" si="2"/>
        <v>29050154</v>
      </c>
      <c r="E222" s="294">
        <f>SUM(E197,E209)</f>
        <v>30990327</v>
      </c>
      <c r="F222" s="294">
        <f>SUM(F197,F209)</f>
        <v>28364762</v>
      </c>
      <c r="G222" s="308"/>
      <c r="H222" s="308"/>
      <c r="I222" s="308"/>
      <c r="J222" s="308"/>
      <c r="K222" s="308"/>
      <c r="L222" s="308"/>
      <c r="M222" s="290"/>
    </row>
    <row r="223" spans="1:13">
      <c r="A223" s="8"/>
      <c r="B223" s="132" t="s">
        <v>243</v>
      </c>
      <c r="C223" s="294">
        <v>0</v>
      </c>
      <c r="D223" s="307">
        <v>0</v>
      </c>
      <c r="E223" s="294">
        <f t="shared" ref="E223:F224" si="6">SUM(E198,E210)</f>
        <v>0</v>
      </c>
      <c r="F223" s="294">
        <f t="shared" si="6"/>
        <v>0</v>
      </c>
      <c r="G223" s="308"/>
      <c r="H223" s="308"/>
      <c r="I223" s="308"/>
      <c r="J223" s="308"/>
      <c r="K223" s="308"/>
      <c r="L223" s="308"/>
      <c r="M223" s="290"/>
    </row>
    <row r="224" spans="1:13">
      <c r="A224" s="8"/>
      <c r="B224" s="132" t="s">
        <v>244</v>
      </c>
      <c r="C224" s="132">
        <v>0</v>
      </c>
      <c r="D224" s="307">
        <v>15247230</v>
      </c>
      <c r="E224" s="294">
        <f t="shared" si="6"/>
        <v>15713972</v>
      </c>
      <c r="F224" s="294" t="s">
        <v>292</v>
      </c>
      <c r="G224" s="308"/>
      <c r="H224" s="308"/>
      <c r="I224" s="308"/>
      <c r="J224" s="308"/>
      <c r="K224" s="308"/>
      <c r="L224" s="308"/>
      <c r="M224" s="290"/>
    </row>
    <row r="225" spans="1:13">
      <c r="A225" s="8"/>
      <c r="B225" s="132" t="s">
        <v>261</v>
      </c>
      <c r="C225" s="294">
        <f>SUM(C200)</f>
        <v>776744</v>
      </c>
      <c r="D225" s="307">
        <v>375542</v>
      </c>
      <c r="E225" s="294">
        <f>SUM(E200)</f>
        <v>485308</v>
      </c>
      <c r="F225" s="294">
        <v>30485308</v>
      </c>
      <c r="G225" s="308"/>
      <c r="H225" s="308"/>
      <c r="I225" s="308"/>
      <c r="J225" s="308"/>
      <c r="K225" s="308"/>
      <c r="L225" s="308"/>
      <c r="M225" s="290"/>
    </row>
    <row r="226" spans="1:13">
      <c r="A226" s="8"/>
      <c r="B226" s="131" t="s">
        <v>77</v>
      </c>
      <c r="C226" s="310">
        <f>SUM(C217:C225)</f>
        <v>16390041</v>
      </c>
      <c r="D226" s="310">
        <f>SUM(D217:D225)</f>
        <v>61520875</v>
      </c>
      <c r="E226" s="310">
        <f>SUM(E217:E225)</f>
        <v>65921487</v>
      </c>
      <c r="F226" s="310">
        <f>SUM(F217:F225)</f>
        <v>77213402</v>
      </c>
      <c r="G226" s="308"/>
      <c r="H226" s="308"/>
      <c r="I226" s="308"/>
      <c r="J226" s="308"/>
      <c r="K226" s="308"/>
      <c r="L226" s="308"/>
      <c r="M226" s="290"/>
    </row>
    <row r="227" spans="1:13">
      <c r="A227" s="371"/>
      <c r="B227" s="323"/>
      <c r="C227" s="324"/>
      <c r="D227" s="324"/>
      <c r="E227" s="324"/>
      <c r="F227" s="324"/>
      <c r="G227" s="308"/>
      <c r="H227" s="308"/>
      <c r="I227" s="308"/>
      <c r="J227" s="308"/>
      <c r="K227" s="308"/>
      <c r="L227" s="308"/>
      <c r="M227" s="290"/>
    </row>
    <row r="228" spans="1:13">
      <c r="A228" s="316"/>
      <c r="B228" s="28"/>
      <c r="C228" s="317"/>
      <c r="D228" s="317"/>
      <c r="E228" s="308"/>
      <c r="F228" s="308"/>
      <c r="G228" s="308"/>
      <c r="H228" s="308"/>
      <c r="I228" s="308"/>
      <c r="J228" s="308"/>
      <c r="K228" s="308"/>
      <c r="L228" s="308"/>
      <c r="M228" s="290"/>
    </row>
    <row r="229" spans="1:13">
      <c r="A229" s="316"/>
      <c r="B229" s="318"/>
      <c r="C229" s="317"/>
      <c r="D229" s="317"/>
      <c r="E229" s="308"/>
      <c r="F229" s="308"/>
      <c r="G229" s="308"/>
      <c r="H229" s="308"/>
      <c r="I229" s="308"/>
      <c r="J229" s="308"/>
      <c r="K229" s="308"/>
      <c r="L229" s="308"/>
      <c r="M229" s="290"/>
    </row>
    <row r="230" spans="1:13">
      <c r="A230" s="316"/>
      <c r="B230" s="330"/>
      <c r="C230" s="317"/>
      <c r="D230" s="317"/>
      <c r="E230" s="308"/>
      <c r="F230" s="308"/>
      <c r="G230" s="308"/>
      <c r="H230" s="308"/>
      <c r="I230" s="308"/>
      <c r="J230" s="308"/>
      <c r="K230" s="308"/>
      <c r="L230" s="308"/>
      <c r="M230" s="290"/>
    </row>
    <row r="231" spans="1:13">
      <c r="A231" s="316"/>
      <c r="B231" s="320"/>
      <c r="C231" s="317"/>
      <c r="D231" s="317"/>
      <c r="E231" s="308"/>
      <c r="F231" s="308"/>
      <c r="G231" s="308"/>
      <c r="H231" s="308"/>
      <c r="I231" s="308"/>
      <c r="J231" s="308"/>
      <c r="K231" s="308"/>
      <c r="L231" s="308"/>
      <c r="M231" s="290"/>
    </row>
    <row r="232" spans="1:13">
      <c r="A232" s="316"/>
      <c r="B232" s="320"/>
      <c r="C232" s="317"/>
      <c r="D232" s="317"/>
      <c r="E232" s="308"/>
      <c r="F232" s="308"/>
      <c r="G232" s="308"/>
      <c r="H232" s="308"/>
      <c r="I232" s="308"/>
      <c r="J232" s="308"/>
      <c r="K232" s="308"/>
      <c r="L232" s="308"/>
      <c r="M232" s="290"/>
    </row>
    <row r="233" spans="1:13">
      <c r="A233" s="316"/>
      <c r="B233" s="320"/>
      <c r="C233" s="317"/>
      <c r="D233" s="317"/>
      <c r="E233" s="308"/>
      <c r="F233" s="308"/>
      <c r="G233" s="308"/>
      <c r="H233" s="308"/>
      <c r="I233" s="308"/>
      <c r="J233" s="308"/>
      <c r="K233" s="308"/>
      <c r="L233" s="308"/>
      <c r="M233" s="290"/>
    </row>
    <row r="234" spans="1:13">
      <c r="A234" s="316"/>
      <c r="B234" s="320"/>
      <c r="C234" s="317"/>
      <c r="D234" s="317"/>
      <c r="E234" s="308"/>
      <c r="F234" s="308"/>
      <c r="G234" s="308"/>
      <c r="H234" s="308"/>
      <c r="I234" s="308"/>
      <c r="J234" s="308"/>
      <c r="K234" s="308"/>
      <c r="L234" s="308"/>
      <c r="M234" s="290"/>
    </row>
    <row r="235" spans="1:13">
      <c r="A235" s="316"/>
      <c r="B235" s="320"/>
      <c r="C235" s="317"/>
      <c r="D235" s="317"/>
      <c r="E235" s="308"/>
      <c r="F235" s="308"/>
      <c r="G235" s="308"/>
      <c r="H235" s="308"/>
      <c r="I235" s="308"/>
      <c r="J235" s="308"/>
      <c r="K235" s="308"/>
      <c r="L235" s="308"/>
      <c r="M235" s="290"/>
    </row>
    <row r="236" spans="1:13">
      <c r="A236" s="316"/>
      <c r="B236" s="320"/>
      <c r="C236" s="317"/>
      <c r="D236" s="317"/>
      <c r="E236" s="308"/>
      <c r="F236" s="308"/>
      <c r="G236" s="308"/>
      <c r="H236" s="308"/>
      <c r="I236" s="308"/>
      <c r="J236" s="308"/>
      <c r="K236" s="308"/>
      <c r="L236" s="308"/>
      <c r="M236" s="290"/>
    </row>
    <row r="237" spans="1:13">
      <c r="A237" s="316"/>
      <c r="B237" s="323"/>
      <c r="C237" s="324"/>
      <c r="D237" s="324"/>
      <c r="E237" s="308"/>
      <c r="F237" s="308"/>
      <c r="G237" s="308"/>
      <c r="H237" s="308"/>
      <c r="I237" s="308"/>
      <c r="J237" s="308"/>
      <c r="K237" s="308"/>
      <c r="L237" s="308"/>
      <c r="M237" s="290"/>
    </row>
    <row r="238" spans="1:13">
      <c r="A238" s="316"/>
      <c r="B238" s="28"/>
      <c r="C238" s="317"/>
      <c r="D238" s="317"/>
      <c r="E238" s="308"/>
      <c r="F238" s="308"/>
      <c r="G238" s="308"/>
      <c r="H238" s="308"/>
      <c r="I238" s="308"/>
      <c r="J238" s="308"/>
      <c r="K238" s="308"/>
      <c r="L238" s="308"/>
      <c r="M238" s="290"/>
    </row>
    <row r="239" spans="1:13">
      <c r="E239" s="308"/>
      <c r="F239" s="308"/>
      <c r="G239" s="308"/>
      <c r="H239" s="308"/>
      <c r="I239" s="308"/>
      <c r="J239" s="308"/>
      <c r="K239" s="308"/>
      <c r="L239" s="308"/>
      <c r="M239" s="290"/>
    </row>
    <row r="240" spans="1:13">
      <c r="E240" s="308"/>
      <c r="F240" s="308"/>
      <c r="G240" s="308"/>
      <c r="H240" s="308"/>
      <c r="I240" s="308"/>
      <c r="J240" s="308"/>
      <c r="K240" s="308"/>
      <c r="L240" s="308"/>
      <c r="M240" s="290"/>
    </row>
    <row r="241" spans="1:13">
      <c r="E241" s="308"/>
      <c r="F241" s="308"/>
      <c r="G241" s="308"/>
      <c r="H241" s="308"/>
      <c r="I241" s="308"/>
      <c r="J241" s="308"/>
      <c r="K241" s="308"/>
      <c r="L241" s="308"/>
      <c r="M241" s="290"/>
    </row>
    <row r="242" spans="1:13">
      <c r="E242" s="308"/>
      <c r="F242" s="308"/>
      <c r="G242" s="308"/>
      <c r="H242" s="308"/>
      <c r="I242" s="308"/>
      <c r="J242" s="308"/>
      <c r="K242" s="308"/>
      <c r="L242" s="308"/>
      <c r="M242" s="290"/>
    </row>
    <row r="243" spans="1:13">
      <c r="E243" s="308"/>
      <c r="F243" s="308"/>
      <c r="G243" s="308"/>
      <c r="H243" s="308"/>
      <c r="I243" s="308"/>
      <c r="J243" s="308"/>
      <c r="K243" s="308"/>
      <c r="L243" s="308"/>
      <c r="M243" s="290"/>
    </row>
    <row r="244" spans="1:13">
      <c r="E244" s="308"/>
      <c r="F244" s="308"/>
      <c r="G244" s="308"/>
      <c r="H244" s="308"/>
      <c r="I244" s="308"/>
      <c r="J244" s="308"/>
      <c r="K244" s="308"/>
      <c r="L244" s="308"/>
      <c r="M244" s="290"/>
    </row>
    <row r="245" spans="1:13">
      <c r="E245" s="308"/>
      <c r="F245" s="308"/>
      <c r="G245" s="308"/>
      <c r="H245" s="308"/>
      <c r="I245" s="308"/>
      <c r="J245" s="308"/>
      <c r="K245" s="308"/>
      <c r="L245" s="308"/>
      <c r="M245" s="290"/>
    </row>
    <row r="246" spans="1:13">
      <c r="E246" s="308"/>
      <c r="F246" s="308"/>
      <c r="G246" s="308"/>
      <c r="H246" s="308"/>
      <c r="I246" s="308"/>
      <c r="J246" s="308"/>
      <c r="K246" s="308"/>
      <c r="L246" s="308"/>
      <c r="M246" s="290"/>
    </row>
    <row r="247" spans="1:13">
      <c r="E247" s="308"/>
      <c r="F247" s="308"/>
      <c r="G247" s="308"/>
      <c r="H247" s="308"/>
      <c r="I247" s="308"/>
      <c r="J247" s="308"/>
      <c r="K247" s="308"/>
      <c r="L247" s="308"/>
      <c r="M247" s="290"/>
    </row>
    <row r="248" spans="1:13">
      <c r="A248" s="316"/>
      <c r="B248" s="28"/>
      <c r="C248" s="317"/>
      <c r="D248" s="317"/>
      <c r="E248" s="308"/>
      <c r="F248" s="308"/>
      <c r="G248" s="308"/>
      <c r="H248" s="308"/>
      <c r="I248" s="308"/>
      <c r="J248" s="308"/>
      <c r="K248" s="308"/>
      <c r="L248" s="308"/>
      <c r="M248" s="290"/>
    </row>
    <row r="249" spans="1:13">
      <c r="A249" s="316"/>
      <c r="B249" s="318"/>
      <c r="C249" s="317"/>
      <c r="D249" s="317"/>
      <c r="E249" s="308"/>
      <c r="F249" s="308"/>
      <c r="G249" s="308"/>
      <c r="H249" s="308"/>
      <c r="I249" s="308"/>
      <c r="J249" s="308"/>
      <c r="K249" s="308"/>
      <c r="L249" s="308"/>
      <c r="M249" s="290"/>
    </row>
    <row r="250" spans="1:13">
      <c r="A250" s="316"/>
      <c r="B250" s="319"/>
      <c r="C250" s="317"/>
      <c r="D250" s="317"/>
      <c r="E250" s="308"/>
      <c r="F250" s="308"/>
      <c r="G250" s="308"/>
      <c r="H250" s="308"/>
      <c r="I250" s="308"/>
      <c r="J250" s="308"/>
      <c r="K250" s="308"/>
      <c r="L250" s="308"/>
      <c r="M250" s="290"/>
    </row>
    <row r="251" spans="1:13">
      <c r="A251" s="316"/>
      <c r="B251" s="320"/>
      <c r="C251" s="317"/>
      <c r="D251" s="317"/>
      <c r="E251" s="308"/>
      <c r="F251" s="308"/>
      <c r="G251" s="308"/>
      <c r="H251" s="308"/>
      <c r="I251" s="308"/>
      <c r="J251" s="308"/>
      <c r="K251" s="308"/>
      <c r="L251" s="308"/>
      <c r="M251" s="290"/>
    </row>
    <row r="252" spans="1:13">
      <c r="A252" s="316"/>
      <c r="B252" s="320"/>
      <c r="C252" s="317"/>
      <c r="D252" s="317"/>
      <c r="E252" s="308"/>
      <c r="F252" s="308"/>
      <c r="G252" s="308"/>
      <c r="H252" s="308"/>
      <c r="I252" s="308"/>
      <c r="J252" s="308"/>
      <c r="K252" s="308"/>
      <c r="L252" s="308"/>
      <c r="M252" s="290"/>
    </row>
    <row r="253" spans="1:13">
      <c r="A253" s="316"/>
      <c r="B253" s="320"/>
      <c r="C253" s="317"/>
      <c r="D253" s="317"/>
      <c r="E253" s="308"/>
      <c r="F253" s="308"/>
      <c r="G253" s="308"/>
      <c r="H253" s="308"/>
      <c r="I253" s="308"/>
      <c r="J253" s="308"/>
      <c r="K253" s="308"/>
      <c r="L253" s="308"/>
      <c r="M253" s="290"/>
    </row>
    <row r="254" spans="1:13">
      <c r="A254" s="316"/>
      <c r="B254" s="320"/>
      <c r="C254" s="317"/>
      <c r="D254" s="317"/>
      <c r="E254" s="308"/>
      <c r="F254" s="308"/>
      <c r="G254" s="308"/>
      <c r="H254" s="308"/>
      <c r="I254" s="308"/>
      <c r="J254" s="308"/>
      <c r="K254" s="308"/>
      <c r="L254" s="308"/>
      <c r="M254" s="290"/>
    </row>
    <row r="255" spans="1:13">
      <c r="A255" s="316"/>
      <c r="B255" s="320"/>
      <c r="C255" s="317"/>
      <c r="D255" s="317"/>
      <c r="E255" s="308"/>
      <c r="F255" s="308"/>
      <c r="G255" s="308"/>
      <c r="H255" s="308"/>
      <c r="I255" s="308"/>
      <c r="J255" s="308"/>
      <c r="K255" s="308"/>
      <c r="L255" s="308"/>
      <c r="M255" s="290"/>
    </row>
    <row r="256" spans="1:13">
      <c r="A256" s="316"/>
      <c r="B256" s="320"/>
      <c r="C256" s="317"/>
      <c r="D256" s="317"/>
      <c r="E256" s="308"/>
      <c r="F256" s="308"/>
      <c r="G256" s="308"/>
      <c r="H256" s="308"/>
      <c r="I256" s="308"/>
      <c r="J256" s="308"/>
      <c r="K256" s="308"/>
      <c r="L256" s="308"/>
      <c r="M256" s="290"/>
    </row>
    <row r="257" spans="1:13">
      <c r="A257" s="316"/>
      <c r="B257" s="321"/>
      <c r="C257" s="322"/>
      <c r="D257" s="322"/>
      <c r="E257" s="308"/>
      <c r="F257" s="308"/>
      <c r="G257" s="308"/>
      <c r="H257" s="308"/>
      <c r="I257" s="308"/>
      <c r="J257" s="308"/>
      <c r="K257" s="308"/>
      <c r="L257" s="308"/>
      <c r="M257" s="290"/>
    </row>
    <row r="258" spans="1:13">
      <c r="A258" s="316"/>
      <c r="B258" s="28"/>
      <c r="C258" s="317"/>
      <c r="D258" s="317"/>
      <c r="E258" s="308"/>
      <c r="F258" s="308"/>
      <c r="G258" s="308"/>
      <c r="H258" s="308"/>
      <c r="I258" s="308"/>
      <c r="J258" s="308"/>
      <c r="K258" s="308"/>
      <c r="L258" s="308"/>
      <c r="M258" s="290"/>
    </row>
    <row r="259" spans="1:13">
      <c r="A259" s="316"/>
      <c r="B259" s="318"/>
      <c r="C259" s="317"/>
      <c r="D259" s="317"/>
      <c r="E259" s="308"/>
      <c r="F259" s="308"/>
      <c r="G259" s="308"/>
      <c r="H259" s="308"/>
      <c r="I259" s="308"/>
      <c r="J259" s="308"/>
      <c r="K259" s="308"/>
      <c r="L259" s="308"/>
      <c r="M259" s="290"/>
    </row>
    <row r="260" spans="1:13">
      <c r="A260" s="316"/>
      <c r="B260" s="319"/>
      <c r="C260" s="317"/>
      <c r="D260" s="317"/>
      <c r="E260" s="308"/>
      <c r="F260" s="308"/>
      <c r="G260" s="308"/>
      <c r="H260" s="308"/>
      <c r="I260" s="308"/>
      <c r="J260" s="308"/>
      <c r="K260" s="308"/>
      <c r="L260" s="308"/>
      <c r="M260" s="290"/>
    </row>
    <row r="261" spans="1:13">
      <c r="A261" s="316"/>
      <c r="B261" s="320"/>
      <c r="C261" s="317"/>
      <c r="D261" s="317"/>
      <c r="E261" s="308"/>
      <c r="F261" s="308"/>
      <c r="G261" s="308"/>
      <c r="H261" s="308"/>
      <c r="I261" s="308"/>
      <c r="J261" s="308"/>
      <c r="K261" s="308"/>
      <c r="L261" s="308"/>
      <c r="M261" s="290"/>
    </row>
    <row r="262" spans="1:13">
      <c r="A262" s="316"/>
      <c r="B262" s="320"/>
      <c r="C262" s="317"/>
      <c r="D262" s="317"/>
      <c r="E262" s="308"/>
      <c r="F262" s="308"/>
      <c r="G262" s="308"/>
      <c r="H262" s="308"/>
      <c r="I262" s="308"/>
      <c r="J262" s="308"/>
      <c r="K262" s="308"/>
      <c r="L262" s="308"/>
      <c r="M262" s="290"/>
    </row>
    <row r="263" spans="1:13">
      <c r="A263" s="316"/>
      <c r="B263" s="320"/>
      <c r="C263" s="317"/>
      <c r="D263" s="317"/>
      <c r="E263" s="308"/>
      <c r="F263" s="308"/>
      <c r="G263" s="308"/>
      <c r="H263" s="308"/>
      <c r="I263" s="308"/>
      <c r="J263" s="308"/>
      <c r="K263" s="308"/>
      <c r="L263" s="308"/>
      <c r="M263" s="290"/>
    </row>
    <row r="264" spans="1:13">
      <c r="A264" s="316"/>
      <c r="B264" s="320"/>
      <c r="C264" s="317"/>
      <c r="D264" s="317"/>
      <c r="E264" s="308"/>
      <c r="F264" s="308"/>
      <c r="G264" s="308"/>
      <c r="H264" s="308"/>
      <c r="I264" s="308"/>
      <c r="J264" s="308"/>
      <c r="K264" s="308"/>
      <c r="L264" s="308"/>
      <c r="M264" s="290"/>
    </row>
    <row r="265" spans="1:13">
      <c r="A265" s="316"/>
      <c r="B265" s="320"/>
      <c r="C265" s="317"/>
      <c r="D265" s="317"/>
      <c r="E265" s="308"/>
      <c r="F265" s="308"/>
      <c r="G265" s="308"/>
      <c r="H265" s="308"/>
      <c r="I265" s="308"/>
      <c r="J265" s="308"/>
      <c r="K265" s="308"/>
      <c r="L265" s="308"/>
      <c r="M265" s="290"/>
    </row>
    <row r="266" spans="1:13">
      <c r="A266" s="316"/>
      <c r="B266" s="320"/>
      <c r="C266" s="317"/>
      <c r="D266" s="317"/>
      <c r="E266" s="308"/>
      <c r="F266" s="308"/>
      <c r="G266" s="308"/>
      <c r="H266" s="308"/>
      <c r="I266" s="308"/>
      <c r="J266" s="308"/>
      <c r="K266" s="308"/>
      <c r="L266" s="308"/>
      <c r="M266" s="290"/>
    </row>
    <row r="267" spans="1:13">
      <c r="A267" s="316"/>
      <c r="B267" s="323"/>
      <c r="C267" s="324"/>
      <c r="D267" s="324"/>
      <c r="E267" s="308"/>
      <c r="F267" s="308"/>
      <c r="G267" s="308"/>
      <c r="H267" s="308"/>
      <c r="I267" s="308"/>
      <c r="J267" s="308"/>
      <c r="K267" s="308"/>
      <c r="L267" s="308"/>
      <c r="M267" s="290"/>
    </row>
    <row r="268" spans="1:13">
      <c r="A268" s="316"/>
      <c r="B268" s="28"/>
      <c r="C268" s="317"/>
      <c r="D268" s="317"/>
      <c r="E268" s="308"/>
      <c r="F268" s="308"/>
      <c r="G268" s="308"/>
      <c r="H268" s="308"/>
      <c r="I268" s="308"/>
      <c r="J268" s="308"/>
      <c r="K268" s="308"/>
      <c r="L268" s="308"/>
      <c r="M268" s="290"/>
    </row>
    <row r="269" spans="1:13">
      <c r="E269" s="308"/>
      <c r="F269" s="308"/>
      <c r="G269" s="308"/>
      <c r="H269" s="308"/>
      <c r="I269" s="308"/>
      <c r="J269" s="308"/>
      <c r="K269" s="308"/>
      <c r="L269" s="308"/>
      <c r="M269" s="290"/>
    </row>
    <row r="270" spans="1:13">
      <c r="E270" s="308"/>
      <c r="F270" s="308"/>
      <c r="G270" s="308"/>
      <c r="H270" s="308"/>
      <c r="I270" s="308"/>
      <c r="J270" s="308"/>
      <c r="K270" s="308"/>
      <c r="L270" s="308"/>
      <c r="M270" s="290"/>
    </row>
    <row r="271" spans="1:13">
      <c r="E271" s="308"/>
      <c r="F271" s="308"/>
      <c r="G271" s="308"/>
      <c r="H271" s="308"/>
      <c r="I271" s="308"/>
      <c r="J271" s="308"/>
      <c r="K271" s="308"/>
      <c r="L271" s="308"/>
      <c r="M271" s="290"/>
    </row>
    <row r="272" spans="1:13">
      <c r="E272" s="308"/>
      <c r="F272" s="308"/>
      <c r="G272" s="308"/>
      <c r="H272" s="308"/>
      <c r="I272" s="308"/>
      <c r="J272" s="308"/>
      <c r="K272" s="308"/>
      <c r="L272" s="308"/>
      <c r="M272" s="290"/>
    </row>
    <row r="273" spans="1:13">
      <c r="E273" s="308"/>
      <c r="F273" s="308"/>
      <c r="G273" s="308"/>
      <c r="H273" s="308"/>
      <c r="I273" s="308"/>
      <c r="J273" s="308"/>
      <c r="K273" s="308"/>
      <c r="L273" s="308"/>
      <c r="M273" s="290"/>
    </row>
    <row r="274" spans="1:13">
      <c r="E274" s="308"/>
      <c r="F274" s="308"/>
      <c r="G274" s="308"/>
      <c r="H274" s="308"/>
      <c r="I274" s="308"/>
      <c r="J274" s="308"/>
      <c r="K274" s="308"/>
      <c r="L274" s="308"/>
      <c r="M274" s="290"/>
    </row>
    <row r="275" spans="1:13">
      <c r="E275" s="308"/>
      <c r="F275" s="308"/>
      <c r="G275" s="308"/>
      <c r="H275" s="308"/>
      <c r="I275" s="308"/>
      <c r="J275" s="308"/>
      <c r="K275" s="308"/>
      <c r="L275" s="308"/>
      <c r="M275" s="290"/>
    </row>
    <row r="276" spans="1:13">
      <c r="E276" s="308"/>
      <c r="F276" s="308"/>
      <c r="G276" s="308"/>
      <c r="H276" s="308"/>
      <c r="I276" s="308"/>
      <c r="J276" s="308"/>
      <c r="K276" s="308"/>
      <c r="L276" s="308"/>
      <c r="M276" s="290"/>
    </row>
    <row r="277" spans="1:13">
      <c r="E277" s="308"/>
      <c r="F277" s="308"/>
      <c r="G277" s="308"/>
      <c r="H277" s="308"/>
      <c r="I277" s="308"/>
      <c r="J277" s="308"/>
      <c r="K277" s="308"/>
      <c r="L277" s="308"/>
      <c r="M277" s="290"/>
    </row>
    <row r="278" spans="1:13">
      <c r="E278" s="308"/>
      <c r="F278" s="308"/>
      <c r="G278" s="308"/>
      <c r="H278" s="308"/>
      <c r="I278" s="308"/>
      <c r="J278" s="308"/>
      <c r="K278" s="308"/>
      <c r="L278" s="308"/>
      <c r="M278" s="290"/>
    </row>
    <row r="279" spans="1:13" ht="48" customHeight="1">
      <c r="E279" s="308"/>
      <c r="F279" s="308"/>
      <c r="G279" s="308"/>
      <c r="H279" s="308"/>
      <c r="I279" s="308"/>
      <c r="J279" s="308"/>
      <c r="K279" s="308"/>
      <c r="L279" s="308"/>
      <c r="M279" s="290"/>
    </row>
    <row r="280" spans="1:13">
      <c r="E280" s="308"/>
      <c r="F280" s="308"/>
      <c r="G280" s="308"/>
      <c r="H280" s="308"/>
      <c r="I280" s="308"/>
      <c r="J280" s="308"/>
      <c r="K280" s="308"/>
      <c r="L280" s="308"/>
      <c r="M280" s="290"/>
    </row>
    <row r="281" spans="1:13">
      <c r="E281" s="308"/>
      <c r="F281" s="308"/>
      <c r="G281" s="308"/>
      <c r="H281" s="308"/>
      <c r="I281" s="308"/>
      <c r="J281" s="308"/>
      <c r="K281" s="308"/>
      <c r="L281" s="308"/>
      <c r="M281" s="290"/>
    </row>
    <row r="282" spans="1:13">
      <c r="E282" s="308"/>
      <c r="F282" s="308"/>
      <c r="G282" s="308"/>
      <c r="H282" s="308"/>
      <c r="I282" s="308"/>
      <c r="J282" s="308"/>
      <c r="K282" s="308"/>
      <c r="L282" s="308"/>
      <c r="M282" s="290"/>
    </row>
    <row r="283" spans="1:13">
      <c r="E283" s="308"/>
      <c r="F283" s="308"/>
      <c r="G283" s="308"/>
      <c r="H283" s="308"/>
      <c r="I283" s="308"/>
      <c r="J283" s="308"/>
      <c r="K283" s="308"/>
      <c r="L283" s="308"/>
      <c r="M283" s="290"/>
    </row>
    <row r="284" spans="1:13">
      <c r="E284" s="308"/>
      <c r="F284" s="308"/>
      <c r="G284" s="308"/>
      <c r="H284" s="308"/>
      <c r="I284" s="308"/>
      <c r="J284" s="308"/>
      <c r="K284" s="308"/>
      <c r="L284" s="308"/>
      <c r="M284" s="290"/>
    </row>
    <row r="285" spans="1:13">
      <c r="E285" s="308"/>
      <c r="F285" s="308"/>
      <c r="G285" s="308"/>
      <c r="H285" s="308"/>
      <c r="I285" s="308"/>
      <c r="J285" s="308"/>
      <c r="K285" s="308"/>
      <c r="L285" s="308"/>
      <c r="M285" s="290"/>
    </row>
    <row r="286" spans="1:13">
      <c r="E286" s="308"/>
      <c r="F286" s="308"/>
      <c r="G286" s="308"/>
      <c r="H286" s="308"/>
      <c r="I286" s="308"/>
      <c r="J286" s="308"/>
      <c r="K286" s="308"/>
      <c r="L286" s="308"/>
      <c r="M286" s="290"/>
    </row>
    <row r="287" spans="1:13" ht="10.5" customHeight="1">
      <c r="A287" s="316"/>
      <c r="B287" s="320"/>
      <c r="C287" s="317"/>
      <c r="D287" s="317"/>
      <c r="E287" s="308"/>
      <c r="F287" s="308"/>
      <c r="G287" s="308"/>
      <c r="H287" s="308"/>
      <c r="I287" s="308"/>
      <c r="J287" s="308"/>
      <c r="K287" s="308"/>
      <c r="L287" s="308"/>
      <c r="M287" s="290"/>
    </row>
    <row r="288" spans="1:13">
      <c r="A288" s="316"/>
      <c r="B288" s="325"/>
      <c r="C288" s="317"/>
      <c r="D288" s="317"/>
      <c r="E288" s="308"/>
      <c r="F288" s="308"/>
      <c r="G288" s="308"/>
      <c r="H288" s="308"/>
      <c r="I288" s="308"/>
      <c r="J288" s="308"/>
      <c r="K288" s="308"/>
      <c r="L288" s="308"/>
      <c r="M288" s="290"/>
    </row>
    <row r="289" spans="1:13">
      <c r="A289" s="316"/>
      <c r="B289" s="319"/>
      <c r="C289" s="317"/>
      <c r="D289" s="317"/>
      <c r="E289" s="308"/>
      <c r="F289" s="308"/>
      <c r="G289" s="308"/>
      <c r="H289" s="308"/>
      <c r="I289" s="308"/>
      <c r="J289" s="308"/>
      <c r="K289" s="308"/>
      <c r="L289" s="308"/>
      <c r="M289" s="290"/>
    </row>
    <row r="290" spans="1:13">
      <c r="A290" s="316"/>
      <c r="B290" s="320"/>
      <c r="C290" s="317"/>
      <c r="D290" s="317"/>
      <c r="E290" s="308"/>
      <c r="F290" s="308"/>
      <c r="G290" s="308"/>
      <c r="H290" s="308"/>
      <c r="I290" s="308"/>
      <c r="J290" s="308"/>
      <c r="K290" s="308"/>
      <c r="L290" s="308"/>
      <c r="M290" s="290"/>
    </row>
    <row r="291" spans="1:13">
      <c r="A291" s="316"/>
      <c r="B291" s="320"/>
      <c r="C291" s="317"/>
      <c r="D291" s="317"/>
      <c r="E291" s="308"/>
      <c r="F291" s="308"/>
      <c r="G291" s="308"/>
      <c r="H291" s="308"/>
      <c r="I291" s="308"/>
      <c r="J291" s="308"/>
      <c r="K291" s="308"/>
      <c r="L291" s="308"/>
      <c r="M291" s="290"/>
    </row>
    <row r="292" spans="1:13">
      <c r="A292" s="316"/>
      <c r="B292" s="320"/>
      <c r="C292" s="317"/>
      <c r="D292" s="317"/>
      <c r="E292" s="308"/>
      <c r="F292" s="308"/>
      <c r="G292" s="308"/>
      <c r="H292" s="308"/>
      <c r="I292" s="308"/>
      <c r="J292" s="308"/>
      <c r="K292" s="308"/>
      <c r="L292" s="308"/>
      <c r="M292" s="290"/>
    </row>
    <row r="293" spans="1:13">
      <c r="A293" s="316"/>
      <c r="B293" s="320"/>
      <c r="C293" s="317"/>
      <c r="D293" s="317"/>
      <c r="E293" s="308"/>
      <c r="F293" s="308"/>
      <c r="G293" s="308"/>
      <c r="H293" s="308"/>
      <c r="I293" s="308"/>
      <c r="J293" s="308"/>
      <c r="K293" s="308"/>
      <c r="L293" s="308"/>
      <c r="M293" s="290"/>
    </row>
    <row r="294" spans="1:13">
      <c r="A294" s="316"/>
      <c r="B294" s="320"/>
      <c r="C294" s="317"/>
      <c r="D294" s="317"/>
      <c r="E294" s="308"/>
      <c r="F294" s="308"/>
      <c r="G294" s="308"/>
      <c r="H294" s="308"/>
      <c r="I294" s="308"/>
      <c r="J294" s="308"/>
      <c r="K294" s="308"/>
      <c r="L294" s="308"/>
      <c r="M294" s="290"/>
    </row>
    <row r="295" spans="1:13">
      <c r="A295" s="316"/>
      <c r="B295" s="320"/>
      <c r="C295" s="317"/>
      <c r="D295" s="317"/>
      <c r="E295" s="308"/>
      <c r="F295" s="308"/>
      <c r="G295" s="308"/>
      <c r="H295" s="308"/>
      <c r="I295" s="308"/>
      <c r="J295" s="308"/>
      <c r="K295" s="308"/>
      <c r="L295" s="308"/>
      <c r="M295" s="290"/>
    </row>
    <row r="296" spans="1:13">
      <c r="A296" s="316"/>
      <c r="B296" s="321"/>
      <c r="C296" s="322"/>
      <c r="D296" s="322"/>
      <c r="E296" s="308"/>
      <c r="F296" s="308"/>
      <c r="G296" s="308"/>
      <c r="H296" s="308"/>
      <c r="I296" s="308"/>
      <c r="J296" s="308"/>
      <c r="K296" s="308"/>
      <c r="L296" s="308"/>
      <c r="M296" s="290"/>
    </row>
    <row r="297" spans="1:13">
      <c r="A297" s="316"/>
      <c r="B297" s="28"/>
      <c r="C297" s="317"/>
      <c r="D297" s="317"/>
      <c r="E297" s="308"/>
      <c r="F297" s="308"/>
      <c r="G297" s="308"/>
      <c r="H297" s="308"/>
      <c r="I297" s="308"/>
      <c r="J297" s="308"/>
      <c r="K297" s="308"/>
      <c r="L297" s="308"/>
      <c r="M297" s="290"/>
    </row>
    <row r="298" spans="1:13">
      <c r="E298" s="308"/>
      <c r="F298" s="308"/>
      <c r="G298" s="308"/>
      <c r="H298" s="308"/>
      <c r="I298" s="308"/>
      <c r="J298" s="308"/>
      <c r="K298" s="308"/>
      <c r="L298" s="308"/>
      <c r="M298" s="290"/>
    </row>
    <row r="299" spans="1:13">
      <c r="E299" s="308"/>
      <c r="F299" s="308"/>
      <c r="G299" s="308"/>
      <c r="H299" s="308"/>
      <c r="I299" s="308"/>
      <c r="J299" s="308"/>
      <c r="K299" s="308"/>
      <c r="L299" s="308"/>
      <c r="M299" s="290"/>
    </row>
    <row r="300" spans="1:13">
      <c r="E300" s="308"/>
      <c r="F300" s="308"/>
      <c r="G300" s="308"/>
      <c r="H300" s="308"/>
      <c r="I300" s="308"/>
      <c r="J300" s="308"/>
      <c r="K300" s="308"/>
      <c r="L300" s="308"/>
      <c r="M300" s="290"/>
    </row>
    <row r="301" spans="1:13">
      <c r="E301" s="308"/>
      <c r="F301" s="308"/>
      <c r="G301" s="308"/>
      <c r="H301" s="308"/>
      <c r="I301" s="308"/>
      <c r="J301" s="308"/>
      <c r="K301" s="308"/>
      <c r="L301" s="308"/>
      <c r="M301" s="290"/>
    </row>
    <row r="302" spans="1:13">
      <c r="E302" s="308"/>
      <c r="F302" s="308"/>
      <c r="G302" s="308"/>
      <c r="H302" s="308"/>
      <c r="I302" s="308"/>
      <c r="J302" s="308"/>
      <c r="K302" s="308"/>
      <c r="L302" s="308"/>
      <c r="M302" s="290"/>
    </row>
    <row r="303" spans="1:13">
      <c r="E303" s="308"/>
      <c r="F303" s="308"/>
      <c r="G303" s="308"/>
      <c r="H303" s="308"/>
      <c r="I303" s="308"/>
      <c r="J303" s="308"/>
      <c r="K303" s="308"/>
      <c r="L303" s="308"/>
      <c r="M303" s="290"/>
    </row>
    <row r="304" spans="1:13">
      <c r="E304" s="308"/>
      <c r="F304" s="308"/>
      <c r="G304" s="308"/>
      <c r="H304" s="308"/>
      <c r="I304" s="308"/>
      <c r="J304" s="308"/>
      <c r="K304" s="308"/>
      <c r="L304" s="308"/>
      <c r="M304" s="290"/>
    </row>
    <row r="305" spans="5:13">
      <c r="E305" s="308"/>
      <c r="F305" s="308"/>
      <c r="G305" s="308"/>
      <c r="H305" s="308"/>
      <c r="I305" s="308"/>
      <c r="J305" s="308"/>
      <c r="K305" s="308"/>
      <c r="L305" s="308"/>
      <c r="M305" s="290"/>
    </row>
    <row r="306" spans="5:13">
      <c r="E306" s="308"/>
      <c r="F306" s="308"/>
      <c r="G306" s="308"/>
      <c r="H306" s="308"/>
      <c r="I306" s="308"/>
      <c r="J306" s="308"/>
      <c r="K306" s="308"/>
      <c r="L306" s="308"/>
      <c r="M306" s="290"/>
    </row>
    <row r="307" spans="5:13">
      <c r="E307" s="308"/>
      <c r="F307" s="308"/>
      <c r="G307" s="308"/>
      <c r="H307" s="308"/>
      <c r="I307" s="308"/>
      <c r="J307" s="308"/>
      <c r="K307" s="308"/>
      <c r="L307" s="308"/>
      <c r="M307" s="290"/>
    </row>
    <row r="308" spans="5:13">
      <c r="E308" s="308"/>
      <c r="F308" s="308"/>
      <c r="G308" s="308"/>
      <c r="H308" s="308"/>
      <c r="I308" s="308"/>
      <c r="J308" s="308"/>
      <c r="K308" s="308"/>
      <c r="L308" s="308"/>
      <c r="M308" s="290"/>
    </row>
    <row r="309" spans="5:13">
      <c r="E309" s="308"/>
      <c r="F309" s="308"/>
      <c r="G309" s="308"/>
      <c r="H309" s="308"/>
      <c r="I309" s="308"/>
      <c r="J309" s="308"/>
      <c r="K309" s="308"/>
      <c r="L309" s="308"/>
      <c r="M309" s="290"/>
    </row>
    <row r="310" spans="5:13">
      <c r="E310" s="308"/>
      <c r="F310" s="308"/>
      <c r="G310" s="308"/>
      <c r="H310" s="308"/>
      <c r="I310" s="308"/>
      <c r="J310" s="308"/>
      <c r="K310" s="308"/>
      <c r="L310" s="308"/>
      <c r="M310" s="290"/>
    </row>
    <row r="311" spans="5:13">
      <c r="E311" s="308"/>
      <c r="F311" s="308"/>
      <c r="G311" s="308"/>
      <c r="H311" s="308"/>
      <c r="I311" s="308"/>
      <c r="J311" s="308"/>
      <c r="K311" s="308"/>
      <c r="L311" s="308"/>
      <c r="M311" s="290"/>
    </row>
    <row r="312" spans="5:13">
      <c r="E312" s="308"/>
      <c r="F312" s="308"/>
      <c r="G312" s="308"/>
      <c r="H312" s="308"/>
      <c r="I312" s="308"/>
      <c r="J312" s="308"/>
      <c r="K312" s="308"/>
      <c r="L312" s="308"/>
      <c r="M312" s="290"/>
    </row>
    <row r="313" spans="5:13">
      <c r="E313" s="308"/>
      <c r="F313" s="308"/>
      <c r="G313" s="308"/>
      <c r="H313" s="308"/>
      <c r="I313" s="308"/>
      <c r="J313" s="308"/>
      <c r="K313" s="308"/>
      <c r="L313" s="308"/>
      <c r="M313" s="290"/>
    </row>
    <row r="314" spans="5:13">
      <c r="E314" s="308"/>
      <c r="F314" s="308"/>
      <c r="G314" s="308"/>
      <c r="H314" s="308"/>
      <c r="I314" s="308"/>
      <c r="J314" s="308"/>
      <c r="K314" s="308"/>
      <c r="L314" s="308"/>
      <c r="M314" s="290"/>
    </row>
    <row r="315" spans="5:13">
      <c r="E315" s="308"/>
      <c r="F315" s="308"/>
      <c r="G315" s="308"/>
      <c r="H315" s="308"/>
      <c r="I315" s="308"/>
      <c r="J315" s="308"/>
      <c r="K315" s="308"/>
      <c r="L315" s="308"/>
      <c r="M315" s="290"/>
    </row>
    <row r="316" spans="5:13">
      <c r="E316" s="308"/>
      <c r="F316" s="308"/>
      <c r="G316" s="308"/>
      <c r="H316" s="308"/>
      <c r="I316" s="308"/>
      <c r="J316" s="308"/>
      <c r="K316" s="308"/>
      <c r="L316" s="308"/>
      <c r="M316" s="290"/>
    </row>
    <row r="317" spans="5:13">
      <c r="E317" s="308"/>
      <c r="F317" s="308"/>
      <c r="G317" s="308"/>
      <c r="H317" s="308"/>
      <c r="I317" s="308"/>
      <c r="J317" s="308"/>
      <c r="K317" s="308"/>
      <c r="L317" s="308"/>
      <c r="M317" s="290"/>
    </row>
    <row r="318" spans="5:13">
      <c r="E318" s="308"/>
      <c r="F318" s="308"/>
      <c r="G318" s="308"/>
      <c r="H318" s="308"/>
      <c r="I318" s="308"/>
      <c r="J318" s="308"/>
      <c r="K318" s="308"/>
      <c r="L318" s="308"/>
      <c r="M318" s="290"/>
    </row>
    <row r="319" spans="5:13">
      <c r="E319" s="308"/>
      <c r="F319" s="308"/>
      <c r="G319" s="308"/>
      <c r="H319" s="308"/>
      <c r="I319" s="308"/>
      <c r="J319" s="308"/>
      <c r="K319" s="308"/>
      <c r="L319" s="308"/>
      <c r="M319" s="290"/>
    </row>
    <row r="320" spans="5:13">
      <c r="E320" s="308"/>
      <c r="F320" s="308"/>
      <c r="G320" s="308"/>
      <c r="H320" s="308"/>
      <c r="I320" s="308"/>
      <c r="J320" s="308"/>
      <c r="K320" s="308"/>
      <c r="L320" s="308"/>
      <c r="M320" s="290"/>
    </row>
    <row r="321" spans="1:13">
      <c r="E321" s="308"/>
      <c r="F321" s="308"/>
      <c r="G321" s="308"/>
      <c r="H321" s="308"/>
      <c r="I321" s="308"/>
      <c r="J321" s="308"/>
      <c r="K321" s="308"/>
      <c r="L321" s="308"/>
      <c r="M321" s="290"/>
    </row>
    <row r="322" spans="1:13">
      <c r="E322" s="308"/>
      <c r="F322" s="308"/>
      <c r="G322" s="308"/>
      <c r="H322" s="308"/>
      <c r="I322" s="308"/>
      <c r="J322" s="308"/>
      <c r="K322" s="308"/>
      <c r="L322" s="308"/>
      <c r="M322" s="290"/>
    </row>
    <row r="323" spans="1:13">
      <c r="E323" s="308"/>
      <c r="F323" s="308"/>
      <c r="G323" s="308"/>
      <c r="H323" s="308"/>
      <c r="I323" s="308"/>
      <c r="J323" s="308"/>
      <c r="K323" s="308"/>
      <c r="L323" s="308"/>
      <c r="M323" s="290"/>
    </row>
    <row r="324" spans="1:13">
      <c r="E324" s="308"/>
      <c r="F324" s="308"/>
      <c r="G324" s="308"/>
      <c r="H324" s="308"/>
      <c r="I324" s="308"/>
      <c r="J324" s="308"/>
      <c r="K324" s="308"/>
      <c r="L324" s="308"/>
      <c r="M324" s="290"/>
    </row>
    <row r="325" spans="1:13">
      <c r="E325" s="308"/>
      <c r="F325" s="308"/>
      <c r="G325" s="308"/>
      <c r="H325" s="308"/>
      <c r="I325" s="308"/>
      <c r="J325" s="308"/>
      <c r="K325" s="308"/>
      <c r="L325" s="308"/>
      <c r="M325" s="290"/>
    </row>
    <row r="326" spans="1:13">
      <c r="E326" s="308"/>
      <c r="F326" s="308"/>
      <c r="G326" s="308"/>
      <c r="H326" s="308"/>
      <c r="I326" s="308"/>
      <c r="J326" s="308"/>
      <c r="K326" s="308"/>
      <c r="L326" s="308"/>
      <c r="M326" s="290"/>
    </row>
    <row r="327" spans="1:13">
      <c r="A327" s="316"/>
      <c r="B327" s="28"/>
      <c r="C327" s="317"/>
      <c r="D327" s="317"/>
      <c r="E327" s="308"/>
      <c r="F327" s="308"/>
      <c r="G327" s="308"/>
      <c r="H327" s="308"/>
      <c r="I327" s="308"/>
      <c r="J327" s="308"/>
      <c r="K327" s="308"/>
      <c r="L327" s="308"/>
      <c r="M327" s="290"/>
    </row>
    <row r="328" spans="1:13">
      <c r="A328" s="316"/>
      <c r="B328" s="326"/>
      <c r="C328" s="327"/>
      <c r="D328" s="327"/>
      <c r="E328" s="308"/>
      <c r="F328" s="308"/>
      <c r="G328" s="308"/>
      <c r="H328" s="308"/>
      <c r="I328" s="308"/>
      <c r="J328" s="308"/>
      <c r="K328" s="308"/>
      <c r="L328" s="308"/>
      <c r="M328" s="290"/>
    </row>
    <row r="329" spans="1:13">
      <c r="A329" s="316"/>
      <c r="B329" s="326"/>
      <c r="C329" s="28"/>
      <c r="D329" s="28"/>
      <c r="E329" s="308"/>
      <c r="F329" s="308"/>
      <c r="G329" s="308"/>
      <c r="H329" s="308"/>
      <c r="I329" s="308"/>
      <c r="J329" s="308"/>
      <c r="K329" s="308"/>
      <c r="L329" s="308"/>
      <c r="M329" s="290"/>
    </row>
    <row r="330" spans="1:13">
      <c r="A330" s="316"/>
      <c r="B330" s="323"/>
      <c r="C330" s="28"/>
      <c r="D330" s="28"/>
      <c r="E330" s="308"/>
      <c r="F330" s="308"/>
      <c r="G330" s="308"/>
      <c r="H330" s="308"/>
      <c r="I330" s="308"/>
      <c r="J330" s="308"/>
      <c r="K330" s="308"/>
      <c r="L330" s="308"/>
      <c r="M330" s="290"/>
    </row>
    <row r="331" spans="1:13">
      <c r="A331" s="316"/>
      <c r="B331" s="320"/>
      <c r="C331" s="317"/>
      <c r="D331" s="317"/>
      <c r="E331" s="309"/>
      <c r="F331" s="309"/>
      <c r="G331" s="308"/>
      <c r="H331" s="308"/>
      <c r="I331" s="308"/>
      <c r="J331" s="308"/>
      <c r="K331" s="308"/>
      <c r="L331" s="308"/>
      <c r="M331" s="290"/>
    </row>
    <row r="332" spans="1:13">
      <c r="A332" s="316"/>
      <c r="B332" s="320"/>
      <c r="C332" s="317"/>
      <c r="D332" s="317"/>
      <c r="E332" s="309"/>
      <c r="F332" s="309"/>
      <c r="G332" s="308"/>
      <c r="H332" s="308"/>
      <c r="I332" s="308"/>
      <c r="J332" s="308"/>
      <c r="K332" s="308"/>
      <c r="L332" s="308"/>
      <c r="M332" s="290"/>
    </row>
    <row r="333" spans="1:13">
      <c r="A333" s="316"/>
      <c r="B333" s="320"/>
      <c r="C333" s="317"/>
      <c r="D333" s="317"/>
      <c r="E333" s="308"/>
      <c r="F333" s="308"/>
      <c r="G333" s="308"/>
      <c r="H333" s="308"/>
      <c r="I333" s="308"/>
      <c r="J333" s="308"/>
      <c r="K333" s="308"/>
      <c r="L333" s="308"/>
      <c r="M333" s="290"/>
    </row>
    <row r="334" spans="1:13">
      <c r="A334" s="316"/>
      <c r="B334" s="320"/>
      <c r="C334" s="317"/>
      <c r="D334" s="317"/>
      <c r="E334" s="308"/>
      <c r="F334" s="308"/>
      <c r="G334" s="308"/>
      <c r="H334" s="308"/>
      <c r="I334" s="308"/>
      <c r="J334" s="308"/>
      <c r="K334" s="308"/>
      <c r="L334" s="308"/>
      <c r="M334" s="290"/>
    </row>
    <row r="335" spans="1:13">
      <c r="A335" s="316"/>
      <c r="B335" s="320"/>
      <c r="C335" s="317"/>
      <c r="D335" s="317"/>
      <c r="E335" s="308"/>
      <c r="F335" s="308"/>
      <c r="G335" s="308"/>
      <c r="H335" s="308"/>
      <c r="I335" s="308"/>
      <c r="J335" s="308"/>
      <c r="K335" s="308"/>
      <c r="L335" s="308"/>
      <c r="M335" s="290"/>
    </row>
    <row r="336" spans="1:13">
      <c r="A336" s="316"/>
      <c r="B336" s="320"/>
      <c r="C336" s="317"/>
      <c r="D336" s="317"/>
      <c r="E336" s="308"/>
      <c r="F336" s="308"/>
      <c r="G336" s="308"/>
      <c r="H336" s="308"/>
      <c r="I336" s="308"/>
      <c r="J336" s="308"/>
      <c r="K336" s="308"/>
      <c r="L336" s="308"/>
      <c r="M336" s="290"/>
    </row>
    <row r="337" spans="1:13">
      <c r="A337" s="316"/>
      <c r="B337" s="323"/>
      <c r="C337" s="324"/>
      <c r="D337" s="324"/>
      <c r="E337" s="308"/>
      <c r="F337" s="308"/>
      <c r="G337" s="308"/>
      <c r="H337" s="308"/>
      <c r="I337" s="308"/>
      <c r="J337" s="308"/>
      <c r="K337" s="308"/>
      <c r="L337" s="308"/>
      <c r="M337" s="290"/>
    </row>
    <row r="338" spans="1:13">
      <c r="A338" s="316"/>
      <c r="B338" s="28"/>
      <c r="C338" s="317"/>
      <c r="D338" s="317"/>
      <c r="E338" s="308"/>
      <c r="F338" s="308"/>
      <c r="G338" s="308"/>
      <c r="H338" s="308"/>
      <c r="I338" s="308"/>
      <c r="J338" s="308"/>
      <c r="K338" s="308"/>
      <c r="L338" s="308"/>
      <c r="M338" s="290"/>
    </row>
    <row r="339" spans="1:13">
      <c r="A339" s="316"/>
      <c r="B339" s="319"/>
      <c r="C339" s="317"/>
      <c r="D339" s="317"/>
      <c r="E339" s="308"/>
      <c r="F339" s="308"/>
      <c r="G339" s="308"/>
      <c r="H339" s="308"/>
      <c r="I339" s="308"/>
      <c r="J339" s="308"/>
      <c r="K339" s="308"/>
      <c r="L339" s="308"/>
      <c r="M339" s="290"/>
    </row>
    <row r="340" spans="1:13">
      <c r="A340" s="316"/>
      <c r="B340" s="325"/>
      <c r="C340" s="327"/>
      <c r="D340" s="327"/>
      <c r="E340" s="308"/>
      <c r="F340" s="308"/>
      <c r="G340" s="308"/>
      <c r="H340" s="308"/>
      <c r="I340" s="308"/>
      <c r="J340" s="308"/>
      <c r="K340" s="308"/>
      <c r="L340" s="308"/>
      <c r="M340" s="290"/>
    </row>
    <row r="341" spans="1:13">
      <c r="A341" s="316"/>
      <c r="B341" s="325"/>
      <c r="C341" s="28"/>
      <c r="D341" s="28"/>
      <c r="E341" s="308"/>
      <c r="F341" s="308"/>
      <c r="G341" s="308"/>
      <c r="H341" s="308"/>
      <c r="I341" s="308"/>
      <c r="J341" s="308"/>
      <c r="K341" s="308"/>
      <c r="L341" s="308"/>
      <c r="M341" s="290"/>
    </row>
    <row r="342" spans="1:13">
      <c r="A342" s="316"/>
      <c r="B342" s="323"/>
      <c r="C342" s="317"/>
      <c r="D342" s="317"/>
      <c r="E342" s="308"/>
      <c r="F342" s="308"/>
      <c r="G342" s="308"/>
      <c r="H342" s="308"/>
      <c r="I342" s="308"/>
      <c r="J342" s="308"/>
      <c r="K342" s="308"/>
      <c r="L342" s="308"/>
      <c r="M342" s="290"/>
    </row>
    <row r="343" spans="1:13">
      <c r="A343" s="316"/>
      <c r="B343" s="320"/>
      <c r="C343" s="317"/>
      <c r="D343" s="317"/>
      <c r="E343" s="309"/>
      <c r="F343" s="309"/>
      <c r="G343" s="308"/>
      <c r="H343" s="308"/>
      <c r="I343" s="308"/>
      <c r="J343" s="308"/>
      <c r="K343" s="308"/>
      <c r="L343" s="308"/>
      <c r="M343" s="290"/>
    </row>
    <row r="344" spans="1:13">
      <c r="A344" s="316"/>
      <c r="B344" s="320"/>
      <c r="C344" s="317"/>
      <c r="D344" s="317"/>
      <c r="E344" s="309"/>
      <c r="F344" s="309"/>
      <c r="G344" s="308"/>
      <c r="H344" s="308"/>
      <c r="I344" s="308"/>
      <c r="J344" s="308"/>
      <c r="K344" s="308"/>
      <c r="L344" s="308"/>
      <c r="M344" s="290"/>
    </row>
    <row r="345" spans="1:13">
      <c r="A345" s="316"/>
      <c r="B345" s="320"/>
      <c r="C345" s="317"/>
      <c r="D345" s="317"/>
      <c r="E345" s="308"/>
      <c r="F345" s="308"/>
      <c r="G345" s="308"/>
      <c r="H345" s="308"/>
      <c r="I345" s="308"/>
      <c r="J345" s="308"/>
      <c r="K345" s="308"/>
      <c r="L345" s="308"/>
      <c r="M345" s="290"/>
    </row>
    <row r="346" spans="1:13">
      <c r="A346" s="316"/>
      <c r="B346" s="320"/>
      <c r="C346" s="317"/>
      <c r="D346" s="317"/>
      <c r="E346" s="308"/>
      <c r="F346" s="308"/>
      <c r="G346" s="308"/>
      <c r="H346" s="308"/>
      <c r="I346" s="308"/>
      <c r="J346" s="308"/>
      <c r="K346" s="308"/>
      <c r="L346" s="308"/>
      <c r="M346" s="290"/>
    </row>
    <row r="347" spans="1:13">
      <c r="A347" s="316"/>
      <c r="B347" s="320"/>
      <c r="C347" s="317"/>
      <c r="D347" s="317"/>
      <c r="E347" s="308"/>
      <c r="F347" s="308"/>
      <c r="G347" s="308"/>
      <c r="H347" s="308"/>
      <c r="I347" s="308"/>
      <c r="J347" s="308"/>
      <c r="K347" s="308"/>
      <c r="L347" s="308"/>
      <c r="M347" s="290"/>
    </row>
    <row r="348" spans="1:13">
      <c r="A348" s="316"/>
      <c r="B348" s="320"/>
      <c r="C348" s="317"/>
      <c r="D348" s="317"/>
      <c r="E348" s="308"/>
      <c r="F348" s="308"/>
      <c r="G348" s="308"/>
      <c r="H348" s="308"/>
      <c r="I348" s="308"/>
      <c r="J348" s="308"/>
      <c r="K348" s="308"/>
      <c r="L348" s="308"/>
      <c r="M348" s="290"/>
    </row>
    <row r="349" spans="1:13">
      <c r="A349" s="316"/>
      <c r="B349" s="323"/>
      <c r="C349" s="324"/>
      <c r="D349" s="324"/>
      <c r="E349" s="308"/>
      <c r="F349" s="308"/>
      <c r="G349" s="308"/>
      <c r="H349" s="308"/>
      <c r="I349" s="308"/>
      <c r="J349" s="308"/>
      <c r="K349" s="308"/>
      <c r="L349" s="308"/>
      <c r="M349" s="290"/>
    </row>
    <row r="350" spans="1:13">
      <c r="A350" s="316"/>
      <c r="B350" s="28"/>
      <c r="C350" s="317"/>
      <c r="D350" s="317"/>
      <c r="E350" s="308"/>
      <c r="F350" s="308"/>
      <c r="G350" s="308"/>
      <c r="H350" s="308"/>
      <c r="I350" s="308"/>
      <c r="J350" s="308"/>
      <c r="K350" s="308"/>
      <c r="L350" s="308"/>
      <c r="M350" s="290"/>
    </row>
    <row r="351" spans="1:13">
      <c r="A351" s="316"/>
      <c r="B351" s="318"/>
      <c r="C351" s="317"/>
      <c r="D351" s="317"/>
      <c r="E351" s="308"/>
      <c r="F351" s="308"/>
      <c r="G351" s="308"/>
      <c r="H351" s="308"/>
      <c r="I351" s="308"/>
      <c r="J351" s="308"/>
      <c r="K351" s="308"/>
      <c r="L351" s="308"/>
      <c r="M351" s="290"/>
    </row>
    <row r="352" spans="1:13">
      <c r="A352" s="316"/>
      <c r="B352" s="323"/>
      <c r="C352" s="317"/>
      <c r="D352" s="317"/>
      <c r="E352" s="308"/>
      <c r="F352" s="308"/>
      <c r="G352" s="308"/>
      <c r="H352" s="308"/>
      <c r="I352" s="308"/>
      <c r="J352" s="308"/>
      <c r="K352" s="308"/>
      <c r="L352" s="308"/>
      <c r="M352" s="290"/>
    </row>
    <row r="353" spans="1:13">
      <c r="A353" s="316"/>
      <c r="B353" s="320"/>
      <c r="C353" s="317"/>
      <c r="D353" s="317"/>
      <c r="E353" s="308"/>
      <c r="F353" s="308"/>
      <c r="G353" s="308"/>
      <c r="H353" s="308"/>
      <c r="I353" s="308"/>
      <c r="J353" s="308"/>
      <c r="K353" s="308"/>
      <c r="L353" s="308"/>
      <c r="M353" s="290"/>
    </row>
    <row r="354" spans="1:13">
      <c r="A354" s="316"/>
      <c r="B354" s="320"/>
      <c r="C354" s="317"/>
      <c r="D354" s="317"/>
      <c r="E354" s="308"/>
      <c r="F354" s="308"/>
      <c r="G354" s="308"/>
      <c r="H354" s="308"/>
      <c r="I354" s="308"/>
      <c r="J354" s="308"/>
      <c r="K354" s="308"/>
      <c r="L354" s="308"/>
      <c r="M354" s="290"/>
    </row>
    <row r="355" spans="1:13">
      <c r="A355" s="316"/>
      <c r="B355" s="320"/>
      <c r="C355" s="317"/>
      <c r="D355" s="317"/>
      <c r="E355" s="308"/>
      <c r="F355" s="308"/>
      <c r="G355" s="308"/>
      <c r="H355" s="308"/>
      <c r="I355" s="308"/>
      <c r="J355" s="308"/>
      <c r="K355" s="308"/>
      <c r="L355" s="308"/>
      <c r="M355" s="290"/>
    </row>
    <row r="356" spans="1:13">
      <c r="A356" s="316"/>
      <c r="B356" s="320"/>
      <c r="C356" s="317"/>
      <c r="D356" s="317"/>
      <c r="E356" s="308"/>
      <c r="F356" s="308"/>
      <c r="G356" s="308"/>
      <c r="H356" s="308"/>
      <c r="I356" s="308"/>
      <c r="J356" s="308"/>
      <c r="K356" s="308"/>
      <c r="L356" s="308"/>
      <c r="M356" s="290"/>
    </row>
    <row r="357" spans="1:13">
      <c r="A357" s="316"/>
      <c r="B357" s="320"/>
      <c r="C357" s="317"/>
      <c r="D357" s="317"/>
      <c r="E357" s="308"/>
      <c r="F357" s="308"/>
      <c r="G357" s="308"/>
      <c r="H357" s="308"/>
      <c r="I357" s="308"/>
      <c r="J357" s="308"/>
      <c r="K357" s="308"/>
      <c r="L357" s="308"/>
      <c r="M357" s="290"/>
    </row>
    <row r="358" spans="1:13">
      <c r="A358" s="316"/>
      <c r="B358" s="320"/>
      <c r="C358" s="317"/>
      <c r="D358" s="317"/>
      <c r="E358" s="308"/>
      <c r="F358" s="308"/>
      <c r="G358" s="308"/>
      <c r="H358" s="308"/>
      <c r="I358" s="308"/>
      <c r="J358" s="308"/>
      <c r="K358" s="308"/>
      <c r="L358" s="308"/>
      <c r="M358" s="290"/>
    </row>
    <row r="359" spans="1:13">
      <c r="A359" s="316"/>
      <c r="B359" s="323"/>
      <c r="C359" s="324"/>
      <c r="D359" s="324"/>
      <c r="E359" s="308"/>
      <c r="F359" s="308"/>
      <c r="G359" s="308"/>
      <c r="H359" s="308"/>
      <c r="I359" s="308"/>
      <c r="J359" s="308"/>
      <c r="K359" s="308"/>
      <c r="L359" s="308"/>
      <c r="M359" s="290"/>
    </row>
    <row r="360" spans="1:13">
      <c r="A360" s="316"/>
      <c r="B360" s="28"/>
      <c r="C360" s="317"/>
      <c r="D360" s="317"/>
      <c r="E360" s="308"/>
      <c r="F360" s="308"/>
      <c r="G360" s="308"/>
      <c r="H360" s="308"/>
      <c r="I360" s="308"/>
      <c r="J360" s="308"/>
      <c r="K360" s="308"/>
      <c r="L360" s="308"/>
      <c r="M360" s="290"/>
    </row>
    <row r="361" spans="1:13">
      <c r="A361" s="316"/>
      <c r="B361" s="328"/>
      <c r="C361" s="317"/>
      <c r="D361" s="317"/>
      <c r="E361" s="308"/>
      <c r="F361" s="308"/>
      <c r="G361" s="308"/>
      <c r="H361" s="308"/>
      <c r="I361" s="308"/>
      <c r="J361" s="308"/>
      <c r="K361" s="308"/>
      <c r="L361" s="308"/>
      <c r="M361" s="290"/>
    </row>
    <row r="362" spans="1:13">
      <c r="A362" s="316"/>
      <c r="B362" s="323"/>
      <c r="C362" s="317"/>
      <c r="D362" s="317"/>
      <c r="E362" s="308"/>
      <c r="F362" s="308"/>
      <c r="G362" s="308"/>
      <c r="H362" s="308"/>
      <c r="I362" s="308"/>
      <c r="J362" s="308"/>
      <c r="K362" s="308"/>
      <c r="L362" s="308"/>
      <c r="M362" s="290"/>
    </row>
    <row r="363" spans="1:13">
      <c r="A363" s="316"/>
      <c r="B363" s="320"/>
      <c r="C363" s="317"/>
      <c r="D363" s="317"/>
      <c r="E363" s="308"/>
      <c r="F363" s="308"/>
      <c r="G363" s="308"/>
      <c r="H363" s="308"/>
      <c r="I363" s="308"/>
      <c r="J363" s="308"/>
      <c r="K363" s="308"/>
      <c r="L363" s="308"/>
      <c r="M363" s="290"/>
    </row>
    <row r="364" spans="1:13">
      <c r="A364" s="316"/>
      <c r="B364" s="320"/>
      <c r="C364" s="317"/>
      <c r="D364" s="317"/>
      <c r="E364" s="308"/>
      <c r="F364" s="308"/>
      <c r="G364" s="308"/>
      <c r="H364" s="308"/>
      <c r="I364" s="308"/>
      <c r="J364" s="308"/>
      <c r="K364" s="308"/>
      <c r="L364" s="308"/>
      <c r="M364" s="290"/>
    </row>
    <row r="365" spans="1:13">
      <c r="A365" s="316"/>
      <c r="B365" s="320"/>
      <c r="C365" s="317"/>
      <c r="D365" s="317"/>
      <c r="E365" s="308"/>
      <c r="F365" s="308"/>
      <c r="G365" s="308"/>
      <c r="H365" s="308"/>
      <c r="I365" s="308"/>
      <c r="J365" s="308"/>
      <c r="K365" s="308"/>
      <c r="L365" s="308"/>
      <c r="M365" s="290"/>
    </row>
    <row r="366" spans="1:13">
      <c r="A366" s="316"/>
      <c r="B366" s="320"/>
      <c r="C366" s="317"/>
      <c r="D366" s="317"/>
      <c r="E366" s="308"/>
      <c r="F366" s="308"/>
      <c r="G366" s="308"/>
      <c r="H366" s="308"/>
      <c r="I366" s="308"/>
      <c r="J366" s="308"/>
      <c r="K366" s="308"/>
      <c r="L366" s="308"/>
      <c r="M366" s="290"/>
    </row>
    <row r="367" spans="1:13">
      <c r="A367" s="316"/>
      <c r="B367" s="320"/>
      <c r="C367" s="317"/>
      <c r="D367" s="317"/>
      <c r="E367" s="308"/>
      <c r="F367" s="308"/>
      <c r="G367" s="308"/>
      <c r="H367" s="308"/>
      <c r="I367" s="308"/>
      <c r="J367" s="308"/>
      <c r="K367" s="308"/>
      <c r="L367" s="308"/>
      <c r="M367" s="290"/>
    </row>
    <row r="368" spans="1:13">
      <c r="A368" s="316"/>
      <c r="B368" s="320"/>
      <c r="C368" s="317"/>
      <c r="D368" s="317"/>
      <c r="E368" s="308"/>
      <c r="F368" s="308"/>
      <c r="G368" s="308"/>
      <c r="H368" s="308"/>
      <c r="I368" s="308"/>
      <c r="J368" s="308"/>
      <c r="K368" s="308"/>
      <c r="L368" s="308"/>
      <c r="M368" s="290"/>
    </row>
    <row r="369" spans="1:13">
      <c r="A369" s="316"/>
      <c r="B369" s="323"/>
      <c r="C369" s="324"/>
      <c r="D369" s="324"/>
      <c r="E369" s="308"/>
      <c r="F369" s="308"/>
      <c r="G369" s="308"/>
      <c r="H369" s="308"/>
      <c r="I369" s="308"/>
      <c r="J369" s="308"/>
      <c r="K369" s="308"/>
      <c r="L369" s="308"/>
      <c r="M369" s="290"/>
    </row>
    <row r="370" spans="1:13">
      <c r="A370" s="28"/>
      <c r="B370" s="28"/>
      <c r="C370" s="28"/>
      <c r="D370" s="28"/>
      <c r="E370" s="308"/>
      <c r="F370" s="308"/>
      <c r="G370" s="308"/>
      <c r="H370" s="308"/>
      <c r="I370" s="308"/>
      <c r="J370" s="308"/>
      <c r="K370" s="308"/>
      <c r="L370" s="308"/>
      <c r="M370" s="290"/>
    </row>
    <row r="371" spans="1:13">
      <c r="E371" s="308"/>
      <c r="F371" s="308"/>
      <c r="G371" s="308"/>
      <c r="H371" s="308"/>
      <c r="I371" s="308"/>
      <c r="J371" s="308"/>
      <c r="K371" s="308"/>
      <c r="L371" s="308"/>
      <c r="M371" s="290"/>
    </row>
    <row r="372" spans="1:13">
      <c r="E372" s="308"/>
      <c r="F372" s="308"/>
      <c r="G372" s="308"/>
      <c r="H372" s="308"/>
      <c r="I372" s="308"/>
      <c r="J372" s="308"/>
      <c r="K372" s="308"/>
      <c r="L372" s="308"/>
      <c r="M372" s="290"/>
    </row>
    <row r="373" spans="1:13">
      <c r="E373" s="308"/>
      <c r="F373" s="308"/>
      <c r="G373" s="308"/>
      <c r="H373" s="308"/>
      <c r="I373" s="308"/>
      <c r="J373" s="308"/>
      <c r="K373" s="308"/>
      <c r="L373" s="308"/>
      <c r="M373" s="290"/>
    </row>
    <row r="374" spans="1:13">
      <c r="E374" s="308"/>
      <c r="F374" s="308"/>
      <c r="G374" s="308"/>
      <c r="H374" s="308"/>
      <c r="I374" s="308"/>
      <c r="J374" s="308"/>
      <c r="K374" s="308"/>
      <c r="L374" s="308"/>
      <c r="M374" s="290"/>
    </row>
    <row r="375" spans="1:13">
      <c r="E375" s="308"/>
      <c r="F375" s="308"/>
      <c r="G375" s="308"/>
      <c r="H375" s="308"/>
      <c r="I375" s="308"/>
      <c r="J375" s="308"/>
      <c r="K375" s="308"/>
      <c r="L375" s="308"/>
      <c r="M375" s="290"/>
    </row>
    <row r="376" spans="1:13">
      <c r="E376" s="308"/>
      <c r="F376" s="308"/>
      <c r="G376" s="308"/>
      <c r="H376" s="308"/>
      <c r="I376" s="308"/>
      <c r="J376" s="308"/>
      <c r="K376" s="308"/>
      <c r="L376" s="308"/>
      <c r="M376" s="290"/>
    </row>
    <row r="377" spans="1:13">
      <c r="E377" s="308"/>
      <c r="F377" s="308"/>
      <c r="G377" s="308"/>
      <c r="H377" s="308"/>
      <c r="I377" s="308"/>
      <c r="J377" s="308"/>
      <c r="K377" s="308"/>
      <c r="L377" s="308"/>
      <c r="M377" s="290"/>
    </row>
    <row r="378" spans="1:13">
      <c r="E378" s="342"/>
      <c r="F378" s="342"/>
      <c r="G378" s="308"/>
      <c r="H378" s="308"/>
      <c r="I378" s="308"/>
      <c r="J378" s="308"/>
      <c r="K378" s="308"/>
      <c r="L378" s="308"/>
      <c r="M378" s="290"/>
    </row>
    <row r="379" spans="1:13">
      <c r="E379" s="308"/>
      <c r="F379" s="308"/>
      <c r="G379" s="308"/>
      <c r="H379" s="309"/>
      <c r="I379" s="308"/>
      <c r="J379" s="308"/>
      <c r="K379" s="308"/>
      <c r="L379" s="308"/>
      <c r="M379" s="290"/>
    </row>
    <row r="380" spans="1:13">
      <c r="E380" s="308"/>
      <c r="F380" s="308"/>
      <c r="G380" s="308"/>
      <c r="H380" s="308"/>
      <c r="I380" s="308"/>
      <c r="J380" s="308"/>
      <c r="K380" s="308"/>
      <c r="L380" s="308"/>
      <c r="M380" s="290"/>
    </row>
    <row r="381" spans="1:13">
      <c r="E381" s="308"/>
      <c r="F381" s="308"/>
      <c r="G381" s="308"/>
      <c r="H381" s="308"/>
      <c r="I381" s="308"/>
      <c r="J381" s="308"/>
      <c r="K381" s="308"/>
      <c r="L381" s="308"/>
      <c r="M381" s="290"/>
    </row>
    <row r="382" spans="1:13">
      <c r="E382" s="308"/>
      <c r="F382" s="308"/>
      <c r="G382" s="308"/>
      <c r="H382" s="308"/>
      <c r="I382" s="308"/>
      <c r="J382" s="308"/>
      <c r="K382" s="308"/>
      <c r="L382" s="308"/>
      <c r="M382" s="290"/>
    </row>
    <row r="383" spans="1:13">
      <c r="E383" s="308"/>
      <c r="F383" s="308"/>
      <c r="G383" s="308"/>
      <c r="H383" s="308"/>
      <c r="I383" s="308"/>
      <c r="J383" s="308"/>
      <c r="K383" s="308"/>
      <c r="L383" s="308"/>
      <c r="M383" s="290"/>
    </row>
    <row r="384" spans="1:13">
      <c r="E384" s="308"/>
      <c r="F384" s="308"/>
      <c r="G384" s="308"/>
      <c r="H384" s="308"/>
      <c r="I384" s="308"/>
      <c r="J384" s="308"/>
      <c r="K384" s="308"/>
      <c r="L384" s="308"/>
      <c r="M384" s="290"/>
    </row>
    <row r="385" spans="5:13">
      <c r="E385" s="308"/>
      <c r="F385" s="308"/>
      <c r="G385" s="308"/>
      <c r="H385" s="308"/>
      <c r="I385" s="308"/>
      <c r="J385" s="308"/>
      <c r="K385" s="308"/>
      <c r="L385" s="308"/>
      <c r="M385" s="290"/>
    </row>
    <row r="386" spans="5:13">
      <c r="E386" s="308"/>
      <c r="F386" s="308"/>
      <c r="G386" s="308"/>
      <c r="H386" s="308"/>
      <c r="I386" s="308"/>
      <c r="J386" s="308"/>
      <c r="K386" s="308"/>
      <c r="L386" s="308"/>
      <c r="M386" s="290"/>
    </row>
    <row r="387" spans="5:13">
      <c r="E387" s="308"/>
      <c r="F387" s="308"/>
      <c r="G387" s="308"/>
      <c r="H387" s="308"/>
      <c r="I387" s="308"/>
      <c r="J387" s="308"/>
      <c r="K387" s="308"/>
      <c r="L387" s="308"/>
      <c r="M387" s="290"/>
    </row>
    <row r="388" spans="5:13">
      <c r="E388" s="308"/>
      <c r="F388" s="308"/>
      <c r="G388" s="308"/>
      <c r="H388" s="308"/>
      <c r="I388" s="308"/>
      <c r="J388" s="308"/>
      <c r="K388" s="308"/>
      <c r="L388" s="308"/>
      <c r="M388" s="290"/>
    </row>
    <row r="389" spans="5:13">
      <c r="E389" s="308"/>
      <c r="F389" s="308"/>
      <c r="G389" s="308"/>
      <c r="H389" s="308"/>
      <c r="I389" s="308"/>
      <c r="J389" s="308"/>
      <c r="K389" s="308"/>
      <c r="L389" s="308"/>
      <c r="M389" s="290"/>
    </row>
    <row r="390" spans="5:13">
      <c r="E390" s="308"/>
      <c r="F390" s="308"/>
      <c r="G390" s="308"/>
      <c r="H390" s="308"/>
      <c r="I390" s="308"/>
      <c r="J390" s="308"/>
      <c r="K390" s="308"/>
      <c r="L390" s="308"/>
      <c r="M390" s="290"/>
    </row>
    <row r="391" spans="5:13">
      <c r="E391" s="308"/>
      <c r="F391" s="308"/>
      <c r="G391" s="308"/>
      <c r="H391" s="308"/>
      <c r="I391" s="308"/>
      <c r="J391" s="308"/>
      <c r="K391" s="308"/>
      <c r="L391" s="308"/>
      <c r="M391" s="290"/>
    </row>
    <row r="392" spans="5:13">
      <c r="E392" s="308"/>
      <c r="F392" s="308"/>
      <c r="G392" s="308"/>
      <c r="H392" s="308"/>
      <c r="I392" s="308"/>
      <c r="J392" s="308"/>
      <c r="K392" s="308"/>
      <c r="L392" s="308"/>
      <c r="M392" s="290"/>
    </row>
    <row r="393" spans="5:13">
      <c r="E393" s="308"/>
      <c r="F393" s="308"/>
      <c r="G393" s="308"/>
      <c r="H393" s="308"/>
      <c r="I393" s="308"/>
      <c r="J393" s="308"/>
      <c r="K393" s="308"/>
      <c r="L393" s="308"/>
      <c r="M393" s="290"/>
    </row>
    <row r="394" spans="5:13">
      <c r="E394" s="308"/>
      <c r="F394" s="308"/>
      <c r="G394" s="308"/>
      <c r="H394" s="308"/>
      <c r="I394" s="308"/>
      <c r="J394" s="308"/>
      <c r="K394" s="308"/>
      <c r="L394" s="308"/>
      <c r="M394" s="290"/>
    </row>
    <row r="395" spans="5:13">
      <c r="E395" s="308"/>
      <c r="F395" s="308"/>
      <c r="G395" s="308"/>
      <c r="H395" s="308"/>
      <c r="I395" s="308"/>
      <c r="J395" s="308"/>
      <c r="K395" s="308"/>
      <c r="L395" s="308"/>
      <c r="M395" s="290"/>
    </row>
    <row r="396" spans="5:13">
      <c r="E396" s="308"/>
      <c r="F396" s="308"/>
      <c r="G396" s="308"/>
      <c r="H396" s="308"/>
      <c r="I396" s="308"/>
      <c r="J396" s="308"/>
      <c r="K396" s="308"/>
      <c r="L396" s="308"/>
      <c r="M396" s="290"/>
    </row>
    <row r="397" spans="5:13">
      <c r="E397" s="290"/>
      <c r="F397" s="290"/>
      <c r="G397" s="290"/>
      <c r="H397" s="290"/>
      <c r="I397" s="290"/>
      <c r="J397" s="290"/>
      <c r="K397" s="290"/>
      <c r="L397" s="290"/>
      <c r="M397" s="290"/>
    </row>
    <row r="398" spans="5:13">
      <c r="E398" s="290"/>
      <c r="F398" s="290"/>
      <c r="G398" s="290"/>
      <c r="H398" s="290"/>
      <c r="I398" s="290"/>
      <c r="J398" s="290"/>
      <c r="K398" s="290"/>
      <c r="L398" s="290"/>
      <c r="M398" s="290"/>
    </row>
    <row r="399" spans="5:13">
      <c r="E399" s="290"/>
      <c r="F399" s="290"/>
      <c r="G399" s="290"/>
      <c r="H399" s="290"/>
      <c r="I399" s="290"/>
      <c r="J399" s="290"/>
      <c r="K399" s="290"/>
      <c r="L399" s="290"/>
      <c r="M399" s="290"/>
    </row>
    <row r="400" spans="5:13">
      <c r="E400" s="290"/>
      <c r="F400" s="290"/>
      <c r="G400" s="290"/>
      <c r="H400" s="290"/>
      <c r="I400" s="290"/>
      <c r="J400" s="290"/>
      <c r="K400" s="290"/>
      <c r="L400" s="290"/>
      <c r="M400" s="290"/>
    </row>
    <row r="401" spans="5:13">
      <c r="E401" s="290"/>
      <c r="F401" s="290"/>
      <c r="G401" s="290"/>
      <c r="H401" s="290"/>
      <c r="I401" s="290"/>
      <c r="J401" s="290"/>
      <c r="K401" s="290"/>
      <c r="L401" s="290"/>
      <c r="M401" s="290"/>
    </row>
    <row r="402" spans="5:13">
      <c r="E402" s="290"/>
      <c r="F402" s="290"/>
      <c r="G402" s="290"/>
      <c r="H402" s="290"/>
      <c r="I402" s="290"/>
      <c r="J402" s="290"/>
      <c r="K402" s="290"/>
      <c r="L402" s="290"/>
      <c r="M402" s="290"/>
    </row>
    <row r="403" spans="5:13">
      <c r="E403" s="290"/>
      <c r="F403" s="290"/>
      <c r="G403" s="290"/>
      <c r="H403" s="290"/>
      <c r="I403" s="290"/>
      <c r="J403" s="290"/>
      <c r="K403" s="290"/>
      <c r="L403" s="290"/>
      <c r="M403" s="290"/>
    </row>
    <row r="404" spans="5:13">
      <c r="E404" s="290"/>
      <c r="F404" s="290"/>
      <c r="G404" s="290"/>
      <c r="H404" s="290"/>
      <c r="I404" s="290"/>
      <c r="J404" s="290"/>
      <c r="K404" s="290"/>
      <c r="L404" s="290"/>
      <c r="M404" s="290"/>
    </row>
    <row r="405" spans="5:13">
      <c r="E405" s="290"/>
      <c r="F405" s="290"/>
      <c r="G405" s="290"/>
      <c r="H405" s="290"/>
      <c r="I405" s="290"/>
      <c r="J405" s="290"/>
      <c r="K405" s="290"/>
      <c r="L405" s="290"/>
      <c r="M405" s="290"/>
    </row>
    <row r="406" spans="5:13">
      <c r="E406" s="290"/>
      <c r="F406" s="290"/>
      <c r="G406" s="290"/>
      <c r="H406" s="290"/>
      <c r="I406" s="290"/>
      <c r="J406" s="290"/>
      <c r="K406" s="290"/>
      <c r="L406" s="290"/>
      <c r="M406" s="290"/>
    </row>
    <row r="407" spans="5:13">
      <c r="E407" s="290"/>
      <c r="F407" s="290"/>
      <c r="G407" s="290"/>
      <c r="H407" s="290"/>
      <c r="I407" s="290"/>
      <c r="J407" s="290"/>
      <c r="K407" s="290"/>
      <c r="L407" s="290"/>
      <c r="M407" s="290"/>
    </row>
    <row r="408" spans="5:13">
      <c r="E408" s="290"/>
      <c r="F408" s="290"/>
      <c r="G408" s="290"/>
      <c r="H408" s="290"/>
      <c r="I408" s="290"/>
      <c r="J408" s="290"/>
      <c r="K408" s="290"/>
      <c r="L408" s="290"/>
      <c r="M408" s="290"/>
    </row>
    <row r="409" spans="5:13">
      <c r="E409" s="290"/>
      <c r="F409" s="290"/>
      <c r="G409" s="290"/>
      <c r="H409" s="290"/>
      <c r="I409" s="290"/>
      <c r="J409" s="290"/>
      <c r="K409" s="290"/>
      <c r="L409" s="290"/>
      <c r="M409" s="290"/>
    </row>
    <row r="410" spans="5:13">
      <c r="E410" s="290"/>
      <c r="F410" s="290"/>
      <c r="G410" s="290"/>
      <c r="H410" s="290"/>
      <c r="I410" s="290"/>
      <c r="J410" s="290"/>
      <c r="K410" s="290"/>
      <c r="L410" s="290"/>
      <c r="M410" s="290"/>
    </row>
  </sheetData>
  <mergeCells count="1">
    <mergeCell ref="B3:F3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4" manualBreakCount="4">
    <brk id="68" max="16383" man="1"/>
    <brk id="127" max="16383" man="1"/>
    <brk id="189" max="5" man="1"/>
    <brk id="227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17"/>
  <sheetViews>
    <sheetView view="pageBreakPreview" zoomScale="60" zoomScaleNormal="100" workbookViewId="0">
      <selection activeCell="C10" sqref="C10"/>
    </sheetView>
  </sheetViews>
  <sheetFormatPr defaultRowHeight="15"/>
  <cols>
    <col min="1" max="1" width="8.140625" customWidth="1"/>
    <col min="2" max="2" width="41" customWidth="1"/>
    <col min="3" max="3" width="32.85546875" customWidth="1"/>
    <col min="257" max="257" width="8.140625" customWidth="1"/>
    <col min="258" max="258" width="41" customWidth="1"/>
    <col min="259" max="259" width="32.85546875" customWidth="1"/>
    <col min="513" max="513" width="8.140625" customWidth="1"/>
    <col min="514" max="514" width="41" customWidth="1"/>
    <col min="515" max="515" width="32.85546875" customWidth="1"/>
    <col min="769" max="769" width="8.140625" customWidth="1"/>
    <col min="770" max="770" width="41" customWidth="1"/>
    <col min="771" max="771" width="32.85546875" customWidth="1"/>
    <col min="1025" max="1025" width="8.140625" customWidth="1"/>
    <col min="1026" max="1026" width="41" customWidth="1"/>
    <col min="1027" max="1027" width="32.85546875" customWidth="1"/>
    <col min="1281" max="1281" width="8.140625" customWidth="1"/>
    <col min="1282" max="1282" width="41" customWidth="1"/>
    <col min="1283" max="1283" width="32.85546875" customWidth="1"/>
    <col min="1537" max="1537" width="8.140625" customWidth="1"/>
    <col min="1538" max="1538" width="41" customWidth="1"/>
    <col min="1539" max="1539" width="32.85546875" customWidth="1"/>
    <col min="1793" max="1793" width="8.140625" customWidth="1"/>
    <col min="1794" max="1794" width="41" customWidth="1"/>
    <col min="1795" max="1795" width="32.85546875" customWidth="1"/>
    <col min="2049" max="2049" width="8.140625" customWidth="1"/>
    <col min="2050" max="2050" width="41" customWidth="1"/>
    <col min="2051" max="2051" width="32.85546875" customWidth="1"/>
    <col min="2305" max="2305" width="8.140625" customWidth="1"/>
    <col min="2306" max="2306" width="41" customWidth="1"/>
    <col min="2307" max="2307" width="32.85546875" customWidth="1"/>
    <col min="2561" max="2561" width="8.140625" customWidth="1"/>
    <col min="2562" max="2562" width="41" customWidth="1"/>
    <col min="2563" max="2563" width="32.85546875" customWidth="1"/>
    <col min="2817" max="2817" width="8.140625" customWidth="1"/>
    <col min="2818" max="2818" width="41" customWidth="1"/>
    <col min="2819" max="2819" width="32.85546875" customWidth="1"/>
    <col min="3073" max="3073" width="8.140625" customWidth="1"/>
    <col min="3074" max="3074" width="41" customWidth="1"/>
    <col min="3075" max="3075" width="32.85546875" customWidth="1"/>
    <col min="3329" max="3329" width="8.140625" customWidth="1"/>
    <col min="3330" max="3330" width="41" customWidth="1"/>
    <col min="3331" max="3331" width="32.85546875" customWidth="1"/>
    <col min="3585" max="3585" width="8.140625" customWidth="1"/>
    <col min="3586" max="3586" width="41" customWidth="1"/>
    <col min="3587" max="3587" width="32.85546875" customWidth="1"/>
    <col min="3841" max="3841" width="8.140625" customWidth="1"/>
    <col min="3842" max="3842" width="41" customWidth="1"/>
    <col min="3843" max="3843" width="32.85546875" customWidth="1"/>
    <col min="4097" max="4097" width="8.140625" customWidth="1"/>
    <col min="4098" max="4098" width="41" customWidth="1"/>
    <col min="4099" max="4099" width="32.85546875" customWidth="1"/>
    <col min="4353" max="4353" width="8.140625" customWidth="1"/>
    <col min="4354" max="4354" width="41" customWidth="1"/>
    <col min="4355" max="4355" width="32.85546875" customWidth="1"/>
    <col min="4609" max="4609" width="8.140625" customWidth="1"/>
    <col min="4610" max="4610" width="41" customWidth="1"/>
    <col min="4611" max="4611" width="32.85546875" customWidth="1"/>
    <col min="4865" max="4865" width="8.140625" customWidth="1"/>
    <col min="4866" max="4866" width="41" customWidth="1"/>
    <col min="4867" max="4867" width="32.85546875" customWidth="1"/>
    <col min="5121" max="5121" width="8.140625" customWidth="1"/>
    <col min="5122" max="5122" width="41" customWidth="1"/>
    <col min="5123" max="5123" width="32.85546875" customWidth="1"/>
    <col min="5377" max="5377" width="8.140625" customWidth="1"/>
    <col min="5378" max="5378" width="41" customWidth="1"/>
    <col min="5379" max="5379" width="32.85546875" customWidth="1"/>
    <col min="5633" max="5633" width="8.140625" customWidth="1"/>
    <col min="5634" max="5634" width="41" customWidth="1"/>
    <col min="5635" max="5635" width="32.85546875" customWidth="1"/>
    <col min="5889" max="5889" width="8.140625" customWidth="1"/>
    <col min="5890" max="5890" width="41" customWidth="1"/>
    <col min="5891" max="5891" width="32.85546875" customWidth="1"/>
    <col min="6145" max="6145" width="8.140625" customWidth="1"/>
    <col min="6146" max="6146" width="41" customWidth="1"/>
    <col min="6147" max="6147" width="32.85546875" customWidth="1"/>
    <col min="6401" max="6401" width="8.140625" customWidth="1"/>
    <col min="6402" max="6402" width="41" customWidth="1"/>
    <col min="6403" max="6403" width="32.85546875" customWidth="1"/>
    <col min="6657" max="6657" width="8.140625" customWidth="1"/>
    <col min="6658" max="6658" width="41" customWidth="1"/>
    <col min="6659" max="6659" width="32.85546875" customWidth="1"/>
    <col min="6913" max="6913" width="8.140625" customWidth="1"/>
    <col min="6914" max="6914" width="41" customWidth="1"/>
    <col min="6915" max="6915" width="32.85546875" customWidth="1"/>
    <col min="7169" max="7169" width="8.140625" customWidth="1"/>
    <col min="7170" max="7170" width="41" customWidth="1"/>
    <col min="7171" max="7171" width="32.85546875" customWidth="1"/>
    <col min="7425" max="7425" width="8.140625" customWidth="1"/>
    <col min="7426" max="7426" width="41" customWidth="1"/>
    <col min="7427" max="7427" width="32.85546875" customWidth="1"/>
    <col min="7681" max="7681" width="8.140625" customWidth="1"/>
    <col min="7682" max="7682" width="41" customWidth="1"/>
    <col min="7683" max="7683" width="32.85546875" customWidth="1"/>
    <col min="7937" max="7937" width="8.140625" customWidth="1"/>
    <col min="7938" max="7938" width="41" customWidth="1"/>
    <col min="7939" max="7939" width="32.85546875" customWidth="1"/>
    <col min="8193" max="8193" width="8.140625" customWidth="1"/>
    <col min="8194" max="8194" width="41" customWidth="1"/>
    <col min="8195" max="8195" width="32.85546875" customWidth="1"/>
    <col min="8449" max="8449" width="8.140625" customWidth="1"/>
    <col min="8450" max="8450" width="41" customWidth="1"/>
    <col min="8451" max="8451" width="32.85546875" customWidth="1"/>
    <col min="8705" max="8705" width="8.140625" customWidth="1"/>
    <col min="8706" max="8706" width="41" customWidth="1"/>
    <col min="8707" max="8707" width="32.85546875" customWidth="1"/>
    <col min="8961" max="8961" width="8.140625" customWidth="1"/>
    <col min="8962" max="8962" width="41" customWidth="1"/>
    <col min="8963" max="8963" width="32.85546875" customWidth="1"/>
    <col min="9217" max="9217" width="8.140625" customWidth="1"/>
    <col min="9218" max="9218" width="41" customWidth="1"/>
    <col min="9219" max="9219" width="32.85546875" customWidth="1"/>
    <col min="9473" max="9473" width="8.140625" customWidth="1"/>
    <col min="9474" max="9474" width="41" customWidth="1"/>
    <col min="9475" max="9475" width="32.85546875" customWidth="1"/>
    <col min="9729" max="9729" width="8.140625" customWidth="1"/>
    <col min="9730" max="9730" width="41" customWidth="1"/>
    <col min="9731" max="9731" width="32.85546875" customWidth="1"/>
    <col min="9985" max="9985" width="8.140625" customWidth="1"/>
    <col min="9986" max="9986" width="41" customWidth="1"/>
    <col min="9987" max="9987" width="32.85546875" customWidth="1"/>
    <col min="10241" max="10241" width="8.140625" customWidth="1"/>
    <col min="10242" max="10242" width="41" customWidth="1"/>
    <col min="10243" max="10243" width="32.85546875" customWidth="1"/>
    <col min="10497" max="10497" width="8.140625" customWidth="1"/>
    <col min="10498" max="10498" width="41" customWidth="1"/>
    <col min="10499" max="10499" width="32.85546875" customWidth="1"/>
    <col min="10753" max="10753" width="8.140625" customWidth="1"/>
    <col min="10754" max="10754" width="41" customWidth="1"/>
    <col min="10755" max="10755" width="32.85546875" customWidth="1"/>
    <col min="11009" max="11009" width="8.140625" customWidth="1"/>
    <col min="11010" max="11010" width="41" customWidth="1"/>
    <col min="11011" max="11011" width="32.85546875" customWidth="1"/>
    <col min="11265" max="11265" width="8.140625" customWidth="1"/>
    <col min="11266" max="11266" width="41" customWidth="1"/>
    <col min="11267" max="11267" width="32.85546875" customWidth="1"/>
    <col min="11521" max="11521" width="8.140625" customWidth="1"/>
    <col min="11522" max="11522" width="41" customWidth="1"/>
    <col min="11523" max="11523" width="32.85546875" customWidth="1"/>
    <col min="11777" max="11777" width="8.140625" customWidth="1"/>
    <col min="11778" max="11778" width="41" customWidth="1"/>
    <col min="11779" max="11779" width="32.85546875" customWidth="1"/>
    <col min="12033" max="12033" width="8.140625" customWidth="1"/>
    <col min="12034" max="12034" width="41" customWidth="1"/>
    <col min="12035" max="12035" width="32.85546875" customWidth="1"/>
    <col min="12289" max="12289" width="8.140625" customWidth="1"/>
    <col min="12290" max="12290" width="41" customWidth="1"/>
    <col min="12291" max="12291" width="32.85546875" customWidth="1"/>
    <col min="12545" max="12545" width="8.140625" customWidth="1"/>
    <col min="12546" max="12546" width="41" customWidth="1"/>
    <col min="12547" max="12547" width="32.85546875" customWidth="1"/>
    <col min="12801" max="12801" width="8.140625" customWidth="1"/>
    <col min="12802" max="12802" width="41" customWidth="1"/>
    <col min="12803" max="12803" width="32.85546875" customWidth="1"/>
    <col min="13057" max="13057" width="8.140625" customWidth="1"/>
    <col min="13058" max="13058" width="41" customWidth="1"/>
    <col min="13059" max="13059" width="32.85546875" customWidth="1"/>
    <col min="13313" max="13313" width="8.140625" customWidth="1"/>
    <col min="13314" max="13314" width="41" customWidth="1"/>
    <col min="13315" max="13315" width="32.85546875" customWidth="1"/>
    <col min="13569" max="13569" width="8.140625" customWidth="1"/>
    <col min="13570" max="13570" width="41" customWidth="1"/>
    <col min="13571" max="13571" width="32.85546875" customWidth="1"/>
    <col min="13825" max="13825" width="8.140625" customWidth="1"/>
    <col min="13826" max="13826" width="41" customWidth="1"/>
    <col min="13827" max="13827" width="32.85546875" customWidth="1"/>
    <col min="14081" max="14081" width="8.140625" customWidth="1"/>
    <col min="14082" max="14082" width="41" customWidth="1"/>
    <col min="14083" max="14083" width="32.85546875" customWidth="1"/>
    <col min="14337" max="14337" width="8.140625" customWidth="1"/>
    <col min="14338" max="14338" width="41" customWidth="1"/>
    <col min="14339" max="14339" width="32.85546875" customWidth="1"/>
    <col min="14593" max="14593" width="8.140625" customWidth="1"/>
    <col min="14594" max="14594" width="41" customWidth="1"/>
    <col min="14595" max="14595" width="32.85546875" customWidth="1"/>
    <col min="14849" max="14849" width="8.140625" customWidth="1"/>
    <col min="14850" max="14850" width="41" customWidth="1"/>
    <col min="14851" max="14851" width="32.85546875" customWidth="1"/>
    <col min="15105" max="15105" width="8.140625" customWidth="1"/>
    <col min="15106" max="15106" width="41" customWidth="1"/>
    <col min="15107" max="15107" width="32.85546875" customWidth="1"/>
    <col min="15361" max="15361" width="8.140625" customWidth="1"/>
    <col min="15362" max="15362" width="41" customWidth="1"/>
    <col min="15363" max="15363" width="32.85546875" customWidth="1"/>
    <col min="15617" max="15617" width="8.140625" customWidth="1"/>
    <col min="15618" max="15618" width="41" customWidth="1"/>
    <col min="15619" max="15619" width="32.85546875" customWidth="1"/>
    <col min="15873" max="15873" width="8.140625" customWidth="1"/>
    <col min="15874" max="15874" width="41" customWidth="1"/>
    <col min="15875" max="15875" width="32.85546875" customWidth="1"/>
    <col min="16129" max="16129" width="8.140625" customWidth="1"/>
    <col min="16130" max="16130" width="41" customWidth="1"/>
    <col min="16131" max="16131" width="32.85546875" customWidth="1"/>
  </cols>
  <sheetData>
    <row r="1" spans="1:3" ht="15.75">
      <c r="A1" s="467"/>
      <c r="B1" s="467" t="s">
        <v>608</v>
      </c>
      <c r="C1" s="467"/>
    </row>
    <row r="2" spans="1:3" ht="15.75">
      <c r="A2" s="467"/>
      <c r="B2" s="467"/>
      <c r="C2" s="467"/>
    </row>
    <row r="3" spans="1:3" ht="15.75">
      <c r="A3" s="467"/>
      <c r="B3" s="467"/>
      <c r="C3" s="467"/>
    </row>
    <row r="4" spans="1:3" ht="15.75">
      <c r="A4" s="467"/>
      <c r="B4" s="787" t="s">
        <v>44</v>
      </c>
      <c r="C4" s="788"/>
    </row>
    <row r="5" spans="1:3" ht="15.75">
      <c r="A5" s="467"/>
      <c r="B5" s="474"/>
      <c r="C5" s="475"/>
    </row>
    <row r="6" spans="1:3" ht="15.75">
      <c r="A6" s="785" t="s">
        <v>444</v>
      </c>
      <c r="B6" s="786"/>
      <c r="C6" s="786"/>
    </row>
    <row r="7" spans="1:3" ht="15.75">
      <c r="A7" s="466"/>
      <c r="B7" s="466" t="s">
        <v>53</v>
      </c>
      <c r="C7" s="466" t="s">
        <v>300</v>
      </c>
    </row>
    <row r="8" spans="1:3" ht="15.75">
      <c r="A8" s="466">
        <v>1</v>
      </c>
      <c r="B8" s="466">
        <v>2</v>
      </c>
      <c r="C8" s="466">
        <v>3</v>
      </c>
    </row>
    <row r="9" spans="1:3" ht="31.5">
      <c r="A9" s="468" t="s">
        <v>301</v>
      </c>
      <c r="B9" s="469" t="s">
        <v>302</v>
      </c>
      <c r="C9" s="470">
        <v>20594429</v>
      </c>
    </row>
    <row r="10" spans="1:3" ht="31.5">
      <c r="A10" s="468" t="s">
        <v>303</v>
      </c>
      <c r="B10" s="469" t="s">
        <v>304</v>
      </c>
      <c r="C10" s="470">
        <v>46728094</v>
      </c>
    </row>
    <row r="11" spans="1:3" ht="31.5">
      <c r="A11" s="471" t="s">
        <v>305</v>
      </c>
      <c r="B11" s="472" t="s">
        <v>306</v>
      </c>
      <c r="C11" s="473">
        <v>-26133665</v>
      </c>
    </row>
    <row r="12" spans="1:3" ht="31.5">
      <c r="A12" s="468" t="s">
        <v>307</v>
      </c>
      <c r="B12" s="469" t="s">
        <v>308</v>
      </c>
      <c r="C12" s="470">
        <v>74989954</v>
      </c>
    </row>
    <row r="13" spans="1:3" ht="31.5">
      <c r="A13" s="468" t="s">
        <v>309</v>
      </c>
      <c r="B13" s="469" t="s">
        <v>310</v>
      </c>
      <c r="C13" s="470">
        <v>30485308</v>
      </c>
    </row>
    <row r="14" spans="1:3" ht="31.5">
      <c r="A14" s="471" t="s">
        <v>311</v>
      </c>
      <c r="B14" s="472" t="s">
        <v>312</v>
      </c>
      <c r="C14" s="473">
        <v>44504646</v>
      </c>
    </row>
    <row r="15" spans="1:3" ht="31.5">
      <c r="A15" s="471" t="s">
        <v>313</v>
      </c>
      <c r="B15" s="472" t="s">
        <v>314</v>
      </c>
      <c r="C15" s="473">
        <v>18370981</v>
      </c>
    </row>
    <row r="16" spans="1:3" ht="15.75">
      <c r="A16" s="471">
        <v>8</v>
      </c>
      <c r="B16" s="472" t="s">
        <v>315</v>
      </c>
      <c r="C16" s="473">
        <v>18370981</v>
      </c>
    </row>
    <row r="17" spans="1:3" ht="31.5">
      <c r="A17" s="471">
        <v>9</v>
      </c>
      <c r="B17" s="472" t="s">
        <v>316</v>
      </c>
      <c r="C17" s="473">
        <v>18370981</v>
      </c>
    </row>
  </sheetData>
  <mergeCells count="2">
    <mergeCell ref="A6:C6"/>
    <mergeCell ref="B4:C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63"/>
  <sheetViews>
    <sheetView view="pageBreakPreview" zoomScale="60" zoomScaleNormal="100" workbookViewId="0">
      <selection activeCell="C4" sqref="C4"/>
    </sheetView>
  </sheetViews>
  <sheetFormatPr defaultRowHeight="15"/>
  <cols>
    <col min="1" max="1" width="8.140625" customWidth="1"/>
    <col min="2" max="2" width="41" customWidth="1"/>
    <col min="3" max="3" width="29" customWidth="1"/>
    <col min="4" max="4" width="25.140625" customWidth="1"/>
    <col min="5" max="5" width="27.85546875" customWidth="1"/>
    <col min="257" max="257" width="8.140625" customWidth="1"/>
    <col min="258" max="258" width="41" customWidth="1"/>
    <col min="259" max="261" width="32.85546875" customWidth="1"/>
    <col min="513" max="513" width="8.140625" customWidth="1"/>
    <col min="514" max="514" width="41" customWidth="1"/>
    <col min="515" max="517" width="32.85546875" customWidth="1"/>
    <col min="769" max="769" width="8.140625" customWidth="1"/>
    <col min="770" max="770" width="41" customWidth="1"/>
    <col min="771" max="773" width="32.85546875" customWidth="1"/>
    <col min="1025" max="1025" width="8.140625" customWidth="1"/>
    <col min="1026" max="1026" width="41" customWidth="1"/>
    <col min="1027" max="1029" width="32.85546875" customWidth="1"/>
    <col min="1281" max="1281" width="8.140625" customWidth="1"/>
    <col min="1282" max="1282" width="41" customWidth="1"/>
    <col min="1283" max="1285" width="32.85546875" customWidth="1"/>
    <col min="1537" max="1537" width="8.140625" customWidth="1"/>
    <col min="1538" max="1538" width="41" customWidth="1"/>
    <col min="1539" max="1541" width="32.85546875" customWidth="1"/>
    <col min="1793" max="1793" width="8.140625" customWidth="1"/>
    <col min="1794" max="1794" width="41" customWidth="1"/>
    <col min="1795" max="1797" width="32.85546875" customWidth="1"/>
    <col min="2049" max="2049" width="8.140625" customWidth="1"/>
    <col min="2050" max="2050" width="41" customWidth="1"/>
    <col min="2051" max="2053" width="32.85546875" customWidth="1"/>
    <col min="2305" max="2305" width="8.140625" customWidth="1"/>
    <col min="2306" max="2306" width="41" customWidth="1"/>
    <col min="2307" max="2309" width="32.85546875" customWidth="1"/>
    <col min="2561" max="2561" width="8.140625" customWidth="1"/>
    <col min="2562" max="2562" width="41" customWidth="1"/>
    <col min="2563" max="2565" width="32.85546875" customWidth="1"/>
    <col min="2817" max="2817" width="8.140625" customWidth="1"/>
    <col min="2818" max="2818" width="41" customWidth="1"/>
    <col min="2819" max="2821" width="32.85546875" customWidth="1"/>
    <col min="3073" max="3073" width="8.140625" customWidth="1"/>
    <col min="3074" max="3074" width="41" customWidth="1"/>
    <col min="3075" max="3077" width="32.85546875" customWidth="1"/>
    <col min="3329" max="3329" width="8.140625" customWidth="1"/>
    <col min="3330" max="3330" width="41" customWidth="1"/>
    <col min="3331" max="3333" width="32.85546875" customWidth="1"/>
    <col min="3585" max="3585" width="8.140625" customWidth="1"/>
    <col min="3586" max="3586" width="41" customWidth="1"/>
    <col min="3587" max="3589" width="32.85546875" customWidth="1"/>
    <col min="3841" max="3841" width="8.140625" customWidth="1"/>
    <col min="3842" max="3842" width="41" customWidth="1"/>
    <col min="3843" max="3845" width="32.85546875" customWidth="1"/>
    <col min="4097" max="4097" width="8.140625" customWidth="1"/>
    <col min="4098" max="4098" width="41" customWidth="1"/>
    <col min="4099" max="4101" width="32.85546875" customWidth="1"/>
    <col min="4353" max="4353" width="8.140625" customWidth="1"/>
    <col min="4354" max="4354" width="41" customWidth="1"/>
    <col min="4355" max="4357" width="32.85546875" customWidth="1"/>
    <col min="4609" max="4609" width="8.140625" customWidth="1"/>
    <col min="4610" max="4610" width="41" customWidth="1"/>
    <col min="4611" max="4613" width="32.85546875" customWidth="1"/>
    <col min="4865" max="4865" width="8.140625" customWidth="1"/>
    <col min="4866" max="4866" width="41" customWidth="1"/>
    <col min="4867" max="4869" width="32.85546875" customWidth="1"/>
    <col min="5121" max="5121" width="8.140625" customWidth="1"/>
    <col min="5122" max="5122" width="41" customWidth="1"/>
    <col min="5123" max="5125" width="32.85546875" customWidth="1"/>
    <col min="5377" max="5377" width="8.140625" customWidth="1"/>
    <col min="5378" max="5378" width="41" customWidth="1"/>
    <col min="5379" max="5381" width="32.85546875" customWidth="1"/>
    <col min="5633" max="5633" width="8.140625" customWidth="1"/>
    <col min="5634" max="5634" width="41" customWidth="1"/>
    <col min="5635" max="5637" width="32.85546875" customWidth="1"/>
    <col min="5889" max="5889" width="8.140625" customWidth="1"/>
    <col min="5890" max="5890" width="41" customWidth="1"/>
    <col min="5891" max="5893" width="32.85546875" customWidth="1"/>
    <col min="6145" max="6145" width="8.140625" customWidth="1"/>
    <col min="6146" max="6146" width="41" customWidth="1"/>
    <col min="6147" max="6149" width="32.85546875" customWidth="1"/>
    <col min="6401" max="6401" width="8.140625" customWidth="1"/>
    <col min="6402" max="6402" width="41" customWidth="1"/>
    <col min="6403" max="6405" width="32.85546875" customWidth="1"/>
    <col min="6657" max="6657" width="8.140625" customWidth="1"/>
    <col min="6658" max="6658" width="41" customWidth="1"/>
    <col min="6659" max="6661" width="32.85546875" customWidth="1"/>
    <col min="6913" max="6913" width="8.140625" customWidth="1"/>
    <col min="6914" max="6914" width="41" customWidth="1"/>
    <col min="6915" max="6917" width="32.85546875" customWidth="1"/>
    <col min="7169" max="7169" width="8.140625" customWidth="1"/>
    <col min="7170" max="7170" width="41" customWidth="1"/>
    <col min="7171" max="7173" width="32.85546875" customWidth="1"/>
    <col min="7425" max="7425" width="8.140625" customWidth="1"/>
    <col min="7426" max="7426" width="41" customWidth="1"/>
    <col min="7427" max="7429" width="32.85546875" customWidth="1"/>
    <col min="7681" max="7681" width="8.140625" customWidth="1"/>
    <col min="7682" max="7682" width="41" customWidth="1"/>
    <col min="7683" max="7685" width="32.85546875" customWidth="1"/>
    <col min="7937" max="7937" width="8.140625" customWidth="1"/>
    <col min="7938" max="7938" width="41" customWidth="1"/>
    <col min="7939" max="7941" width="32.85546875" customWidth="1"/>
    <col min="8193" max="8193" width="8.140625" customWidth="1"/>
    <col min="8194" max="8194" width="41" customWidth="1"/>
    <col min="8195" max="8197" width="32.85546875" customWidth="1"/>
    <col min="8449" max="8449" width="8.140625" customWidth="1"/>
    <col min="8450" max="8450" width="41" customWidth="1"/>
    <col min="8451" max="8453" width="32.85546875" customWidth="1"/>
    <col min="8705" max="8705" width="8.140625" customWidth="1"/>
    <col min="8706" max="8706" width="41" customWidth="1"/>
    <col min="8707" max="8709" width="32.85546875" customWidth="1"/>
    <col min="8961" max="8961" width="8.140625" customWidth="1"/>
    <col min="8962" max="8962" width="41" customWidth="1"/>
    <col min="8963" max="8965" width="32.85546875" customWidth="1"/>
    <col min="9217" max="9217" width="8.140625" customWidth="1"/>
    <col min="9218" max="9218" width="41" customWidth="1"/>
    <col min="9219" max="9221" width="32.85546875" customWidth="1"/>
    <col min="9473" max="9473" width="8.140625" customWidth="1"/>
    <col min="9474" max="9474" width="41" customWidth="1"/>
    <col min="9475" max="9477" width="32.85546875" customWidth="1"/>
    <col min="9729" max="9729" width="8.140625" customWidth="1"/>
    <col min="9730" max="9730" width="41" customWidth="1"/>
    <col min="9731" max="9733" width="32.85546875" customWidth="1"/>
    <col min="9985" max="9985" width="8.140625" customWidth="1"/>
    <col min="9986" max="9986" width="41" customWidth="1"/>
    <col min="9987" max="9989" width="32.85546875" customWidth="1"/>
    <col min="10241" max="10241" width="8.140625" customWidth="1"/>
    <col min="10242" max="10242" width="41" customWidth="1"/>
    <col min="10243" max="10245" width="32.85546875" customWidth="1"/>
    <col min="10497" max="10497" width="8.140625" customWidth="1"/>
    <col min="10498" max="10498" width="41" customWidth="1"/>
    <col min="10499" max="10501" width="32.85546875" customWidth="1"/>
    <col min="10753" max="10753" width="8.140625" customWidth="1"/>
    <col min="10754" max="10754" width="41" customWidth="1"/>
    <col min="10755" max="10757" width="32.85546875" customWidth="1"/>
    <col min="11009" max="11009" width="8.140625" customWidth="1"/>
    <col min="11010" max="11010" width="41" customWidth="1"/>
    <col min="11011" max="11013" width="32.85546875" customWidth="1"/>
    <col min="11265" max="11265" width="8.140625" customWidth="1"/>
    <col min="11266" max="11266" width="41" customWidth="1"/>
    <col min="11267" max="11269" width="32.85546875" customWidth="1"/>
    <col min="11521" max="11521" width="8.140625" customWidth="1"/>
    <col min="11522" max="11522" width="41" customWidth="1"/>
    <col min="11523" max="11525" width="32.85546875" customWidth="1"/>
    <col min="11777" max="11777" width="8.140625" customWidth="1"/>
    <col min="11778" max="11778" width="41" customWidth="1"/>
    <col min="11779" max="11781" width="32.85546875" customWidth="1"/>
    <col min="12033" max="12033" width="8.140625" customWidth="1"/>
    <col min="12034" max="12034" width="41" customWidth="1"/>
    <col min="12035" max="12037" width="32.85546875" customWidth="1"/>
    <col min="12289" max="12289" width="8.140625" customWidth="1"/>
    <col min="12290" max="12290" width="41" customWidth="1"/>
    <col min="12291" max="12293" width="32.85546875" customWidth="1"/>
    <col min="12545" max="12545" width="8.140625" customWidth="1"/>
    <col min="12546" max="12546" width="41" customWidth="1"/>
    <col min="12547" max="12549" width="32.85546875" customWidth="1"/>
    <col min="12801" max="12801" width="8.140625" customWidth="1"/>
    <col min="12802" max="12802" width="41" customWidth="1"/>
    <col min="12803" max="12805" width="32.85546875" customWidth="1"/>
    <col min="13057" max="13057" width="8.140625" customWidth="1"/>
    <col min="13058" max="13058" width="41" customWidth="1"/>
    <col min="13059" max="13061" width="32.85546875" customWidth="1"/>
    <col min="13313" max="13313" width="8.140625" customWidth="1"/>
    <col min="13314" max="13314" width="41" customWidth="1"/>
    <col min="13315" max="13317" width="32.85546875" customWidth="1"/>
    <col min="13569" max="13569" width="8.140625" customWidth="1"/>
    <col min="13570" max="13570" width="41" customWidth="1"/>
    <col min="13571" max="13573" width="32.85546875" customWidth="1"/>
    <col min="13825" max="13825" width="8.140625" customWidth="1"/>
    <col min="13826" max="13826" width="41" customWidth="1"/>
    <col min="13827" max="13829" width="32.85546875" customWidth="1"/>
    <col min="14081" max="14081" width="8.140625" customWidth="1"/>
    <col min="14082" max="14082" width="41" customWidth="1"/>
    <col min="14083" max="14085" width="32.85546875" customWidth="1"/>
    <col min="14337" max="14337" width="8.140625" customWidth="1"/>
    <col min="14338" max="14338" width="41" customWidth="1"/>
    <col min="14339" max="14341" width="32.85546875" customWidth="1"/>
    <col min="14593" max="14593" width="8.140625" customWidth="1"/>
    <col min="14594" max="14594" width="41" customWidth="1"/>
    <col min="14595" max="14597" width="32.85546875" customWidth="1"/>
    <col min="14849" max="14849" width="8.140625" customWidth="1"/>
    <col min="14850" max="14850" width="41" customWidth="1"/>
    <col min="14851" max="14853" width="32.85546875" customWidth="1"/>
    <col min="15105" max="15105" width="8.140625" customWidth="1"/>
    <col min="15106" max="15106" width="41" customWidth="1"/>
    <col min="15107" max="15109" width="32.85546875" customWidth="1"/>
    <col min="15361" max="15361" width="8.140625" customWidth="1"/>
    <col min="15362" max="15362" width="41" customWidth="1"/>
    <col min="15363" max="15365" width="32.85546875" customWidth="1"/>
    <col min="15617" max="15617" width="8.140625" customWidth="1"/>
    <col min="15618" max="15618" width="41" customWidth="1"/>
    <col min="15619" max="15621" width="32.85546875" customWidth="1"/>
    <col min="15873" max="15873" width="8.140625" customWidth="1"/>
    <col min="15874" max="15874" width="41" customWidth="1"/>
    <col min="15875" max="15877" width="32.85546875" customWidth="1"/>
    <col min="16129" max="16129" width="8.140625" customWidth="1"/>
    <col min="16130" max="16130" width="41" customWidth="1"/>
    <col min="16131" max="16133" width="32.85546875" customWidth="1"/>
  </cols>
  <sheetData>
    <row r="1" spans="1:5" ht="15.75">
      <c r="A1" s="467"/>
      <c r="B1" s="467" t="s">
        <v>609</v>
      </c>
      <c r="C1" s="467"/>
      <c r="D1" s="467"/>
      <c r="E1" s="467"/>
    </row>
    <row r="2" spans="1:5" ht="15.75">
      <c r="A2" s="467"/>
      <c r="B2" s="467"/>
      <c r="C2" s="467"/>
      <c r="D2" s="467"/>
      <c r="E2" s="467"/>
    </row>
    <row r="3" spans="1:5" ht="15.75">
      <c r="A3" s="223"/>
      <c r="B3" s="223"/>
      <c r="C3" s="223" t="s">
        <v>447</v>
      </c>
      <c r="D3" s="223"/>
      <c r="E3" s="223"/>
    </row>
    <row r="4" spans="1:5" ht="15.75">
      <c r="A4" s="223"/>
      <c r="B4" s="223"/>
      <c r="C4" s="223"/>
      <c r="D4" s="223"/>
      <c r="E4" s="223"/>
    </row>
    <row r="5" spans="1:5" ht="15.75">
      <c r="A5" s="785" t="s">
        <v>448</v>
      </c>
      <c r="B5" s="786"/>
      <c r="C5" s="786"/>
      <c r="D5" s="786"/>
      <c r="E5" s="786"/>
    </row>
    <row r="6" spans="1:5" ht="15.75">
      <c r="A6" s="480"/>
      <c r="B6" s="481"/>
      <c r="C6" s="481"/>
      <c r="D6" s="481"/>
      <c r="E6" s="481"/>
    </row>
    <row r="7" spans="1:5" ht="15.75">
      <c r="A7" s="466"/>
      <c r="B7" s="466" t="s">
        <v>53</v>
      </c>
      <c r="C7" s="466" t="s">
        <v>331</v>
      </c>
      <c r="D7" s="466" t="s">
        <v>332</v>
      </c>
      <c r="E7" s="466" t="s">
        <v>333</v>
      </c>
    </row>
    <row r="8" spans="1:5" ht="15.75">
      <c r="A8" s="466">
        <v>1</v>
      </c>
      <c r="B8" s="466">
        <v>2</v>
      </c>
      <c r="C8" s="466">
        <v>3</v>
      </c>
      <c r="D8" s="466">
        <v>4</v>
      </c>
      <c r="E8" s="466">
        <v>5</v>
      </c>
    </row>
    <row r="9" spans="1:5" ht="15.75">
      <c r="A9" s="468">
        <v>1</v>
      </c>
      <c r="B9" s="469" t="s">
        <v>334</v>
      </c>
      <c r="C9" s="470">
        <v>0</v>
      </c>
      <c r="D9" s="470">
        <v>0</v>
      </c>
      <c r="E9" s="470">
        <v>726945</v>
      </c>
    </row>
    <row r="10" spans="1:5" ht="31.5">
      <c r="A10" s="471">
        <v>2</v>
      </c>
      <c r="B10" s="472" t="s">
        <v>335</v>
      </c>
      <c r="C10" s="473">
        <v>0</v>
      </c>
      <c r="D10" s="473">
        <v>0</v>
      </c>
      <c r="E10" s="473">
        <v>726945</v>
      </c>
    </row>
    <row r="11" spans="1:5" ht="31.5">
      <c r="A11" s="468">
        <v>3</v>
      </c>
      <c r="B11" s="469" t="s">
        <v>336</v>
      </c>
      <c r="C11" s="470">
        <v>105783024</v>
      </c>
      <c r="D11" s="470">
        <v>0</v>
      </c>
      <c r="E11" s="470">
        <v>126927391</v>
      </c>
    </row>
    <row r="12" spans="1:5" ht="31.5">
      <c r="A12" s="468">
        <v>4</v>
      </c>
      <c r="B12" s="469" t="s">
        <v>337</v>
      </c>
      <c r="C12" s="470">
        <v>317031</v>
      </c>
      <c r="D12" s="470">
        <v>0</v>
      </c>
      <c r="E12" s="470">
        <v>435256</v>
      </c>
    </row>
    <row r="13" spans="1:5" ht="15.75">
      <c r="A13" s="468">
        <v>5</v>
      </c>
      <c r="B13" s="469" t="s">
        <v>338</v>
      </c>
      <c r="C13" s="470">
        <v>1500000</v>
      </c>
      <c r="D13" s="470">
        <v>0</v>
      </c>
      <c r="E13" s="470">
        <v>0</v>
      </c>
    </row>
    <row r="14" spans="1:5" ht="31.5">
      <c r="A14" s="471">
        <v>6</v>
      </c>
      <c r="B14" s="472" t="s">
        <v>339</v>
      </c>
      <c r="C14" s="473">
        <v>107600055</v>
      </c>
      <c r="D14" s="473">
        <v>0</v>
      </c>
      <c r="E14" s="473">
        <v>127362647</v>
      </c>
    </row>
    <row r="15" spans="1:5" ht="31.5">
      <c r="A15" s="468">
        <v>7</v>
      </c>
      <c r="B15" s="469" t="s">
        <v>340</v>
      </c>
      <c r="C15" s="470">
        <v>2920000</v>
      </c>
      <c r="D15" s="470">
        <v>0</v>
      </c>
      <c r="E15" s="470">
        <v>2920000</v>
      </c>
    </row>
    <row r="16" spans="1:5" ht="31.5">
      <c r="A16" s="468">
        <v>8</v>
      </c>
      <c r="B16" s="469" t="s">
        <v>341</v>
      </c>
      <c r="C16" s="470">
        <v>2920000</v>
      </c>
      <c r="D16" s="470">
        <v>0</v>
      </c>
      <c r="E16" s="470">
        <v>2920000</v>
      </c>
    </row>
    <row r="17" spans="1:5" ht="31.5">
      <c r="A17" s="471">
        <v>9</v>
      </c>
      <c r="B17" s="472" t="s">
        <v>342</v>
      </c>
      <c r="C17" s="473">
        <v>2920000</v>
      </c>
      <c r="D17" s="473">
        <v>0</v>
      </c>
      <c r="E17" s="473">
        <v>2920000</v>
      </c>
    </row>
    <row r="18" spans="1:5" ht="47.25">
      <c r="A18" s="468">
        <v>10</v>
      </c>
      <c r="B18" s="469" t="s">
        <v>343</v>
      </c>
      <c r="C18" s="470">
        <v>25781522</v>
      </c>
      <c r="D18" s="470">
        <v>0</v>
      </c>
      <c r="E18" s="470">
        <v>25385854</v>
      </c>
    </row>
    <row r="19" spans="1:5" ht="15.75">
      <c r="A19" s="468">
        <v>11</v>
      </c>
      <c r="B19" s="469" t="s">
        <v>344</v>
      </c>
      <c r="C19" s="470">
        <v>25781522</v>
      </c>
      <c r="D19" s="470">
        <v>0</v>
      </c>
      <c r="E19" s="470">
        <v>25385854</v>
      </c>
    </row>
    <row r="20" spans="1:5" ht="31.5">
      <c r="A20" s="471">
        <v>12</v>
      </c>
      <c r="B20" s="472" t="s">
        <v>345</v>
      </c>
      <c r="C20" s="473">
        <v>25781522</v>
      </c>
      <c r="D20" s="473">
        <v>0</v>
      </c>
      <c r="E20" s="473">
        <v>25385854</v>
      </c>
    </row>
    <row r="21" spans="1:5" ht="47.25">
      <c r="A21" s="471">
        <v>13</v>
      </c>
      <c r="B21" s="472" t="s">
        <v>346</v>
      </c>
      <c r="C21" s="473">
        <v>136301577</v>
      </c>
      <c r="D21" s="473">
        <v>0</v>
      </c>
      <c r="E21" s="473">
        <v>156395446</v>
      </c>
    </row>
    <row r="22" spans="1:5" ht="15.75">
      <c r="A22" s="468">
        <v>14</v>
      </c>
      <c r="B22" s="469" t="s">
        <v>347</v>
      </c>
      <c r="C22" s="470">
        <v>70835</v>
      </c>
      <c r="D22" s="470">
        <v>0</v>
      </c>
      <c r="E22" s="470">
        <v>93105</v>
      </c>
    </row>
    <row r="23" spans="1:5" ht="31.5">
      <c r="A23" s="471">
        <v>15</v>
      </c>
      <c r="B23" s="472" t="s">
        <v>348</v>
      </c>
      <c r="C23" s="473">
        <v>70835</v>
      </c>
      <c r="D23" s="473">
        <v>0</v>
      </c>
      <c r="E23" s="473">
        <v>93105</v>
      </c>
    </row>
    <row r="24" spans="1:5" ht="15.75">
      <c r="A24" s="468">
        <v>16</v>
      </c>
      <c r="B24" s="469" t="s">
        <v>349</v>
      </c>
      <c r="C24" s="470">
        <v>43826129</v>
      </c>
      <c r="D24" s="470">
        <v>0</v>
      </c>
      <c r="E24" s="470">
        <v>17770605</v>
      </c>
    </row>
    <row r="25" spans="1:5" ht="15.75">
      <c r="A25" s="471">
        <v>17</v>
      </c>
      <c r="B25" s="472" t="s">
        <v>350</v>
      </c>
      <c r="C25" s="473">
        <v>43826129</v>
      </c>
      <c r="D25" s="473">
        <v>0</v>
      </c>
      <c r="E25" s="473">
        <v>17770605</v>
      </c>
    </row>
    <row r="26" spans="1:5" ht="15.75">
      <c r="A26" s="471">
        <v>18</v>
      </c>
      <c r="B26" s="472" t="s">
        <v>351</v>
      </c>
      <c r="C26" s="473">
        <v>43896964</v>
      </c>
      <c r="D26" s="473">
        <v>0</v>
      </c>
      <c r="E26" s="473">
        <v>17863710</v>
      </c>
    </row>
    <row r="27" spans="1:5" ht="47.25">
      <c r="A27" s="468">
        <v>19</v>
      </c>
      <c r="B27" s="469" t="s">
        <v>352</v>
      </c>
      <c r="C27" s="470">
        <v>183577</v>
      </c>
      <c r="D27" s="470">
        <v>0</v>
      </c>
      <c r="E27" s="470">
        <v>467064</v>
      </c>
    </row>
    <row r="28" spans="1:5" ht="31.5">
      <c r="A28" s="468">
        <v>20</v>
      </c>
      <c r="B28" s="469" t="s">
        <v>353</v>
      </c>
      <c r="C28" s="470">
        <v>33535</v>
      </c>
      <c r="D28" s="470">
        <v>0</v>
      </c>
      <c r="E28" s="470">
        <v>99518</v>
      </c>
    </row>
    <row r="29" spans="1:5" ht="47.25">
      <c r="A29" s="468">
        <v>21</v>
      </c>
      <c r="B29" s="469" t="s">
        <v>354</v>
      </c>
      <c r="C29" s="470">
        <v>109909</v>
      </c>
      <c r="D29" s="470">
        <v>0</v>
      </c>
      <c r="E29" s="470">
        <v>322325</v>
      </c>
    </row>
    <row r="30" spans="1:5" ht="31.5">
      <c r="A30" s="468">
        <v>22</v>
      </c>
      <c r="B30" s="469" t="s">
        <v>355</v>
      </c>
      <c r="C30" s="470">
        <v>40133</v>
      </c>
      <c r="D30" s="470">
        <v>0</v>
      </c>
      <c r="E30" s="470">
        <v>45221</v>
      </c>
    </row>
    <row r="31" spans="1:5" ht="47.25">
      <c r="A31" s="468">
        <v>23</v>
      </c>
      <c r="B31" s="469" t="s">
        <v>356</v>
      </c>
      <c r="C31" s="470">
        <v>234252</v>
      </c>
      <c r="D31" s="470">
        <v>0</v>
      </c>
      <c r="E31" s="470">
        <v>337395</v>
      </c>
    </row>
    <row r="32" spans="1:5" ht="63">
      <c r="A32" s="468">
        <v>24</v>
      </c>
      <c r="B32" s="469" t="s">
        <v>357</v>
      </c>
      <c r="C32" s="470">
        <v>166163</v>
      </c>
      <c r="D32" s="470">
        <v>0</v>
      </c>
      <c r="E32" s="470">
        <v>166163</v>
      </c>
    </row>
    <row r="33" spans="1:5" ht="31.5">
      <c r="A33" s="468">
        <v>25</v>
      </c>
      <c r="B33" s="469" t="s">
        <v>358</v>
      </c>
      <c r="C33" s="470">
        <v>49642</v>
      </c>
      <c r="D33" s="470">
        <v>0</v>
      </c>
      <c r="E33" s="470">
        <v>151012</v>
      </c>
    </row>
    <row r="34" spans="1:5" ht="31.5">
      <c r="A34" s="468">
        <v>26</v>
      </c>
      <c r="B34" s="469" t="s">
        <v>359</v>
      </c>
      <c r="C34" s="470">
        <v>18447</v>
      </c>
      <c r="D34" s="470">
        <v>0</v>
      </c>
      <c r="E34" s="470">
        <v>20220</v>
      </c>
    </row>
    <row r="35" spans="1:5" ht="31.5">
      <c r="A35" s="471">
        <v>27</v>
      </c>
      <c r="B35" s="472" t="s">
        <v>360</v>
      </c>
      <c r="C35" s="473">
        <v>417829</v>
      </c>
      <c r="D35" s="473">
        <v>0</v>
      </c>
      <c r="E35" s="473">
        <v>804459</v>
      </c>
    </row>
    <row r="36" spans="1:5" ht="47.25">
      <c r="A36" s="468">
        <v>28</v>
      </c>
      <c r="B36" s="469" t="s">
        <v>361</v>
      </c>
      <c r="C36" s="470">
        <v>0</v>
      </c>
      <c r="D36" s="470">
        <v>0</v>
      </c>
      <c r="E36" s="470">
        <v>1841200</v>
      </c>
    </row>
    <row r="37" spans="1:5" ht="47.25">
      <c r="A37" s="468">
        <v>29</v>
      </c>
      <c r="B37" s="469" t="s">
        <v>362</v>
      </c>
      <c r="C37" s="470">
        <v>0</v>
      </c>
      <c r="D37" s="470">
        <v>0</v>
      </c>
      <c r="E37" s="470">
        <v>1841200</v>
      </c>
    </row>
    <row r="38" spans="1:5" ht="47.25">
      <c r="A38" s="471">
        <v>30</v>
      </c>
      <c r="B38" s="472" t="s">
        <v>363</v>
      </c>
      <c r="C38" s="473">
        <v>0</v>
      </c>
      <c r="D38" s="473">
        <v>0</v>
      </c>
      <c r="E38" s="473">
        <v>1841200</v>
      </c>
    </row>
    <row r="39" spans="1:5" ht="15.75">
      <c r="A39" s="471">
        <v>31</v>
      </c>
      <c r="B39" s="472" t="s">
        <v>364</v>
      </c>
      <c r="C39" s="473">
        <v>417829</v>
      </c>
      <c r="D39" s="473">
        <v>0</v>
      </c>
      <c r="E39" s="473">
        <v>2645659</v>
      </c>
    </row>
    <row r="40" spans="1:5" ht="47.25">
      <c r="A40" s="468">
        <v>32</v>
      </c>
      <c r="B40" s="469" t="s">
        <v>365</v>
      </c>
      <c r="C40" s="470">
        <v>8000</v>
      </c>
      <c r="D40" s="470">
        <v>0</v>
      </c>
      <c r="E40" s="470">
        <v>0</v>
      </c>
    </row>
    <row r="41" spans="1:5" ht="31.5">
      <c r="A41" s="471">
        <v>33</v>
      </c>
      <c r="B41" s="472" t="s">
        <v>366</v>
      </c>
      <c r="C41" s="473">
        <v>8000</v>
      </c>
      <c r="D41" s="473">
        <v>0</v>
      </c>
      <c r="E41" s="473">
        <v>0</v>
      </c>
    </row>
    <row r="42" spans="1:5" ht="31.5">
      <c r="A42" s="471">
        <v>34</v>
      </c>
      <c r="B42" s="472" t="s">
        <v>367</v>
      </c>
      <c r="C42" s="473">
        <v>8000</v>
      </c>
      <c r="D42" s="473">
        <v>0</v>
      </c>
      <c r="E42" s="473">
        <v>0</v>
      </c>
    </row>
    <row r="43" spans="1:5" ht="31.5">
      <c r="A43" s="471">
        <v>35</v>
      </c>
      <c r="B43" s="472" t="s">
        <v>368</v>
      </c>
      <c r="C43" s="473">
        <v>180624370</v>
      </c>
      <c r="D43" s="473">
        <v>0</v>
      </c>
      <c r="E43" s="473">
        <v>176904815</v>
      </c>
    </row>
    <row r="44" spans="1:5" ht="15.75">
      <c r="A44" s="468">
        <v>36</v>
      </c>
      <c r="B44" s="469" t="s">
        <v>369</v>
      </c>
      <c r="C44" s="470">
        <v>117264760</v>
      </c>
      <c r="D44" s="470">
        <v>0</v>
      </c>
      <c r="E44" s="470">
        <v>117264760</v>
      </c>
    </row>
    <row r="45" spans="1:5" ht="15.75">
      <c r="A45" s="468">
        <v>37</v>
      </c>
      <c r="B45" s="469" t="s">
        <v>370</v>
      </c>
      <c r="C45" s="470">
        <v>0</v>
      </c>
      <c r="D45" s="470">
        <v>0</v>
      </c>
      <c r="E45" s="470">
        <v>-395668</v>
      </c>
    </row>
    <row r="46" spans="1:5" ht="31.5">
      <c r="A46" s="468">
        <v>38</v>
      </c>
      <c r="B46" s="469" t="s">
        <v>371</v>
      </c>
      <c r="C46" s="470">
        <v>7805338</v>
      </c>
      <c r="D46" s="470">
        <v>0</v>
      </c>
      <c r="E46" s="470">
        <v>7805338</v>
      </c>
    </row>
    <row r="47" spans="1:5" ht="31.5">
      <c r="A47" s="471">
        <v>39</v>
      </c>
      <c r="B47" s="472" t="s">
        <v>372</v>
      </c>
      <c r="C47" s="473">
        <v>7805338</v>
      </c>
      <c r="D47" s="473">
        <v>0</v>
      </c>
      <c r="E47" s="473">
        <v>7805338</v>
      </c>
    </row>
    <row r="48" spans="1:5" ht="15.75">
      <c r="A48" s="468">
        <v>40</v>
      </c>
      <c r="B48" s="469" t="s">
        <v>373</v>
      </c>
      <c r="C48" s="470">
        <v>28111968</v>
      </c>
      <c r="D48" s="470">
        <v>0</v>
      </c>
      <c r="E48" s="470">
        <v>54752320</v>
      </c>
    </row>
    <row r="49" spans="1:5" ht="15.75">
      <c r="A49" s="468">
        <v>41</v>
      </c>
      <c r="B49" s="469" t="s">
        <v>374</v>
      </c>
      <c r="C49" s="470">
        <v>26640352</v>
      </c>
      <c r="D49" s="470">
        <v>0</v>
      </c>
      <c r="E49" s="470">
        <v>-3435264</v>
      </c>
    </row>
    <row r="50" spans="1:5" ht="15.75">
      <c r="A50" s="471">
        <v>42</v>
      </c>
      <c r="B50" s="472" t="s">
        <v>375</v>
      </c>
      <c r="C50" s="473">
        <v>179822418</v>
      </c>
      <c r="D50" s="473">
        <v>0</v>
      </c>
      <c r="E50" s="473">
        <v>175991486</v>
      </c>
    </row>
    <row r="51" spans="1:5" ht="31.5">
      <c r="A51" s="468">
        <v>43</v>
      </c>
      <c r="B51" s="469" t="s">
        <v>376</v>
      </c>
      <c r="C51" s="470">
        <v>14950</v>
      </c>
      <c r="D51" s="470">
        <v>0</v>
      </c>
      <c r="E51" s="470">
        <v>0</v>
      </c>
    </row>
    <row r="52" spans="1:5" ht="31.5">
      <c r="A52" s="471">
        <v>44</v>
      </c>
      <c r="B52" s="472" t="s">
        <v>377</v>
      </c>
      <c r="C52" s="473">
        <v>14950</v>
      </c>
      <c r="D52" s="473">
        <v>0</v>
      </c>
      <c r="E52" s="473">
        <v>0</v>
      </c>
    </row>
    <row r="53" spans="1:5" ht="47.25">
      <c r="A53" s="468">
        <v>45</v>
      </c>
      <c r="B53" s="469" t="s">
        <v>378</v>
      </c>
      <c r="C53" s="470">
        <v>375542</v>
      </c>
      <c r="D53" s="470">
        <v>0</v>
      </c>
      <c r="E53" s="470">
        <v>437372</v>
      </c>
    </row>
    <row r="54" spans="1:5" ht="47.25">
      <c r="A54" s="468">
        <v>46</v>
      </c>
      <c r="B54" s="469" t="s">
        <v>379</v>
      </c>
      <c r="C54" s="470">
        <v>375542</v>
      </c>
      <c r="D54" s="470">
        <v>0</v>
      </c>
      <c r="E54" s="470">
        <v>437372</v>
      </c>
    </row>
    <row r="55" spans="1:5" ht="47.25">
      <c r="A55" s="471">
        <v>47</v>
      </c>
      <c r="B55" s="472" t="s">
        <v>380</v>
      </c>
      <c r="C55" s="473">
        <v>375542</v>
      </c>
      <c r="D55" s="473">
        <v>0</v>
      </c>
      <c r="E55" s="473">
        <v>437372</v>
      </c>
    </row>
    <row r="56" spans="1:5" ht="31.5">
      <c r="A56" s="468">
        <v>48</v>
      </c>
      <c r="B56" s="469" t="s">
        <v>381</v>
      </c>
      <c r="C56" s="470">
        <v>0</v>
      </c>
      <c r="D56" s="470">
        <v>0</v>
      </c>
      <c r="E56" s="470">
        <v>30581</v>
      </c>
    </row>
    <row r="57" spans="1:5" ht="31.5">
      <c r="A57" s="471">
        <v>49</v>
      </c>
      <c r="B57" s="472" t="s">
        <v>382</v>
      </c>
      <c r="C57" s="473">
        <v>0</v>
      </c>
      <c r="D57" s="473">
        <v>0</v>
      </c>
      <c r="E57" s="473">
        <v>30581</v>
      </c>
    </row>
    <row r="58" spans="1:5" ht="31.5">
      <c r="A58" s="471">
        <v>50</v>
      </c>
      <c r="B58" s="472" t="s">
        <v>383</v>
      </c>
      <c r="C58" s="473">
        <v>390492</v>
      </c>
      <c r="D58" s="473">
        <v>0</v>
      </c>
      <c r="E58" s="473">
        <v>467953</v>
      </c>
    </row>
    <row r="59" spans="1:5" ht="31.5">
      <c r="A59" s="468">
        <v>51</v>
      </c>
      <c r="B59" s="469" t="s">
        <v>384</v>
      </c>
      <c r="C59" s="470">
        <v>411460</v>
      </c>
      <c r="D59" s="470">
        <v>0</v>
      </c>
      <c r="E59" s="470">
        <v>445376</v>
      </c>
    </row>
    <row r="60" spans="1:5" ht="31.5">
      <c r="A60" s="471">
        <v>52</v>
      </c>
      <c r="B60" s="472" t="s">
        <v>385</v>
      </c>
      <c r="C60" s="473">
        <v>411460</v>
      </c>
      <c r="D60" s="473">
        <v>0</v>
      </c>
      <c r="E60" s="473">
        <v>445376</v>
      </c>
    </row>
    <row r="61" spans="1:5" ht="15.75">
      <c r="A61" s="471">
        <v>53</v>
      </c>
      <c r="B61" s="472" t="s">
        <v>386</v>
      </c>
      <c r="C61" s="473">
        <v>180624370</v>
      </c>
      <c r="D61" s="473">
        <v>0</v>
      </c>
      <c r="E61" s="473">
        <v>176904815</v>
      </c>
    </row>
    <row r="62" spans="1:5" ht="15.75">
      <c r="A62" s="482"/>
    </row>
    <row r="63" spans="1:5" ht="15.75">
      <c r="A63" s="482"/>
    </row>
  </sheetData>
  <mergeCells count="1">
    <mergeCell ref="A5:E5"/>
  </mergeCells>
  <pageMargins left="0.7" right="0.7" top="0.75" bottom="0.75" header="0.3" footer="0.3"/>
  <pageSetup paperSize="9" scale="66" orientation="portrait" r:id="rId1"/>
  <rowBreaks count="1" manualBreakCount="1">
    <brk id="3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99"/>
  <sheetViews>
    <sheetView view="pageBreakPreview" zoomScale="60" zoomScaleNormal="100" workbookViewId="0">
      <selection activeCell="C4" sqref="C4"/>
    </sheetView>
  </sheetViews>
  <sheetFormatPr defaultRowHeight="15"/>
  <cols>
    <col min="1" max="1" width="46.42578125" style="526" customWidth="1"/>
    <col min="3" max="3" width="23.28515625" customWidth="1"/>
    <col min="4" max="4" width="18.85546875" customWidth="1"/>
    <col min="5" max="5" width="12.140625" hidden="1" customWidth="1"/>
    <col min="6" max="6" width="12.85546875" customWidth="1"/>
    <col min="7" max="7" width="14" customWidth="1"/>
    <col min="8" max="8" width="14.42578125" customWidth="1"/>
    <col min="9" max="9" width="14.28515625" customWidth="1"/>
    <col min="257" max="257" width="46.42578125" customWidth="1"/>
    <col min="259" max="259" width="23.28515625" customWidth="1"/>
    <col min="260" max="260" width="18.85546875" customWidth="1"/>
    <col min="261" max="261" width="0" hidden="1" customWidth="1"/>
    <col min="262" max="262" width="12.7109375" customWidth="1"/>
    <col min="263" max="263" width="12.140625" customWidth="1"/>
    <col min="264" max="264" width="12.5703125" customWidth="1"/>
    <col min="265" max="265" width="11.85546875" customWidth="1"/>
    <col min="513" max="513" width="46.42578125" customWidth="1"/>
    <col min="515" max="515" width="23.28515625" customWidth="1"/>
    <col min="516" max="516" width="18.85546875" customWidth="1"/>
    <col min="517" max="517" width="0" hidden="1" customWidth="1"/>
    <col min="518" max="518" width="12.7109375" customWidth="1"/>
    <col min="519" max="519" width="12.140625" customWidth="1"/>
    <col min="520" max="520" width="12.5703125" customWidth="1"/>
    <col min="521" max="521" width="11.85546875" customWidth="1"/>
    <col min="769" max="769" width="46.42578125" customWidth="1"/>
    <col min="771" max="771" width="23.28515625" customWidth="1"/>
    <col min="772" max="772" width="18.85546875" customWidth="1"/>
    <col min="773" max="773" width="0" hidden="1" customWidth="1"/>
    <col min="774" max="774" width="12.7109375" customWidth="1"/>
    <col min="775" max="775" width="12.140625" customWidth="1"/>
    <col min="776" max="776" width="12.5703125" customWidth="1"/>
    <col min="777" max="777" width="11.85546875" customWidth="1"/>
    <col min="1025" max="1025" width="46.42578125" customWidth="1"/>
    <col min="1027" max="1027" width="23.28515625" customWidth="1"/>
    <col min="1028" max="1028" width="18.85546875" customWidth="1"/>
    <col min="1029" max="1029" width="0" hidden="1" customWidth="1"/>
    <col min="1030" max="1030" width="12.7109375" customWidth="1"/>
    <col min="1031" max="1031" width="12.140625" customWidth="1"/>
    <col min="1032" max="1032" width="12.5703125" customWidth="1"/>
    <col min="1033" max="1033" width="11.85546875" customWidth="1"/>
    <col min="1281" max="1281" width="46.42578125" customWidth="1"/>
    <col min="1283" max="1283" width="23.28515625" customWidth="1"/>
    <col min="1284" max="1284" width="18.85546875" customWidth="1"/>
    <col min="1285" max="1285" width="0" hidden="1" customWidth="1"/>
    <col min="1286" max="1286" width="12.7109375" customWidth="1"/>
    <col min="1287" max="1287" width="12.140625" customWidth="1"/>
    <col min="1288" max="1288" width="12.5703125" customWidth="1"/>
    <col min="1289" max="1289" width="11.85546875" customWidth="1"/>
    <col min="1537" max="1537" width="46.42578125" customWidth="1"/>
    <col min="1539" max="1539" width="23.28515625" customWidth="1"/>
    <col min="1540" max="1540" width="18.85546875" customWidth="1"/>
    <col min="1541" max="1541" width="0" hidden="1" customWidth="1"/>
    <col min="1542" max="1542" width="12.7109375" customWidth="1"/>
    <col min="1543" max="1543" width="12.140625" customWidth="1"/>
    <col min="1544" max="1544" width="12.5703125" customWidth="1"/>
    <col min="1545" max="1545" width="11.85546875" customWidth="1"/>
    <col min="1793" max="1793" width="46.42578125" customWidth="1"/>
    <col min="1795" max="1795" width="23.28515625" customWidth="1"/>
    <col min="1796" max="1796" width="18.85546875" customWidth="1"/>
    <col min="1797" max="1797" width="0" hidden="1" customWidth="1"/>
    <col min="1798" max="1798" width="12.7109375" customWidth="1"/>
    <col min="1799" max="1799" width="12.140625" customWidth="1"/>
    <col min="1800" max="1800" width="12.5703125" customWidth="1"/>
    <col min="1801" max="1801" width="11.85546875" customWidth="1"/>
    <col min="2049" max="2049" width="46.42578125" customWidth="1"/>
    <col min="2051" max="2051" width="23.28515625" customWidth="1"/>
    <col min="2052" max="2052" width="18.85546875" customWidth="1"/>
    <col min="2053" max="2053" width="0" hidden="1" customWidth="1"/>
    <col min="2054" max="2054" width="12.7109375" customWidth="1"/>
    <col min="2055" max="2055" width="12.140625" customWidth="1"/>
    <col min="2056" max="2056" width="12.5703125" customWidth="1"/>
    <col min="2057" max="2057" width="11.85546875" customWidth="1"/>
    <col min="2305" max="2305" width="46.42578125" customWidth="1"/>
    <col min="2307" max="2307" width="23.28515625" customWidth="1"/>
    <col min="2308" max="2308" width="18.85546875" customWidth="1"/>
    <col min="2309" max="2309" width="0" hidden="1" customWidth="1"/>
    <col min="2310" max="2310" width="12.7109375" customWidth="1"/>
    <col min="2311" max="2311" width="12.140625" customWidth="1"/>
    <col min="2312" max="2312" width="12.5703125" customWidth="1"/>
    <col min="2313" max="2313" width="11.85546875" customWidth="1"/>
    <col min="2561" max="2561" width="46.42578125" customWidth="1"/>
    <col min="2563" max="2563" width="23.28515625" customWidth="1"/>
    <col min="2564" max="2564" width="18.85546875" customWidth="1"/>
    <col min="2565" max="2565" width="0" hidden="1" customWidth="1"/>
    <col min="2566" max="2566" width="12.7109375" customWidth="1"/>
    <col min="2567" max="2567" width="12.140625" customWidth="1"/>
    <col min="2568" max="2568" width="12.5703125" customWidth="1"/>
    <col min="2569" max="2569" width="11.85546875" customWidth="1"/>
    <col min="2817" max="2817" width="46.42578125" customWidth="1"/>
    <col min="2819" max="2819" width="23.28515625" customWidth="1"/>
    <col min="2820" max="2820" width="18.85546875" customWidth="1"/>
    <col min="2821" max="2821" width="0" hidden="1" customWidth="1"/>
    <col min="2822" max="2822" width="12.7109375" customWidth="1"/>
    <col min="2823" max="2823" width="12.140625" customWidth="1"/>
    <col min="2824" max="2824" width="12.5703125" customWidth="1"/>
    <col min="2825" max="2825" width="11.85546875" customWidth="1"/>
    <col min="3073" max="3073" width="46.42578125" customWidth="1"/>
    <col min="3075" max="3075" width="23.28515625" customWidth="1"/>
    <col min="3076" max="3076" width="18.85546875" customWidth="1"/>
    <col min="3077" max="3077" width="0" hidden="1" customWidth="1"/>
    <col min="3078" max="3078" width="12.7109375" customWidth="1"/>
    <col min="3079" max="3079" width="12.140625" customWidth="1"/>
    <col min="3080" max="3080" width="12.5703125" customWidth="1"/>
    <col min="3081" max="3081" width="11.85546875" customWidth="1"/>
    <col min="3329" max="3329" width="46.42578125" customWidth="1"/>
    <col min="3331" max="3331" width="23.28515625" customWidth="1"/>
    <col min="3332" max="3332" width="18.85546875" customWidth="1"/>
    <col min="3333" max="3333" width="0" hidden="1" customWidth="1"/>
    <col min="3334" max="3334" width="12.7109375" customWidth="1"/>
    <col min="3335" max="3335" width="12.140625" customWidth="1"/>
    <col min="3336" max="3336" width="12.5703125" customWidth="1"/>
    <col min="3337" max="3337" width="11.85546875" customWidth="1"/>
    <col min="3585" max="3585" width="46.42578125" customWidth="1"/>
    <col min="3587" max="3587" width="23.28515625" customWidth="1"/>
    <col min="3588" max="3588" width="18.85546875" customWidth="1"/>
    <col min="3589" max="3589" width="0" hidden="1" customWidth="1"/>
    <col min="3590" max="3590" width="12.7109375" customWidth="1"/>
    <col min="3591" max="3591" width="12.140625" customWidth="1"/>
    <col min="3592" max="3592" width="12.5703125" customWidth="1"/>
    <col min="3593" max="3593" width="11.85546875" customWidth="1"/>
    <col min="3841" max="3841" width="46.42578125" customWidth="1"/>
    <col min="3843" max="3843" width="23.28515625" customWidth="1"/>
    <col min="3844" max="3844" width="18.85546875" customWidth="1"/>
    <col min="3845" max="3845" width="0" hidden="1" customWidth="1"/>
    <col min="3846" max="3846" width="12.7109375" customWidth="1"/>
    <col min="3847" max="3847" width="12.140625" customWidth="1"/>
    <col min="3848" max="3848" width="12.5703125" customWidth="1"/>
    <col min="3849" max="3849" width="11.85546875" customWidth="1"/>
    <col min="4097" max="4097" width="46.42578125" customWidth="1"/>
    <col min="4099" max="4099" width="23.28515625" customWidth="1"/>
    <col min="4100" max="4100" width="18.85546875" customWidth="1"/>
    <col min="4101" max="4101" width="0" hidden="1" customWidth="1"/>
    <col min="4102" max="4102" width="12.7109375" customWidth="1"/>
    <col min="4103" max="4103" width="12.140625" customWidth="1"/>
    <col min="4104" max="4104" width="12.5703125" customWidth="1"/>
    <col min="4105" max="4105" width="11.85546875" customWidth="1"/>
    <col min="4353" max="4353" width="46.42578125" customWidth="1"/>
    <col min="4355" max="4355" width="23.28515625" customWidth="1"/>
    <col min="4356" max="4356" width="18.85546875" customWidth="1"/>
    <col min="4357" max="4357" width="0" hidden="1" customWidth="1"/>
    <col min="4358" max="4358" width="12.7109375" customWidth="1"/>
    <col min="4359" max="4359" width="12.140625" customWidth="1"/>
    <col min="4360" max="4360" width="12.5703125" customWidth="1"/>
    <col min="4361" max="4361" width="11.85546875" customWidth="1"/>
    <col min="4609" max="4609" width="46.42578125" customWidth="1"/>
    <col min="4611" max="4611" width="23.28515625" customWidth="1"/>
    <col min="4612" max="4612" width="18.85546875" customWidth="1"/>
    <col min="4613" max="4613" width="0" hidden="1" customWidth="1"/>
    <col min="4614" max="4614" width="12.7109375" customWidth="1"/>
    <col min="4615" max="4615" width="12.140625" customWidth="1"/>
    <col min="4616" max="4616" width="12.5703125" customWidth="1"/>
    <col min="4617" max="4617" width="11.85546875" customWidth="1"/>
    <col min="4865" max="4865" width="46.42578125" customWidth="1"/>
    <col min="4867" max="4867" width="23.28515625" customWidth="1"/>
    <col min="4868" max="4868" width="18.85546875" customWidth="1"/>
    <col min="4869" max="4869" width="0" hidden="1" customWidth="1"/>
    <col min="4870" max="4870" width="12.7109375" customWidth="1"/>
    <col min="4871" max="4871" width="12.140625" customWidth="1"/>
    <col min="4872" max="4872" width="12.5703125" customWidth="1"/>
    <col min="4873" max="4873" width="11.85546875" customWidth="1"/>
    <col min="5121" max="5121" width="46.42578125" customWidth="1"/>
    <col min="5123" max="5123" width="23.28515625" customWidth="1"/>
    <col min="5124" max="5124" width="18.85546875" customWidth="1"/>
    <col min="5125" max="5125" width="0" hidden="1" customWidth="1"/>
    <col min="5126" max="5126" width="12.7109375" customWidth="1"/>
    <col min="5127" max="5127" width="12.140625" customWidth="1"/>
    <col min="5128" max="5128" width="12.5703125" customWidth="1"/>
    <col min="5129" max="5129" width="11.85546875" customWidth="1"/>
    <col min="5377" max="5377" width="46.42578125" customWidth="1"/>
    <col min="5379" max="5379" width="23.28515625" customWidth="1"/>
    <col min="5380" max="5380" width="18.85546875" customWidth="1"/>
    <col min="5381" max="5381" width="0" hidden="1" customWidth="1"/>
    <col min="5382" max="5382" width="12.7109375" customWidth="1"/>
    <col min="5383" max="5383" width="12.140625" customWidth="1"/>
    <col min="5384" max="5384" width="12.5703125" customWidth="1"/>
    <col min="5385" max="5385" width="11.85546875" customWidth="1"/>
    <col min="5633" max="5633" width="46.42578125" customWidth="1"/>
    <col min="5635" max="5635" width="23.28515625" customWidth="1"/>
    <col min="5636" max="5636" width="18.85546875" customWidth="1"/>
    <col min="5637" max="5637" width="0" hidden="1" customWidth="1"/>
    <col min="5638" max="5638" width="12.7109375" customWidth="1"/>
    <col min="5639" max="5639" width="12.140625" customWidth="1"/>
    <col min="5640" max="5640" width="12.5703125" customWidth="1"/>
    <col min="5641" max="5641" width="11.85546875" customWidth="1"/>
    <col min="5889" max="5889" width="46.42578125" customWidth="1"/>
    <col min="5891" max="5891" width="23.28515625" customWidth="1"/>
    <col min="5892" max="5892" width="18.85546875" customWidth="1"/>
    <col min="5893" max="5893" width="0" hidden="1" customWidth="1"/>
    <col min="5894" max="5894" width="12.7109375" customWidth="1"/>
    <col min="5895" max="5895" width="12.140625" customWidth="1"/>
    <col min="5896" max="5896" width="12.5703125" customWidth="1"/>
    <col min="5897" max="5897" width="11.85546875" customWidth="1"/>
    <col min="6145" max="6145" width="46.42578125" customWidth="1"/>
    <col min="6147" max="6147" width="23.28515625" customWidth="1"/>
    <col min="6148" max="6148" width="18.85546875" customWidth="1"/>
    <col min="6149" max="6149" width="0" hidden="1" customWidth="1"/>
    <col min="6150" max="6150" width="12.7109375" customWidth="1"/>
    <col min="6151" max="6151" width="12.140625" customWidth="1"/>
    <col min="6152" max="6152" width="12.5703125" customWidth="1"/>
    <col min="6153" max="6153" width="11.85546875" customWidth="1"/>
    <col min="6401" max="6401" width="46.42578125" customWidth="1"/>
    <col min="6403" max="6403" width="23.28515625" customWidth="1"/>
    <col min="6404" max="6404" width="18.85546875" customWidth="1"/>
    <col min="6405" max="6405" width="0" hidden="1" customWidth="1"/>
    <col min="6406" max="6406" width="12.7109375" customWidth="1"/>
    <col min="6407" max="6407" width="12.140625" customWidth="1"/>
    <col min="6408" max="6408" width="12.5703125" customWidth="1"/>
    <col min="6409" max="6409" width="11.85546875" customWidth="1"/>
    <col min="6657" max="6657" width="46.42578125" customWidth="1"/>
    <col min="6659" max="6659" width="23.28515625" customWidth="1"/>
    <col min="6660" max="6660" width="18.85546875" customWidth="1"/>
    <col min="6661" max="6661" width="0" hidden="1" customWidth="1"/>
    <col min="6662" max="6662" width="12.7109375" customWidth="1"/>
    <col min="6663" max="6663" width="12.140625" customWidth="1"/>
    <col min="6664" max="6664" width="12.5703125" customWidth="1"/>
    <col min="6665" max="6665" width="11.85546875" customWidth="1"/>
    <col min="6913" max="6913" width="46.42578125" customWidth="1"/>
    <col min="6915" max="6915" width="23.28515625" customWidth="1"/>
    <col min="6916" max="6916" width="18.85546875" customWidth="1"/>
    <col min="6917" max="6917" width="0" hidden="1" customWidth="1"/>
    <col min="6918" max="6918" width="12.7109375" customWidth="1"/>
    <col min="6919" max="6919" width="12.140625" customWidth="1"/>
    <col min="6920" max="6920" width="12.5703125" customWidth="1"/>
    <col min="6921" max="6921" width="11.85546875" customWidth="1"/>
    <col min="7169" max="7169" width="46.42578125" customWidth="1"/>
    <col min="7171" max="7171" width="23.28515625" customWidth="1"/>
    <col min="7172" max="7172" width="18.85546875" customWidth="1"/>
    <col min="7173" max="7173" width="0" hidden="1" customWidth="1"/>
    <col min="7174" max="7174" width="12.7109375" customWidth="1"/>
    <col min="7175" max="7175" width="12.140625" customWidth="1"/>
    <col min="7176" max="7176" width="12.5703125" customWidth="1"/>
    <col min="7177" max="7177" width="11.85546875" customWidth="1"/>
    <col min="7425" max="7425" width="46.42578125" customWidth="1"/>
    <col min="7427" max="7427" width="23.28515625" customWidth="1"/>
    <col min="7428" max="7428" width="18.85546875" customWidth="1"/>
    <col min="7429" max="7429" width="0" hidden="1" customWidth="1"/>
    <col min="7430" max="7430" width="12.7109375" customWidth="1"/>
    <col min="7431" max="7431" width="12.140625" customWidth="1"/>
    <col min="7432" max="7432" width="12.5703125" customWidth="1"/>
    <col min="7433" max="7433" width="11.85546875" customWidth="1"/>
    <col min="7681" max="7681" width="46.42578125" customWidth="1"/>
    <col min="7683" max="7683" width="23.28515625" customWidth="1"/>
    <col min="7684" max="7684" width="18.85546875" customWidth="1"/>
    <col min="7685" max="7685" width="0" hidden="1" customWidth="1"/>
    <col min="7686" max="7686" width="12.7109375" customWidth="1"/>
    <col min="7687" max="7687" width="12.140625" customWidth="1"/>
    <col min="7688" max="7688" width="12.5703125" customWidth="1"/>
    <col min="7689" max="7689" width="11.85546875" customWidth="1"/>
    <col min="7937" max="7937" width="46.42578125" customWidth="1"/>
    <col min="7939" max="7939" width="23.28515625" customWidth="1"/>
    <col min="7940" max="7940" width="18.85546875" customWidth="1"/>
    <col min="7941" max="7941" width="0" hidden="1" customWidth="1"/>
    <col min="7942" max="7942" width="12.7109375" customWidth="1"/>
    <col min="7943" max="7943" width="12.140625" customWidth="1"/>
    <col min="7944" max="7944" width="12.5703125" customWidth="1"/>
    <col min="7945" max="7945" width="11.85546875" customWidth="1"/>
    <col min="8193" max="8193" width="46.42578125" customWidth="1"/>
    <col min="8195" max="8195" width="23.28515625" customWidth="1"/>
    <col min="8196" max="8196" width="18.85546875" customWidth="1"/>
    <col min="8197" max="8197" width="0" hidden="1" customWidth="1"/>
    <col min="8198" max="8198" width="12.7109375" customWidth="1"/>
    <col min="8199" max="8199" width="12.140625" customWidth="1"/>
    <col min="8200" max="8200" width="12.5703125" customWidth="1"/>
    <col min="8201" max="8201" width="11.85546875" customWidth="1"/>
    <col min="8449" max="8449" width="46.42578125" customWidth="1"/>
    <col min="8451" max="8451" width="23.28515625" customWidth="1"/>
    <col min="8452" max="8452" width="18.85546875" customWidth="1"/>
    <col min="8453" max="8453" width="0" hidden="1" customWidth="1"/>
    <col min="8454" max="8454" width="12.7109375" customWidth="1"/>
    <col min="8455" max="8455" width="12.140625" customWidth="1"/>
    <col min="8456" max="8456" width="12.5703125" customWidth="1"/>
    <col min="8457" max="8457" width="11.85546875" customWidth="1"/>
    <col min="8705" max="8705" width="46.42578125" customWidth="1"/>
    <col min="8707" max="8707" width="23.28515625" customWidth="1"/>
    <col min="8708" max="8708" width="18.85546875" customWidth="1"/>
    <col min="8709" max="8709" width="0" hidden="1" customWidth="1"/>
    <col min="8710" max="8710" width="12.7109375" customWidth="1"/>
    <col min="8711" max="8711" width="12.140625" customWidth="1"/>
    <col min="8712" max="8712" width="12.5703125" customWidth="1"/>
    <col min="8713" max="8713" width="11.85546875" customWidth="1"/>
    <col min="8961" max="8961" width="46.42578125" customWidth="1"/>
    <col min="8963" max="8963" width="23.28515625" customWidth="1"/>
    <col min="8964" max="8964" width="18.85546875" customWidth="1"/>
    <col min="8965" max="8965" width="0" hidden="1" customWidth="1"/>
    <col min="8966" max="8966" width="12.7109375" customWidth="1"/>
    <col min="8967" max="8967" width="12.140625" customWidth="1"/>
    <col min="8968" max="8968" width="12.5703125" customWidth="1"/>
    <col min="8969" max="8969" width="11.85546875" customWidth="1"/>
    <col min="9217" max="9217" width="46.42578125" customWidth="1"/>
    <col min="9219" max="9219" width="23.28515625" customWidth="1"/>
    <col min="9220" max="9220" width="18.85546875" customWidth="1"/>
    <col min="9221" max="9221" width="0" hidden="1" customWidth="1"/>
    <col min="9222" max="9222" width="12.7109375" customWidth="1"/>
    <col min="9223" max="9223" width="12.140625" customWidth="1"/>
    <col min="9224" max="9224" width="12.5703125" customWidth="1"/>
    <col min="9225" max="9225" width="11.85546875" customWidth="1"/>
    <col min="9473" max="9473" width="46.42578125" customWidth="1"/>
    <col min="9475" max="9475" width="23.28515625" customWidth="1"/>
    <col min="9476" max="9476" width="18.85546875" customWidth="1"/>
    <col min="9477" max="9477" width="0" hidden="1" customWidth="1"/>
    <col min="9478" max="9478" width="12.7109375" customWidth="1"/>
    <col min="9479" max="9479" width="12.140625" customWidth="1"/>
    <col min="9480" max="9480" width="12.5703125" customWidth="1"/>
    <col min="9481" max="9481" width="11.85546875" customWidth="1"/>
    <col min="9729" max="9729" width="46.42578125" customWidth="1"/>
    <col min="9731" max="9731" width="23.28515625" customWidth="1"/>
    <col min="9732" max="9732" width="18.85546875" customWidth="1"/>
    <col min="9733" max="9733" width="0" hidden="1" customWidth="1"/>
    <col min="9734" max="9734" width="12.7109375" customWidth="1"/>
    <col min="9735" max="9735" width="12.140625" customWidth="1"/>
    <col min="9736" max="9736" width="12.5703125" customWidth="1"/>
    <col min="9737" max="9737" width="11.85546875" customWidth="1"/>
    <col min="9985" max="9985" width="46.42578125" customWidth="1"/>
    <col min="9987" max="9987" width="23.28515625" customWidth="1"/>
    <col min="9988" max="9988" width="18.85546875" customWidth="1"/>
    <col min="9989" max="9989" width="0" hidden="1" customWidth="1"/>
    <col min="9990" max="9990" width="12.7109375" customWidth="1"/>
    <col min="9991" max="9991" width="12.140625" customWidth="1"/>
    <col min="9992" max="9992" width="12.5703125" customWidth="1"/>
    <col min="9993" max="9993" width="11.85546875" customWidth="1"/>
    <col min="10241" max="10241" width="46.42578125" customWidth="1"/>
    <col min="10243" max="10243" width="23.28515625" customWidth="1"/>
    <col min="10244" max="10244" width="18.85546875" customWidth="1"/>
    <col min="10245" max="10245" width="0" hidden="1" customWidth="1"/>
    <col min="10246" max="10246" width="12.7109375" customWidth="1"/>
    <col min="10247" max="10247" width="12.140625" customWidth="1"/>
    <col min="10248" max="10248" width="12.5703125" customWidth="1"/>
    <col min="10249" max="10249" width="11.85546875" customWidth="1"/>
    <col min="10497" max="10497" width="46.42578125" customWidth="1"/>
    <col min="10499" max="10499" width="23.28515625" customWidth="1"/>
    <col min="10500" max="10500" width="18.85546875" customWidth="1"/>
    <col min="10501" max="10501" width="0" hidden="1" customWidth="1"/>
    <col min="10502" max="10502" width="12.7109375" customWidth="1"/>
    <col min="10503" max="10503" width="12.140625" customWidth="1"/>
    <col min="10504" max="10504" width="12.5703125" customWidth="1"/>
    <col min="10505" max="10505" width="11.85546875" customWidth="1"/>
    <col min="10753" max="10753" width="46.42578125" customWidth="1"/>
    <col min="10755" max="10755" width="23.28515625" customWidth="1"/>
    <col min="10756" max="10756" width="18.85546875" customWidth="1"/>
    <col min="10757" max="10757" width="0" hidden="1" customWidth="1"/>
    <col min="10758" max="10758" width="12.7109375" customWidth="1"/>
    <col min="10759" max="10759" width="12.140625" customWidth="1"/>
    <col min="10760" max="10760" width="12.5703125" customWidth="1"/>
    <col min="10761" max="10761" width="11.85546875" customWidth="1"/>
    <col min="11009" max="11009" width="46.42578125" customWidth="1"/>
    <col min="11011" max="11011" width="23.28515625" customWidth="1"/>
    <col min="11012" max="11012" width="18.85546875" customWidth="1"/>
    <col min="11013" max="11013" width="0" hidden="1" customWidth="1"/>
    <col min="11014" max="11014" width="12.7109375" customWidth="1"/>
    <col min="11015" max="11015" width="12.140625" customWidth="1"/>
    <col min="11016" max="11016" width="12.5703125" customWidth="1"/>
    <col min="11017" max="11017" width="11.85546875" customWidth="1"/>
    <col min="11265" max="11265" width="46.42578125" customWidth="1"/>
    <col min="11267" max="11267" width="23.28515625" customWidth="1"/>
    <col min="11268" max="11268" width="18.85546875" customWidth="1"/>
    <col min="11269" max="11269" width="0" hidden="1" customWidth="1"/>
    <col min="11270" max="11270" width="12.7109375" customWidth="1"/>
    <col min="11271" max="11271" width="12.140625" customWidth="1"/>
    <col min="11272" max="11272" width="12.5703125" customWidth="1"/>
    <col min="11273" max="11273" width="11.85546875" customWidth="1"/>
    <col min="11521" max="11521" width="46.42578125" customWidth="1"/>
    <col min="11523" max="11523" width="23.28515625" customWidth="1"/>
    <col min="11524" max="11524" width="18.85546875" customWidth="1"/>
    <col min="11525" max="11525" width="0" hidden="1" customWidth="1"/>
    <col min="11526" max="11526" width="12.7109375" customWidth="1"/>
    <col min="11527" max="11527" width="12.140625" customWidth="1"/>
    <col min="11528" max="11528" width="12.5703125" customWidth="1"/>
    <col min="11529" max="11529" width="11.85546875" customWidth="1"/>
    <col min="11777" max="11777" width="46.42578125" customWidth="1"/>
    <col min="11779" max="11779" width="23.28515625" customWidth="1"/>
    <col min="11780" max="11780" width="18.85546875" customWidth="1"/>
    <col min="11781" max="11781" width="0" hidden="1" customWidth="1"/>
    <col min="11782" max="11782" width="12.7109375" customWidth="1"/>
    <col min="11783" max="11783" width="12.140625" customWidth="1"/>
    <col min="11784" max="11784" width="12.5703125" customWidth="1"/>
    <col min="11785" max="11785" width="11.85546875" customWidth="1"/>
    <col min="12033" max="12033" width="46.42578125" customWidth="1"/>
    <col min="12035" max="12035" width="23.28515625" customWidth="1"/>
    <col min="12036" max="12036" width="18.85546875" customWidth="1"/>
    <col min="12037" max="12037" width="0" hidden="1" customWidth="1"/>
    <col min="12038" max="12038" width="12.7109375" customWidth="1"/>
    <col min="12039" max="12039" width="12.140625" customWidth="1"/>
    <col min="12040" max="12040" width="12.5703125" customWidth="1"/>
    <col min="12041" max="12041" width="11.85546875" customWidth="1"/>
    <col min="12289" max="12289" width="46.42578125" customWidth="1"/>
    <col min="12291" max="12291" width="23.28515625" customWidth="1"/>
    <col min="12292" max="12292" width="18.85546875" customWidth="1"/>
    <col min="12293" max="12293" width="0" hidden="1" customWidth="1"/>
    <col min="12294" max="12294" width="12.7109375" customWidth="1"/>
    <col min="12295" max="12295" width="12.140625" customWidth="1"/>
    <col min="12296" max="12296" width="12.5703125" customWidth="1"/>
    <col min="12297" max="12297" width="11.85546875" customWidth="1"/>
    <col min="12545" max="12545" width="46.42578125" customWidth="1"/>
    <col min="12547" max="12547" width="23.28515625" customWidth="1"/>
    <col min="12548" max="12548" width="18.85546875" customWidth="1"/>
    <col min="12549" max="12549" width="0" hidden="1" customWidth="1"/>
    <col min="12550" max="12550" width="12.7109375" customWidth="1"/>
    <col min="12551" max="12551" width="12.140625" customWidth="1"/>
    <col min="12552" max="12552" width="12.5703125" customWidth="1"/>
    <col min="12553" max="12553" width="11.85546875" customWidth="1"/>
    <col min="12801" max="12801" width="46.42578125" customWidth="1"/>
    <col min="12803" max="12803" width="23.28515625" customWidth="1"/>
    <col min="12804" max="12804" width="18.85546875" customWidth="1"/>
    <col min="12805" max="12805" width="0" hidden="1" customWidth="1"/>
    <col min="12806" max="12806" width="12.7109375" customWidth="1"/>
    <col min="12807" max="12807" width="12.140625" customWidth="1"/>
    <col min="12808" max="12808" width="12.5703125" customWidth="1"/>
    <col min="12809" max="12809" width="11.85546875" customWidth="1"/>
    <col min="13057" max="13057" width="46.42578125" customWidth="1"/>
    <col min="13059" max="13059" width="23.28515625" customWidth="1"/>
    <col min="13060" max="13060" width="18.85546875" customWidth="1"/>
    <col min="13061" max="13061" width="0" hidden="1" customWidth="1"/>
    <col min="13062" max="13062" width="12.7109375" customWidth="1"/>
    <col min="13063" max="13063" width="12.140625" customWidth="1"/>
    <col min="13064" max="13064" width="12.5703125" customWidth="1"/>
    <col min="13065" max="13065" width="11.85546875" customWidth="1"/>
    <col min="13313" max="13313" width="46.42578125" customWidth="1"/>
    <col min="13315" max="13315" width="23.28515625" customWidth="1"/>
    <col min="13316" max="13316" width="18.85546875" customWidth="1"/>
    <col min="13317" max="13317" width="0" hidden="1" customWidth="1"/>
    <col min="13318" max="13318" width="12.7109375" customWidth="1"/>
    <col min="13319" max="13319" width="12.140625" customWidth="1"/>
    <col min="13320" max="13320" width="12.5703125" customWidth="1"/>
    <col min="13321" max="13321" width="11.85546875" customWidth="1"/>
    <col min="13569" max="13569" width="46.42578125" customWidth="1"/>
    <col min="13571" max="13571" width="23.28515625" customWidth="1"/>
    <col min="13572" max="13572" width="18.85546875" customWidth="1"/>
    <col min="13573" max="13573" width="0" hidden="1" customWidth="1"/>
    <col min="13574" max="13574" width="12.7109375" customWidth="1"/>
    <col min="13575" max="13575" width="12.140625" customWidth="1"/>
    <col min="13576" max="13576" width="12.5703125" customWidth="1"/>
    <col min="13577" max="13577" width="11.85546875" customWidth="1"/>
    <col min="13825" max="13825" width="46.42578125" customWidth="1"/>
    <col min="13827" max="13827" width="23.28515625" customWidth="1"/>
    <col min="13828" max="13828" width="18.85546875" customWidth="1"/>
    <col min="13829" max="13829" width="0" hidden="1" customWidth="1"/>
    <col min="13830" max="13830" width="12.7109375" customWidth="1"/>
    <col min="13831" max="13831" width="12.140625" customWidth="1"/>
    <col min="13832" max="13832" width="12.5703125" customWidth="1"/>
    <col min="13833" max="13833" width="11.85546875" customWidth="1"/>
    <col min="14081" max="14081" width="46.42578125" customWidth="1"/>
    <col min="14083" max="14083" width="23.28515625" customWidth="1"/>
    <col min="14084" max="14084" width="18.85546875" customWidth="1"/>
    <col min="14085" max="14085" width="0" hidden="1" customWidth="1"/>
    <col min="14086" max="14086" width="12.7109375" customWidth="1"/>
    <col min="14087" max="14087" width="12.140625" customWidth="1"/>
    <col min="14088" max="14088" width="12.5703125" customWidth="1"/>
    <col min="14089" max="14089" width="11.85546875" customWidth="1"/>
    <col min="14337" max="14337" width="46.42578125" customWidth="1"/>
    <col min="14339" max="14339" width="23.28515625" customWidth="1"/>
    <col min="14340" max="14340" width="18.85546875" customWidth="1"/>
    <col min="14341" max="14341" width="0" hidden="1" customWidth="1"/>
    <col min="14342" max="14342" width="12.7109375" customWidth="1"/>
    <col min="14343" max="14343" width="12.140625" customWidth="1"/>
    <col min="14344" max="14344" width="12.5703125" customWidth="1"/>
    <col min="14345" max="14345" width="11.85546875" customWidth="1"/>
    <col min="14593" max="14593" width="46.42578125" customWidth="1"/>
    <col min="14595" max="14595" width="23.28515625" customWidth="1"/>
    <col min="14596" max="14596" width="18.85546875" customWidth="1"/>
    <col min="14597" max="14597" width="0" hidden="1" customWidth="1"/>
    <col min="14598" max="14598" width="12.7109375" customWidth="1"/>
    <col min="14599" max="14599" width="12.140625" customWidth="1"/>
    <col min="14600" max="14600" width="12.5703125" customWidth="1"/>
    <col min="14601" max="14601" width="11.85546875" customWidth="1"/>
    <col min="14849" max="14849" width="46.42578125" customWidth="1"/>
    <col min="14851" max="14851" width="23.28515625" customWidth="1"/>
    <col min="14852" max="14852" width="18.85546875" customWidth="1"/>
    <col min="14853" max="14853" width="0" hidden="1" customWidth="1"/>
    <col min="14854" max="14854" width="12.7109375" customWidth="1"/>
    <col min="14855" max="14855" width="12.140625" customWidth="1"/>
    <col min="14856" max="14856" width="12.5703125" customWidth="1"/>
    <col min="14857" max="14857" width="11.85546875" customWidth="1"/>
    <col min="15105" max="15105" width="46.42578125" customWidth="1"/>
    <col min="15107" max="15107" width="23.28515625" customWidth="1"/>
    <col min="15108" max="15108" width="18.85546875" customWidth="1"/>
    <col min="15109" max="15109" width="0" hidden="1" customWidth="1"/>
    <col min="15110" max="15110" width="12.7109375" customWidth="1"/>
    <col min="15111" max="15111" width="12.140625" customWidth="1"/>
    <col min="15112" max="15112" width="12.5703125" customWidth="1"/>
    <col min="15113" max="15113" width="11.85546875" customWidth="1"/>
    <col min="15361" max="15361" width="46.42578125" customWidth="1"/>
    <col min="15363" max="15363" width="23.28515625" customWidth="1"/>
    <col min="15364" max="15364" width="18.85546875" customWidth="1"/>
    <col min="15365" max="15365" width="0" hidden="1" customWidth="1"/>
    <col min="15366" max="15366" width="12.7109375" customWidth="1"/>
    <col min="15367" max="15367" width="12.140625" customWidth="1"/>
    <col min="15368" max="15368" width="12.5703125" customWidth="1"/>
    <col min="15369" max="15369" width="11.85546875" customWidth="1"/>
    <col min="15617" max="15617" width="46.42578125" customWidth="1"/>
    <col min="15619" max="15619" width="23.28515625" customWidth="1"/>
    <col min="15620" max="15620" width="18.85546875" customWidth="1"/>
    <col min="15621" max="15621" width="0" hidden="1" customWidth="1"/>
    <col min="15622" max="15622" width="12.7109375" customWidth="1"/>
    <col min="15623" max="15623" width="12.140625" customWidth="1"/>
    <col min="15624" max="15624" width="12.5703125" customWidth="1"/>
    <col min="15625" max="15625" width="11.85546875" customWidth="1"/>
    <col min="15873" max="15873" width="46.42578125" customWidth="1"/>
    <col min="15875" max="15875" width="23.28515625" customWidth="1"/>
    <col min="15876" max="15876" width="18.85546875" customWidth="1"/>
    <col min="15877" max="15877" width="0" hidden="1" customWidth="1"/>
    <col min="15878" max="15878" width="12.7109375" customWidth="1"/>
    <col min="15879" max="15879" width="12.140625" customWidth="1"/>
    <col min="15880" max="15880" width="12.5703125" customWidth="1"/>
    <col min="15881" max="15881" width="11.85546875" customWidth="1"/>
    <col min="16129" max="16129" width="46.42578125" customWidth="1"/>
    <col min="16131" max="16131" width="23.28515625" customWidth="1"/>
    <col min="16132" max="16132" width="18.85546875" customWidth="1"/>
    <col min="16133" max="16133" width="0" hidden="1" customWidth="1"/>
    <col min="16134" max="16134" width="12.7109375" customWidth="1"/>
    <col min="16135" max="16135" width="12.140625" customWidth="1"/>
    <col min="16136" max="16136" width="12.5703125" customWidth="1"/>
    <col min="16137" max="16137" width="11.85546875" customWidth="1"/>
  </cols>
  <sheetData>
    <row r="1" spans="1:9" ht="31.5">
      <c r="A1" s="741" t="s">
        <v>610</v>
      </c>
      <c r="B1" s="116"/>
      <c r="C1" s="116"/>
      <c r="D1" s="116"/>
    </row>
    <row r="2" spans="1:9">
      <c r="A2" s="664"/>
      <c r="B2" s="116"/>
      <c r="C2" s="116"/>
      <c r="D2" s="116"/>
    </row>
    <row r="3" spans="1:9" ht="27.75" customHeight="1">
      <c r="A3" s="742" t="s">
        <v>592</v>
      </c>
      <c r="B3" s="667"/>
      <c r="C3" s="789" t="s">
        <v>44</v>
      </c>
      <c r="D3" s="790"/>
      <c r="E3" s="491"/>
      <c r="F3" s="791"/>
      <c r="G3" s="791"/>
      <c r="H3" s="792"/>
      <c r="I3" s="792"/>
    </row>
    <row r="4" spans="1:9">
      <c r="A4" s="743"/>
      <c r="B4" s="667"/>
      <c r="C4" s="667"/>
      <c r="D4" s="668"/>
      <c r="E4" s="491"/>
      <c r="F4" s="28"/>
      <c r="G4" s="28"/>
      <c r="H4" s="28"/>
      <c r="I4" s="28"/>
    </row>
    <row r="5" spans="1:9">
      <c r="A5" s="671"/>
      <c r="B5" s="726" t="s">
        <v>130</v>
      </c>
      <c r="C5" s="670" t="s">
        <v>465</v>
      </c>
      <c r="D5" s="670" t="s">
        <v>466</v>
      </c>
      <c r="E5" s="793" t="s">
        <v>467</v>
      </c>
      <c r="F5" s="492"/>
      <c r="G5" s="492"/>
      <c r="H5" s="493"/>
      <c r="I5" s="493"/>
    </row>
    <row r="6" spans="1:9" ht="12.75" customHeight="1">
      <c r="A6" s="671" t="s">
        <v>468</v>
      </c>
      <c r="B6" s="672"/>
      <c r="C6" s="795" t="s">
        <v>593</v>
      </c>
      <c r="D6" s="796"/>
      <c r="E6" s="794"/>
      <c r="F6" s="28"/>
      <c r="G6" s="28"/>
      <c r="H6" s="494"/>
      <c r="I6" s="494"/>
    </row>
    <row r="7" spans="1:9">
      <c r="A7" s="673"/>
      <c r="B7" s="674"/>
      <c r="C7" s="675"/>
      <c r="D7" s="675"/>
      <c r="E7" s="495" t="s">
        <v>91</v>
      </c>
      <c r="F7" s="28"/>
      <c r="G7" s="28"/>
      <c r="H7" s="494"/>
      <c r="I7" s="494"/>
    </row>
    <row r="8" spans="1:9" ht="30" thickBot="1">
      <c r="A8" s="676" t="s">
        <v>469</v>
      </c>
      <c r="B8" s="669" t="s">
        <v>86</v>
      </c>
      <c r="C8" s="677">
        <f t="shared" ref="C8:E8" si="0">C9+C15+C49</f>
        <v>165806715</v>
      </c>
      <c r="D8" s="678">
        <f>D9+D15+D49+D57</f>
        <v>156395446</v>
      </c>
      <c r="E8" s="496">
        <f t="shared" si="0"/>
        <v>0</v>
      </c>
      <c r="F8" s="497"/>
      <c r="G8" s="497"/>
      <c r="H8" s="497"/>
      <c r="I8" s="497"/>
    </row>
    <row r="9" spans="1:9" ht="15.75" thickTop="1">
      <c r="A9" s="679" t="s">
        <v>470</v>
      </c>
      <c r="B9" s="680" t="s">
        <v>88</v>
      </c>
      <c r="C9" s="681">
        <f>C10+C11+C13</f>
        <v>7425000</v>
      </c>
      <c r="D9" s="682">
        <f t="shared" ref="D9:E9" si="1">D10+D11+D13</f>
        <v>726945</v>
      </c>
      <c r="E9" s="498">
        <f t="shared" si="1"/>
        <v>0</v>
      </c>
      <c r="F9" s="499"/>
      <c r="G9" s="499"/>
      <c r="H9" s="499"/>
      <c r="I9" s="499"/>
    </row>
    <row r="10" spans="1:9" s="502" customFormat="1">
      <c r="A10" s="683" t="s">
        <v>471</v>
      </c>
      <c r="B10" s="674" t="s">
        <v>89</v>
      </c>
      <c r="C10" s="684"/>
      <c r="D10" s="684"/>
      <c r="E10" s="500"/>
      <c r="F10" s="501"/>
      <c r="G10" s="501"/>
      <c r="H10" s="501"/>
      <c r="I10" s="501"/>
    </row>
    <row r="11" spans="1:9">
      <c r="A11" s="685" t="s">
        <v>472</v>
      </c>
      <c r="B11" s="674" t="s">
        <v>90</v>
      </c>
      <c r="C11" s="684">
        <v>7425000</v>
      </c>
      <c r="D11" s="684">
        <v>726945</v>
      </c>
      <c r="E11" s="500"/>
      <c r="F11" s="501"/>
      <c r="G11" s="501"/>
      <c r="H11" s="501"/>
      <c r="I11" s="501"/>
    </row>
    <row r="12" spans="1:9" ht="30">
      <c r="A12" s="686" t="s">
        <v>473</v>
      </c>
      <c r="B12" s="674" t="s">
        <v>91</v>
      </c>
      <c r="C12" s="687">
        <v>6675000</v>
      </c>
      <c r="D12" s="687"/>
      <c r="E12" s="503"/>
      <c r="F12" s="504"/>
      <c r="G12" s="504"/>
      <c r="H12" s="504"/>
      <c r="I12" s="504"/>
    </row>
    <row r="13" spans="1:9">
      <c r="A13" s="685" t="s">
        <v>474</v>
      </c>
      <c r="B13" s="674" t="s">
        <v>93</v>
      </c>
      <c r="C13" s="684"/>
      <c r="D13" s="684"/>
      <c r="E13" s="505"/>
      <c r="F13" s="501"/>
      <c r="G13" s="501"/>
      <c r="H13" s="501"/>
      <c r="I13" s="501"/>
    </row>
    <row r="14" spans="1:9" ht="20.25" customHeight="1" thickBot="1">
      <c r="A14" s="688" t="s">
        <v>475</v>
      </c>
      <c r="B14" s="689" t="s">
        <v>94</v>
      </c>
      <c r="C14" s="690"/>
      <c r="D14" s="690"/>
      <c r="E14" s="506"/>
      <c r="F14" s="504"/>
      <c r="G14" s="504"/>
      <c r="H14" s="504"/>
      <c r="I14" s="504"/>
    </row>
    <row r="15" spans="1:9" ht="16.5" thickTop="1" thickBot="1">
      <c r="A15" s="691" t="s">
        <v>476</v>
      </c>
      <c r="B15" s="692" t="s">
        <v>95</v>
      </c>
      <c r="C15" s="693">
        <f t="shared" ref="C15:E15" si="2">C16+C38+C46+C47+C48</f>
        <v>155461715</v>
      </c>
      <c r="D15" s="694">
        <f>D16+D38+D46+D47+D48</f>
        <v>127362647</v>
      </c>
      <c r="E15" s="507">
        <f t="shared" si="2"/>
        <v>0</v>
      </c>
      <c r="F15" s="499"/>
      <c r="G15" s="499"/>
      <c r="H15" s="499"/>
      <c r="I15" s="499"/>
    </row>
    <row r="16" spans="1:9" ht="30" thickBot="1">
      <c r="A16" s="695" t="s">
        <v>477</v>
      </c>
      <c r="B16" s="696" t="s">
        <v>97</v>
      </c>
      <c r="C16" s="697">
        <f>C17+C23+C31</f>
        <v>148297758</v>
      </c>
      <c r="D16" s="697">
        <f>D17+D23+D31</f>
        <v>126927391</v>
      </c>
      <c r="E16" s="508"/>
      <c r="F16" s="501"/>
      <c r="G16" s="501"/>
      <c r="H16" s="501"/>
      <c r="I16" s="501"/>
    </row>
    <row r="17" spans="1:9" ht="29.25" customHeight="1">
      <c r="A17" s="698" t="s">
        <v>478</v>
      </c>
      <c r="B17" s="699" t="s">
        <v>98</v>
      </c>
      <c r="C17" s="710">
        <v>38570038</v>
      </c>
      <c r="D17" s="710">
        <v>32429025</v>
      </c>
      <c r="E17" s="509"/>
      <c r="F17" s="510"/>
      <c r="G17" s="510"/>
      <c r="H17" s="510"/>
      <c r="I17" s="510"/>
    </row>
    <row r="18" spans="1:9" ht="15.75" hidden="1" thickTop="1">
      <c r="A18" s="701" t="s">
        <v>479</v>
      </c>
      <c r="B18" s="702" t="s">
        <v>457</v>
      </c>
      <c r="C18" s="684"/>
      <c r="D18" s="684"/>
      <c r="E18" s="500"/>
      <c r="F18" s="501"/>
      <c r="G18" s="501"/>
      <c r="H18" s="501"/>
      <c r="I18" s="501"/>
    </row>
    <row r="19" spans="1:9" hidden="1">
      <c r="A19" s="701" t="s">
        <v>480</v>
      </c>
      <c r="B19" s="674" t="s">
        <v>458</v>
      </c>
      <c r="C19" s="684"/>
      <c r="D19" s="684"/>
      <c r="E19" s="500"/>
      <c r="F19" s="501"/>
      <c r="G19" s="501"/>
      <c r="H19" s="501"/>
      <c r="I19" s="501"/>
    </row>
    <row r="20" spans="1:9" hidden="1">
      <c r="A20" s="701" t="s">
        <v>481</v>
      </c>
      <c r="B20" s="689" t="s">
        <v>459</v>
      </c>
      <c r="C20" s="684"/>
      <c r="D20" s="684"/>
      <c r="E20" s="500"/>
      <c r="F20" s="501"/>
      <c r="G20" s="501"/>
      <c r="H20" s="501"/>
      <c r="I20" s="501"/>
    </row>
    <row r="21" spans="1:9" ht="30.75" hidden="1" thickTop="1">
      <c r="A21" s="701" t="s">
        <v>482</v>
      </c>
      <c r="B21" s="702" t="s">
        <v>460</v>
      </c>
      <c r="C21" s="684"/>
      <c r="D21" s="684"/>
      <c r="E21" s="500"/>
      <c r="F21" s="501"/>
      <c r="G21" s="501"/>
      <c r="H21" s="501"/>
      <c r="I21" s="501"/>
    </row>
    <row r="22" spans="1:9" ht="30">
      <c r="A22" s="703" t="s">
        <v>483</v>
      </c>
      <c r="B22" s="689" t="s">
        <v>457</v>
      </c>
      <c r="C22" s="704"/>
      <c r="D22" s="704"/>
      <c r="E22" s="511"/>
      <c r="F22" s="501"/>
      <c r="G22" s="501"/>
      <c r="H22" s="501"/>
      <c r="I22" s="501"/>
    </row>
    <row r="23" spans="1:9" ht="30">
      <c r="A23" s="685" t="s">
        <v>484</v>
      </c>
      <c r="B23" s="674" t="s">
        <v>458</v>
      </c>
      <c r="C23" s="684">
        <v>47532949</v>
      </c>
      <c r="D23" s="684">
        <v>40288840</v>
      </c>
      <c r="E23" s="505"/>
      <c r="F23" s="510"/>
      <c r="G23" s="510"/>
      <c r="H23" s="510"/>
      <c r="I23" s="510"/>
    </row>
    <row r="24" spans="1:9" hidden="1">
      <c r="A24" s="701" t="s">
        <v>485</v>
      </c>
      <c r="B24" s="706" t="s">
        <v>463</v>
      </c>
      <c r="C24" s="684"/>
      <c r="D24" s="684"/>
      <c r="E24" s="500"/>
      <c r="F24" s="501"/>
      <c r="G24" s="501"/>
      <c r="H24" s="501"/>
      <c r="I24" s="501"/>
    </row>
    <row r="25" spans="1:9" hidden="1">
      <c r="A25" s="701" t="s">
        <v>486</v>
      </c>
      <c r="B25" s="674" t="s">
        <v>487</v>
      </c>
      <c r="C25" s="684"/>
      <c r="D25" s="684"/>
      <c r="E25" s="500"/>
      <c r="F25" s="501"/>
      <c r="G25" s="501"/>
      <c r="H25" s="501"/>
      <c r="I25" s="501"/>
    </row>
    <row r="26" spans="1:9" ht="30" hidden="1">
      <c r="A26" s="701" t="s">
        <v>488</v>
      </c>
      <c r="B26" s="689" t="s">
        <v>489</v>
      </c>
      <c r="C26" s="684"/>
      <c r="D26" s="684"/>
      <c r="E26" s="500"/>
      <c r="F26" s="501"/>
      <c r="G26" s="501"/>
      <c r="H26" s="501"/>
      <c r="I26" s="501"/>
    </row>
    <row r="27" spans="1:9" ht="15.75" hidden="1" thickTop="1">
      <c r="A27" s="707" t="s">
        <v>490</v>
      </c>
      <c r="B27" s="702" t="s">
        <v>491</v>
      </c>
      <c r="C27" s="684"/>
      <c r="D27" s="684"/>
      <c r="E27" s="500"/>
      <c r="F27" s="501"/>
      <c r="G27" s="501"/>
      <c r="H27" s="501"/>
      <c r="I27" s="501"/>
    </row>
    <row r="28" spans="1:9" hidden="1">
      <c r="A28" s="701" t="s">
        <v>492</v>
      </c>
      <c r="B28" s="674" t="s">
        <v>493</v>
      </c>
      <c r="C28" s="684"/>
      <c r="D28" s="684"/>
      <c r="E28" s="500"/>
      <c r="F28" s="512"/>
      <c r="G28" s="501"/>
      <c r="H28" s="501"/>
      <c r="I28" s="501"/>
    </row>
    <row r="29" spans="1:9" ht="30" hidden="1">
      <c r="A29" s="708" t="s">
        <v>494</v>
      </c>
      <c r="B29" s="689" t="s">
        <v>495</v>
      </c>
      <c r="C29" s="684"/>
      <c r="D29" s="684"/>
      <c r="E29" s="500"/>
      <c r="F29" s="501"/>
      <c r="G29" s="501"/>
      <c r="H29" s="501"/>
      <c r="I29" s="501"/>
    </row>
    <row r="30" spans="1:9" ht="30">
      <c r="A30" s="686" t="s">
        <v>496</v>
      </c>
      <c r="B30" s="674" t="s">
        <v>459</v>
      </c>
      <c r="C30" s="687"/>
      <c r="D30" s="687"/>
      <c r="E30" s="503"/>
      <c r="F30" s="504"/>
      <c r="G30" s="504"/>
      <c r="H30" s="504"/>
      <c r="I30" s="504"/>
    </row>
    <row r="31" spans="1:9" ht="30">
      <c r="A31" s="685" t="s">
        <v>497</v>
      </c>
      <c r="B31" s="674" t="s">
        <v>460</v>
      </c>
      <c r="C31" s="684">
        <v>62194771</v>
      </c>
      <c r="D31" s="684">
        <v>54209526</v>
      </c>
      <c r="E31" s="505"/>
      <c r="F31" s="510"/>
      <c r="G31" s="510"/>
      <c r="H31" s="510"/>
      <c r="I31" s="510"/>
    </row>
    <row r="32" spans="1:9" hidden="1">
      <c r="A32" s="701" t="s">
        <v>498</v>
      </c>
      <c r="B32" s="669" t="s">
        <v>499</v>
      </c>
      <c r="C32" s="684"/>
      <c r="D32" s="684"/>
      <c r="E32" s="500"/>
      <c r="F32" s="510"/>
      <c r="G32" s="510"/>
      <c r="H32" s="510"/>
      <c r="I32" s="510"/>
    </row>
    <row r="33" spans="1:9" ht="15.75" hidden="1" thickTop="1">
      <c r="A33" s="701" t="s">
        <v>500</v>
      </c>
      <c r="B33" s="680" t="s">
        <v>501</v>
      </c>
      <c r="C33" s="684"/>
      <c r="D33" s="684"/>
      <c r="E33" s="500"/>
      <c r="F33" s="510"/>
      <c r="G33" s="510"/>
      <c r="H33" s="510"/>
      <c r="I33" s="510"/>
    </row>
    <row r="34" spans="1:9" hidden="1">
      <c r="A34" s="701" t="s">
        <v>502</v>
      </c>
      <c r="B34" s="674" t="s">
        <v>503</v>
      </c>
      <c r="C34" s="684"/>
      <c r="D34" s="684"/>
      <c r="E34" s="500"/>
      <c r="F34" s="510"/>
      <c r="G34" s="510"/>
      <c r="H34" s="510"/>
      <c r="I34" s="510"/>
    </row>
    <row r="35" spans="1:9" hidden="1">
      <c r="A35" s="708" t="s">
        <v>504</v>
      </c>
      <c r="B35" s="669" t="s">
        <v>505</v>
      </c>
      <c r="C35" s="684"/>
      <c r="D35" s="684"/>
      <c r="E35" s="500"/>
      <c r="F35" s="510"/>
      <c r="G35" s="510"/>
      <c r="H35" s="510"/>
      <c r="I35" s="510"/>
    </row>
    <row r="36" spans="1:9" ht="30.75" hidden="1" thickTop="1">
      <c r="A36" s="708" t="s">
        <v>506</v>
      </c>
      <c r="B36" s="680" t="s">
        <v>507</v>
      </c>
      <c r="C36" s="684"/>
      <c r="D36" s="684"/>
      <c r="E36" s="500"/>
      <c r="F36" s="510"/>
      <c r="G36" s="510"/>
      <c r="H36" s="510"/>
      <c r="I36" s="510"/>
    </row>
    <row r="37" spans="1:9" ht="30.75" thickBot="1">
      <c r="A37" s="688" t="s">
        <v>508</v>
      </c>
      <c r="B37" s="689" t="s">
        <v>461</v>
      </c>
      <c r="C37" s="690"/>
      <c r="D37" s="690"/>
      <c r="E37" s="513"/>
      <c r="F37" s="514"/>
      <c r="G37" s="514"/>
      <c r="H37" s="514"/>
      <c r="I37" s="514"/>
    </row>
    <row r="38" spans="1:9" ht="31.5" customHeight="1" thickBot="1">
      <c r="A38" s="695" t="s">
        <v>509</v>
      </c>
      <c r="B38" s="696" t="s">
        <v>462</v>
      </c>
      <c r="C38" s="697">
        <f>C39+C41+C43+C45</f>
        <v>7163957</v>
      </c>
      <c r="D38" s="709">
        <f t="shared" ref="D38:E38" si="3">D39+D41+D43+D45</f>
        <v>435256</v>
      </c>
      <c r="E38" s="515">
        <f t="shared" si="3"/>
        <v>0</v>
      </c>
      <c r="F38" s="499"/>
      <c r="G38" s="499"/>
      <c r="H38" s="499"/>
      <c r="I38" s="499"/>
    </row>
    <row r="39" spans="1:9" ht="30">
      <c r="A39" s="708" t="s">
        <v>510</v>
      </c>
      <c r="B39" s="706" t="s">
        <v>463</v>
      </c>
      <c r="C39" s="710"/>
      <c r="D39" s="710"/>
      <c r="E39" s="509"/>
      <c r="F39" s="501"/>
      <c r="G39" s="501"/>
      <c r="H39" s="501"/>
      <c r="I39" s="501"/>
    </row>
    <row r="40" spans="1:9" ht="30">
      <c r="A40" s="685" t="s">
        <v>511</v>
      </c>
      <c r="B40" s="674" t="s">
        <v>487</v>
      </c>
      <c r="C40" s="684"/>
      <c r="D40" s="684"/>
      <c r="E40" s="505"/>
      <c r="F40" s="501"/>
      <c r="G40" s="501"/>
      <c r="H40" s="501"/>
      <c r="I40" s="501"/>
    </row>
    <row r="41" spans="1:9" ht="30">
      <c r="A41" s="701" t="s">
        <v>512</v>
      </c>
      <c r="B41" s="674" t="s">
        <v>489</v>
      </c>
      <c r="C41" s="684"/>
      <c r="D41" s="684"/>
      <c r="E41" s="500"/>
      <c r="F41" s="501"/>
      <c r="G41" s="501"/>
      <c r="H41" s="501"/>
      <c r="I41" s="501"/>
    </row>
    <row r="42" spans="1:9" ht="30">
      <c r="A42" s="711" t="s">
        <v>513</v>
      </c>
      <c r="B42" s="706" t="s">
        <v>491</v>
      </c>
      <c r="C42" s="687"/>
      <c r="D42" s="687"/>
      <c r="E42" s="503"/>
      <c r="F42" s="504"/>
      <c r="G42" s="504"/>
      <c r="H42" s="504"/>
      <c r="I42" s="504"/>
    </row>
    <row r="43" spans="1:9" ht="30">
      <c r="A43" s="701" t="s">
        <v>514</v>
      </c>
      <c r="B43" s="674" t="s">
        <v>493</v>
      </c>
      <c r="C43" s="684">
        <v>7163957</v>
      </c>
      <c r="D43" s="684">
        <v>435256</v>
      </c>
      <c r="E43" s="505"/>
      <c r="F43" s="501"/>
      <c r="G43" s="501"/>
      <c r="H43" s="501"/>
      <c r="I43" s="501"/>
    </row>
    <row r="44" spans="1:9" ht="30">
      <c r="A44" s="711" t="s">
        <v>515</v>
      </c>
      <c r="B44" s="689" t="s">
        <v>495</v>
      </c>
      <c r="C44" s="687">
        <v>5347307</v>
      </c>
      <c r="D44" s="687"/>
      <c r="E44" s="516"/>
      <c r="F44" s="504"/>
      <c r="G44" s="504"/>
      <c r="H44" s="504"/>
      <c r="I44" s="504"/>
    </row>
    <row r="45" spans="1:9" ht="15.75" thickBot="1">
      <c r="A45" s="703" t="s">
        <v>516</v>
      </c>
      <c r="B45" s="689" t="s">
        <v>517</v>
      </c>
      <c r="C45" s="704"/>
      <c r="D45" s="704"/>
      <c r="E45" s="517"/>
      <c r="F45" s="501"/>
      <c r="G45" s="501"/>
      <c r="H45" s="501"/>
      <c r="I45" s="501"/>
    </row>
    <row r="46" spans="1:9" s="518" customFormat="1" ht="15.75" thickBot="1">
      <c r="A46" s="712" t="s">
        <v>518</v>
      </c>
      <c r="B46" s="696" t="s">
        <v>519</v>
      </c>
      <c r="C46" s="697"/>
      <c r="D46" s="697"/>
      <c r="E46" s="508"/>
      <c r="F46" s="510"/>
      <c r="G46" s="510"/>
      <c r="H46" s="510"/>
      <c r="I46" s="510"/>
    </row>
    <row r="47" spans="1:9" ht="15.75" thickBot="1">
      <c r="A47" s="713" t="s">
        <v>520</v>
      </c>
      <c r="B47" s="696" t="s">
        <v>499</v>
      </c>
      <c r="C47" s="714"/>
      <c r="D47" s="714"/>
      <c r="E47" s="519"/>
      <c r="F47" s="510"/>
      <c r="G47" s="510"/>
      <c r="H47" s="510"/>
      <c r="I47" s="510"/>
    </row>
    <row r="48" spans="1:9" s="518" customFormat="1" ht="18.75" customHeight="1" thickBot="1">
      <c r="A48" s="715" t="s">
        <v>521</v>
      </c>
      <c r="B48" s="716" t="s">
        <v>501</v>
      </c>
      <c r="C48" s="717"/>
      <c r="D48" s="717"/>
      <c r="E48" s="520"/>
      <c r="F48" s="510"/>
      <c r="G48" s="510"/>
      <c r="H48" s="510"/>
      <c r="I48" s="510"/>
    </row>
    <row r="49" spans="1:9" ht="15.75" thickTop="1">
      <c r="A49" s="679" t="s">
        <v>522</v>
      </c>
      <c r="B49" s="680" t="s">
        <v>503</v>
      </c>
      <c r="C49" s="681">
        <f>C50+C55+C56</f>
        <v>2920000</v>
      </c>
      <c r="D49" s="681">
        <f>D50+D55+D56</f>
        <v>2920000</v>
      </c>
      <c r="E49" s="521"/>
      <c r="F49" s="510"/>
      <c r="G49" s="510"/>
      <c r="H49" s="510"/>
      <c r="I49" s="510"/>
    </row>
    <row r="50" spans="1:9">
      <c r="A50" s="703" t="s">
        <v>523</v>
      </c>
      <c r="B50" s="674" t="s">
        <v>505</v>
      </c>
      <c r="C50" s="704">
        <f>C51+C53+C54</f>
        <v>2920000</v>
      </c>
      <c r="D50" s="704">
        <f>D51+D53+D54</f>
        <v>2920000</v>
      </c>
      <c r="E50" s="505"/>
      <c r="F50" s="501"/>
      <c r="G50" s="501"/>
      <c r="H50" s="501"/>
      <c r="I50" s="501"/>
    </row>
    <row r="51" spans="1:9">
      <c r="A51" s="703" t="s">
        <v>524</v>
      </c>
      <c r="B51" s="706" t="s">
        <v>507</v>
      </c>
      <c r="C51" s="704">
        <v>2920000</v>
      </c>
      <c r="D51" s="704">
        <v>2920000</v>
      </c>
      <c r="E51" s="505"/>
      <c r="F51" s="501"/>
      <c r="G51" s="501"/>
      <c r="H51" s="501"/>
      <c r="I51" s="501"/>
    </row>
    <row r="52" spans="1:9" ht="30">
      <c r="A52" s="703" t="s">
        <v>525</v>
      </c>
      <c r="B52" s="674" t="s">
        <v>526</v>
      </c>
      <c r="C52" s="704"/>
      <c r="D52" s="704"/>
      <c r="E52" s="505"/>
      <c r="F52" s="501"/>
      <c r="G52" s="501"/>
      <c r="H52" s="501"/>
      <c r="I52" s="501"/>
    </row>
    <row r="53" spans="1:9">
      <c r="A53" s="718" t="s">
        <v>527</v>
      </c>
      <c r="B53" s="719" t="s">
        <v>528</v>
      </c>
      <c r="C53" s="704"/>
      <c r="D53" s="704"/>
      <c r="E53" s="505"/>
      <c r="F53" s="501"/>
      <c r="G53" s="501"/>
      <c r="H53" s="501"/>
      <c r="I53" s="501"/>
    </row>
    <row r="54" spans="1:9">
      <c r="A54" s="718" t="s">
        <v>529</v>
      </c>
      <c r="B54" s="706" t="s">
        <v>530</v>
      </c>
      <c r="C54" s="704"/>
      <c r="D54" s="704"/>
      <c r="E54" s="500"/>
      <c r="F54" s="501"/>
      <c r="G54" s="501"/>
      <c r="H54" s="501"/>
      <c r="I54" s="501"/>
    </row>
    <row r="55" spans="1:9">
      <c r="A55" s="720" t="s">
        <v>531</v>
      </c>
      <c r="B55" s="674" t="s">
        <v>532</v>
      </c>
      <c r="C55" s="704"/>
      <c r="D55" s="704"/>
      <c r="E55" s="500"/>
      <c r="F55" s="501"/>
      <c r="G55" s="501"/>
      <c r="H55" s="501"/>
      <c r="I55" s="501"/>
    </row>
    <row r="56" spans="1:9" ht="15.75" thickBot="1">
      <c r="A56" s="703" t="s">
        <v>533</v>
      </c>
      <c r="B56" s="689" t="s">
        <v>534</v>
      </c>
      <c r="C56" s="704"/>
      <c r="D56" s="704"/>
      <c r="E56" s="517"/>
      <c r="F56" s="501"/>
      <c r="G56" s="501"/>
      <c r="H56" s="501"/>
      <c r="I56" s="501"/>
    </row>
    <row r="57" spans="1:9" ht="30" thickTop="1">
      <c r="A57" s="679" t="s">
        <v>535</v>
      </c>
      <c r="B57" s="680" t="s">
        <v>536</v>
      </c>
      <c r="C57" s="681">
        <v>28260931</v>
      </c>
      <c r="D57" s="681">
        <v>25385854</v>
      </c>
      <c r="E57" s="521"/>
      <c r="F57" s="510"/>
      <c r="G57" s="510"/>
      <c r="H57" s="510"/>
      <c r="I57" s="510"/>
    </row>
    <row r="58" spans="1:9" hidden="1">
      <c r="A58" s="698" t="s">
        <v>537</v>
      </c>
      <c r="B58" s="674" t="s">
        <v>538</v>
      </c>
      <c r="C58" s="700"/>
      <c r="D58" s="700"/>
      <c r="E58" s="509"/>
      <c r="F58" s="501"/>
      <c r="G58" s="501"/>
      <c r="H58" s="501"/>
      <c r="I58" s="501"/>
    </row>
    <row r="59" spans="1:9" ht="30" hidden="1">
      <c r="A59" s="708" t="s">
        <v>539</v>
      </c>
      <c r="B59" s="669" t="s">
        <v>540</v>
      </c>
      <c r="C59" s="710"/>
      <c r="D59" s="710"/>
      <c r="E59" s="505"/>
      <c r="F59" s="501"/>
      <c r="G59" s="501"/>
      <c r="H59" s="501"/>
      <c r="I59" s="501"/>
    </row>
    <row r="60" spans="1:9" ht="45.75" hidden="1" thickTop="1">
      <c r="A60" s="708" t="s">
        <v>541</v>
      </c>
      <c r="B60" s="680" t="s">
        <v>542</v>
      </c>
      <c r="C60" s="710"/>
      <c r="D60" s="710"/>
      <c r="E60" s="505"/>
      <c r="F60" s="501"/>
      <c r="G60" s="501"/>
      <c r="H60" s="501"/>
      <c r="I60" s="501"/>
    </row>
    <row r="61" spans="1:9" ht="30" hidden="1">
      <c r="A61" s="708" t="s">
        <v>543</v>
      </c>
      <c r="B61" s="674" t="s">
        <v>544</v>
      </c>
      <c r="C61" s="710"/>
      <c r="D61" s="710"/>
      <c r="E61" s="500"/>
      <c r="F61" s="501"/>
      <c r="G61" s="501"/>
      <c r="H61" s="501"/>
      <c r="I61" s="501"/>
    </row>
    <row r="62" spans="1:9" ht="30" hidden="1">
      <c r="A62" s="708" t="s">
        <v>545</v>
      </c>
      <c r="B62" s="669" t="s">
        <v>546</v>
      </c>
      <c r="C62" s="710"/>
      <c r="D62" s="710"/>
      <c r="E62" s="505"/>
      <c r="F62" s="501"/>
      <c r="G62" s="501"/>
      <c r="H62" s="501"/>
      <c r="I62" s="501"/>
    </row>
    <row r="63" spans="1:9" ht="30.75" hidden="1" thickTop="1">
      <c r="A63" s="720" t="s">
        <v>547</v>
      </c>
      <c r="B63" s="680" t="s">
        <v>548</v>
      </c>
      <c r="C63" s="721"/>
      <c r="D63" s="721"/>
      <c r="E63" s="517"/>
      <c r="F63" s="501"/>
      <c r="G63" s="501"/>
      <c r="H63" s="501"/>
      <c r="I63" s="501"/>
    </row>
    <row r="64" spans="1:9" ht="30.75" thickBot="1">
      <c r="A64" s="722" t="s">
        <v>549</v>
      </c>
      <c r="B64" s="723" t="s">
        <v>550</v>
      </c>
      <c r="C64" s="724">
        <v>28260931</v>
      </c>
      <c r="D64" s="724">
        <v>25385854</v>
      </c>
      <c r="E64" s="522"/>
      <c r="F64" s="501"/>
      <c r="G64" s="501"/>
      <c r="H64" s="501"/>
      <c r="I64" s="501"/>
    </row>
    <row r="65" spans="1:9" ht="15.75" thickTop="1">
      <c r="A65" s="725" t="s">
        <v>551</v>
      </c>
      <c r="B65" s="726" t="s">
        <v>552</v>
      </c>
      <c r="C65" s="700">
        <f>C66+C67</f>
        <v>0</v>
      </c>
      <c r="D65" s="700">
        <f>D66+D67</f>
        <v>0</v>
      </c>
      <c r="E65" s="523"/>
      <c r="F65" s="501"/>
      <c r="G65" s="501"/>
      <c r="H65" s="501"/>
      <c r="I65" s="501"/>
    </row>
    <row r="66" spans="1:9">
      <c r="A66" s="727" t="s">
        <v>553</v>
      </c>
      <c r="B66" s="675" t="s">
        <v>554</v>
      </c>
      <c r="C66" s="705"/>
      <c r="D66" s="705"/>
      <c r="E66" s="505"/>
      <c r="F66" s="501"/>
      <c r="G66" s="501"/>
      <c r="H66" s="501"/>
      <c r="I66" s="501"/>
    </row>
    <row r="67" spans="1:9" s="526" customFormat="1" ht="15.75" thickBot="1">
      <c r="A67" s="727" t="s">
        <v>555</v>
      </c>
      <c r="B67" s="675" t="s">
        <v>556</v>
      </c>
      <c r="C67" s="728"/>
      <c r="D67" s="728"/>
      <c r="E67" s="524"/>
      <c r="F67" s="525"/>
      <c r="G67" s="525"/>
      <c r="H67" s="525"/>
      <c r="I67" s="525"/>
    </row>
    <row r="68" spans="1:9" ht="15.75" thickTop="1">
      <c r="A68" s="679" t="s">
        <v>557</v>
      </c>
      <c r="B68" s="680" t="s">
        <v>558</v>
      </c>
      <c r="C68" s="681">
        <f>C69+C70+C72</f>
        <v>17863710</v>
      </c>
      <c r="D68" s="682">
        <f>D69+D70+D72</f>
        <v>17863710</v>
      </c>
      <c r="E68" s="498">
        <f>E69+E70+E72</f>
        <v>0</v>
      </c>
      <c r="F68" s="499"/>
      <c r="G68" s="499"/>
      <c r="H68" s="499"/>
      <c r="I68" s="499"/>
    </row>
    <row r="69" spans="1:9">
      <c r="A69" s="727" t="s">
        <v>559</v>
      </c>
      <c r="B69" s="729" t="s">
        <v>560</v>
      </c>
      <c r="C69" s="705"/>
      <c r="D69" s="705"/>
      <c r="E69" s="524"/>
      <c r="F69" s="501"/>
      <c r="G69" s="501"/>
      <c r="H69" s="501"/>
      <c r="I69" s="501"/>
    </row>
    <row r="70" spans="1:9" s="518" customFormat="1">
      <c r="A70" s="727" t="s">
        <v>561</v>
      </c>
      <c r="B70" s="729" t="s">
        <v>562</v>
      </c>
      <c r="C70" s="730">
        <f>C71</f>
        <v>93105</v>
      </c>
      <c r="D70" s="731">
        <f>D71</f>
        <v>93105</v>
      </c>
      <c r="E70" s="527">
        <f t="shared" ref="E70" si="4">E71</f>
        <v>0</v>
      </c>
      <c r="F70" s="528"/>
      <c r="G70" s="528"/>
      <c r="H70" s="528"/>
      <c r="I70" s="528"/>
    </row>
    <row r="71" spans="1:9" s="518" customFormat="1">
      <c r="A71" s="685" t="s">
        <v>563</v>
      </c>
      <c r="B71" s="674" t="s">
        <v>564</v>
      </c>
      <c r="C71" s="684">
        <v>93105</v>
      </c>
      <c r="D71" s="684">
        <v>93105</v>
      </c>
      <c r="E71" s="524"/>
      <c r="F71" s="501"/>
      <c r="G71" s="501"/>
      <c r="H71" s="501"/>
      <c r="I71" s="501"/>
    </row>
    <row r="72" spans="1:9" s="518" customFormat="1" ht="15.75" thickBot="1">
      <c r="A72" s="732" t="s">
        <v>565</v>
      </c>
      <c r="B72" s="669" t="s">
        <v>566</v>
      </c>
      <c r="C72" s="733">
        <v>17770605</v>
      </c>
      <c r="D72" s="733">
        <v>17770605</v>
      </c>
      <c r="E72" s="529"/>
      <c r="F72" s="510"/>
      <c r="G72" s="510"/>
      <c r="H72" s="510"/>
      <c r="I72" s="510"/>
    </row>
    <row r="73" spans="1:9" ht="15.75" thickTop="1">
      <c r="A73" s="725" t="s">
        <v>567</v>
      </c>
      <c r="B73" s="680" t="s">
        <v>568</v>
      </c>
      <c r="C73" s="700">
        <f>C8+C65+C68</f>
        <v>183670425</v>
      </c>
      <c r="D73" s="682">
        <f>D8+D65+D68</f>
        <v>174259156</v>
      </c>
      <c r="E73" s="530">
        <f>E8+E65+E68</f>
        <v>0</v>
      </c>
      <c r="F73" s="499"/>
      <c r="G73" s="499"/>
      <c r="H73" s="499"/>
      <c r="I73" s="499"/>
    </row>
    <row r="74" spans="1:9">
      <c r="A74" s="666"/>
      <c r="B74" s="665"/>
      <c r="C74" s="734"/>
      <c r="D74" s="735"/>
      <c r="E74" s="490"/>
      <c r="F74" s="501"/>
      <c r="G74" s="501"/>
      <c r="H74" s="501"/>
      <c r="I74" s="501"/>
    </row>
    <row r="75" spans="1:9">
      <c r="A75" s="727" t="s">
        <v>569</v>
      </c>
      <c r="B75" s="736"/>
      <c r="C75" s="737"/>
      <c r="D75" s="684"/>
      <c r="E75" s="531"/>
      <c r="F75" s="501"/>
      <c r="G75" s="501"/>
      <c r="H75" s="501"/>
      <c r="I75" s="501"/>
    </row>
    <row r="76" spans="1:9">
      <c r="A76" s="738" t="s">
        <v>594</v>
      </c>
      <c r="B76" s="739" t="s">
        <v>570</v>
      </c>
      <c r="C76" s="740">
        <v>326525</v>
      </c>
      <c r="D76" s="740">
        <v>326525</v>
      </c>
      <c r="E76" s="532"/>
      <c r="F76" s="501"/>
      <c r="G76" s="501"/>
      <c r="H76" s="501"/>
      <c r="I76" s="501"/>
    </row>
    <row r="99" spans="1:1">
      <c r="A99" s="526" t="s">
        <v>571</v>
      </c>
    </row>
  </sheetData>
  <mergeCells count="5">
    <mergeCell ref="C3:D3"/>
    <mergeCell ref="F3:G3"/>
    <mergeCell ref="H3:I3"/>
    <mergeCell ref="E5:E6"/>
    <mergeCell ref="C6:D6"/>
  </mergeCells>
  <pageMargins left="0.7" right="0.7" top="0.75" bottom="0.75" header="0.3" footer="0.3"/>
  <pageSetup paperSize="9" scale="65" orientation="portrait" r:id="rId1"/>
  <rowBreaks count="1" manualBreakCount="1">
    <brk id="76" max="6" man="1"/>
  </rowBreaks>
  <colBreaks count="1" manualBreakCount="1">
    <brk id="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18</vt:i4>
      </vt:variant>
      <vt:variant>
        <vt:lpstr>Névvel ellátott tartományok</vt:lpstr>
      </vt:variant>
      <vt:variant>
        <vt:i4>8</vt:i4>
      </vt:variant>
    </vt:vector>
  </HeadingPairs>
  <TitlesOfParts>
    <vt:vector size="26" baseType="lpstr">
      <vt:lpstr>1.bevételek-kiadások</vt:lpstr>
      <vt:lpstr>2.1működési</vt:lpstr>
      <vt:lpstr>2.2felhalm.</vt:lpstr>
      <vt:lpstr>3.pénzeszk átadás</vt:lpstr>
      <vt:lpstr>4.beruházás,felújítás</vt:lpstr>
      <vt:lpstr>5.kiemelt ei.feladatonként</vt:lpstr>
      <vt:lpstr>6.maradvány</vt:lpstr>
      <vt:lpstr>7.Mérleg</vt:lpstr>
      <vt:lpstr> 8.vagyonkimutat.</vt:lpstr>
      <vt:lpstr>felhalmozási3</vt:lpstr>
      <vt:lpstr>9.Eredmény</vt:lpstr>
      <vt:lpstr>10.pénzeszköz vál.</vt:lpstr>
      <vt:lpstr>11.állami elsz.</vt:lpstr>
      <vt:lpstr>12.adósságot kel. ügylet</vt:lpstr>
      <vt:lpstr>13.köv.3 év</vt:lpstr>
      <vt:lpstr>14.részesedések</vt:lpstr>
      <vt:lpstr>több éves kih. dönt.7</vt:lpstr>
      <vt:lpstr>következő 3 év.8</vt:lpstr>
      <vt:lpstr>' 8.vagyonkimutat.'!Nyomtatási_terület</vt:lpstr>
      <vt:lpstr>'1.bevételek-kiadások'!Nyomtatási_terület</vt:lpstr>
      <vt:lpstr>'10.pénzeszköz vál.'!Nyomtatási_terület</vt:lpstr>
      <vt:lpstr>'13.köv.3 év'!Nyomtatási_terület</vt:lpstr>
      <vt:lpstr>'2.1működési'!Nyomtatási_terület</vt:lpstr>
      <vt:lpstr>'2.2felhalm.'!Nyomtatási_terület</vt:lpstr>
      <vt:lpstr>'3.pénzeszk átadás'!Nyomtatási_terület</vt:lpstr>
      <vt:lpstr>'5.kiemelt ei.feladatonként'!Nyomtatási_terület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2018-04-26T06:54:15Z</cp:lastPrinted>
  <dcterms:created xsi:type="dcterms:W3CDTF">2016-02-06T13:39:12Z</dcterms:created>
  <dcterms:modified xsi:type="dcterms:W3CDTF">2018-04-26T06:54:31Z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200050699</vt:i4>
  </property>
  <property fmtid="{D5CDD505-2E9C-101B-9397-08002B2CF9AE}" pid="3" name="_NewReviewCycle">
    <vt:lpwstr/>
  </property>
  <property fmtid="{D5CDD505-2E9C-101B-9397-08002B2CF9AE}" pid="4" name="_EmailSubject">
    <vt:lpwstr>Veszprémfajsz 2017. zárszámadás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