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4.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F58" i="1"/>
  <c r="E57" i="1"/>
  <c r="D57" i="1"/>
  <c r="F57" i="1" s="1"/>
  <c r="C57" i="1"/>
  <c r="F56" i="1"/>
  <c r="E55" i="1"/>
  <c r="D55" i="1"/>
  <c r="F55" i="1" s="1"/>
  <c r="E54" i="1"/>
  <c r="D54" i="1"/>
  <c r="F54" i="1" s="1"/>
  <c r="C54" i="1"/>
  <c r="E53" i="1"/>
  <c r="D53" i="1"/>
  <c r="F53" i="1" s="1"/>
  <c r="C53" i="1"/>
  <c r="E52" i="1"/>
  <c r="D52" i="1"/>
  <c r="F52" i="1" s="1"/>
  <c r="C52" i="1"/>
  <c r="C50" i="1" s="1"/>
  <c r="C49" i="1" s="1"/>
  <c r="F51" i="1"/>
  <c r="E50" i="1"/>
  <c r="D50" i="1"/>
  <c r="F50" i="1" s="1"/>
  <c r="E49" i="1"/>
  <c r="D49" i="1"/>
  <c r="F49" i="1" s="1"/>
  <c r="E47" i="1"/>
  <c r="E45" i="1" s="1"/>
  <c r="D47" i="1"/>
  <c r="F47" i="1" s="1"/>
  <c r="F45" i="1" s="1"/>
  <c r="C47" i="1"/>
  <c r="C46" i="1"/>
  <c r="F46" i="1" s="1"/>
  <c r="C45" i="1"/>
  <c r="F44" i="1"/>
  <c r="E44" i="1"/>
  <c r="D44" i="1"/>
  <c r="F43" i="1"/>
  <c r="E42" i="1"/>
  <c r="D42" i="1"/>
  <c r="C42" i="1"/>
  <c r="F42" i="1" s="1"/>
  <c r="F39" i="1"/>
  <c r="E39" i="1"/>
  <c r="D39" i="1"/>
  <c r="C39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3" i="1"/>
  <c r="D33" i="1"/>
  <c r="F33" i="1" s="1"/>
  <c r="C33" i="1"/>
  <c r="E32" i="1"/>
  <c r="D32" i="1"/>
  <c r="F32" i="1" s="1"/>
  <c r="C32" i="1"/>
  <c r="C28" i="1" s="1"/>
  <c r="F31" i="1"/>
  <c r="F30" i="1"/>
  <c r="E28" i="1"/>
  <c r="E26" i="1"/>
  <c r="F26" i="1" s="1"/>
  <c r="E24" i="1"/>
  <c r="E23" i="1" s="1"/>
  <c r="D24" i="1"/>
  <c r="F24" i="1" s="1"/>
  <c r="F23" i="1" s="1"/>
  <c r="D21" i="1"/>
  <c r="F21" i="1" s="1"/>
  <c r="F20" i="1" s="1"/>
  <c r="E20" i="1"/>
  <c r="C19" i="1"/>
  <c r="F17" i="1"/>
  <c r="E17" i="1"/>
  <c r="E15" i="1"/>
  <c r="D15" i="1"/>
  <c r="F15" i="1" s="1"/>
  <c r="C15" i="1"/>
  <c r="E14" i="1"/>
  <c r="D14" i="1"/>
  <c r="F14" i="1" s="1"/>
  <c r="C14" i="1"/>
  <c r="E13" i="1"/>
  <c r="E10" i="1" s="1"/>
  <c r="E9" i="1" s="1"/>
  <c r="D13" i="1"/>
  <c r="F13" i="1" s="1"/>
  <c r="E12" i="1"/>
  <c r="D12" i="1"/>
  <c r="F12" i="1" s="1"/>
  <c r="C12" i="1"/>
  <c r="E11" i="1"/>
  <c r="D11" i="1"/>
  <c r="F11" i="1" s="1"/>
  <c r="C11" i="1"/>
  <c r="C10" i="1" s="1"/>
  <c r="C9" i="1" s="1"/>
  <c r="D10" i="1"/>
  <c r="D9" i="1" s="1"/>
  <c r="C48" i="1" l="1"/>
  <c r="C60" i="1" s="1"/>
  <c r="E48" i="1"/>
  <c r="E60" i="1" s="1"/>
  <c r="E19" i="1"/>
  <c r="D23" i="1"/>
  <c r="D45" i="1"/>
  <c r="F10" i="1"/>
  <c r="F9" i="1" s="1"/>
  <c r="D28" i="1"/>
  <c r="F28" i="1" s="1"/>
  <c r="D20" i="1"/>
  <c r="D19" i="1" s="1"/>
  <c r="F19" i="1" s="1"/>
  <c r="D48" i="1" l="1"/>
  <c r="D60" i="1" l="1"/>
  <c r="F48" i="1"/>
  <c r="F60" i="1" s="1"/>
</calcChain>
</file>

<file path=xl/sharedStrings.xml><?xml version="1.0" encoding="utf-8"?>
<sst xmlns="http://schemas.openxmlformats.org/spreadsheetml/2006/main" count="116" uniqueCount="107">
  <si>
    <t>2017. évi eredeti ei.</t>
  </si>
  <si>
    <t>2017. évi  módosított ei. XI.30.</t>
  </si>
  <si>
    <t>Módosítási javaslat</t>
  </si>
  <si>
    <t>2017. évi  módosított ei. XII.31.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</si>
  <si>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</si>
  <si>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</si>
  <si>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</si>
  <si>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</si>
  <si>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</si>
  <si>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</si>
  <si>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</si>
  <si>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</si>
  <si>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</si>
  <si>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</si>
  <si>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Belföldi értékpapírok bevételei</t>
  </si>
  <si>
    <t>Bevételek</t>
  </si>
  <si>
    <t>"4. melléklet a  4/2017.(III.08.)önkormányzati rendelethez"</t>
  </si>
  <si>
    <t>Felsőörs Község Önkormányzata</t>
  </si>
  <si>
    <t>2017. évi költségvetés</t>
  </si>
  <si>
    <t>4. melléklet a 3/2018.(II.28.) önkormányzati rendelethez, hatályos 2018. március 1-től</t>
  </si>
  <si>
    <t>Sorszám</t>
  </si>
  <si>
    <t>Bevételi jogcím</t>
  </si>
  <si>
    <t>B.1. Működési célú támogatások  ÁH-on belülről</t>
  </si>
  <si>
    <t>B.1./1. Önkormányzatok működési támogatásai (2.1+..2.2)</t>
  </si>
  <si>
    <t>2.1.</t>
  </si>
  <si>
    <t>Helyi önkormányzatok ált. műk. és ágazati feladatainak támog.</t>
  </si>
  <si>
    <t>2.2.</t>
  </si>
  <si>
    <t>Helyi önkormányzatok kiegészítő támogatása</t>
  </si>
  <si>
    <t>2.3.</t>
  </si>
  <si>
    <t>Elszámolásból származó bevételek</t>
  </si>
  <si>
    <t>B.1./2. Egyéb működési bevételek (3.1)</t>
  </si>
  <si>
    <t>3.1.</t>
  </si>
  <si>
    <t>Működési célú átvett pénzeszközök</t>
  </si>
  <si>
    <t>3.2.</t>
  </si>
  <si>
    <t xml:space="preserve"> - ebből társadalombiztosítási alapból átvett</t>
  </si>
  <si>
    <t>3.3.</t>
  </si>
  <si>
    <t xml:space="preserve"> - ebből EU-s támog.-ból megvalósuló</t>
  </si>
  <si>
    <t xml:space="preserve">   projektek bevételei</t>
  </si>
  <si>
    <t>B.2. Felhalmozási célú támogatások ÁH-on belülről</t>
  </si>
  <si>
    <t>B.2./1.Felhalmozási célú önkormányzati támogatások (5.1+5.2)</t>
  </si>
  <si>
    <t>5.1.</t>
  </si>
  <si>
    <t>Helyi önkormányzatok felhalmozási támogatásai</t>
  </si>
  <si>
    <t>5.2.</t>
  </si>
  <si>
    <t>Fejlesztési célú támogatások</t>
  </si>
  <si>
    <t>B.2./2. Egyéb felhalmozási bevételek (6.1.)</t>
  </si>
  <si>
    <t>6.1</t>
  </si>
  <si>
    <t>Felhalmozási célú támogatások ÁH-on belülről</t>
  </si>
  <si>
    <t>6.2</t>
  </si>
  <si>
    <t>6.3</t>
  </si>
  <si>
    <t>B.3. Közhatalmi bevételek</t>
  </si>
  <si>
    <t>(7.1+    7.6.)</t>
  </si>
  <si>
    <t>7.1.</t>
  </si>
  <si>
    <t>Igazgatás szolgáltatási díj</t>
  </si>
  <si>
    <t>7.2.</t>
  </si>
  <si>
    <t>Helyi adók, adó jellegű bevételek</t>
  </si>
  <si>
    <t>7.3.</t>
  </si>
  <si>
    <t>Vagyoni tipusú adók</t>
  </si>
  <si>
    <t>7.4.</t>
  </si>
  <si>
    <t xml:space="preserve">Termékek és szolgáltatások adói </t>
  </si>
  <si>
    <t>7.5.</t>
  </si>
  <si>
    <t>Bírságok, pótlékok és egyéb saját bevételek</t>
  </si>
  <si>
    <t>7.6.</t>
  </si>
  <si>
    <t>Egyéb közhatalmi bevételek</t>
  </si>
  <si>
    <t xml:space="preserve">B.4. Működési bevételek </t>
  </si>
  <si>
    <t>B.5. Felhalmozási és tőke jellegű bevételek</t>
  </si>
  <si>
    <t>(9.1+9.3)</t>
  </si>
  <si>
    <t>9.1.</t>
  </si>
  <si>
    <t>Tárgyi eszk, immateriális javak értékesítése</t>
  </si>
  <si>
    <t>9.2.</t>
  </si>
  <si>
    <t>Önkorm.sajátos felhalm.és tőkebevételei</t>
  </si>
  <si>
    <t>9.3.</t>
  </si>
  <si>
    <t>Pénzügyi befektetések bevételei</t>
  </si>
  <si>
    <t>B.6. Működési célú átvett pénzeszközök</t>
  </si>
  <si>
    <t>10.1</t>
  </si>
  <si>
    <t>Műk.c. támog. kölcsön visszatérülése</t>
  </si>
  <si>
    <t>10.2</t>
  </si>
  <si>
    <t>Műk. célú pénzeszk. átv. áht.kivülről</t>
  </si>
  <si>
    <t>11.</t>
  </si>
  <si>
    <t>B.7. Felhalmozási célú átvett pénzeszközök</t>
  </si>
  <si>
    <t>11.1.</t>
  </si>
  <si>
    <t>Felhalm.c. támog. kölcsön visszatérülése</t>
  </si>
  <si>
    <t>11.2.</t>
  </si>
  <si>
    <t>Felhalmozási célú pénzeszk.átvétel államh.kivülrőlről</t>
  </si>
  <si>
    <t>12.</t>
  </si>
  <si>
    <t>Költségvetési bevételek összesen (1+4+7+8+9+10+11)</t>
  </si>
  <si>
    <t>13.</t>
  </si>
  <si>
    <t>B.8. Finanszírozási bevételek</t>
  </si>
  <si>
    <t>14.</t>
  </si>
  <si>
    <t xml:space="preserve">B.8./1.Előző évek maradvány igénybevétele </t>
  </si>
  <si>
    <t>(14.1+14.2+14.3)</t>
  </si>
  <si>
    <t>14.1.</t>
  </si>
  <si>
    <t>Működési célra maradvány igénybevétele</t>
  </si>
  <si>
    <t>14.2.</t>
  </si>
  <si>
    <t>Felhalmozási célra maradvány igénybevétele</t>
  </si>
  <si>
    <t>14.3.</t>
  </si>
  <si>
    <t>Finanszírozási célra maradvány igénybevétele</t>
  </si>
  <si>
    <t>15.</t>
  </si>
  <si>
    <t>B.8./2. Államháztartáson belüli megelőlegezések</t>
  </si>
  <si>
    <t>16.</t>
  </si>
  <si>
    <t>B.8./3. Betétek megszűntetése</t>
  </si>
  <si>
    <t>17.</t>
  </si>
  <si>
    <t>18.</t>
  </si>
  <si>
    <t>Korrigált nyitó pénzkészlet</t>
  </si>
  <si>
    <t>19.</t>
  </si>
  <si>
    <t>Egyéb sajátos forrásoldali elszámolások, kötelezettség jellegű sajátos elszámolások</t>
  </si>
  <si>
    <t>20.</t>
  </si>
  <si>
    <t>Bevételek összesen: (12+13+17+18)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</si>
</sst>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i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3" fontId="1" fillId="0" borderId="0" xfId="0" applyNumberFormat="1" applyFont="1" applyFill="1"/>
    <xf numFmtId="0" fontId="5" fillId="0" borderId="0" xfId="0" applyFont="1"/>
    <xf numFmtId="3" fontId="5" fillId="0" borderId="6" xfId="0" applyNumberFormat="1" applyFont="1" applyBorder="1"/>
    <xf numFmtId="0" fontId="4" fillId="0" borderId="0" xfId="0" applyFont="1"/>
    <xf numFmtId="49" fontId="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9" fillId="0" borderId="1" xfId="1" applyFont="1" applyBorder="1" applyAlignment="1">
      <alignment horizontal="right"/>
    </xf>
    <xf numFmtId="49" fontId="10" fillId="0" borderId="14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49" fontId="10" fillId="0" borderId="16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0" fontId="2" fillId="0" borderId="22" xfId="0" applyFont="1" applyBorder="1"/>
    <xf numFmtId="3" fontId="2" fillId="0" borderId="2" xfId="0" applyNumberFormat="1" applyFont="1" applyFill="1" applyBorder="1"/>
    <xf numFmtId="3" fontId="2" fillId="0" borderId="23" xfId="0" applyNumberFormat="1" applyFont="1" applyFill="1" applyBorder="1"/>
    <xf numFmtId="0" fontId="5" fillId="0" borderId="0" xfId="0" applyFont="1" applyBorder="1"/>
    <xf numFmtId="3" fontId="2" fillId="0" borderId="10" xfId="0" applyNumberFormat="1" applyFont="1" applyFill="1" applyBorder="1"/>
    <xf numFmtId="3" fontId="2" fillId="0" borderId="24" xfId="0" applyNumberFormat="1" applyFont="1" applyFill="1" applyBorder="1"/>
    <xf numFmtId="3" fontId="2" fillId="0" borderId="6" xfId="0" applyNumberFormat="1" applyFont="1" applyFill="1" applyBorder="1"/>
    <xf numFmtId="49" fontId="5" fillId="0" borderId="21" xfId="0" applyNumberFormat="1" applyFont="1" applyBorder="1" applyAlignment="1">
      <alignment horizontal="center"/>
    </xf>
    <xf numFmtId="0" fontId="0" fillId="0" borderId="22" xfId="0" applyBorder="1"/>
    <xf numFmtId="3" fontId="0" fillId="0" borderId="10" xfId="0" applyNumberFormat="1" applyFill="1" applyBorder="1"/>
    <xf numFmtId="3" fontId="0" fillId="0" borderId="24" xfId="0" applyNumberFormat="1" applyFill="1" applyBorder="1"/>
    <xf numFmtId="3" fontId="5" fillId="0" borderId="6" xfId="0" applyNumberFormat="1" applyFont="1" applyFill="1" applyBorder="1"/>
    <xf numFmtId="0" fontId="5" fillId="0" borderId="22" xfId="0" applyFont="1" applyBorder="1"/>
    <xf numFmtId="0" fontId="11" fillId="0" borderId="22" xfId="0" applyFont="1" applyBorder="1"/>
    <xf numFmtId="3" fontId="12" fillId="0" borderId="10" xfId="0" applyNumberFormat="1" applyFont="1" applyFill="1" applyBorder="1" applyAlignment="1">
      <alignment horizontal="left"/>
    </xf>
    <xf numFmtId="3" fontId="12" fillId="0" borderId="24" xfId="0" applyNumberFormat="1" applyFont="1" applyFill="1" applyBorder="1" applyAlignment="1">
      <alignment horizontal="left"/>
    </xf>
    <xf numFmtId="0" fontId="12" fillId="0" borderId="13" xfId="0" applyFont="1" applyBorder="1"/>
    <xf numFmtId="3" fontId="12" fillId="0" borderId="10" xfId="0" applyNumberFormat="1" applyFont="1" applyFill="1" applyBorder="1"/>
    <xf numFmtId="49" fontId="0" fillId="0" borderId="25" xfId="0" applyNumberFormat="1" applyBorder="1" applyAlignment="1">
      <alignment horizontal="center"/>
    </xf>
    <xf numFmtId="0" fontId="12" fillId="0" borderId="0" xfId="0" applyFont="1" applyBorder="1"/>
    <xf numFmtId="3" fontId="0" fillId="0" borderId="5" xfId="0" applyNumberFormat="1" applyFill="1" applyBorder="1"/>
    <xf numFmtId="3" fontId="0" fillId="0" borderId="4" xfId="0" applyNumberFormat="1" applyFill="1" applyBorder="1"/>
    <xf numFmtId="3" fontId="2" fillId="0" borderId="5" xfId="0" applyNumberFormat="1" applyFont="1" applyFill="1" applyBorder="1"/>
    <xf numFmtId="49" fontId="10" fillId="0" borderId="26" xfId="0" applyNumberFormat="1" applyFont="1" applyBorder="1" applyAlignment="1">
      <alignment horizontal="center"/>
    </xf>
    <xf numFmtId="0" fontId="10" fillId="0" borderId="27" xfId="0" applyFont="1" applyBorder="1"/>
    <xf numFmtId="3" fontId="10" fillId="0" borderId="6" xfId="0" applyNumberFormat="1" applyFont="1" applyFill="1" applyBorder="1"/>
    <xf numFmtId="3" fontId="10" fillId="0" borderId="7" xfId="0" applyNumberFormat="1" applyFont="1" applyFill="1" applyBorder="1"/>
    <xf numFmtId="49" fontId="2" fillId="0" borderId="25" xfId="0" applyNumberFormat="1" applyFont="1" applyBorder="1" applyAlignment="1">
      <alignment horizontal="center"/>
    </xf>
    <xf numFmtId="0" fontId="3" fillId="0" borderId="28" xfId="0" applyFont="1" applyBorder="1"/>
    <xf numFmtId="3" fontId="2" fillId="0" borderId="4" xfId="0" applyNumberFormat="1" applyFont="1" applyFill="1" applyBorder="1"/>
    <xf numFmtId="49" fontId="5" fillId="0" borderId="26" xfId="0" applyNumberFormat="1" applyFont="1" applyBorder="1" applyAlignment="1">
      <alignment horizontal="center"/>
    </xf>
    <xf numFmtId="0" fontId="6" fillId="0" borderId="27" xfId="0" applyFont="1" applyFill="1" applyBorder="1"/>
    <xf numFmtId="0" fontId="6" fillId="0" borderId="27" xfId="0" applyFont="1" applyBorder="1"/>
    <xf numFmtId="0" fontId="7" fillId="0" borderId="22" xfId="0" applyFont="1" applyBorder="1"/>
    <xf numFmtId="0" fontId="6" fillId="0" borderId="22" xfId="0" applyFont="1" applyBorder="1"/>
    <xf numFmtId="3" fontId="0" fillId="0" borderId="13" xfId="0" applyNumberFormat="1" applyFill="1" applyBorder="1"/>
    <xf numFmtId="3" fontId="0" fillId="0" borderId="10" xfId="0" applyNumberFormat="1" applyFill="1" applyBorder="1" applyAlignment="1">
      <alignment horizontal="left"/>
    </xf>
    <xf numFmtId="3" fontId="0" fillId="0" borderId="24" xfId="0" applyNumberFormat="1" applyFill="1" applyBorder="1" applyAlignment="1">
      <alignment horizontal="left"/>
    </xf>
    <xf numFmtId="0" fontId="12" fillId="0" borderId="22" xfId="0" applyFont="1" applyBorder="1"/>
    <xf numFmtId="0" fontId="12" fillId="0" borderId="29" xfId="0" applyFont="1" applyBorder="1"/>
    <xf numFmtId="3" fontId="0" fillId="0" borderId="8" xfId="0" applyNumberFormat="1" applyFill="1" applyBorder="1"/>
    <xf numFmtId="3" fontId="2" fillId="0" borderId="11" xfId="0" applyNumberFormat="1" applyFont="1" applyFill="1" applyBorder="1"/>
    <xf numFmtId="49" fontId="10" fillId="0" borderId="21" xfId="0" applyNumberFormat="1" applyFont="1" applyBorder="1" applyAlignment="1">
      <alignment horizontal="center"/>
    </xf>
    <xf numFmtId="0" fontId="10" fillId="0" borderId="22" xfId="0" applyFont="1" applyBorder="1"/>
    <xf numFmtId="3" fontId="10" fillId="0" borderId="10" xfId="0" applyNumberFormat="1" applyFont="1" applyFill="1" applyBorder="1"/>
    <xf numFmtId="3" fontId="10" fillId="0" borderId="24" xfId="0" applyNumberFormat="1" applyFont="1" applyFill="1" applyBorder="1"/>
    <xf numFmtId="0" fontId="2" fillId="0" borderId="28" xfId="0" applyFont="1" applyBorder="1"/>
    <xf numFmtId="3" fontId="0" fillId="0" borderId="5" xfId="0" applyNumberFormat="1" applyBorder="1"/>
    <xf numFmtId="49" fontId="5" fillId="0" borderId="26" xfId="0" quotePrefix="1" applyNumberFormat="1" applyFont="1" applyBorder="1" applyAlignment="1">
      <alignment horizontal="center"/>
    </xf>
    <xf numFmtId="0" fontId="0" fillId="0" borderId="27" xfId="0" applyBorder="1"/>
    <xf numFmtId="3" fontId="5" fillId="0" borderId="4" xfId="0" applyNumberFormat="1" applyFont="1" applyFill="1" applyBorder="1"/>
    <xf numFmtId="3" fontId="5" fillId="0" borderId="5" xfId="0" applyNumberFormat="1" applyFont="1" applyFill="1" applyBorder="1"/>
    <xf numFmtId="3" fontId="5" fillId="0" borderId="7" xfId="0" applyNumberFormat="1" applyFont="1" applyFill="1" applyBorder="1"/>
    <xf numFmtId="0" fontId="5" fillId="0" borderId="27" xfId="0" applyFont="1" applyBorder="1"/>
    <xf numFmtId="0" fontId="10" fillId="0" borderId="27" xfId="0" applyFont="1" applyFill="1" applyBorder="1"/>
    <xf numFmtId="49" fontId="5" fillId="0" borderId="25" xfId="0" applyNumberFormat="1" applyFont="1" applyBorder="1" applyAlignment="1">
      <alignment horizontal="center"/>
    </xf>
    <xf numFmtId="0" fontId="0" fillId="0" borderId="28" xfId="0" applyBorder="1"/>
    <xf numFmtId="3" fontId="2" fillId="0" borderId="7" xfId="0" applyNumberFormat="1" applyFont="1" applyFill="1" applyBorder="1"/>
    <xf numFmtId="49" fontId="5" fillId="0" borderId="21" xfId="0" quotePrefix="1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3" fontId="6" fillId="0" borderId="6" xfId="0" applyNumberFormat="1" applyFont="1" applyFill="1" applyBorder="1"/>
    <xf numFmtId="3" fontId="6" fillId="0" borderId="7" xfId="0" applyNumberFormat="1" applyFont="1" applyFill="1" applyBorder="1"/>
    <xf numFmtId="0" fontId="6" fillId="0" borderId="22" xfId="0" applyFont="1" applyFill="1" applyBorder="1"/>
    <xf numFmtId="49" fontId="2" fillId="0" borderId="24" xfId="0" applyNumberFormat="1" applyFont="1" applyBorder="1" applyAlignment="1">
      <alignment horizontal="center"/>
    </xf>
    <xf numFmtId="0" fontId="2" fillId="0" borderId="22" xfId="0" applyFont="1" applyFill="1" applyBorder="1"/>
    <xf numFmtId="49" fontId="2" fillId="0" borderId="7" xfId="0" applyNumberFormat="1" applyFont="1" applyFill="1" applyBorder="1" applyAlignment="1">
      <alignment horizontal="center"/>
    </xf>
    <xf numFmtId="0" fontId="7" fillId="0" borderId="27" xfId="0" applyFont="1" applyFill="1" applyBorder="1"/>
    <xf numFmtId="49" fontId="10" fillId="0" borderId="24" xfId="0" applyNumberFormat="1" applyFont="1" applyFill="1" applyBorder="1" applyAlignment="1">
      <alignment horizontal="center"/>
    </xf>
    <xf numFmtId="0" fontId="13" fillId="0" borderId="22" xfId="0" applyFont="1" applyFill="1" applyBorder="1"/>
    <xf numFmtId="49" fontId="10" fillId="0" borderId="4" xfId="0" applyNumberFormat="1" applyFont="1" applyFill="1" applyBorder="1" applyAlignment="1">
      <alignment horizontal="center"/>
    </xf>
    <xf numFmtId="0" fontId="13" fillId="0" borderId="28" xfId="0" applyFont="1" applyFill="1" applyBorder="1"/>
    <xf numFmtId="49" fontId="5" fillId="0" borderId="25" xfId="0" quotePrefix="1" applyNumberFormat="1" applyFont="1" applyFill="1" applyBorder="1" applyAlignment="1">
      <alignment horizontal="center"/>
    </xf>
    <xf numFmtId="0" fontId="6" fillId="0" borderId="28" xfId="0" applyFont="1" applyFill="1" applyBorder="1"/>
    <xf numFmtId="49" fontId="5" fillId="0" borderId="26" xfId="0" quotePrefix="1" applyNumberFormat="1" applyFont="1" applyFill="1" applyBorder="1" applyAlignment="1">
      <alignment horizontal="center"/>
    </xf>
    <xf numFmtId="0" fontId="10" fillId="0" borderId="27" xfId="0" applyFont="1" applyFill="1" applyBorder="1" applyAlignment="1">
      <alignment wrapText="1"/>
    </xf>
    <xf numFmtId="0" fontId="2" fillId="0" borderId="0" xfId="0" applyFont="1"/>
    <xf numFmtId="49" fontId="0" fillId="0" borderId="12" xfId="0" applyNumberFormat="1" applyBorder="1"/>
    <xf numFmtId="0" fontId="0" fillId="0" borderId="1" xfId="0" applyBorder="1"/>
    <xf numFmtId="0" fontId="0" fillId="0" borderId="3" xfId="0" applyBorder="1"/>
    <xf numFmtId="0" fontId="5" fillId="0" borderId="9" xfId="0" applyFont="1" applyBorder="1"/>
    <xf numFmtId="49" fontId="5" fillId="0" borderId="0" xfId="0" applyNumberFormat="1" applyFont="1"/>
    <xf numFmtId="3" fontId="5" fillId="0" borderId="0" xfId="0" applyNumberFormat="1" applyFo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/>
      <sheetData sheetId="1"/>
      <sheetData sheetId="2"/>
      <sheetData sheetId="3"/>
      <sheetData sheetId="4"/>
      <sheetData sheetId="5">
        <row r="15">
          <cell r="E15">
            <v>101972082</v>
          </cell>
          <cell r="F15">
            <v>104953566</v>
          </cell>
          <cell r="G15">
            <v>283370</v>
          </cell>
        </row>
        <row r="25">
          <cell r="E25">
            <v>0</v>
          </cell>
          <cell r="F25">
            <v>13862719</v>
          </cell>
          <cell r="G25">
            <v>-2977</v>
          </cell>
        </row>
        <row r="28">
          <cell r="F28">
            <v>202240</v>
          </cell>
          <cell r="G28">
            <v>0</v>
          </cell>
        </row>
        <row r="50">
          <cell r="G50">
            <v>14965000</v>
          </cell>
        </row>
        <row r="51">
          <cell r="G51">
            <v>25237</v>
          </cell>
        </row>
        <row r="55">
          <cell r="E55">
            <v>2713454</v>
          </cell>
          <cell r="F55">
            <v>4787248</v>
          </cell>
          <cell r="G55">
            <v>15237024</v>
          </cell>
        </row>
        <row r="69">
          <cell r="F69">
            <v>1593844</v>
          </cell>
        </row>
        <row r="91">
          <cell r="F91">
            <v>36880850</v>
          </cell>
          <cell r="G91">
            <v>8692717</v>
          </cell>
        </row>
        <row r="100">
          <cell r="E100">
            <v>30700000</v>
          </cell>
          <cell r="F100">
            <v>30700000</v>
          </cell>
          <cell r="G100">
            <v>0</v>
          </cell>
        </row>
        <row r="106">
          <cell r="E106">
            <v>29800000</v>
          </cell>
          <cell r="F106">
            <v>29800000</v>
          </cell>
        </row>
        <row r="117">
          <cell r="E117">
            <v>450000</v>
          </cell>
          <cell r="F117">
            <v>450000</v>
          </cell>
          <cell r="G117">
            <v>0</v>
          </cell>
        </row>
        <row r="152">
          <cell r="E152">
            <v>19789580</v>
          </cell>
          <cell r="F152">
            <v>21881458</v>
          </cell>
          <cell r="G152">
            <v>287571</v>
          </cell>
        </row>
        <row r="157">
          <cell r="F157">
            <v>124800</v>
          </cell>
        </row>
        <row r="162">
          <cell r="E162">
            <v>124800</v>
          </cell>
        </row>
        <row r="176">
          <cell r="F176">
            <v>4275900</v>
          </cell>
          <cell r="G176">
            <v>0</v>
          </cell>
        </row>
        <row r="183">
          <cell r="E183">
            <v>0</v>
          </cell>
        </row>
        <row r="192">
          <cell r="E192">
            <v>6141000</v>
          </cell>
          <cell r="F192">
            <v>7181580</v>
          </cell>
          <cell r="G192">
            <v>0</v>
          </cell>
        </row>
        <row r="201">
          <cell r="E201">
            <v>11972500</v>
          </cell>
          <cell r="F201">
            <v>15283667</v>
          </cell>
          <cell r="G201">
            <v>0</v>
          </cell>
        </row>
        <row r="205">
          <cell r="E205">
            <v>206225623</v>
          </cell>
          <cell r="F205">
            <v>244784596</v>
          </cell>
          <cell r="G205">
            <v>0</v>
          </cell>
        </row>
        <row r="208">
          <cell r="E208">
            <v>3421265</v>
          </cell>
          <cell r="F208">
            <v>3421265</v>
          </cell>
          <cell r="G208">
            <v>0</v>
          </cell>
        </row>
        <row r="212">
          <cell r="F212">
            <v>1060409</v>
          </cell>
          <cell r="G212">
            <v>3944327</v>
          </cell>
        </row>
        <row r="221">
          <cell r="E221">
            <v>200000000</v>
          </cell>
          <cell r="F221">
            <v>218318000</v>
          </cell>
          <cell r="G221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topLeftCell="A13" workbookViewId="0">
      <selection activeCell="B18" sqref="B18"/>
    </sheetView>
  </sheetViews>
  <sheetFormatPr defaultRowHeight="12.75" x14ac:dyDescent="0.2"/>
  <cols>
    <col min="1" max="1" width="8.85546875" style="101" bestFit="1" customWidth="1"/>
    <col min="2" max="2" width="52.85546875" style="6" customWidth="1"/>
    <col min="3" max="6" width="14" style="6" customWidth="1"/>
    <col min="7" max="10" width="9.140625" style="6"/>
    <col min="11" max="11" width="9.85546875" style="6" bestFit="1" customWidth="1"/>
    <col min="12" max="16384" width="9.140625" style="6"/>
  </cols>
  <sheetData>
    <row r="1" spans="1:7" s="6" customFormat="1" x14ac:dyDescent="0.2">
      <c r="A1" s="9" t="s">
        <v>16</v>
      </c>
      <c r="B1" s="9"/>
      <c r="C1" s="9"/>
      <c r="D1" s="9"/>
      <c r="E1" s="9"/>
      <c r="F1" s="9"/>
    </row>
    <row r="2" spans="1:7" s="6" customFormat="1" x14ac:dyDescent="0.2">
      <c r="A2" s="10" t="s">
        <v>17</v>
      </c>
      <c r="B2" s="10"/>
      <c r="C2" s="10"/>
      <c r="D2" s="10"/>
      <c r="E2" s="10"/>
      <c r="F2" s="10"/>
    </row>
    <row r="3" spans="1:7" s="6" customFormat="1" x14ac:dyDescent="0.2">
      <c r="A3" s="10" t="s">
        <v>15</v>
      </c>
      <c r="B3" s="10"/>
      <c r="C3" s="10"/>
      <c r="D3" s="10"/>
      <c r="E3" s="10"/>
      <c r="F3" s="10"/>
    </row>
    <row r="4" spans="1:7" s="6" customFormat="1" x14ac:dyDescent="0.2">
      <c r="A4" s="10" t="s">
        <v>18</v>
      </c>
      <c r="B4" s="10"/>
      <c r="C4" s="10"/>
      <c r="D4" s="10"/>
      <c r="E4" s="10"/>
      <c r="F4" s="10"/>
    </row>
    <row r="5" spans="1:7" s="6" customFormat="1" ht="13.5" thickBot="1" x14ac:dyDescent="0.25">
      <c r="A5" s="11" t="s">
        <v>19</v>
      </c>
      <c r="B5" s="11"/>
      <c r="C5" s="11"/>
      <c r="D5" s="11"/>
      <c r="E5" s="11"/>
      <c r="F5" s="11"/>
    </row>
    <row r="6" spans="1:7" s="14" customFormat="1" ht="30" customHeight="1" x14ac:dyDescent="0.25">
      <c r="A6" s="12" t="s">
        <v>20</v>
      </c>
      <c r="B6" s="13" t="s">
        <v>21</v>
      </c>
      <c r="C6" s="1" t="s">
        <v>0</v>
      </c>
      <c r="D6" s="2" t="s">
        <v>1</v>
      </c>
      <c r="E6" s="1" t="s">
        <v>2</v>
      </c>
      <c r="F6" s="2" t="s">
        <v>3</v>
      </c>
    </row>
    <row r="7" spans="1:7" s="14" customFormat="1" ht="12" customHeight="1" thickBot="1" x14ac:dyDescent="0.3">
      <c r="A7" s="15"/>
      <c r="B7" s="16"/>
      <c r="C7" s="3"/>
      <c r="D7" s="4"/>
      <c r="E7" s="3"/>
      <c r="F7" s="4"/>
    </row>
    <row r="8" spans="1:7" s="6" customFormat="1" ht="13.5" thickBot="1" x14ac:dyDescent="0.25">
      <c r="A8" s="17" t="s">
        <v>4</v>
      </c>
      <c r="B8" s="18" t="s">
        <v>5</v>
      </c>
      <c r="C8" s="19" t="s">
        <v>6</v>
      </c>
      <c r="D8" s="19" t="s">
        <v>7</v>
      </c>
      <c r="E8" s="19" t="s">
        <v>8</v>
      </c>
      <c r="F8" s="19" t="s">
        <v>9</v>
      </c>
    </row>
    <row r="9" spans="1:7" s="6" customFormat="1" x14ac:dyDescent="0.2">
      <c r="A9" s="20" t="s">
        <v>4</v>
      </c>
      <c r="B9" s="21" t="s">
        <v>22</v>
      </c>
      <c r="C9" s="22">
        <f>C10+C14</f>
        <v>104685536</v>
      </c>
      <c r="D9" s="23">
        <f t="shared" ref="D9:F9" si="0">D10+D14</f>
        <v>123805773</v>
      </c>
      <c r="E9" s="22">
        <f t="shared" si="0"/>
        <v>15517417</v>
      </c>
      <c r="F9" s="22">
        <f t="shared" si="0"/>
        <v>139323190</v>
      </c>
      <c r="G9" s="24"/>
    </row>
    <row r="10" spans="1:7" s="6" customFormat="1" x14ac:dyDescent="0.2">
      <c r="A10" s="20" t="s">
        <v>5</v>
      </c>
      <c r="B10" s="21" t="s">
        <v>23</v>
      </c>
      <c r="C10" s="25">
        <f>+C11+C12+C13</f>
        <v>101972082</v>
      </c>
      <c r="D10" s="26">
        <f>+D11+D12+D13</f>
        <v>119018525</v>
      </c>
      <c r="E10" s="25">
        <f>+E11+E12+E13</f>
        <v>280393</v>
      </c>
      <c r="F10" s="27">
        <f>SUM(D10:E10)</f>
        <v>119298918</v>
      </c>
      <c r="G10" s="24"/>
    </row>
    <row r="11" spans="1:7" s="6" customFormat="1" ht="15" x14ac:dyDescent="0.25">
      <c r="A11" s="28" t="s">
        <v>24</v>
      </c>
      <c r="B11" s="29" t="s">
        <v>25</v>
      </c>
      <c r="C11" s="30">
        <f>'[1]6.mell'!E15</f>
        <v>101972082</v>
      </c>
      <c r="D11" s="31">
        <f>'[1]6.mell'!F15</f>
        <v>104953566</v>
      </c>
      <c r="E11" s="30">
        <f>'[1]6.mell'!G15</f>
        <v>283370</v>
      </c>
      <c r="F11" s="32">
        <f>SUM(D11:E11)</f>
        <v>105236936</v>
      </c>
      <c r="G11" s="24"/>
    </row>
    <row r="12" spans="1:7" s="6" customFormat="1" ht="15" x14ac:dyDescent="0.25">
      <c r="A12" s="28" t="s">
        <v>26</v>
      </c>
      <c r="B12" s="29" t="s">
        <v>27</v>
      </c>
      <c r="C12" s="30">
        <f>'[1]6.mell'!E25</f>
        <v>0</v>
      </c>
      <c r="D12" s="31">
        <f>'[1]6.mell'!F25</f>
        <v>13862719</v>
      </c>
      <c r="E12" s="30">
        <f>'[1]6.mell'!G25</f>
        <v>-2977</v>
      </c>
      <c r="F12" s="32">
        <f t="shared" ref="F12:F13" si="1">SUM(D12:E12)</f>
        <v>13859742</v>
      </c>
      <c r="G12" s="24"/>
    </row>
    <row r="13" spans="1:7" s="6" customFormat="1" ht="15" x14ac:dyDescent="0.25">
      <c r="A13" s="28" t="s">
        <v>28</v>
      </c>
      <c r="B13" s="33" t="s">
        <v>29</v>
      </c>
      <c r="C13" s="30"/>
      <c r="D13" s="31">
        <f>'[1]6.mell'!F28</f>
        <v>202240</v>
      </c>
      <c r="E13" s="30">
        <f>'[1]6.mell'!G28</f>
        <v>0</v>
      </c>
      <c r="F13" s="32">
        <f t="shared" si="1"/>
        <v>202240</v>
      </c>
      <c r="G13" s="24"/>
    </row>
    <row r="14" spans="1:7" s="6" customFormat="1" x14ac:dyDescent="0.2">
      <c r="A14" s="20" t="s">
        <v>6</v>
      </c>
      <c r="B14" s="21" t="s">
        <v>30</v>
      </c>
      <c r="C14" s="25">
        <f>C15</f>
        <v>2713454</v>
      </c>
      <c r="D14" s="26">
        <f t="shared" ref="D14:E14" si="2">D15</f>
        <v>4787248</v>
      </c>
      <c r="E14" s="25">
        <f t="shared" si="2"/>
        <v>15237024</v>
      </c>
      <c r="F14" s="27">
        <f>SUM(D14:E14)</f>
        <v>20024272</v>
      </c>
      <c r="G14" s="24"/>
    </row>
    <row r="15" spans="1:7" s="6" customFormat="1" ht="15" x14ac:dyDescent="0.25">
      <c r="A15" s="28" t="s">
        <v>31</v>
      </c>
      <c r="B15" s="33" t="s">
        <v>32</v>
      </c>
      <c r="C15" s="30">
        <f>'[1]6.mell'!E55</f>
        <v>2713454</v>
      </c>
      <c r="D15" s="31">
        <f>'[1]6.mell'!F55</f>
        <v>4787248</v>
      </c>
      <c r="E15" s="30">
        <f>'[1]6.mell'!G55</f>
        <v>15237024</v>
      </c>
      <c r="F15" s="32">
        <f>SUM(D15:E15)</f>
        <v>20024272</v>
      </c>
      <c r="G15" s="24"/>
    </row>
    <row r="16" spans="1:7" s="6" customFormat="1" x14ac:dyDescent="0.2">
      <c r="A16" s="28" t="s">
        <v>33</v>
      </c>
      <c r="B16" s="34" t="s">
        <v>34</v>
      </c>
      <c r="C16" s="35">
        <v>79200</v>
      </c>
      <c r="D16" s="36">
        <v>79200</v>
      </c>
      <c r="E16" s="35"/>
      <c r="F16" s="35">
        <v>79200</v>
      </c>
      <c r="G16" s="24"/>
    </row>
    <row r="17" spans="1:7" s="6" customFormat="1" x14ac:dyDescent="0.2">
      <c r="A17" s="28" t="s">
        <v>35</v>
      </c>
      <c r="B17" s="37" t="s">
        <v>36</v>
      </c>
      <c r="C17" s="35"/>
      <c r="D17" s="36">
        <v>625185</v>
      </c>
      <c r="E17" s="35">
        <f>'[1]6.mell'!G50+'[1]6.mell'!G51</f>
        <v>14990237</v>
      </c>
      <c r="F17" s="38">
        <f>SUM(D17:E17)</f>
        <v>15615422</v>
      </c>
      <c r="G17" s="24"/>
    </row>
    <row r="18" spans="1:7" s="6" customFormat="1" ht="15" x14ac:dyDescent="0.25">
      <c r="A18" s="39"/>
      <c r="B18" s="40" t="s">
        <v>37</v>
      </c>
      <c r="C18" s="41"/>
      <c r="D18" s="42"/>
      <c r="E18" s="41"/>
      <c r="F18" s="43"/>
      <c r="G18" s="24"/>
    </row>
    <row r="19" spans="1:7" s="6" customFormat="1" x14ac:dyDescent="0.2">
      <c r="A19" s="44" t="s">
        <v>7</v>
      </c>
      <c r="B19" s="45" t="s">
        <v>38</v>
      </c>
      <c r="C19" s="46">
        <f>C20+C23</f>
        <v>0</v>
      </c>
      <c r="D19" s="47">
        <f>D20+D23</f>
        <v>38474694</v>
      </c>
      <c r="E19" s="46">
        <f>E20+E23</f>
        <v>8692717</v>
      </c>
      <c r="F19" s="43">
        <f>SUM(D19:E19)</f>
        <v>47167411</v>
      </c>
      <c r="G19" s="24"/>
    </row>
    <row r="20" spans="1:7" s="6" customFormat="1" x14ac:dyDescent="0.2">
      <c r="A20" s="48" t="s">
        <v>8</v>
      </c>
      <c r="B20" s="49" t="s">
        <v>39</v>
      </c>
      <c r="C20" s="43"/>
      <c r="D20" s="50">
        <f>SUM(D21:D22)</f>
        <v>1593844</v>
      </c>
      <c r="E20" s="50">
        <f t="shared" ref="E20:F20" si="3">SUM(E21:E22)</f>
        <v>0</v>
      </c>
      <c r="F20" s="50">
        <f t="shared" si="3"/>
        <v>1593844</v>
      </c>
      <c r="G20" s="24"/>
    </row>
    <row r="21" spans="1:7" s="6" customFormat="1" ht="15" x14ac:dyDescent="0.25">
      <c r="A21" s="51" t="s">
        <v>40</v>
      </c>
      <c r="B21" s="52" t="s">
        <v>41</v>
      </c>
      <c r="C21" s="30"/>
      <c r="D21" s="31">
        <f>'[1]6.mell'!F69</f>
        <v>1593844</v>
      </c>
      <c r="E21" s="30"/>
      <c r="F21" s="32">
        <f>SUM(D21:E21)</f>
        <v>1593844</v>
      </c>
      <c r="G21" s="24"/>
    </row>
    <row r="22" spans="1:7" s="6" customFormat="1" ht="12.6" customHeight="1" x14ac:dyDescent="0.25">
      <c r="A22" s="51" t="s">
        <v>42</v>
      </c>
      <c r="B22" s="53" t="s">
        <v>43</v>
      </c>
      <c r="C22" s="30"/>
      <c r="D22" s="31"/>
      <c r="E22" s="30"/>
      <c r="F22" s="27"/>
      <c r="G22" s="24"/>
    </row>
    <row r="23" spans="1:7" s="6" customFormat="1" x14ac:dyDescent="0.2">
      <c r="A23" s="20" t="s">
        <v>9</v>
      </c>
      <c r="B23" s="54" t="s">
        <v>44</v>
      </c>
      <c r="C23" s="25"/>
      <c r="D23" s="25">
        <f>SUM(D24)</f>
        <v>36880850</v>
      </c>
      <c r="E23" s="25">
        <f>SUM(E24)</f>
        <v>8692717</v>
      </c>
      <c r="F23" s="25">
        <f>SUM(F24)</f>
        <v>45573567</v>
      </c>
      <c r="G23" s="24"/>
    </row>
    <row r="24" spans="1:7" s="6" customFormat="1" ht="15" x14ac:dyDescent="0.25">
      <c r="A24" s="28" t="s">
        <v>45</v>
      </c>
      <c r="B24" s="55" t="s">
        <v>46</v>
      </c>
      <c r="C24" s="30"/>
      <c r="D24" s="56">
        <f>'[1]6.mell'!F91</f>
        <v>36880850</v>
      </c>
      <c r="E24" s="30">
        <f>'[1]6.mell'!G91</f>
        <v>8692717</v>
      </c>
      <c r="F24" s="32">
        <f>SUM(D24:E24)</f>
        <v>45573567</v>
      </c>
    </row>
    <row r="25" spans="1:7" s="6" customFormat="1" ht="14.25" customHeight="1" x14ac:dyDescent="0.25">
      <c r="A25" s="28" t="s">
        <v>47</v>
      </c>
      <c r="B25" s="34" t="s">
        <v>34</v>
      </c>
      <c r="C25" s="57"/>
      <c r="D25" s="58"/>
      <c r="E25" s="57"/>
      <c r="F25" s="27"/>
    </row>
    <row r="26" spans="1:7" s="6" customFormat="1" ht="11.25" customHeight="1" x14ac:dyDescent="0.25">
      <c r="A26" s="28" t="s">
        <v>48</v>
      </c>
      <c r="B26" s="59" t="s">
        <v>36</v>
      </c>
      <c r="C26" s="57"/>
      <c r="D26" s="36">
        <v>36880850</v>
      </c>
      <c r="E26" s="35">
        <f>E24</f>
        <v>8692717</v>
      </c>
      <c r="F26" s="38">
        <f>SUM(D26:E26)</f>
        <v>45573567</v>
      </c>
    </row>
    <row r="27" spans="1:7" s="6" customFormat="1" ht="15" x14ac:dyDescent="0.25">
      <c r="A27" s="39"/>
      <c r="B27" s="60" t="s">
        <v>37</v>
      </c>
      <c r="C27" s="41"/>
      <c r="D27" s="61"/>
      <c r="E27" s="41"/>
      <c r="F27" s="62"/>
    </row>
    <row r="28" spans="1:7" s="6" customFormat="1" x14ac:dyDescent="0.2">
      <c r="A28" s="63" t="s">
        <v>10</v>
      </c>
      <c r="B28" s="64" t="s">
        <v>49</v>
      </c>
      <c r="C28" s="65">
        <f>C30+C31+C32+C33+C34+C35</f>
        <v>60950000</v>
      </c>
      <c r="D28" s="66">
        <f t="shared" ref="D28:E28" si="4">D30+D31+D32+D33+D34+D35</f>
        <v>60950000</v>
      </c>
      <c r="E28" s="65">
        <f t="shared" si="4"/>
        <v>0</v>
      </c>
      <c r="F28" s="25">
        <f>SUM(D28:E28)</f>
        <v>60950000</v>
      </c>
    </row>
    <row r="29" spans="1:7" s="6" customFormat="1" ht="15" x14ac:dyDescent="0.25">
      <c r="A29" s="39"/>
      <c r="B29" s="67" t="s">
        <v>50</v>
      </c>
      <c r="C29" s="68"/>
      <c r="D29" s="42"/>
      <c r="E29" s="68"/>
      <c r="F29" s="43"/>
    </row>
    <row r="30" spans="1:7" s="6" customFormat="1" ht="15" x14ac:dyDescent="0.25">
      <c r="A30" s="69" t="s">
        <v>51</v>
      </c>
      <c r="B30" s="70" t="s">
        <v>52</v>
      </c>
      <c r="C30" s="7"/>
      <c r="D30" s="71"/>
      <c r="E30" s="7"/>
      <c r="F30" s="72">
        <f>SUM(D30:E30)</f>
        <v>0</v>
      </c>
    </row>
    <row r="31" spans="1:7" s="6" customFormat="1" ht="15" x14ac:dyDescent="0.25">
      <c r="A31" s="69" t="s">
        <v>53</v>
      </c>
      <c r="B31" s="70" t="s">
        <v>54</v>
      </c>
      <c r="C31" s="7"/>
      <c r="D31" s="73"/>
      <c r="E31" s="7"/>
      <c r="F31" s="72">
        <f t="shared" ref="F31:F35" si="5">SUM(D31:E31)</f>
        <v>0</v>
      </c>
    </row>
    <row r="32" spans="1:7" s="6" customFormat="1" x14ac:dyDescent="0.2">
      <c r="A32" s="69" t="s">
        <v>55</v>
      </c>
      <c r="B32" s="74" t="s">
        <v>56</v>
      </c>
      <c r="C32" s="7">
        <f>'[1]6.mell'!E100</f>
        <v>30700000</v>
      </c>
      <c r="D32" s="73">
        <f>'[1]6.mell'!F100</f>
        <v>30700000</v>
      </c>
      <c r="E32" s="7">
        <f>'[1]6.mell'!G100</f>
        <v>0</v>
      </c>
      <c r="F32" s="72">
        <f t="shared" si="5"/>
        <v>30700000</v>
      </c>
    </row>
    <row r="33" spans="1:11" s="6" customFormat="1" x14ac:dyDescent="0.2">
      <c r="A33" s="69" t="s">
        <v>57</v>
      </c>
      <c r="B33" s="74" t="s">
        <v>58</v>
      </c>
      <c r="C33" s="7">
        <f>'[1]6.mell'!E106</f>
        <v>29800000</v>
      </c>
      <c r="D33" s="73">
        <f>'[1]6.mell'!F106</f>
        <v>29800000</v>
      </c>
      <c r="E33" s="7">
        <f>'[1]6.mell'!G101</f>
        <v>0</v>
      </c>
      <c r="F33" s="72">
        <f t="shared" si="5"/>
        <v>29800000</v>
      </c>
    </row>
    <row r="34" spans="1:11" s="6" customFormat="1" ht="15" x14ac:dyDescent="0.25">
      <c r="A34" s="69" t="s">
        <v>59</v>
      </c>
      <c r="B34" s="70" t="s">
        <v>60</v>
      </c>
      <c r="C34" s="7"/>
      <c r="D34" s="73"/>
      <c r="E34" s="7"/>
      <c r="F34" s="72">
        <f t="shared" si="5"/>
        <v>0</v>
      </c>
    </row>
    <row r="35" spans="1:11" s="6" customFormat="1" ht="15" x14ac:dyDescent="0.25">
      <c r="A35" s="69" t="s">
        <v>61</v>
      </c>
      <c r="B35" s="70" t="s">
        <v>62</v>
      </c>
      <c r="C35" s="7">
        <f>'[1]6.mell'!E117</f>
        <v>450000</v>
      </c>
      <c r="D35" s="73">
        <f>'[1]6.mell'!F117</f>
        <v>450000</v>
      </c>
      <c r="E35" s="7">
        <f>'[1]6.mell'!G117</f>
        <v>0</v>
      </c>
      <c r="F35" s="72">
        <f t="shared" si="5"/>
        <v>450000</v>
      </c>
    </row>
    <row r="36" spans="1:11" s="6" customFormat="1" x14ac:dyDescent="0.2">
      <c r="A36" s="44" t="s">
        <v>11</v>
      </c>
      <c r="B36" s="75" t="s">
        <v>63</v>
      </c>
      <c r="C36" s="46">
        <f>'[1]6.mell'!E152</f>
        <v>19789580</v>
      </c>
      <c r="D36" s="47">
        <f>'[1]6.mell'!F152</f>
        <v>21881458</v>
      </c>
      <c r="E36" s="46">
        <f>'[1]6.mell'!G152</f>
        <v>287571</v>
      </c>
      <c r="F36" s="46">
        <f>SUM(D36:E36)</f>
        <v>22169029</v>
      </c>
    </row>
    <row r="37" spans="1:11" s="6" customFormat="1" x14ac:dyDescent="0.2">
      <c r="A37" s="20" t="s">
        <v>12</v>
      </c>
      <c r="B37" s="21" t="s">
        <v>64</v>
      </c>
      <c r="C37" s="25">
        <f>C39+C40+C41</f>
        <v>124800</v>
      </c>
      <c r="D37" s="26">
        <f>D39+D40+D41</f>
        <v>124800</v>
      </c>
      <c r="E37" s="25">
        <f>E39+E40+E41</f>
        <v>0</v>
      </c>
      <c r="F37" s="25">
        <f>SUM(D37:E37)</f>
        <v>124800</v>
      </c>
    </row>
    <row r="38" spans="1:11" s="6" customFormat="1" ht="15" x14ac:dyDescent="0.25">
      <c r="A38" s="48"/>
      <c r="B38" s="67" t="s">
        <v>65</v>
      </c>
      <c r="C38" s="68"/>
      <c r="D38" s="42"/>
      <c r="E38" s="68"/>
      <c r="F38" s="43"/>
    </row>
    <row r="39" spans="1:11" s="6" customFormat="1" ht="15" x14ac:dyDescent="0.25">
      <c r="A39" s="76" t="s">
        <v>66</v>
      </c>
      <c r="B39" s="77" t="s">
        <v>67</v>
      </c>
      <c r="C39" s="68">
        <f>'[1]6.mell'!E162</f>
        <v>124800</v>
      </c>
      <c r="D39" s="42">
        <f>'[1]6.mell'!F157</f>
        <v>124800</v>
      </c>
      <c r="E39" s="68">
        <f>'[1]6.mell'!G157</f>
        <v>0</v>
      </c>
      <c r="F39" s="72">
        <f>SUM(D39:E39)</f>
        <v>124800</v>
      </c>
    </row>
    <row r="40" spans="1:11" s="6" customFormat="1" ht="15" x14ac:dyDescent="0.25">
      <c r="A40" s="51" t="s">
        <v>68</v>
      </c>
      <c r="B40" s="74" t="s">
        <v>69</v>
      </c>
      <c r="C40" s="68"/>
      <c r="D40" s="42"/>
      <c r="E40" s="68"/>
      <c r="F40" s="27"/>
    </row>
    <row r="41" spans="1:11" s="6" customFormat="1" ht="15" x14ac:dyDescent="0.25">
      <c r="A41" s="51" t="s">
        <v>70</v>
      </c>
      <c r="B41" s="70" t="s">
        <v>71</v>
      </c>
      <c r="C41" s="68"/>
      <c r="D41" s="42"/>
      <c r="E41" s="68"/>
      <c r="F41" s="27"/>
    </row>
    <row r="42" spans="1:11" s="6" customFormat="1" x14ac:dyDescent="0.2">
      <c r="A42" s="20" t="s">
        <v>13</v>
      </c>
      <c r="B42" s="45" t="s">
        <v>72</v>
      </c>
      <c r="C42" s="27">
        <f>C43+C44</f>
        <v>0</v>
      </c>
      <c r="D42" s="78">
        <f>D43+D44</f>
        <v>4275900</v>
      </c>
      <c r="E42" s="27">
        <f>E43+E44</f>
        <v>0</v>
      </c>
      <c r="F42" s="27">
        <f>SUM(C42:E42)</f>
        <v>4275900</v>
      </c>
    </row>
    <row r="43" spans="1:11" s="6" customFormat="1" ht="15" x14ac:dyDescent="0.25">
      <c r="A43" s="69" t="s">
        <v>73</v>
      </c>
      <c r="B43" s="53" t="s">
        <v>74</v>
      </c>
      <c r="C43" s="68"/>
      <c r="D43" s="42"/>
      <c r="E43" s="68"/>
      <c r="F43" s="27">
        <f>SUM(C43:E43)</f>
        <v>0</v>
      </c>
    </row>
    <row r="44" spans="1:11" s="6" customFormat="1" ht="15" x14ac:dyDescent="0.25">
      <c r="A44" s="79" t="s">
        <v>75</v>
      </c>
      <c r="B44" s="29" t="s">
        <v>76</v>
      </c>
      <c r="C44" s="68"/>
      <c r="D44" s="42">
        <f>'[1]6.mell'!F176</f>
        <v>4275900</v>
      </c>
      <c r="E44" s="68">
        <f>'[1]6.mell'!G176</f>
        <v>0</v>
      </c>
      <c r="F44" s="32">
        <f>SUM(C44:E44)</f>
        <v>4275900</v>
      </c>
    </row>
    <row r="45" spans="1:11" s="6" customFormat="1" x14ac:dyDescent="0.2">
      <c r="A45" s="20" t="s">
        <v>77</v>
      </c>
      <c r="B45" s="75" t="s">
        <v>78</v>
      </c>
      <c r="C45" s="27">
        <f>C47+C46</f>
        <v>6141000</v>
      </c>
      <c r="D45" s="78">
        <f t="shared" ref="D45:F45" si="6">D47+D46</f>
        <v>7181580</v>
      </c>
      <c r="E45" s="27">
        <f t="shared" si="6"/>
        <v>0</v>
      </c>
      <c r="F45" s="27">
        <f t="shared" si="6"/>
        <v>7181580</v>
      </c>
    </row>
    <row r="46" spans="1:11" s="6" customFormat="1" ht="11.25" customHeight="1" x14ac:dyDescent="0.2">
      <c r="A46" s="80" t="s">
        <v>79</v>
      </c>
      <c r="B46" s="52" t="s">
        <v>80</v>
      </c>
      <c r="C46" s="81">
        <f>'[1]6.mell'!E183</f>
        <v>0</v>
      </c>
      <c r="D46" s="82"/>
      <c r="E46" s="81"/>
      <c r="F46" s="27">
        <f t="shared" ref="F46:F59" si="7">SUM(C46:E46)</f>
        <v>0</v>
      </c>
    </row>
    <row r="47" spans="1:11" s="6" customFormat="1" x14ac:dyDescent="0.2">
      <c r="A47" s="28" t="s">
        <v>81</v>
      </c>
      <c r="B47" s="83" t="s">
        <v>82</v>
      </c>
      <c r="C47" s="81">
        <f>'[1]6.mell'!E192</f>
        <v>6141000</v>
      </c>
      <c r="D47" s="82">
        <f>'[1]6.mell'!F192</f>
        <v>7181580</v>
      </c>
      <c r="E47" s="81">
        <f>'[1]6.mell'!G192</f>
        <v>0</v>
      </c>
      <c r="F47" s="32">
        <f>SUM(D47:E47)</f>
        <v>7181580</v>
      </c>
      <c r="K47" s="5"/>
    </row>
    <row r="48" spans="1:11" s="6" customFormat="1" x14ac:dyDescent="0.2">
      <c r="A48" s="84" t="s">
        <v>83</v>
      </c>
      <c r="B48" s="85" t="s">
        <v>84</v>
      </c>
      <c r="C48" s="27">
        <f>C45+C42+C37+C36+C28+C19+C9</f>
        <v>191690916</v>
      </c>
      <c r="D48" s="78">
        <f>D45+D42+D37+D36+D28+D19+D9</f>
        <v>256694205</v>
      </c>
      <c r="E48" s="27">
        <f>E45+E42+E37+E36+E28+E19+E9</f>
        <v>24497705</v>
      </c>
      <c r="F48" s="27">
        <f>SUM(D48:E48)</f>
        <v>281191910</v>
      </c>
    </row>
    <row r="49" spans="1:7" s="6" customFormat="1" x14ac:dyDescent="0.2">
      <c r="A49" s="86" t="s">
        <v>85</v>
      </c>
      <c r="B49" s="87" t="s">
        <v>86</v>
      </c>
      <c r="C49" s="27">
        <f>C50+C56+C55+C57</f>
        <v>421619388</v>
      </c>
      <c r="D49" s="78">
        <f>D50+D56+D55+D57</f>
        <v>482867937</v>
      </c>
      <c r="E49" s="27">
        <f>E50+E56+E55+E57</f>
        <v>3944327</v>
      </c>
      <c r="F49" s="25">
        <f>SUM(D49:E49)</f>
        <v>486812264</v>
      </c>
    </row>
    <row r="50" spans="1:7" s="6" customFormat="1" x14ac:dyDescent="0.2">
      <c r="A50" s="88" t="s">
        <v>87</v>
      </c>
      <c r="B50" s="89" t="s">
        <v>88</v>
      </c>
      <c r="C50" s="65">
        <f>SUM(C52:C54)</f>
        <v>221619388</v>
      </c>
      <c r="D50" s="66">
        <f>SUM(D52:D54)</f>
        <v>263489528</v>
      </c>
      <c r="E50" s="65">
        <f>SUM(E52:E54)</f>
        <v>0</v>
      </c>
      <c r="F50" s="25">
        <f>SUM(D50:E50)</f>
        <v>263489528</v>
      </c>
    </row>
    <row r="51" spans="1:7" s="6" customFormat="1" ht="15" x14ac:dyDescent="0.25">
      <c r="A51" s="90"/>
      <c r="B51" s="91" t="s">
        <v>89</v>
      </c>
      <c r="C51" s="41"/>
      <c r="D51" s="42"/>
      <c r="E51" s="41"/>
      <c r="F51" s="43">
        <f t="shared" si="7"/>
        <v>0</v>
      </c>
    </row>
    <row r="52" spans="1:7" s="6" customFormat="1" ht="15" x14ac:dyDescent="0.25">
      <c r="A52" s="92" t="s">
        <v>90</v>
      </c>
      <c r="B52" s="93" t="s">
        <v>91</v>
      </c>
      <c r="C52" s="41">
        <f>'[1]6.mell'!E201</f>
        <v>11972500</v>
      </c>
      <c r="D52" s="42">
        <f>'[1]6.mell'!F201</f>
        <v>15283667</v>
      </c>
      <c r="E52" s="41">
        <f>'[1]6.mell'!G201</f>
        <v>0</v>
      </c>
      <c r="F52" s="72">
        <f>SUM(D52:E52)</f>
        <v>15283667</v>
      </c>
    </row>
    <row r="53" spans="1:7" s="6" customFormat="1" ht="15" x14ac:dyDescent="0.25">
      <c r="A53" s="94" t="s">
        <v>92</v>
      </c>
      <c r="B53" s="52" t="s">
        <v>93</v>
      </c>
      <c r="C53" s="41">
        <f>'[1]6.mell'!E205</f>
        <v>206225623</v>
      </c>
      <c r="D53" s="42">
        <f>'[1]6.mell'!F205</f>
        <v>244784596</v>
      </c>
      <c r="E53" s="41">
        <f>'[1]6.mell'!G205</f>
        <v>0</v>
      </c>
      <c r="F53" s="72">
        <f t="shared" ref="F53:F54" si="8">SUM(D53:E53)</f>
        <v>244784596</v>
      </c>
    </row>
    <row r="54" spans="1:7" s="6" customFormat="1" ht="15" x14ac:dyDescent="0.25">
      <c r="A54" s="94" t="s">
        <v>94</v>
      </c>
      <c r="B54" s="52" t="s">
        <v>95</v>
      </c>
      <c r="C54" s="41">
        <f>'[1]6.mell'!E208</f>
        <v>3421265</v>
      </c>
      <c r="D54" s="42">
        <f>'[1]6.mell'!F208</f>
        <v>3421265</v>
      </c>
      <c r="E54" s="41">
        <f>'[1]6.mell'!G208</f>
        <v>0</v>
      </c>
      <c r="F54" s="72">
        <f t="shared" si="8"/>
        <v>3421265</v>
      </c>
    </row>
    <row r="55" spans="1:7" s="6" customFormat="1" x14ac:dyDescent="0.2">
      <c r="A55" s="94" t="s">
        <v>96</v>
      </c>
      <c r="B55" s="87" t="s">
        <v>97</v>
      </c>
      <c r="C55" s="43"/>
      <c r="D55" s="50">
        <f>'[1]6.mell'!F212</f>
        <v>1060409</v>
      </c>
      <c r="E55" s="43">
        <f>'[1]6.mell'!G212</f>
        <v>3944327</v>
      </c>
      <c r="F55" s="27">
        <f t="shared" si="7"/>
        <v>5004736</v>
      </c>
    </row>
    <row r="56" spans="1:7" s="6" customFormat="1" x14ac:dyDescent="0.2">
      <c r="A56" s="51" t="s">
        <v>98</v>
      </c>
      <c r="B56" s="87" t="s">
        <v>99</v>
      </c>
      <c r="C56" s="43"/>
      <c r="D56" s="50"/>
      <c r="E56" s="43"/>
      <c r="F56" s="27">
        <f t="shared" si="7"/>
        <v>0</v>
      </c>
    </row>
    <row r="57" spans="1:7" s="6" customFormat="1" x14ac:dyDescent="0.2">
      <c r="A57" s="51" t="s">
        <v>100</v>
      </c>
      <c r="B57" s="87" t="s">
        <v>14</v>
      </c>
      <c r="C57" s="43">
        <f>'[1]6.mell'!E221</f>
        <v>200000000</v>
      </c>
      <c r="D57" s="50">
        <f>'[1]6.mell'!F221</f>
        <v>218318000</v>
      </c>
      <c r="E57" s="43">
        <f>'[1]6.mell'!G221</f>
        <v>0</v>
      </c>
      <c r="F57" s="27">
        <f>SUM(D57:E57)</f>
        <v>218318000</v>
      </c>
    </row>
    <row r="58" spans="1:7" s="6" customFormat="1" x14ac:dyDescent="0.2">
      <c r="A58" s="44" t="s">
        <v>101</v>
      </c>
      <c r="B58" s="75" t="s">
        <v>102</v>
      </c>
      <c r="C58" s="43"/>
      <c r="D58" s="50"/>
      <c r="E58" s="43"/>
      <c r="F58" s="27">
        <f t="shared" si="7"/>
        <v>0</v>
      </c>
    </row>
    <row r="59" spans="1:7" s="6" customFormat="1" ht="25.5" x14ac:dyDescent="0.2">
      <c r="A59" s="44" t="s">
        <v>103</v>
      </c>
      <c r="B59" s="95" t="s">
        <v>104</v>
      </c>
      <c r="C59" s="43"/>
      <c r="D59" s="50"/>
      <c r="E59" s="43"/>
      <c r="F59" s="27">
        <f t="shared" si="7"/>
        <v>0</v>
      </c>
      <c r="G59" s="96"/>
    </row>
    <row r="60" spans="1:7" s="6" customFormat="1" x14ac:dyDescent="0.2">
      <c r="A60" s="44" t="s">
        <v>105</v>
      </c>
      <c r="B60" s="45" t="s">
        <v>106</v>
      </c>
      <c r="C60" s="46">
        <f>C48+C49+C58+C59</f>
        <v>613310304</v>
      </c>
      <c r="D60" s="47">
        <f>D48+D49+D58+D59</f>
        <v>739562142</v>
      </c>
      <c r="E60" s="46">
        <f>E48+E49+E58+E59</f>
        <v>28442032</v>
      </c>
      <c r="F60" s="46">
        <f>F48+F49+F58+F59</f>
        <v>768004174</v>
      </c>
    </row>
    <row r="61" spans="1:7" s="6" customFormat="1" ht="15.75" thickBot="1" x14ac:dyDescent="0.3">
      <c r="A61" s="97"/>
      <c r="B61" s="98"/>
      <c r="C61" s="99"/>
      <c r="D61" s="99"/>
      <c r="E61" s="98"/>
      <c r="F61" s="100"/>
    </row>
    <row r="63" spans="1:7" s="6" customFormat="1" x14ac:dyDescent="0.2">
      <c r="A63" s="101"/>
      <c r="D63" s="102"/>
    </row>
    <row r="64" spans="1:7" s="6" customFormat="1" x14ac:dyDescent="0.2">
      <c r="A64" s="101"/>
      <c r="F64" s="102"/>
    </row>
    <row r="67" spans="1:4" s="6" customFormat="1" x14ac:dyDescent="0.2">
      <c r="A67" s="101"/>
      <c r="D67" s="102"/>
    </row>
    <row r="157" spans="1:1" s="6" customFormat="1" x14ac:dyDescent="0.2">
      <c r="A157" s="101"/>
    </row>
    <row r="158" spans="1:1" s="6" customFormat="1" x14ac:dyDescent="0.2">
      <c r="A158" s="101"/>
    </row>
    <row r="159" spans="1:1" s="6" customFormat="1" x14ac:dyDescent="0.2">
      <c r="A159" s="101"/>
    </row>
    <row r="160" spans="1:1" s="6" customFormat="1" x14ac:dyDescent="0.2">
      <c r="A160" s="101"/>
    </row>
    <row r="161" spans="1:1" s="6" customFormat="1" x14ac:dyDescent="0.2">
      <c r="A161" s="101"/>
    </row>
    <row r="162" spans="1:1" s="6" customFormat="1" x14ac:dyDescent="0.2">
      <c r="A162" s="101"/>
    </row>
    <row r="163" spans="1:1" s="6" customFormat="1" x14ac:dyDescent="0.2">
      <c r="A163" s="101"/>
    </row>
    <row r="164" spans="1:1" s="6" customFormat="1" x14ac:dyDescent="0.2">
      <c r="A164" s="101"/>
    </row>
    <row r="165" spans="1:1" s="6" customFormat="1" x14ac:dyDescent="0.2">
      <c r="A165" s="101"/>
    </row>
    <row r="166" spans="1:1" s="6" customFormat="1" x14ac:dyDescent="0.2">
      <c r="A166" s="101"/>
    </row>
    <row r="167" spans="1:1" s="6" customFormat="1" x14ac:dyDescent="0.2">
      <c r="A167" s="101"/>
    </row>
    <row r="168" spans="1:1" s="6" customFormat="1" x14ac:dyDescent="0.2">
      <c r="A168" s="101"/>
    </row>
    <row r="169" spans="1:1" s="6" customFormat="1" x14ac:dyDescent="0.2">
      <c r="A169" s="101"/>
    </row>
    <row r="170" spans="1:1" s="6" customFormat="1" x14ac:dyDescent="0.2">
      <c r="A170" s="101"/>
    </row>
    <row r="171" spans="1:1" s="6" customFormat="1" x14ac:dyDescent="0.2">
      <c r="A171" s="101"/>
    </row>
    <row r="172" spans="1:1" s="6" customFormat="1" x14ac:dyDescent="0.2">
      <c r="A172" s="101"/>
    </row>
    <row r="173" spans="1:1" s="6" customFormat="1" x14ac:dyDescent="0.2">
      <c r="A173" s="101"/>
    </row>
    <row r="192" spans="1:7" s="6" customFormat="1" ht="14.25" x14ac:dyDescent="0.2">
      <c r="A192" s="101"/>
      <c r="G192" s="8"/>
    </row>
  </sheetData>
  <mergeCells count="11">
    <mergeCell ref="A1:F1"/>
    <mergeCell ref="A2:F2"/>
    <mergeCell ref="A3:F3"/>
    <mergeCell ref="A4:F4"/>
    <mergeCell ref="A5:F5"/>
    <mergeCell ref="F6:F7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2018-02-27T12:51:49Z</dcterms:modified>
</cp:coreProperties>
</file>