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E58" i="1"/>
  <c r="D58" i="1"/>
  <c r="C58" i="1"/>
  <c r="C50" i="1" s="1"/>
  <c r="F56" i="1"/>
  <c r="E56" i="1"/>
  <c r="F55" i="1"/>
  <c r="E55" i="1"/>
  <c r="D55" i="1"/>
  <c r="C55" i="1"/>
  <c r="F54" i="1"/>
  <c r="E54" i="1"/>
  <c r="D54" i="1"/>
  <c r="C54" i="1"/>
  <c r="F53" i="1"/>
  <c r="E53" i="1"/>
  <c r="D53" i="1"/>
  <c r="C53" i="1"/>
  <c r="F51" i="1"/>
  <c r="E51" i="1"/>
  <c r="D51" i="1"/>
  <c r="C51" i="1"/>
  <c r="F50" i="1"/>
  <c r="E50" i="1"/>
  <c r="D50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F43" i="1" s="1"/>
  <c r="E45" i="1"/>
  <c r="E43" i="1" s="1"/>
  <c r="D45" i="1"/>
  <c r="D43" i="1"/>
  <c r="C43" i="1"/>
  <c r="F40" i="1"/>
  <c r="E40" i="1"/>
  <c r="D40" i="1"/>
  <c r="C40" i="1"/>
  <c r="F38" i="1"/>
  <c r="E38" i="1"/>
  <c r="D38" i="1"/>
  <c r="C38" i="1"/>
  <c r="F37" i="1"/>
  <c r="E37" i="1"/>
  <c r="D37" i="1"/>
  <c r="C37" i="1"/>
  <c r="F36" i="1"/>
  <c r="E36" i="1"/>
  <c r="D36" i="1"/>
  <c r="C36" i="1"/>
  <c r="F34" i="1"/>
  <c r="E34" i="1"/>
  <c r="D34" i="1"/>
  <c r="C34" i="1"/>
  <c r="F33" i="1"/>
  <c r="E33" i="1"/>
  <c r="D33" i="1"/>
  <c r="C33" i="1"/>
  <c r="F29" i="1"/>
  <c r="E29" i="1"/>
  <c r="D29" i="1"/>
  <c r="C29" i="1"/>
  <c r="F27" i="1"/>
  <c r="E27" i="1"/>
  <c r="D27" i="1"/>
  <c r="C27" i="1"/>
  <c r="F25" i="1"/>
  <c r="E25" i="1"/>
  <c r="D25" i="1"/>
  <c r="D24" i="1" s="1"/>
  <c r="C25" i="1"/>
  <c r="F24" i="1"/>
  <c r="E24" i="1"/>
  <c r="C24" i="1"/>
  <c r="F21" i="1"/>
  <c r="E21" i="1"/>
  <c r="D21" i="1"/>
  <c r="D20" i="1" s="1"/>
  <c r="C21" i="1"/>
  <c r="F20" i="1"/>
  <c r="E20" i="1"/>
  <c r="C20" i="1"/>
  <c r="F18" i="1"/>
  <c r="E18" i="1"/>
  <c r="D18" i="1"/>
  <c r="C18" i="1"/>
  <c r="F17" i="1"/>
  <c r="E17" i="1"/>
  <c r="D17" i="1"/>
  <c r="C17" i="1"/>
  <c r="F16" i="1"/>
  <c r="E16" i="1"/>
  <c r="D16" i="1"/>
  <c r="D15" i="1" s="1"/>
  <c r="D9" i="1" s="1"/>
  <c r="C16" i="1"/>
  <c r="F15" i="1"/>
  <c r="E15" i="1"/>
  <c r="C15" i="1"/>
  <c r="E14" i="1"/>
  <c r="C14" i="1"/>
  <c r="F14" i="1" s="1"/>
  <c r="F10" i="1" s="1"/>
  <c r="F9" i="1" s="1"/>
  <c r="D13" i="1"/>
  <c r="F13" i="1" s="1"/>
  <c r="F12" i="1"/>
  <c r="E12" i="1"/>
  <c r="D12" i="1"/>
  <c r="C12" i="1"/>
  <c r="F11" i="1"/>
  <c r="E11" i="1"/>
  <c r="D11" i="1"/>
  <c r="C11" i="1"/>
  <c r="E10" i="1"/>
  <c r="E9" i="1" s="1"/>
  <c r="D10" i="1"/>
  <c r="F49" i="1" l="1"/>
  <c r="F61" i="1" s="1"/>
  <c r="D49" i="1"/>
  <c r="D61" i="1" s="1"/>
  <c r="E49" i="1"/>
  <c r="E61" i="1" s="1"/>
  <c r="C49" i="1"/>
  <c r="C61" i="1" s="1"/>
  <c r="C10" i="1"/>
  <c r="C9" i="1" s="1"/>
</calcChain>
</file>

<file path=xl/sharedStrings.xml><?xml version="1.0" encoding="utf-8"?>
<sst xmlns="http://schemas.openxmlformats.org/spreadsheetml/2006/main" count="120" uniqueCount="111">
  <si>
    <t>Módosítási javaslat maradvány</t>
  </si>
  <si>
    <t>Módosítási javaslat</t>
  </si>
  <si>
    <t>2021.évi módosított előirányzat V.31.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</si>
  <si>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</si>
  <si>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</si>
  <si>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</si>
  <si>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</si>
  <si>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</si>
  <si>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</si>
  <si>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</si>
  <si>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</si>
  <si>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</si>
  <si>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</si>
  <si>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Belföldi értékpapírok bevételei</t>
  </si>
  <si>
    <t>Bevételek</t>
  </si>
  <si>
    <t>eredeti ei.</t>
  </si>
  <si>
    <t>"4. melléklet a 2/2021.(III.02.)önkormányzati rendelethez"</t>
  </si>
  <si>
    <t>Felsőörs Község Önkormányzata</t>
  </si>
  <si>
    <t>2021. évi költségvetés</t>
  </si>
  <si>
    <t>4. melléklet az 5/2021.(VI.28.) önkormányzati rendelethez, hatályos 2021. június 30-tól</t>
  </si>
  <si>
    <t>Sorszám</t>
  </si>
  <si>
    <t>Bevételi jogcím</t>
  </si>
  <si>
    <t>2021.évi eredeti</t>
  </si>
  <si>
    <t>tervezett ei.</t>
  </si>
  <si>
    <t>B.1. Működési célú támogatások  ÁH-on belülről</t>
  </si>
  <si>
    <t>B.1./1. Önkormányzatok működési támogatásai (2.1+..2.2)</t>
  </si>
  <si>
    <t>2.1.</t>
  </si>
  <si>
    <t>Helyi önkormányzatok ált. műk. és ágazati feladatainak támog.</t>
  </si>
  <si>
    <t>2.2.</t>
  </si>
  <si>
    <t>Helyi önkormányzatok kiegészítő támogatása</t>
  </si>
  <si>
    <t>2.3.</t>
  </si>
  <si>
    <t xml:space="preserve">Elvonások és befizetések bevételei </t>
  </si>
  <si>
    <t>2.4.</t>
  </si>
  <si>
    <t>Elszámolásból származó bevételek</t>
  </si>
  <si>
    <t>B.1./2. Egyéb működési bevételek (3.1)</t>
  </si>
  <si>
    <t>3.1.</t>
  </si>
  <si>
    <t>Működési célú átvett pénzeszközök</t>
  </si>
  <si>
    <t>3.2.</t>
  </si>
  <si>
    <t xml:space="preserve"> - ebből társadalombiztosítási alapból átvett</t>
  </si>
  <si>
    <t>3.3.</t>
  </si>
  <si>
    <t xml:space="preserve"> - ebből EU-s támog.-ból megvalósuló</t>
  </si>
  <si>
    <t xml:space="preserve">   projektek bevételei</t>
  </si>
  <si>
    <t>B.2. Felhalmozási célú támogatások ÁH-on belülről</t>
  </si>
  <si>
    <t>B.2./1.Felhalmozási célú önkormányzati támogatások (5.1+5.2)</t>
  </si>
  <si>
    <t>5.1.</t>
  </si>
  <si>
    <t>Helyi önkormányzatok felhalmozási támogatásai</t>
  </si>
  <si>
    <t>5.2.</t>
  </si>
  <si>
    <t>Fejlesztési célú támogatások</t>
  </si>
  <si>
    <t>B.2./2. Egyéb felhalmozási bevételek (6.1.)</t>
  </si>
  <si>
    <t>6.1</t>
  </si>
  <si>
    <t>Felhalmozási célú támogatások ÁH-on belülről</t>
  </si>
  <si>
    <t>6.2</t>
  </si>
  <si>
    <t>6.3</t>
  </si>
  <si>
    <t>B.3. Közhatalmi bevételek</t>
  </si>
  <si>
    <t>(7.1+    7.6.)</t>
  </si>
  <si>
    <t>7.1.</t>
  </si>
  <si>
    <t>Igazgatás szolgáltatási díj</t>
  </si>
  <si>
    <t>7.2.</t>
  </si>
  <si>
    <t>Helyi adók, adó jellegű bevételek</t>
  </si>
  <si>
    <t>7.3.</t>
  </si>
  <si>
    <t>Vagyoni tipusú adók</t>
  </si>
  <si>
    <t>7.4.</t>
  </si>
  <si>
    <t xml:space="preserve">Termékek és szolgáltatások adói </t>
  </si>
  <si>
    <t>7.5.</t>
  </si>
  <si>
    <t>Bírságok, pótlékok és egyéb saját bevételek</t>
  </si>
  <si>
    <t>7.6.</t>
  </si>
  <si>
    <t>Egyéb közhatalmi bevételek</t>
  </si>
  <si>
    <t xml:space="preserve">B.4. Működési bevételek </t>
  </si>
  <si>
    <t>B.5. Felhalmozási és tőke jellegű bevételek</t>
  </si>
  <si>
    <t>(9.1+9.3)</t>
  </si>
  <si>
    <t>9.1.</t>
  </si>
  <si>
    <t>Tárgyi eszk, immateriális javak értékesítése</t>
  </si>
  <si>
    <t>9.2.</t>
  </si>
  <si>
    <t>Önkorm.sajátos felhalm.és tőkebevételei</t>
  </si>
  <si>
    <t>9.3.</t>
  </si>
  <si>
    <t>Pénzügyi befektetések bevételei</t>
  </si>
  <si>
    <t>B.6. Működési célú átvett pénzeszközök</t>
  </si>
  <si>
    <t>10.1</t>
  </si>
  <si>
    <t>Műk.c. támog. kölcsön visszatérülése</t>
  </si>
  <si>
    <t>10.2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</si>
  <si>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</si>
  <si>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</si>
  <si>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</si>
  <si>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</si>
  <si>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</si>
  <si>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</si>
  <si>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</si>
  <si>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</si>
  <si>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</si>
  <si>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</si>
  <si>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</si>
  <si>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</si>
  <si>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 xml:space="preserve">B.8./1.Előző évek maradvány igénybevétele </t>
  </si>
  <si>
    <t>(14.1+14.2+14.3)</t>
  </si>
  <si>
    <t>14.1.</t>
  </si>
  <si>
    <t>Működési célra maradvány igénybevétele</t>
  </si>
  <si>
    <t>14.2.</t>
  </si>
  <si>
    <t>Felhalmozási célra maradvány igénybevétele</t>
  </si>
  <si>
    <t>14.3.</t>
  </si>
  <si>
    <t>Finanszírozási célra maradvány igénybevétele</t>
  </si>
  <si>
    <t>15.</t>
  </si>
  <si>
    <t>B.8./2. Államháztartáson belüli megelőlegezések</t>
  </si>
  <si>
    <t>16.</t>
  </si>
  <si>
    <t>B.8./3. Betétek megszűntetése</t>
  </si>
  <si>
    <t>17.</t>
  </si>
  <si>
    <t>18.</t>
  </si>
  <si>
    <t>Korrigált nyitó pénzkészlet</t>
  </si>
  <si>
    <t>19.</t>
  </si>
  <si>
    <t>Egyéb sajátos forrásoldali elszámolások, kötelezettség jellegű sajátos elszámolások</t>
  </si>
  <si>
    <t>20.</t>
  </si>
  <si>
    <t>Bevételek összesen: (12+13+17+18)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</si>
</sst>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32">
    <xf numFmtId="0" fontId="0" fillId="0" borderId="0" xfId="0"/>
    <xf numFmtId="0" fontId="4" fillId="0" borderId="0" xfId="0" applyFont="1"/>
    <xf numFmtId="49" fontId="2" fillId="0" borderId="0" xfId="0" applyNumberFormat="1" applyFont="1" applyAlignment="1">
      <alignment horizontal="center"/>
    </xf>
    <xf numFmtId="0" fontId="8" fillId="0" borderId="1" xfId="1" applyFont="1" applyBorder="1" applyAlignment="1">
      <alignment horizontal="right"/>
    </xf>
    <xf numFmtId="49" fontId="9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3" fontId="2" fillId="0" borderId="13" xfId="0" applyNumberFormat="1" applyFont="1" applyFill="1" applyBorder="1"/>
    <xf numFmtId="3" fontId="2" fillId="0" borderId="15" xfId="0" applyNumberFormat="1" applyFont="1" applyFill="1" applyBorder="1"/>
    <xf numFmtId="3" fontId="2" fillId="0" borderId="16" xfId="0" applyNumberFormat="1" applyFont="1" applyFill="1" applyBorder="1"/>
    <xf numFmtId="0" fontId="2" fillId="0" borderId="0" xfId="0" applyFont="1" applyBorder="1"/>
    <xf numFmtId="0" fontId="4" fillId="0" borderId="0" xfId="0" applyFont="1" applyBorder="1"/>
    <xf numFmtId="49" fontId="2" fillId="0" borderId="17" xfId="0" applyNumberFormat="1" applyFont="1" applyBorder="1" applyAlignment="1">
      <alignment horizontal="center"/>
    </xf>
    <xf numFmtId="0" fontId="2" fillId="0" borderId="18" xfId="0" applyFont="1" applyBorder="1"/>
    <xf numFmtId="3" fontId="2" fillId="0" borderId="17" xfId="0" applyNumberFormat="1" applyFont="1" applyFill="1" applyBorder="1"/>
    <xf numFmtId="3" fontId="2" fillId="0" borderId="19" xfId="0" applyNumberFormat="1" applyFont="1" applyFill="1" applyBorder="1"/>
    <xf numFmtId="3" fontId="2" fillId="0" borderId="20" xfId="0" applyNumberFormat="1" applyFont="1" applyFill="1" applyBorder="1"/>
    <xf numFmtId="49" fontId="4" fillId="0" borderId="17" xfId="0" applyNumberFormat="1" applyFont="1" applyBorder="1" applyAlignment="1">
      <alignment horizontal="center"/>
    </xf>
    <xf numFmtId="0" fontId="0" fillId="0" borderId="18" xfId="0" applyBorder="1"/>
    <xf numFmtId="3" fontId="4" fillId="0" borderId="17" xfId="0" applyNumberFormat="1" applyFont="1" applyFill="1" applyBorder="1"/>
    <xf numFmtId="3" fontId="4" fillId="0" borderId="19" xfId="0" applyNumberFormat="1" applyFont="1" applyFill="1" applyBorder="1"/>
    <xf numFmtId="3" fontId="4" fillId="0" borderId="20" xfId="0" applyNumberFormat="1" applyFont="1" applyFill="1" applyBorder="1"/>
    <xf numFmtId="0" fontId="2" fillId="0" borderId="0" xfId="0" applyFont="1"/>
    <xf numFmtId="0" fontId="4" fillId="0" borderId="18" xfId="0" applyFont="1" applyBorder="1"/>
    <xf numFmtId="49" fontId="4" fillId="0" borderId="21" xfId="0" applyNumberFormat="1" applyFont="1" applyBorder="1" applyAlignment="1">
      <alignment horizontal="center"/>
    </xf>
    <xf numFmtId="0" fontId="10" fillId="0" borderId="22" xfId="0" applyFont="1" applyBorder="1"/>
    <xf numFmtId="3" fontId="11" fillId="0" borderId="21" xfId="0" applyNumberFormat="1" applyFont="1" applyFill="1" applyBorder="1" applyAlignment="1">
      <alignment horizontal="left"/>
    </xf>
    <xf numFmtId="3" fontId="11" fillId="0" borderId="23" xfId="0" applyNumberFormat="1" applyFont="1" applyFill="1" applyBorder="1" applyAlignment="1">
      <alignment horizontal="left"/>
    </xf>
    <xf numFmtId="3" fontId="11" fillId="0" borderId="24" xfId="0" applyNumberFormat="1" applyFont="1" applyFill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0" fontId="11" fillId="0" borderId="25" xfId="0" applyFont="1" applyBorder="1"/>
    <xf numFmtId="3" fontId="11" fillId="0" borderId="26" xfId="0" applyNumberFormat="1" applyFont="1" applyFill="1" applyBorder="1" applyAlignment="1">
      <alignment horizontal="left"/>
    </xf>
    <xf numFmtId="3" fontId="11" fillId="0" borderId="25" xfId="0" applyNumberFormat="1" applyFont="1" applyFill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49" fontId="0" fillId="0" borderId="27" xfId="0" applyNumberFormat="1" applyBorder="1" applyAlignment="1">
      <alignment horizontal="center"/>
    </xf>
    <xf numFmtId="0" fontId="11" fillId="0" borderId="5" xfId="0" applyFont="1" applyBorder="1"/>
    <xf numFmtId="3" fontId="4" fillId="0" borderId="7" xfId="0" applyNumberFormat="1" applyFont="1" applyFill="1" applyBorder="1"/>
    <xf numFmtId="3" fontId="4" fillId="0" borderId="28" xfId="0" applyNumberFormat="1" applyFont="1" applyFill="1" applyBorder="1"/>
    <xf numFmtId="3" fontId="4" fillId="0" borderId="5" xfId="0" applyNumberFormat="1" applyFont="1" applyFill="1" applyBorder="1"/>
    <xf numFmtId="3" fontId="4" fillId="0" borderId="29" xfId="0" applyNumberFormat="1" applyFont="1" applyFill="1" applyBorder="1"/>
    <xf numFmtId="49" fontId="9" fillId="0" borderId="27" xfId="0" applyNumberFormat="1" applyFont="1" applyBorder="1" applyAlignment="1">
      <alignment horizontal="center"/>
    </xf>
    <xf numFmtId="0" fontId="9" fillId="0" borderId="30" xfId="0" applyFont="1" applyBorder="1"/>
    <xf numFmtId="3" fontId="9" fillId="0" borderId="27" xfId="0" applyNumberFormat="1" applyFont="1" applyFill="1" applyBorder="1"/>
    <xf numFmtId="3" fontId="9" fillId="0" borderId="28" xfId="0" applyNumberFormat="1" applyFont="1" applyFill="1" applyBorder="1"/>
    <xf numFmtId="3" fontId="9" fillId="0" borderId="29" xfId="0" applyNumberFormat="1" applyFont="1" applyFill="1" applyBorder="1"/>
    <xf numFmtId="0" fontId="3" fillId="0" borderId="18" xfId="0" applyFont="1" applyBorder="1"/>
    <xf numFmtId="0" fontId="10" fillId="0" borderId="0" xfId="0" applyFont="1" applyBorder="1"/>
    <xf numFmtId="0" fontId="6" fillId="0" borderId="18" xfId="0" applyFont="1" applyFill="1" applyBorder="1"/>
    <xf numFmtId="0" fontId="11" fillId="0" borderId="0" xfId="0" applyFont="1" applyFill="1" applyBorder="1"/>
    <xf numFmtId="0" fontId="6" fillId="0" borderId="18" xfId="0" applyFont="1" applyBorder="1"/>
    <xf numFmtId="0" fontId="5" fillId="0" borderId="18" xfId="0" applyFont="1" applyBorder="1"/>
    <xf numFmtId="3" fontId="4" fillId="0" borderId="24" xfId="0" applyNumberFormat="1" applyFont="1" applyFill="1" applyBorder="1" applyAlignment="1">
      <alignment horizontal="left"/>
    </xf>
    <xf numFmtId="3" fontId="11" fillId="0" borderId="8" xfId="0" applyNumberFormat="1" applyFont="1" applyFill="1" applyBorder="1" applyAlignment="1">
      <alignment horizontal="left"/>
    </xf>
    <xf numFmtId="49" fontId="0" fillId="0" borderId="31" xfId="0" applyNumberFormat="1" applyBorder="1" applyAlignment="1">
      <alignment horizontal="center"/>
    </xf>
    <xf numFmtId="0" fontId="11" fillId="0" borderId="0" xfId="0" applyFont="1" applyBorder="1"/>
    <xf numFmtId="3" fontId="4" fillId="0" borderId="27" xfId="0" applyNumberFormat="1" applyFont="1" applyFill="1" applyBorder="1"/>
    <xf numFmtId="3" fontId="4" fillId="0" borderId="6" xfId="0" applyNumberFormat="1" applyFont="1" applyFill="1" applyBorder="1"/>
    <xf numFmtId="49" fontId="9" fillId="0" borderId="26" xfId="0" applyNumberFormat="1" applyFont="1" applyBorder="1" applyAlignment="1">
      <alignment horizontal="center"/>
    </xf>
    <xf numFmtId="0" fontId="9" fillId="0" borderId="22" xfId="0" applyFont="1" applyBorder="1"/>
    <xf numFmtId="3" fontId="9" fillId="0" borderId="4" xfId="0" applyNumberFormat="1" applyFont="1" applyFill="1" applyBorder="1"/>
    <xf numFmtId="3" fontId="9" fillId="0" borderId="32" xfId="0" applyNumberFormat="1" applyFont="1" applyFill="1" applyBorder="1"/>
    <xf numFmtId="3" fontId="9" fillId="0" borderId="0" xfId="0" applyNumberFormat="1" applyFont="1" applyFill="1" applyBorder="1"/>
    <xf numFmtId="3" fontId="9" fillId="0" borderId="33" xfId="0" applyNumberFormat="1" applyFont="1" applyFill="1" applyBorder="1"/>
    <xf numFmtId="0" fontId="12" fillId="0" borderId="0" xfId="0" applyFont="1" applyBorder="1" applyAlignment="1">
      <alignment wrapText="1"/>
    </xf>
    <xf numFmtId="49" fontId="0" fillId="0" borderId="7" xfId="0" applyNumberFormat="1" applyBorder="1" applyAlignment="1">
      <alignment horizontal="center"/>
    </xf>
    <xf numFmtId="0" fontId="2" fillId="0" borderId="30" xfId="0" applyFont="1" applyBorder="1"/>
    <xf numFmtId="3" fontId="4" fillId="0" borderId="28" xfId="0" applyNumberFormat="1" applyFont="1" applyBorder="1"/>
    <xf numFmtId="3" fontId="4" fillId="0" borderId="5" xfId="0" applyNumberFormat="1" applyFont="1" applyBorder="1"/>
    <xf numFmtId="3" fontId="4" fillId="0" borderId="29" xfId="0" applyNumberFormat="1" applyFont="1" applyBorder="1"/>
    <xf numFmtId="49" fontId="4" fillId="0" borderId="27" xfId="0" quotePrefix="1" applyNumberFormat="1" applyFont="1" applyBorder="1" applyAlignment="1">
      <alignment horizontal="center"/>
    </xf>
    <xf numFmtId="0" fontId="0" fillId="0" borderId="30" xfId="0" applyBorder="1"/>
    <xf numFmtId="0" fontId="4" fillId="0" borderId="27" xfId="0" applyFont="1" applyFill="1" applyBorder="1"/>
    <xf numFmtId="3" fontId="12" fillId="0" borderId="28" xfId="0" applyNumberFormat="1" applyFont="1" applyBorder="1"/>
    <xf numFmtId="49" fontId="4" fillId="0" borderId="17" xfId="0" quotePrefix="1" applyNumberFormat="1" applyFont="1" applyBorder="1" applyAlignment="1">
      <alignment horizontal="center"/>
    </xf>
    <xf numFmtId="3" fontId="12" fillId="0" borderId="19" xfId="0" applyNumberFormat="1" applyFont="1" applyBorder="1"/>
    <xf numFmtId="3" fontId="4" fillId="0" borderId="20" xfId="0" applyNumberFormat="1" applyFont="1" applyBorder="1"/>
    <xf numFmtId="3" fontId="4" fillId="0" borderId="17" xfId="0" applyNumberFormat="1" applyFont="1" applyBorder="1"/>
    <xf numFmtId="3" fontId="4" fillId="0" borderId="19" xfId="0" applyNumberFormat="1" applyFont="1" applyBorder="1"/>
    <xf numFmtId="49" fontId="9" fillId="0" borderId="21" xfId="0" applyNumberFormat="1" applyFont="1" applyBorder="1" applyAlignment="1">
      <alignment horizontal="center"/>
    </xf>
    <xf numFmtId="0" fontId="9" fillId="0" borderId="22" xfId="0" applyFont="1" applyFill="1" applyBorder="1"/>
    <xf numFmtId="3" fontId="9" fillId="0" borderId="21" xfId="0" applyNumberFormat="1" applyFont="1" applyFill="1" applyBorder="1"/>
    <xf numFmtId="3" fontId="9" fillId="0" borderId="23" xfId="0" applyNumberFormat="1" applyFont="1" applyFill="1" applyBorder="1"/>
    <xf numFmtId="3" fontId="9" fillId="0" borderId="24" xfId="0" applyNumberFormat="1" applyFont="1" applyFill="1" applyBorder="1"/>
    <xf numFmtId="0" fontId="13" fillId="0" borderId="0" xfId="0" applyFont="1"/>
    <xf numFmtId="49" fontId="2" fillId="0" borderId="26" xfId="0" applyNumberFormat="1" applyFont="1" applyBorder="1" applyAlignment="1">
      <alignment horizontal="center"/>
    </xf>
    <xf numFmtId="0" fontId="2" fillId="0" borderId="22" xfId="0" applyFont="1" applyBorder="1"/>
    <xf numFmtId="3" fontId="2" fillId="0" borderId="26" xfId="0" applyNumberFormat="1" applyFont="1" applyFill="1" applyBorder="1"/>
    <xf numFmtId="3" fontId="2" fillId="0" borderId="23" xfId="0" applyNumberFormat="1" applyFont="1" applyFill="1" applyBorder="1"/>
    <xf numFmtId="3" fontId="2" fillId="0" borderId="25" xfId="0" applyNumberFormat="1" applyFont="1" applyFill="1" applyBorder="1"/>
    <xf numFmtId="3" fontId="2" fillId="0" borderId="24" xfId="0" applyNumberFormat="1" applyFont="1" applyFill="1" applyBorder="1"/>
    <xf numFmtId="49" fontId="2" fillId="0" borderId="7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3" fontId="4" fillId="0" borderId="27" xfId="0" applyNumberFormat="1" applyFont="1" applyBorder="1"/>
    <xf numFmtId="0" fontId="9" fillId="0" borderId="18" xfId="0" applyFont="1" applyBorder="1"/>
    <xf numFmtId="0" fontId="9" fillId="0" borderId="18" xfId="0" applyFont="1" applyFill="1" applyBorder="1"/>
    <xf numFmtId="49" fontId="6" fillId="0" borderId="17" xfId="0" applyNumberFormat="1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9" xfId="0" applyNumberFormat="1" applyFont="1" applyFill="1" applyBorder="1"/>
    <xf numFmtId="3" fontId="6" fillId="0" borderId="20" xfId="0" applyNumberFormat="1" applyFont="1" applyFill="1" applyBorder="1"/>
    <xf numFmtId="0" fontId="2" fillId="0" borderId="18" xfId="0" applyFont="1" applyFill="1" applyBorder="1"/>
    <xf numFmtId="49" fontId="2" fillId="0" borderId="21" xfId="0" applyNumberFormat="1" applyFont="1" applyFill="1" applyBorder="1" applyAlignment="1">
      <alignment horizontal="center"/>
    </xf>
    <xf numFmtId="0" fontId="5" fillId="0" borderId="22" xfId="0" applyFont="1" applyFill="1" applyBorder="1"/>
    <xf numFmtId="3" fontId="2" fillId="0" borderId="21" xfId="0" applyNumberFormat="1" applyFont="1" applyFill="1" applyBorder="1"/>
    <xf numFmtId="49" fontId="9" fillId="0" borderId="21" xfId="0" applyNumberFormat="1" applyFont="1" applyFill="1" applyBorder="1" applyAlignment="1">
      <alignment horizontal="center"/>
    </xf>
    <xf numFmtId="0" fontId="14" fillId="0" borderId="25" xfId="0" applyFont="1" applyFill="1" applyBorder="1"/>
    <xf numFmtId="3" fontId="9" fillId="0" borderId="25" xfId="0" applyNumberFormat="1" applyFont="1" applyFill="1" applyBorder="1"/>
    <xf numFmtId="3" fontId="9" fillId="0" borderId="8" xfId="0" applyNumberFormat="1" applyFont="1" applyFill="1" applyBorder="1"/>
    <xf numFmtId="49" fontId="9" fillId="0" borderId="27" xfId="0" applyNumberFormat="1" applyFont="1" applyFill="1" applyBorder="1" applyAlignment="1">
      <alignment horizontal="center"/>
    </xf>
    <xf numFmtId="0" fontId="14" fillId="0" borderId="5" xfId="0" applyFont="1" applyFill="1" applyBorder="1"/>
    <xf numFmtId="49" fontId="4" fillId="0" borderId="27" xfId="0" quotePrefix="1" applyNumberFormat="1" applyFont="1" applyFill="1" applyBorder="1" applyAlignment="1">
      <alignment horizontal="center"/>
    </xf>
    <xf numFmtId="0" fontId="6" fillId="0" borderId="30" xfId="0" applyFont="1" applyFill="1" applyBorder="1"/>
    <xf numFmtId="49" fontId="4" fillId="0" borderId="17" xfId="0" quotePrefix="1" applyNumberFormat="1" applyFont="1" applyFill="1" applyBorder="1" applyAlignment="1">
      <alignment horizontal="center"/>
    </xf>
    <xf numFmtId="0" fontId="5" fillId="0" borderId="18" xfId="0" applyFont="1" applyFill="1" applyBorder="1"/>
    <xf numFmtId="49" fontId="9" fillId="0" borderId="17" xfId="0" applyNumberFormat="1" applyFont="1" applyBorder="1" applyAlignment="1">
      <alignment horizontal="center"/>
    </xf>
    <xf numFmtId="3" fontId="9" fillId="0" borderId="17" xfId="0" applyNumberFormat="1" applyFont="1" applyFill="1" applyBorder="1"/>
    <xf numFmtId="3" fontId="9" fillId="0" borderId="19" xfId="0" applyNumberFormat="1" applyFont="1" applyFill="1" applyBorder="1"/>
    <xf numFmtId="0" fontId="9" fillId="0" borderId="18" xfId="0" applyFont="1" applyFill="1" applyBorder="1" applyAlignment="1">
      <alignment wrapText="1"/>
    </xf>
    <xf numFmtId="49" fontId="9" fillId="0" borderId="34" xfId="0" applyNumberFormat="1" applyFont="1" applyBorder="1" applyAlignment="1">
      <alignment horizontal="center"/>
    </xf>
    <xf numFmtId="0" fontId="9" fillId="0" borderId="35" xfId="0" applyFont="1" applyBorder="1"/>
    <xf numFmtId="3" fontId="9" fillId="0" borderId="34" xfId="0" applyNumberFormat="1" applyFont="1" applyFill="1" applyBorder="1"/>
    <xf numFmtId="3" fontId="9" fillId="0" borderId="36" xfId="0" applyNumberFormat="1" applyFont="1" applyFill="1" applyBorder="1"/>
    <xf numFmtId="3" fontId="4" fillId="0" borderId="0" xfId="0" applyNumberFormat="1" applyFont="1"/>
    <xf numFmtId="49" fontId="4" fillId="0" borderId="0" xfId="0" applyNumberFormat="1" applyFont="1"/>
    <xf numFmtId="0" fontId="4" fillId="0" borderId="0" xfId="0" applyFont="1" applyFill="1"/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>
        <row r="16">
          <cell r="E16">
            <v>146959250</v>
          </cell>
          <cell r="F16">
            <v>0</v>
          </cell>
          <cell r="G16">
            <v>2355076</v>
          </cell>
          <cell r="H16">
            <v>149314326</v>
          </cell>
        </row>
        <row r="25">
          <cell r="E25">
            <v>0</v>
          </cell>
          <cell r="F25">
            <v>0</v>
          </cell>
          <cell r="G25">
            <v>8451182</v>
          </cell>
          <cell r="H25">
            <v>8451182</v>
          </cell>
        </row>
        <row r="28">
          <cell r="E28">
            <v>0</v>
          </cell>
          <cell r="G28">
            <v>0</v>
          </cell>
        </row>
        <row r="33">
          <cell r="F33">
            <v>5533175</v>
          </cell>
        </row>
        <row r="45">
          <cell r="E45">
            <v>85200</v>
          </cell>
          <cell r="H45">
            <v>85200</v>
          </cell>
        </row>
        <row r="50">
          <cell r="E50">
            <v>4486790</v>
          </cell>
          <cell r="H50">
            <v>4486790</v>
          </cell>
        </row>
        <row r="57">
          <cell r="E57">
            <v>18827182</v>
          </cell>
          <cell r="F57">
            <v>0</v>
          </cell>
          <cell r="G57">
            <v>0</v>
          </cell>
          <cell r="H57">
            <v>18827182</v>
          </cell>
        </row>
        <row r="89">
          <cell r="E89">
            <v>5466999</v>
          </cell>
          <cell r="H89">
            <v>5466999</v>
          </cell>
        </row>
        <row r="94">
          <cell r="E94">
            <v>17289107</v>
          </cell>
          <cell r="F94">
            <v>0</v>
          </cell>
          <cell r="G94">
            <v>5820270</v>
          </cell>
          <cell r="H94">
            <v>23109377</v>
          </cell>
        </row>
        <row r="101">
          <cell r="E101">
            <v>33200000</v>
          </cell>
          <cell r="F101">
            <v>0</v>
          </cell>
          <cell r="G101">
            <v>0</v>
          </cell>
          <cell r="H101">
            <v>33200000</v>
          </cell>
        </row>
        <row r="107">
          <cell r="E107">
            <v>21000000</v>
          </cell>
          <cell r="F107">
            <v>0</v>
          </cell>
          <cell r="G107">
            <v>-8451182</v>
          </cell>
          <cell r="H107">
            <v>12548818</v>
          </cell>
        </row>
        <row r="118">
          <cell r="E118">
            <v>350000</v>
          </cell>
          <cell r="F118">
            <v>0</v>
          </cell>
          <cell r="G118">
            <v>0</v>
          </cell>
          <cell r="H118">
            <v>350000</v>
          </cell>
        </row>
        <row r="154">
          <cell r="E154">
            <v>22131654</v>
          </cell>
          <cell r="F154">
            <v>0</v>
          </cell>
          <cell r="G154">
            <v>3141</v>
          </cell>
          <cell r="H154">
            <v>22134795</v>
          </cell>
        </row>
        <row r="164"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</row>
        <row r="174">
          <cell r="F174">
            <v>0</v>
          </cell>
          <cell r="G174">
            <v>625500</v>
          </cell>
          <cell r="H174">
            <v>625500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96">
          <cell r="E196">
            <v>67558216</v>
          </cell>
          <cell r="F196">
            <v>5533175</v>
          </cell>
          <cell r="G196">
            <v>-2285890</v>
          </cell>
          <cell r="H196">
            <v>70805501</v>
          </cell>
        </row>
        <row r="200">
          <cell r="E200">
            <v>374959716</v>
          </cell>
          <cell r="F200">
            <v>42977015</v>
          </cell>
          <cell r="G200">
            <v>2285890</v>
          </cell>
          <cell r="H200">
            <v>420222621</v>
          </cell>
        </row>
        <row r="203">
          <cell r="E203">
            <v>5878370</v>
          </cell>
          <cell r="F203">
            <v>0</v>
          </cell>
          <cell r="G203">
            <v>0</v>
          </cell>
          <cell r="H203">
            <v>5878370</v>
          </cell>
        </row>
        <row r="208">
          <cell r="G208">
            <v>291094</v>
          </cell>
        </row>
        <row r="216">
          <cell r="E216">
            <v>100000000</v>
          </cell>
          <cell r="F216">
            <v>0</v>
          </cell>
          <cell r="G216">
            <v>0</v>
          </cell>
          <cell r="H216">
            <v>100000000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sqref="A1:F1"/>
    </sheetView>
  </sheetViews>
  <sheetFormatPr defaultRowHeight="12.75" x14ac:dyDescent="0.2"/>
  <cols>
    <col min="1" max="1" width="8.85546875" style="130" bestFit="1" customWidth="1"/>
    <col min="2" max="2" width="57.42578125" style="1" bestFit="1" customWidth="1"/>
    <col min="3" max="3" width="12.7109375" style="131" customWidth="1"/>
    <col min="4" max="5" width="14.42578125" style="1" customWidth="1"/>
    <col min="6" max="6" width="14" style="1" customWidth="1"/>
    <col min="7" max="7" width="20.85546875" style="1" customWidth="1"/>
    <col min="8" max="8" width="10" style="1" bestFit="1" customWidth="1"/>
    <col min="9" max="9" width="9.140625" style="1"/>
    <col min="10" max="10" width="9.140625" style="1" customWidth="1"/>
    <col min="11" max="11" width="9.140625" style="1"/>
    <col min="12" max="12" width="13.42578125" style="1" customWidth="1"/>
    <col min="13" max="16384" width="9.140625" style="1"/>
  </cols>
  <sheetData>
    <row r="1" spans="1:8" x14ac:dyDescent="0.2">
      <c r="A1" s="2" t="s">
        <v>16</v>
      </c>
      <c r="B1" s="2"/>
      <c r="C1" s="2"/>
      <c r="D1" s="2"/>
      <c r="E1" s="2"/>
      <c r="F1" s="2"/>
    </row>
    <row r="2" spans="1:8" x14ac:dyDescent="0.2">
      <c r="A2" s="2" t="s">
        <v>17</v>
      </c>
      <c r="B2" s="2"/>
      <c r="C2" s="2"/>
      <c r="D2" s="2"/>
      <c r="E2" s="2"/>
      <c r="F2" s="2"/>
    </row>
    <row r="3" spans="1:8" x14ac:dyDescent="0.2">
      <c r="A3" s="2" t="s">
        <v>14</v>
      </c>
      <c r="B3" s="2"/>
      <c r="C3" s="2"/>
      <c r="D3" s="2"/>
      <c r="E3" s="2"/>
      <c r="F3" s="2"/>
    </row>
    <row r="4" spans="1:8" x14ac:dyDescent="0.2">
      <c r="A4" s="2" t="s">
        <v>18</v>
      </c>
      <c r="B4" s="2"/>
      <c r="C4" s="2"/>
      <c r="D4" s="2"/>
      <c r="E4" s="2"/>
      <c r="F4" s="2"/>
    </row>
    <row r="5" spans="1:8" ht="13.5" thickBot="1" x14ac:dyDescent="0.25">
      <c r="A5" s="3" t="s">
        <v>19</v>
      </c>
      <c r="B5" s="3"/>
      <c r="C5" s="3"/>
      <c r="D5" s="3"/>
      <c r="E5" s="3"/>
      <c r="F5" s="3"/>
    </row>
    <row r="6" spans="1:8" s="7" customFormat="1" ht="30" customHeight="1" x14ac:dyDescent="0.2">
      <c r="A6" s="4" t="s">
        <v>20</v>
      </c>
      <c r="B6" s="5" t="s">
        <v>21</v>
      </c>
      <c r="C6" s="6" t="s">
        <v>22</v>
      </c>
      <c r="D6" s="6" t="s">
        <v>0</v>
      </c>
      <c r="E6" s="6" t="s">
        <v>1</v>
      </c>
      <c r="F6" s="6" t="s">
        <v>2</v>
      </c>
    </row>
    <row r="7" spans="1:8" ht="12" customHeight="1" thickBot="1" x14ac:dyDescent="0.3">
      <c r="A7" s="8"/>
      <c r="B7" s="9"/>
      <c r="C7" s="10" t="s">
        <v>15</v>
      </c>
      <c r="D7" s="10"/>
      <c r="E7" s="10"/>
      <c r="F7" s="10" t="s">
        <v>23</v>
      </c>
    </row>
    <row r="8" spans="1:8" ht="15.75" thickBo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2" t="s">
        <v>8</v>
      </c>
    </row>
    <row r="9" spans="1:8" x14ac:dyDescent="0.2">
      <c r="A9" s="13" t="s">
        <v>3</v>
      </c>
      <c r="B9" s="14" t="s">
        <v>24</v>
      </c>
      <c r="C9" s="15">
        <f t="shared" ref="C9:E9" si="0">C10+C15</f>
        <v>165786432</v>
      </c>
      <c r="D9" s="16">
        <f t="shared" si="0"/>
        <v>0</v>
      </c>
      <c r="E9" s="16">
        <f t="shared" si="0"/>
        <v>10806258</v>
      </c>
      <c r="F9" s="17">
        <f>F10+F15</f>
        <v>176592690</v>
      </c>
      <c r="G9" s="18"/>
      <c r="H9" s="19"/>
    </row>
    <row r="10" spans="1:8" x14ac:dyDescent="0.2">
      <c r="A10" s="20" t="s">
        <v>4</v>
      </c>
      <c r="B10" s="21" t="s">
        <v>25</v>
      </c>
      <c r="C10" s="22">
        <f t="shared" ref="C10:E10" si="1">+C11+C12+C14</f>
        <v>146959250</v>
      </c>
      <c r="D10" s="23">
        <f t="shared" si="1"/>
        <v>0</v>
      </c>
      <c r="E10" s="23">
        <f t="shared" si="1"/>
        <v>10806258</v>
      </c>
      <c r="F10" s="24">
        <f>+F11+F12+F14</f>
        <v>157765508</v>
      </c>
      <c r="G10" s="18"/>
      <c r="H10" s="19"/>
    </row>
    <row r="11" spans="1:8" ht="15" x14ac:dyDescent="0.25">
      <c r="A11" s="25" t="s">
        <v>26</v>
      </c>
      <c r="B11" s="26" t="s">
        <v>27</v>
      </c>
      <c r="C11" s="27">
        <f>'[1]6.mell'!E16</f>
        <v>146959250</v>
      </c>
      <c r="D11" s="28">
        <f>'[1]6.mell'!F16</f>
        <v>0</v>
      </c>
      <c r="E11" s="28">
        <f>'[1]6.mell'!G16</f>
        <v>2355076</v>
      </c>
      <c r="F11" s="29">
        <f>'[1]6.mell'!H16</f>
        <v>149314326</v>
      </c>
      <c r="G11" s="19"/>
      <c r="H11" s="19"/>
    </row>
    <row r="12" spans="1:8" ht="15" x14ac:dyDescent="0.25">
      <c r="A12" s="25" t="s">
        <v>28</v>
      </c>
      <c r="B12" s="26" t="s">
        <v>29</v>
      </c>
      <c r="C12" s="27">
        <f>'[1]6.mell'!E25</f>
        <v>0</v>
      </c>
      <c r="D12" s="28">
        <f>'[1]6.mell'!F25</f>
        <v>0</v>
      </c>
      <c r="E12" s="28">
        <f>'[1]6.mell'!G25</f>
        <v>8451182</v>
      </c>
      <c r="F12" s="29">
        <f>'[1]6.mell'!H25</f>
        <v>8451182</v>
      </c>
      <c r="G12" s="19"/>
      <c r="H12" s="19"/>
    </row>
    <row r="13" spans="1:8" s="30" customFormat="1" x14ac:dyDescent="0.2">
      <c r="A13" s="25" t="s">
        <v>30</v>
      </c>
      <c r="B13" s="21" t="s">
        <v>31</v>
      </c>
      <c r="C13" s="22">
        <v>0</v>
      </c>
      <c r="D13" s="23">
        <f>'[1]6.mell'!F33</f>
        <v>5533175</v>
      </c>
      <c r="E13" s="23">
        <v>0</v>
      </c>
      <c r="F13" s="24">
        <f>SUM(C13:E13)</f>
        <v>5533175</v>
      </c>
      <c r="G13" s="18"/>
      <c r="H13" s="18"/>
    </row>
    <row r="14" spans="1:8" s="30" customFormat="1" x14ac:dyDescent="0.2">
      <c r="A14" s="25" t="s">
        <v>32</v>
      </c>
      <c r="B14" s="21" t="s">
        <v>33</v>
      </c>
      <c r="C14" s="22">
        <f>'[1]6.mell'!E28</f>
        <v>0</v>
      </c>
      <c r="D14" s="23">
        <v>0</v>
      </c>
      <c r="E14" s="23">
        <f>'[1]6.mell'!G28</f>
        <v>0</v>
      </c>
      <c r="F14" s="24">
        <f>SUM(C14:E14)</f>
        <v>0</v>
      </c>
      <c r="G14" s="18"/>
      <c r="H14" s="18"/>
    </row>
    <row r="15" spans="1:8" x14ac:dyDescent="0.2">
      <c r="A15" s="20" t="s">
        <v>5</v>
      </c>
      <c r="B15" s="21" t="s">
        <v>34</v>
      </c>
      <c r="C15" s="22">
        <f>C16</f>
        <v>18827182</v>
      </c>
      <c r="D15" s="23">
        <f t="shared" ref="D15:E15" si="2">D16</f>
        <v>0</v>
      </c>
      <c r="E15" s="23">
        <f t="shared" si="2"/>
        <v>0</v>
      </c>
      <c r="F15" s="24">
        <f>F16</f>
        <v>18827182</v>
      </c>
      <c r="G15" s="19"/>
      <c r="H15" s="19"/>
    </row>
    <row r="16" spans="1:8" x14ac:dyDescent="0.2">
      <c r="A16" s="25" t="s">
        <v>35</v>
      </c>
      <c r="B16" s="31" t="s">
        <v>36</v>
      </c>
      <c r="C16" s="27">
        <f>'[1]6.mell'!E57</f>
        <v>18827182</v>
      </c>
      <c r="D16" s="28">
        <f>'[1]6.mell'!F57</f>
        <v>0</v>
      </c>
      <c r="E16" s="28">
        <f>'[1]6.mell'!G57</f>
        <v>0</v>
      </c>
      <c r="F16" s="29">
        <f>'[1]6.mell'!H57</f>
        <v>18827182</v>
      </c>
      <c r="G16" s="19"/>
      <c r="H16" s="19"/>
    </row>
    <row r="17" spans="1:8" x14ac:dyDescent="0.2">
      <c r="A17" s="32" t="s">
        <v>37</v>
      </c>
      <c r="B17" s="33" t="s">
        <v>38</v>
      </c>
      <c r="C17" s="34">
        <f>'[1]6.mell'!E45</f>
        <v>85200</v>
      </c>
      <c r="D17" s="35">
        <f>'[1]6.mell'!F45</f>
        <v>0</v>
      </c>
      <c r="E17" s="35">
        <f>'[1]6.mell'!G45</f>
        <v>0</v>
      </c>
      <c r="F17" s="36">
        <f>'[1]6.mell'!H45</f>
        <v>85200</v>
      </c>
      <c r="G17" s="37"/>
      <c r="H17" s="19"/>
    </row>
    <row r="18" spans="1:8" x14ac:dyDescent="0.2">
      <c r="A18" s="32" t="s">
        <v>39</v>
      </c>
      <c r="B18" s="38" t="s">
        <v>40</v>
      </c>
      <c r="C18" s="39">
        <f>'[1]6.mell'!E46+'[1]6.mell'!E48+'[1]6.mell'!E49+'[1]6.mell'!E50+'[1]6.mell'!E47</f>
        <v>4486790</v>
      </c>
      <c r="D18" s="35">
        <f>'[1]6.mell'!F46+'[1]6.mell'!F48+'[1]6.mell'!F49+'[1]6.mell'!F50+'[1]6.mell'!F47</f>
        <v>0</v>
      </c>
      <c r="E18" s="40">
        <f>'[1]6.mell'!G46+'[1]6.mell'!G48+'[1]6.mell'!G49+'[1]6.mell'!G50+'[1]6.mell'!G47</f>
        <v>0</v>
      </c>
      <c r="F18" s="36">
        <f>'[1]6.mell'!H46+'[1]6.mell'!H48+'[1]6.mell'!H49+'[1]6.mell'!H50+'[1]6.mell'!H47</f>
        <v>4486790</v>
      </c>
      <c r="G18" s="41"/>
      <c r="H18" s="19"/>
    </row>
    <row r="19" spans="1:8" ht="15" x14ac:dyDescent="0.25">
      <c r="A19" s="42"/>
      <c r="B19" s="43" t="s">
        <v>41</v>
      </c>
      <c r="C19" s="44"/>
      <c r="D19" s="45"/>
      <c r="E19" s="46"/>
      <c r="F19" s="47"/>
      <c r="G19" s="18"/>
      <c r="H19" s="19"/>
    </row>
    <row r="20" spans="1:8" x14ac:dyDescent="0.2">
      <c r="A20" s="48" t="s">
        <v>6</v>
      </c>
      <c r="B20" s="49" t="s">
        <v>42</v>
      </c>
      <c r="C20" s="50">
        <f t="shared" ref="C20:E20" si="3">C21+C24</f>
        <v>17289107</v>
      </c>
      <c r="D20" s="51">
        <f t="shared" si="3"/>
        <v>0</v>
      </c>
      <c r="E20" s="51">
        <f t="shared" si="3"/>
        <v>5820270</v>
      </c>
      <c r="F20" s="52">
        <f>F21+F24</f>
        <v>23109377</v>
      </c>
      <c r="G20" s="19"/>
      <c r="H20" s="19"/>
    </row>
    <row r="21" spans="1:8" x14ac:dyDescent="0.2">
      <c r="A21" s="20" t="s">
        <v>7</v>
      </c>
      <c r="B21" s="53" t="s">
        <v>43</v>
      </c>
      <c r="C21" s="22">
        <f t="shared" ref="C21:E21" si="4">C22+C23</f>
        <v>0</v>
      </c>
      <c r="D21" s="23">
        <f t="shared" si="4"/>
        <v>0</v>
      </c>
      <c r="E21" s="23">
        <f t="shared" si="4"/>
        <v>0</v>
      </c>
      <c r="F21" s="24">
        <f>F22+F23</f>
        <v>0</v>
      </c>
      <c r="G21" s="54"/>
      <c r="H21" s="19"/>
    </row>
    <row r="22" spans="1:8" x14ac:dyDescent="0.2">
      <c r="A22" s="25" t="s">
        <v>44</v>
      </c>
      <c r="B22" s="55" t="s">
        <v>45</v>
      </c>
      <c r="C22" s="27"/>
      <c r="D22" s="28"/>
      <c r="E22" s="28"/>
      <c r="F22" s="29"/>
      <c r="G22" s="56"/>
      <c r="H22" s="19"/>
    </row>
    <row r="23" spans="1:8" ht="12.6" customHeight="1" x14ac:dyDescent="0.2">
      <c r="A23" s="25" t="s">
        <v>46</v>
      </c>
      <c r="B23" s="57" t="s">
        <v>47</v>
      </c>
      <c r="C23" s="27"/>
      <c r="D23" s="28"/>
      <c r="E23" s="28"/>
      <c r="F23" s="29"/>
      <c r="G23" s="56"/>
      <c r="H23" s="19"/>
    </row>
    <row r="24" spans="1:8" x14ac:dyDescent="0.2">
      <c r="A24" s="20" t="s">
        <v>8</v>
      </c>
      <c r="B24" s="58" t="s">
        <v>48</v>
      </c>
      <c r="C24" s="22">
        <f t="shared" ref="C24:E24" si="5">C25</f>
        <v>17289107</v>
      </c>
      <c r="D24" s="23">
        <f t="shared" si="5"/>
        <v>0</v>
      </c>
      <c r="E24" s="23">
        <f t="shared" si="5"/>
        <v>5820270</v>
      </c>
      <c r="F24" s="24">
        <f>F25</f>
        <v>23109377</v>
      </c>
      <c r="G24" s="19"/>
      <c r="H24" s="19"/>
    </row>
    <row r="25" spans="1:8" x14ac:dyDescent="0.2">
      <c r="A25" s="25" t="s">
        <v>49</v>
      </c>
      <c r="B25" s="57" t="s">
        <v>50</v>
      </c>
      <c r="C25" s="27">
        <f>'[1]6.mell'!E94</f>
        <v>17289107</v>
      </c>
      <c r="D25" s="28">
        <f>'[1]6.mell'!F94</f>
        <v>0</v>
      </c>
      <c r="E25" s="28">
        <f>'[1]6.mell'!G94</f>
        <v>5820270</v>
      </c>
      <c r="F25" s="29">
        <f>'[1]6.mell'!H94</f>
        <v>23109377</v>
      </c>
    </row>
    <row r="26" spans="1:8" ht="14.25" customHeight="1" x14ac:dyDescent="0.2">
      <c r="A26" s="32" t="s">
        <v>51</v>
      </c>
      <c r="B26" s="33" t="s">
        <v>38</v>
      </c>
      <c r="C26" s="34"/>
      <c r="D26" s="35"/>
      <c r="E26" s="35"/>
      <c r="F26" s="59"/>
    </row>
    <row r="27" spans="1:8" ht="11.25" customHeight="1" x14ac:dyDescent="0.2">
      <c r="A27" s="32" t="s">
        <v>52</v>
      </c>
      <c r="B27" s="38" t="s">
        <v>40</v>
      </c>
      <c r="C27" s="34">
        <f>'[1]6.mell'!E84+'[1]6.mell'!E85+'[1]6.mell'!E86+'[1]6.mell'!E87+'[1]6.mell'!E88+'[1]6.mell'!E89</f>
        <v>5466999</v>
      </c>
      <c r="D27" s="40">
        <f>'[1]6.mell'!F84+'[1]6.mell'!F85+'[1]6.mell'!F86+'[1]6.mell'!F87+'[1]6.mell'!F88+'[1]6.mell'!F89</f>
        <v>0</v>
      </c>
      <c r="E27" s="35">
        <f>'[1]6.mell'!G84+'[1]6.mell'!G85+'[1]6.mell'!G86+'[1]6.mell'!G87+'[1]6.mell'!G88+'[1]6.mell'!G89</f>
        <v>0</v>
      </c>
      <c r="F27" s="60">
        <f>'[1]6.mell'!H84+'[1]6.mell'!H85+'[1]6.mell'!H86+'[1]6.mell'!H87+'[1]6.mell'!H88+'[1]6.mell'!H89</f>
        <v>5466999</v>
      </c>
    </row>
    <row r="28" spans="1:8" ht="15" x14ac:dyDescent="0.25">
      <c r="A28" s="61"/>
      <c r="B28" s="62" t="s">
        <v>41</v>
      </c>
      <c r="C28" s="63"/>
      <c r="D28" s="46"/>
      <c r="E28" s="45"/>
      <c r="F28" s="64"/>
    </row>
    <row r="29" spans="1:8" ht="14.25" x14ac:dyDescent="0.2">
      <c r="A29" s="65" t="s">
        <v>9</v>
      </c>
      <c r="B29" s="66" t="s">
        <v>53</v>
      </c>
      <c r="C29" s="67">
        <f t="shared" ref="C29:E29" si="6">C31+C32+C33+C34+C35+C36</f>
        <v>54550000</v>
      </c>
      <c r="D29" s="68">
        <f t="shared" si="6"/>
        <v>0</v>
      </c>
      <c r="E29" s="69">
        <f t="shared" si="6"/>
        <v>-8451182</v>
      </c>
      <c r="F29" s="70">
        <f>F31+F32+F33+F34+F35+F36</f>
        <v>46098818</v>
      </c>
      <c r="H29" s="71"/>
    </row>
    <row r="30" spans="1:8" ht="15" x14ac:dyDescent="0.25">
      <c r="A30" s="72"/>
      <c r="B30" s="73" t="s">
        <v>54</v>
      </c>
      <c r="C30" s="44"/>
      <c r="D30" s="74"/>
      <c r="E30" s="75"/>
      <c r="F30" s="76"/>
    </row>
    <row r="31" spans="1:8" ht="15" x14ac:dyDescent="0.25">
      <c r="A31" s="77" t="s">
        <v>55</v>
      </c>
      <c r="B31" s="78" t="s">
        <v>56</v>
      </c>
      <c r="C31" s="79"/>
      <c r="D31" s="80"/>
      <c r="E31" s="80"/>
      <c r="F31" s="76"/>
    </row>
    <row r="32" spans="1:8" ht="15" x14ac:dyDescent="0.25">
      <c r="A32" s="81" t="s">
        <v>57</v>
      </c>
      <c r="B32" s="26" t="s">
        <v>58</v>
      </c>
      <c r="C32" s="27"/>
      <c r="D32" s="82"/>
      <c r="E32" s="82"/>
      <c r="F32" s="83"/>
    </row>
    <row r="33" spans="1:7" x14ac:dyDescent="0.2">
      <c r="A33" s="81" t="s">
        <v>59</v>
      </c>
      <c r="B33" s="31" t="s">
        <v>60</v>
      </c>
      <c r="C33" s="84">
        <f>'[1]6.mell'!E101</f>
        <v>33200000</v>
      </c>
      <c r="D33" s="85">
        <f>'[1]6.mell'!F101</f>
        <v>0</v>
      </c>
      <c r="E33" s="85">
        <f>'[1]6.mell'!G101</f>
        <v>0</v>
      </c>
      <c r="F33" s="83">
        <f>'[1]6.mell'!H101</f>
        <v>33200000</v>
      </c>
    </row>
    <row r="34" spans="1:7" x14ac:dyDescent="0.2">
      <c r="A34" s="81" t="s">
        <v>61</v>
      </c>
      <c r="B34" s="31" t="s">
        <v>62</v>
      </c>
      <c r="C34" s="84">
        <f>'[1]6.mell'!E107</f>
        <v>21000000</v>
      </c>
      <c r="D34" s="85">
        <f>'[1]6.mell'!F107</f>
        <v>0</v>
      </c>
      <c r="E34" s="85">
        <f>'[1]6.mell'!G107</f>
        <v>-8451182</v>
      </c>
      <c r="F34" s="83">
        <f>'[1]6.mell'!H107</f>
        <v>12548818</v>
      </c>
    </row>
    <row r="35" spans="1:7" ht="15" x14ac:dyDescent="0.25">
      <c r="A35" s="81" t="s">
        <v>63</v>
      </c>
      <c r="B35" s="26" t="s">
        <v>64</v>
      </c>
      <c r="C35" s="27"/>
      <c r="D35" s="85"/>
      <c r="E35" s="85"/>
      <c r="F35" s="83"/>
    </row>
    <row r="36" spans="1:7" ht="15" x14ac:dyDescent="0.25">
      <c r="A36" s="81" t="s">
        <v>65</v>
      </c>
      <c r="B36" s="26" t="s">
        <v>66</v>
      </c>
      <c r="C36" s="84">
        <f>'[1]6.mell'!E118</f>
        <v>350000</v>
      </c>
      <c r="D36" s="85">
        <f>'[1]6.mell'!F118</f>
        <v>0</v>
      </c>
      <c r="E36" s="85">
        <f>'[1]6.mell'!G118</f>
        <v>0</v>
      </c>
      <c r="F36" s="83">
        <f>'[1]6.mell'!H118</f>
        <v>350000</v>
      </c>
    </row>
    <row r="37" spans="1:7" x14ac:dyDescent="0.2">
      <c r="A37" s="86" t="s">
        <v>10</v>
      </c>
      <c r="B37" s="87" t="s">
        <v>67</v>
      </c>
      <c r="C37" s="88">
        <f>'[1]6.mell'!E154</f>
        <v>22131654</v>
      </c>
      <c r="D37" s="89">
        <f>'[1]6.mell'!F154</f>
        <v>0</v>
      </c>
      <c r="E37" s="89">
        <f>'[1]6.mell'!G154</f>
        <v>3141</v>
      </c>
      <c r="F37" s="90">
        <f>'[1]6.mell'!H154</f>
        <v>22134795</v>
      </c>
      <c r="G37" s="91"/>
    </row>
    <row r="38" spans="1:7" x14ac:dyDescent="0.2">
      <c r="A38" s="92" t="s">
        <v>11</v>
      </c>
      <c r="B38" s="93" t="s">
        <v>68</v>
      </c>
      <c r="C38" s="94">
        <f t="shared" ref="C38:E38" si="7">C40+C41+C42</f>
        <v>0</v>
      </c>
      <c r="D38" s="95">
        <f t="shared" si="7"/>
        <v>0</v>
      </c>
      <c r="E38" s="96">
        <f t="shared" si="7"/>
        <v>0</v>
      </c>
      <c r="F38" s="97">
        <f>F40+F41+F42</f>
        <v>0</v>
      </c>
    </row>
    <row r="39" spans="1:7" x14ac:dyDescent="0.2">
      <c r="A39" s="98"/>
      <c r="B39" s="73" t="s">
        <v>69</v>
      </c>
      <c r="C39" s="44"/>
      <c r="D39" s="74"/>
      <c r="E39" s="75"/>
      <c r="F39" s="76"/>
    </row>
    <row r="40" spans="1:7" ht="15" x14ac:dyDescent="0.25">
      <c r="A40" s="99" t="s">
        <v>70</v>
      </c>
      <c r="B40" s="78" t="s">
        <v>71</v>
      </c>
      <c r="C40" s="100">
        <f>'[1]6.mell'!E164</f>
        <v>0</v>
      </c>
      <c r="D40" s="74">
        <f>'[1]6.mell'!F164</f>
        <v>0</v>
      </c>
      <c r="E40" s="74">
        <f>'[1]6.mell'!G164</f>
        <v>0</v>
      </c>
      <c r="F40" s="76">
        <f>'[1]6.mell'!H164</f>
        <v>0</v>
      </c>
    </row>
    <row r="41" spans="1:7" x14ac:dyDescent="0.2">
      <c r="A41" s="25" t="s">
        <v>72</v>
      </c>
      <c r="B41" s="31" t="s">
        <v>73</v>
      </c>
      <c r="C41" s="27">
        <v>0</v>
      </c>
      <c r="D41" s="85">
        <v>0</v>
      </c>
      <c r="E41" s="85">
        <v>0</v>
      </c>
      <c r="F41" s="83">
        <v>0</v>
      </c>
    </row>
    <row r="42" spans="1:7" ht="15" x14ac:dyDescent="0.25">
      <c r="A42" s="25" t="s">
        <v>74</v>
      </c>
      <c r="B42" s="26" t="s">
        <v>75</v>
      </c>
      <c r="C42" s="27">
        <v>0</v>
      </c>
      <c r="D42" s="85">
        <v>0</v>
      </c>
      <c r="E42" s="85">
        <v>0</v>
      </c>
      <c r="F42" s="83">
        <v>0</v>
      </c>
    </row>
    <row r="43" spans="1:7" x14ac:dyDescent="0.2">
      <c r="A43" s="20" t="s">
        <v>12</v>
      </c>
      <c r="B43" s="101" t="s">
        <v>76</v>
      </c>
      <c r="C43" s="22">
        <f>C44+C45</f>
        <v>0</v>
      </c>
      <c r="D43" s="23">
        <f t="shared" ref="D43:E43" si="8">D44+D45</f>
        <v>0</v>
      </c>
      <c r="E43" s="23">
        <f t="shared" si="8"/>
        <v>625500</v>
      </c>
      <c r="F43" s="24">
        <f>F44+F45</f>
        <v>625500</v>
      </c>
    </row>
    <row r="44" spans="1:7" x14ac:dyDescent="0.2">
      <c r="A44" s="81" t="s">
        <v>77</v>
      </c>
      <c r="B44" s="57" t="s">
        <v>78</v>
      </c>
      <c r="C44" s="27">
        <v>0</v>
      </c>
      <c r="D44" s="85">
        <v>0</v>
      </c>
      <c r="E44" s="85">
        <v>0</v>
      </c>
      <c r="F44" s="83">
        <v>0</v>
      </c>
    </row>
    <row r="45" spans="1:7" x14ac:dyDescent="0.2">
      <c r="A45" s="81" t="s">
        <v>79</v>
      </c>
      <c r="B45" s="31" t="s">
        <v>80</v>
      </c>
      <c r="C45" s="27">
        <v>0</v>
      </c>
      <c r="D45" s="85">
        <f>'[1]6.mell'!F170+'[1]6.mell'!F174</f>
        <v>0</v>
      </c>
      <c r="E45" s="85">
        <f>'[1]6.mell'!G170+'[1]6.mell'!G174</f>
        <v>625500</v>
      </c>
      <c r="F45" s="85">
        <f>'[1]6.mell'!H170+'[1]6.mell'!H174</f>
        <v>625500</v>
      </c>
      <c r="G45" s="91"/>
    </row>
    <row r="46" spans="1:7" x14ac:dyDescent="0.2">
      <c r="A46" s="20" t="s">
        <v>81</v>
      </c>
      <c r="B46" s="102" t="s">
        <v>82</v>
      </c>
      <c r="C46" s="22">
        <f t="shared" ref="C46:E46" si="9">C48+C47</f>
        <v>0</v>
      </c>
      <c r="D46" s="23">
        <f t="shared" si="9"/>
        <v>0</v>
      </c>
      <c r="E46" s="23">
        <f t="shared" si="9"/>
        <v>0</v>
      </c>
      <c r="F46" s="24">
        <f>F48+F47</f>
        <v>0</v>
      </c>
    </row>
    <row r="47" spans="1:7" ht="11.25" customHeight="1" x14ac:dyDescent="0.2">
      <c r="A47" s="103" t="s">
        <v>83</v>
      </c>
      <c r="B47" s="55" t="s">
        <v>84</v>
      </c>
      <c r="C47" s="104">
        <f>'[1]6.mell'!E181</f>
        <v>0</v>
      </c>
      <c r="D47" s="105">
        <f>'[1]6.mell'!F181</f>
        <v>0</v>
      </c>
      <c r="E47" s="105">
        <f>'[1]6.mell'!G181</f>
        <v>0</v>
      </c>
      <c r="F47" s="106">
        <f>'[1]6.mell'!H181</f>
        <v>0</v>
      </c>
    </row>
    <row r="48" spans="1:7" x14ac:dyDescent="0.2">
      <c r="A48" s="25" t="s">
        <v>85</v>
      </c>
      <c r="B48" s="55" t="s">
        <v>86</v>
      </c>
      <c r="C48" s="104">
        <f>'[1]6.mell'!E187</f>
        <v>0</v>
      </c>
      <c r="D48" s="105">
        <f>'[1]6.mell'!F187</f>
        <v>0</v>
      </c>
      <c r="E48" s="105">
        <f>'[1]6.mell'!G187</f>
        <v>0</v>
      </c>
      <c r="F48" s="106">
        <f>'[1]6.mell'!H187</f>
        <v>0</v>
      </c>
    </row>
    <row r="49" spans="1:8" x14ac:dyDescent="0.2">
      <c r="A49" s="20" t="s">
        <v>87</v>
      </c>
      <c r="B49" s="107" t="s">
        <v>88</v>
      </c>
      <c r="C49" s="22">
        <f t="shared" ref="C49:E49" si="10">C46+C43+C38+C37+C29+C20+C9</f>
        <v>259757193</v>
      </c>
      <c r="D49" s="23">
        <f t="shared" si="10"/>
        <v>0</v>
      </c>
      <c r="E49" s="23">
        <f t="shared" si="10"/>
        <v>8803987</v>
      </c>
      <c r="F49" s="24">
        <f>F46+F43+F38+F37+F29+F20+F9</f>
        <v>268561180</v>
      </c>
    </row>
    <row r="50" spans="1:8" x14ac:dyDescent="0.2">
      <c r="A50" s="108" t="s">
        <v>89</v>
      </c>
      <c r="B50" s="109" t="s">
        <v>90</v>
      </c>
      <c r="C50" s="110">
        <f t="shared" ref="C50:E50" si="11">C51+C57+C56+C58</f>
        <v>548396302</v>
      </c>
      <c r="D50" s="95">
        <f t="shared" si="11"/>
        <v>48510190</v>
      </c>
      <c r="E50" s="95">
        <f t="shared" si="11"/>
        <v>291094</v>
      </c>
      <c r="F50" s="97">
        <f>F51+F57+F56+F58</f>
        <v>597197586</v>
      </c>
    </row>
    <row r="51" spans="1:8" x14ac:dyDescent="0.2">
      <c r="A51" s="111" t="s">
        <v>91</v>
      </c>
      <c r="B51" s="112" t="s">
        <v>92</v>
      </c>
      <c r="C51" s="88">
        <f t="shared" ref="C51:E51" si="12">SUM(C53:C55)</f>
        <v>448396302</v>
      </c>
      <c r="D51" s="113">
        <f t="shared" si="12"/>
        <v>48510190</v>
      </c>
      <c r="E51" s="89">
        <f t="shared" si="12"/>
        <v>0</v>
      </c>
      <c r="F51" s="114">
        <f>SUM(F53:F55)</f>
        <v>496906492</v>
      </c>
    </row>
    <row r="52" spans="1:8" x14ac:dyDescent="0.2">
      <c r="A52" s="115"/>
      <c r="B52" s="116" t="s">
        <v>93</v>
      </c>
      <c r="C52" s="50"/>
      <c r="D52" s="46"/>
      <c r="E52" s="45"/>
      <c r="F52" s="64"/>
    </row>
    <row r="53" spans="1:8" x14ac:dyDescent="0.2">
      <c r="A53" s="117" t="s">
        <v>94</v>
      </c>
      <c r="B53" s="118" t="s">
        <v>95</v>
      </c>
      <c r="C53" s="63">
        <f>'[1]6.mell'!E196</f>
        <v>67558216</v>
      </c>
      <c r="D53" s="45">
        <f>'[1]6.mell'!F196</f>
        <v>5533175</v>
      </c>
      <c r="E53" s="45">
        <f>'[1]6.mell'!G196</f>
        <v>-2285890</v>
      </c>
      <c r="F53" s="47">
        <f>'[1]6.mell'!H196</f>
        <v>70805501</v>
      </c>
    </row>
    <row r="54" spans="1:8" x14ac:dyDescent="0.2">
      <c r="A54" s="119" t="s">
        <v>96</v>
      </c>
      <c r="B54" s="55" t="s">
        <v>97</v>
      </c>
      <c r="C54" s="27">
        <f>'[1]6.mell'!E200</f>
        <v>374959716</v>
      </c>
      <c r="D54" s="28">
        <f>'[1]6.mell'!F200</f>
        <v>42977015</v>
      </c>
      <c r="E54" s="28">
        <f>'[1]6.mell'!G200</f>
        <v>2285890</v>
      </c>
      <c r="F54" s="29">
        <f>'[1]6.mell'!H200</f>
        <v>420222621</v>
      </c>
    </row>
    <row r="55" spans="1:8" x14ac:dyDescent="0.2">
      <c r="A55" s="119" t="s">
        <v>98</v>
      </c>
      <c r="B55" s="55" t="s">
        <v>99</v>
      </c>
      <c r="C55" s="27">
        <f>'[1]6.mell'!E203</f>
        <v>5878370</v>
      </c>
      <c r="D55" s="28">
        <f>'[1]6.mell'!F203</f>
        <v>0</v>
      </c>
      <c r="E55" s="28">
        <f>'[1]6.mell'!G203</f>
        <v>0</v>
      </c>
      <c r="F55" s="29">
        <f>'[1]6.mell'!H203</f>
        <v>5878370</v>
      </c>
    </row>
    <row r="56" spans="1:8" x14ac:dyDescent="0.2">
      <c r="A56" s="119" t="s">
        <v>100</v>
      </c>
      <c r="B56" s="120" t="s">
        <v>101</v>
      </c>
      <c r="C56" s="22">
        <v>0</v>
      </c>
      <c r="D56" s="23">
        <v>0</v>
      </c>
      <c r="E56" s="23">
        <f>'[1]6.mell'!G208</f>
        <v>291094</v>
      </c>
      <c r="F56" s="24">
        <f>SUM(C56:E56)</f>
        <v>291094</v>
      </c>
    </row>
    <row r="57" spans="1:8" x14ac:dyDescent="0.2">
      <c r="A57" s="25" t="s">
        <v>102</v>
      </c>
      <c r="B57" s="120" t="s">
        <v>103</v>
      </c>
      <c r="C57" s="22">
        <v>0</v>
      </c>
      <c r="D57" s="23">
        <v>0</v>
      </c>
      <c r="E57" s="23">
        <v>0</v>
      </c>
      <c r="F57" s="24">
        <v>0</v>
      </c>
    </row>
    <row r="58" spans="1:8" x14ac:dyDescent="0.2">
      <c r="A58" s="25" t="s">
        <v>104</v>
      </c>
      <c r="B58" s="120" t="s">
        <v>13</v>
      </c>
      <c r="C58" s="22">
        <f>'[1]6.mell'!E216</f>
        <v>100000000</v>
      </c>
      <c r="D58" s="23">
        <f>'[1]6.mell'!F216</f>
        <v>0</v>
      </c>
      <c r="E58" s="23">
        <f>'[1]6.mell'!G216</f>
        <v>0</v>
      </c>
      <c r="F58" s="24">
        <f>'[1]6.mell'!H216</f>
        <v>100000000</v>
      </c>
    </row>
    <row r="59" spans="1:8" x14ac:dyDescent="0.2">
      <c r="A59" s="121" t="s">
        <v>105</v>
      </c>
      <c r="B59" s="102" t="s">
        <v>106</v>
      </c>
      <c r="C59" s="122"/>
      <c r="D59" s="123"/>
      <c r="E59" s="123"/>
      <c r="F59" s="24"/>
    </row>
    <row r="60" spans="1:8" ht="25.5" x14ac:dyDescent="0.2">
      <c r="A60" s="121" t="s">
        <v>107</v>
      </c>
      <c r="B60" s="124" t="s">
        <v>108</v>
      </c>
      <c r="C60" s="122"/>
      <c r="D60" s="123"/>
      <c r="E60" s="123"/>
      <c r="F60" s="24"/>
      <c r="H60" s="30"/>
    </row>
    <row r="61" spans="1:8" ht="13.5" thickBot="1" x14ac:dyDescent="0.25">
      <c r="A61" s="125" t="s">
        <v>109</v>
      </c>
      <c r="B61" s="126" t="s">
        <v>110</v>
      </c>
      <c r="C61" s="127">
        <f>C49+C50+C59+C60</f>
        <v>808153495</v>
      </c>
      <c r="D61" s="128">
        <f>D49+D50+D59+D60+D13</f>
        <v>54043365</v>
      </c>
      <c r="E61" s="128">
        <f>E49+E50+E59+E60+E13</f>
        <v>9095081</v>
      </c>
      <c r="F61" s="128">
        <f>F49+F50+F59+F60+F13</f>
        <v>871291941</v>
      </c>
      <c r="G61" s="129"/>
      <c r="H61" s="129"/>
    </row>
    <row r="62" spans="1:8" x14ac:dyDescent="0.2">
      <c r="H62" s="129"/>
    </row>
    <row r="63" spans="1:8" x14ac:dyDescent="0.2">
      <c r="F63" s="129"/>
    </row>
  </sheetData>
  <mergeCells count="9">
    <mergeCell ref="A1:F1"/>
    <mergeCell ref="A2:F2"/>
    <mergeCell ref="A3:F3"/>
    <mergeCell ref="A4:F4"/>
    <mergeCell ref="A5:F5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2021-06-25T07:03:45Z</dcterms:created>
  <dcterms:modified xsi:type="dcterms:W3CDTF">2021-06-25T07:09:34Z</dcterms:modified>
</cp:coreProperties>
</file>