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2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J32" i="1"/>
  <c r="J31" i="1"/>
  <c r="J30" i="1"/>
  <c r="J29" i="1"/>
  <c r="E29" i="1"/>
  <c r="J28" i="1"/>
  <c r="E27" i="1"/>
  <c r="E20" i="1" s="1"/>
  <c r="J26" i="1"/>
  <c r="D25" i="1"/>
  <c r="J25" i="1" s="1"/>
  <c r="J24" i="1"/>
  <c r="D23" i="1"/>
  <c r="J23" i="1" s="1"/>
  <c r="J22" i="1"/>
  <c r="J21" i="1"/>
  <c r="I20" i="1"/>
  <c r="H20" i="1"/>
  <c r="G20" i="1"/>
  <c r="F20" i="1"/>
  <c r="D20" i="1"/>
  <c r="J19" i="1"/>
  <c r="E18" i="1"/>
  <c r="J18" i="1" s="1"/>
  <c r="J17" i="1"/>
  <c r="J16" i="1"/>
  <c r="J15" i="1"/>
  <c r="J14" i="1"/>
  <c r="J13" i="1"/>
  <c r="J12" i="1"/>
  <c r="E11" i="1"/>
  <c r="J11" i="1" s="1"/>
  <c r="D10" i="1"/>
  <c r="J10" i="1" s="1"/>
  <c r="J9" i="1"/>
  <c r="J8" i="1"/>
  <c r="D7" i="1"/>
  <c r="J7" i="1" s="1"/>
  <c r="J6" i="1" s="1"/>
  <c r="I6" i="1"/>
  <c r="I34" i="1" s="1"/>
  <c r="H6" i="1"/>
  <c r="H34" i="1" s="1"/>
  <c r="G6" i="1"/>
  <c r="G34" i="1" s="1"/>
  <c r="F6" i="1"/>
  <c r="F34" i="1" s="1"/>
  <c r="E6" i="1"/>
  <c r="E34" i="1" l="1"/>
  <c r="D6" i="1"/>
  <c r="D34" i="1" s="1"/>
  <c r="J27" i="1"/>
  <c r="J20" i="1" s="1"/>
  <c r="J34" i="1" s="1"/>
</calcChain>
</file>

<file path=xl/sharedStrings.xml><?xml version="1.0" encoding="utf-8"?>
<sst xmlns="http://schemas.openxmlformats.org/spreadsheetml/2006/main" count="81" uniqueCount="65">
  <si>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</si>
  <si>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</si>
  <si>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</si>
  <si>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</si>
  <si>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</si>
  <si>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</si>
  <si>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</si>
  <si>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</si>
  <si>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</si>
  <si>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</si>
  <si>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Sorszám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</si>
  <si>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</si>
  <si>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</si>
  <si>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</si>
  <si>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</si>
  <si>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</si>
  <si>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</si>
  <si>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</si>
  <si>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</si>
  <si>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</si>
  <si>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</si>
  <si>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Kistelepülési önkormányzatok alacsony összegű fejlesztéseinek támogatása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</si>
  <si>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</si>
  <si>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</si>
  <si>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</si>
  <si>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</si>
  <si>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</si>
  <si>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</si>
  <si>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</si>
  <si>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</si>
  <si>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</si>
  <si>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 xml:space="preserve">Több éves kihatással járó döntésekből származó kötelezettségek célok szerint, évenkénti bontásban (Ft) </t>
  </si>
  <si>
    <t xml:space="preserve">Kötelezettség jogcíme </t>
  </si>
  <si>
    <t>2018.</t>
  </si>
  <si>
    <t>2019.</t>
  </si>
  <si>
    <t>2020.</t>
  </si>
  <si>
    <t>Összesen</t>
  </si>
  <si>
    <t>ELMIB Részvény</t>
  </si>
  <si>
    <t>Felsőörs csapadékvíz elvezetés KDOP 4.1.1/E-11-2012-0007</t>
  </si>
  <si>
    <t>Eszközfejlesztés a Miske Óvodában TÁMOP-3.1.11-12/2-2012-0091</t>
  </si>
  <si>
    <t>DRV gördülő fejlesztési terv.</t>
  </si>
  <si>
    <t>EFOP-1.5.2-16-2017-00016</t>
  </si>
  <si>
    <t>KEHOP-2.2.1-15-2015-00005</t>
  </si>
  <si>
    <t>Hótolás, sikosságmentesítés 121/2015.(09.29.)</t>
  </si>
  <si>
    <t>Pályázati támogatásból megvalósuló projekt előkészítés</t>
  </si>
  <si>
    <t>Tanulmányi szerződés (óvodapedagógus iskolarendszerű képzés)</t>
  </si>
  <si>
    <t>2018. évi költségvetés</t>
  </si>
  <si>
    <t>12. melléklet a 4/2018.(II.28.)önkormányzati rendelethez</t>
  </si>
  <si>
    <t>Kötelezettségvállalás éve</t>
  </si>
  <si>
    <t>2018.előtti kifizetés</t>
  </si>
  <si>
    <t>2021.</t>
  </si>
  <si>
    <t>2021. után</t>
  </si>
  <si>
    <t>Beruházás, felújítás és egyéb felhalm.c.kiadások (2+..+8):</t>
  </si>
  <si>
    <t>Bölcsőde építés 1717/2017.(X.3.)</t>
  </si>
  <si>
    <t xml:space="preserve">Belterületi utak járdák, hidak felújítása 2068/2017.(XII.28.) Korm.hat. </t>
  </si>
  <si>
    <t>Belterületi utak járdák, hidak felújítása 2068/2017.(XII.28.) Korm.hat.pályázati önrész</t>
  </si>
  <si>
    <t>VP-6-7.2.1.-7.4.1.2-16 Külter.helyi közutak fejlesztése önkorm.utak kezeléséhez, áll.javításához, karbant.-hoz szülséges erő -és munkagépek beszerz.pályázati önrész</t>
  </si>
  <si>
    <t>TOP-2.1.1-6 Kerékpárút Alsóörs-Felsőörs</t>
  </si>
  <si>
    <t xml:space="preserve">TOP-3.2.1-15.-VE1-2016-00004 Energetikai korszerűsítés </t>
  </si>
  <si>
    <t>Működési kiadások összesen (10+..+18):</t>
  </si>
  <si>
    <t>Bölcsőde építés TOP-1.4.1-15</t>
  </si>
  <si>
    <t xml:space="preserve">TOP-3.2.1-15.-VE1-2016-00004Energetikai korszerűsítés </t>
  </si>
  <si>
    <t xml:space="preserve">TOP-3.2.1-15.-VE1-2016-00004Energetikai korszerűsítés pályázati önrész </t>
  </si>
  <si>
    <t>Projekt fenntartási jelentés KEOP-4.10.0/N/14-2014-0107 (Z-16-104)</t>
  </si>
  <si>
    <t>Összesen (1+9):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</si>
</sst>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</cellStyleXfs>
  <cellXfs count="113">
    <xf numFmtId="0" fontId="0" fillId="0" borderId="0" xfId="0"/>
    <xf numFmtId="0" fontId="3" fillId="0" borderId="0" xfId="0" applyFont="1"/>
    <xf numFmtId="0" fontId="0" fillId="0" borderId="0" xfId="0" applyFill="1"/>
    <xf numFmtId="3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ont="1" applyBorder="1" applyAlignment="1"/>
    <xf numFmtId="0" fontId="6" fillId="0" borderId="3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/>
    <xf numFmtId="3" fontId="7" fillId="0" borderId="27" xfId="0" applyNumberFormat="1" applyFont="1" applyFill="1" applyBorder="1"/>
    <xf numFmtId="3" fontId="7" fillId="0" borderId="24" xfId="0" applyNumberFormat="1" applyFont="1" applyFill="1" applyBorder="1"/>
    <xf numFmtId="3" fontId="7" fillId="0" borderId="6" xfId="0" applyNumberFormat="1" applyFont="1" applyBorder="1"/>
    <xf numFmtId="3" fontId="4" fillId="0" borderId="27" xfId="0" applyNumberFormat="1" applyFont="1" applyFill="1" applyBorder="1" applyAlignment="1"/>
    <xf numFmtId="3" fontId="7" fillId="0" borderId="6" xfId="0" applyNumberFormat="1" applyFont="1" applyFill="1" applyBorder="1"/>
    <xf numFmtId="3" fontId="4" fillId="0" borderId="28" xfId="0" applyNumberFormat="1" applyFont="1" applyFill="1" applyBorder="1"/>
    <xf numFmtId="0" fontId="2" fillId="0" borderId="0" xfId="0" applyFont="1" applyFill="1"/>
    <xf numFmtId="3" fontId="7" fillId="0" borderId="12" xfId="0" applyNumberFormat="1" applyFont="1" applyFill="1" applyBorder="1"/>
    <xf numFmtId="3" fontId="7" fillId="0" borderId="8" xfId="0" applyNumberFormat="1" applyFont="1" applyFill="1" applyBorder="1"/>
    <xf numFmtId="3" fontId="4" fillId="0" borderId="29" xfId="0" applyNumberFormat="1" applyFont="1" applyFill="1" applyBorder="1"/>
    <xf numFmtId="3" fontId="7" fillId="0" borderId="37" xfId="0" applyNumberFormat="1" applyFont="1" applyFill="1" applyBorder="1"/>
    <xf numFmtId="3" fontId="4" fillId="0" borderId="41" xfId="0" applyNumberFormat="1" applyFont="1" applyFill="1" applyBorder="1"/>
    <xf numFmtId="3" fontId="7" fillId="0" borderId="15" xfId="0" applyNumberFormat="1" applyFont="1" applyFill="1" applyBorder="1"/>
    <xf numFmtId="0" fontId="2" fillId="0" borderId="0" xfId="0" applyFont="1"/>
    <xf numFmtId="0" fontId="0" fillId="0" borderId="0" xfId="0" applyAlignment="1">
      <alignment horizontal="center" vertical="center"/>
    </xf>
    <xf numFmtId="3" fontId="4" fillId="0" borderId="40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6" fillId="0" borderId="3" xfId="0" applyFont="1" applyBorder="1"/>
    <xf numFmtId="0" fontId="7" fillId="0" borderId="9" xfId="0" applyFont="1" applyFill="1" applyBorder="1"/>
    <xf numFmtId="3" fontId="5" fillId="0" borderId="9" xfId="0" applyNumberFormat="1" applyFont="1" applyBorder="1"/>
    <xf numFmtId="3" fontId="5" fillId="0" borderId="39" xfId="0" applyNumberFormat="1" applyFont="1" applyBorder="1"/>
    <xf numFmtId="49" fontId="4" fillId="0" borderId="5" xfId="0" applyNumberFormat="1" applyFont="1" applyBorder="1" applyAlignment="1">
      <alignment horizontal="center"/>
    </xf>
    <xf numFmtId="0" fontId="7" fillId="0" borderId="13" xfId="0" applyFont="1" applyFill="1" applyBorder="1"/>
    <xf numFmtId="0" fontId="7" fillId="0" borderId="5" xfId="0" applyFont="1" applyFill="1" applyBorder="1"/>
    <xf numFmtId="3" fontId="7" fillId="0" borderId="43" xfId="0" applyNumberFormat="1" applyFont="1" applyFill="1" applyBorder="1"/>
    <xf numFmtId="49" fontId="4" fillId="0" borderId="7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 vertical="center" wrapText="1"/>
    </xf>
    <xf numFmtId="0" fontId="4" fillId="0" borderId="7" xfId="0" applyFont="1" applyFill="1" applyBorder="1"/>
    <xf numFmtId="3" fontId="8" fillId="0" borderId="27" xfId="0" applyNumberFormat="1" applyFont="1" applyFill="1" applyBorder="1"/>
    <xf numFmtId="3" fontId="8" fillId="0" borderId="24" xfId="0" applyNumberFormat="1" applyFont="1" applyFill="1" applyBorder="1"/>
    <xf numFmtId="0" fontId="4" fillId="0" borderId="13" xfId="0" applyFont="1" applyFill="1" applyBorder="1"/>
    <xf numFmtId="0" fontId="4" fillId="0" borderId="6" xfId="0" applyFont="1" applyFill="1" applyBorder="1"/>
    <xf numFmtId="0" fontId="4" fillId="0" borderId="19" xfId="0" applyFont="1" applyFill="1" applyBorder="1"/>
    <xf numFmtId="3" fontId="7" fillId="0" borderId="28" xfId="0" applyNumberFormat="1" applyFont="1" applyFill="1" applyBorder="1" applyAlignment="1"/>
    <xf numFmtId="3" fontId="7" fillId="2" borderId="14" xfId="0" applyNumberFormat="1" applyFont="1" applyFill="1" applyBorder="1" applyAlignment="1"/>
    <xf numFmtId="3" fontId="7" fillId="2" borderId="29" xfId="0" applyNumberFormat="1" applyFont="1" applyFill="1" applyBorder="1" applyAlignment="1"/>
    <xf numFmtId="49" fontId="4" fillId="0" borderId="7" xfId="0" applyNumberFormat="1" applyFont="1" applyFill="1" applyBorder="1" applyAlignment="1">
      <alignment horizontal="center"/>
    </xf>
    <xf numFmtId="3" fontId="8" fillId="0" borderId="23" xfId="0" applyNumberFormat="1" applyFont="1" applyFill="1" applyBorder="1" applyAlignment="1"/>
    <xf numFmtId="3" fontId="8" fillId="0" borderId="28" xfId="0" applyNumberFormat="1" applyFont="1" applyFill="1" applyBorder="1" applyAlignment="1"/>
    <xf numFmtId="3" fontId="8" fillId="0" borderId="14" xfId="0" applyNumberFormat="1" applyFont="1" applyFill="1" applyBorder="1" applyAlignment="1"/>
    <xf numFmtId="0" fontId="0" fillId="0" borderId="19" xfId="0" applyFill="1" applyBorder="1" applyAlignment="1">
      <alignment wrapText="1"/>
    </xf>
    <xf numFmtId="3" fontId="8" fillId="0" borderId="43" xfId="0" applyNumberFormat="1" applyFont="1" applyFill="1" applyBorder="1"/>
    <xf numFmtId="3" fontId="7" fillId="0" borderId="23" xfId="0" applyNumberFormat="1" applyFont="1" applyFill="1" applyBorder="1" applyAlignment="1"/>
    <xf numFmtId="3" fontId="7" fillId="0" borderId="27" xfId="0" applyNumberFormat="1" applyFont="1" applyFill="1" applyBorder="1" applyAlignment="1"/>
    <xf numFmtId="3" fontId="7" fillId="0" borderId="24" xfId="0" applyNumberFormat="1" applyFont="1" applyFill="1" applyBorder="1" applyAlignment="1"/>
    <xf numFmtId="0" fontId="3" fillId="0" borderId="19" xfId="0" applyFont="1" applyFill="1" applyBorder="1" applyAlignment="1">
      <alignment horizontal="left" vertical="center" wrapText="1"/>
    </xf>
    <xf numFmtId="0" fontId="4" fillId="0" borderId="18" xfId="0" applyFont="1" applyFill="1" applyBorder="1"/>
    <xf numFmtId="3" fontId="8" fillId="0" borderId="40" xfId="0" applyNumberFormat="1" applyFont="1" applyFill="1" applyBorder="1"/>
    <xf numFmtId="3" fontId="8" fillId="0" borderId="30" xfId="0" applyNumberFormat="1" applyFont="1" applyFill="1" applyBorder="1" applyAlignment="1"/>
    <xf numFmtId="3" fontId="8" fillId="0" borderId="19" xfId="0" applyNumberFormat="1" applyFont="1" applyFill="1" applyBorder="1" applyAlignment="1"/>
    <xf numFmtId="3" fontId="8" fillId="0" borderId="21" xfId="0" applyNumberFormat="1" applyFont="1" applyFill="1" applyBorder="1" applyAlignment="1"/>
    <xf numFmtId="3" fontId="7" fillId="0" borderId="7" xfId="0" applyNumberFormat="1" applyFont="1" applyFill="1" applyBorder="1"/>
    <xf numFmtId="49" fontId="4" fillId="0" borderId="10" xfId="0" applyNumberFormat="1" applyFont="1" applyFill="1" applyBorder="1" applyAlignment="1">
      <alignment horizontal="center"/>
    </xf>
    <xf numFmtId="0" fontId="4" fillId="0" borderId="10" xfId="0" applyFont="1" applyFill="1" applyBorder="1"/>
    <xf numFmtId="3" fontId="8" fillId="0" borderId="34" xfId="0" applyNumberFormat="1" applyFont="1" applyFill="1" applyBorder="1"/>
    <xf numFmtId="3" fontId="4" fillId="0" borderId="26" xfId="0" applyNumberFormat="1" applyFont="1" applyFill="1" applyBorder="1"/>
    <xf numFmtId="3" fontId="8" fillId="0" borderId="25" xfId="0" applyNumberFormat="1" applyFont="1" applyFill="1" applyBorder="1"/>
    <xf numFmtId="3" fontId="8" fillId="0" borderId="30" xfId="0" applyNumberFormat="1" applyFont="1" applyFill="1" applyBorder="1"/>
    <xf numFmtId="3" fontId="8" fillId="0" borderId="21" xfId="0" applyNumberFormat="1" applyFont="1" applyFill="1" applyBorder="1"/>
    <xf numFmtId="3" fontId="7" fillId="0" borderId="18" xfId="0" applyNumberFormat="1" applyFont="1" applyFill="1" applyBorder="1"/>
    <xf numFmtId="49" fontId="5" fillId="0" borderId="3" xfId="0" applyNumberFormat="1" applyFont="1" applyFill="1" applyBorder="1" applyAlignment="1">
      <alignment horizontal="center"/>
    </xf>
    <xf numFmtId="0" fontId="6" fillId="0" borderId="9" xfId="0" applyFont="1" applyFill="1" applyBorder="1"/>
    <xf numFmtId="0" fontId="7" fillId="0" borderId="3" xfId="0" applyFont="1" applyFill="1" applyBorder="1"/>
    <xf numFmtId="3" fontId="5" fillId="0" borderId="9" xfId="0" applyNumberFormat="1" applyFont="1" applyFill="1" applyBorder="1"/>
    <xf numFmtId="3" fontId="5" fillId="0" borderId="3" xfId="0" applyNumberFormat="1" applyFont="1" applyFill="1" applyBorder="1"/>
    <xf numFmtId="3" fontId="5" fillId="0" borderId="4" xfId="0" applyNumberFormat="1" applyFont="1" applyFill="1" applyBorder="1"/>
    <xf numFmtId="49" fontId="4" fillId="0" borderId="5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/>
    </xf>
    <xf numFmtId="3" fontId="4" fillId="0" borderId="38" xfId="0" applyNumberFormat="1" applyFont="1" applyFill="1" applyBorder="1"/>
    <xf numFmtId="3" fontId="9" fillId="0" borderId="42" xfId="0" applyNumberFormat="1" applyFont="1" applyFill="1" applyBorder="1"/>
    <xf numFmtId="3" fontId="9" fillId="0" borderId="33" xfId="0" applyNumberFormat="1" applyFont="1" applyFill="1" applyBorder="1"/>
    <xf numFmtId="0" fontId="4" fillId="0" borderId="14" xfId="0" applyFont="1" applyFill="1" applyBorder="1"/>
    <xf numFmtId="3" fontId="9" fillId="0" borderId="28" xfId="0" applyNumberFormat="1" applyFont="1" applyFill="1" applyBorder="1"/>
    <xf numFmtId="3" fontId="9" fillId="0" borderId="29" xfId="0" applyNumberFormat="1" applyFont="1" applyFill="1" applyBorder="1"/>
    <xf numFmtId="3" fontId="10" fillId="0" borderId="28" xfId="0" applyNumberFormat="1" applyFont="1" applyFill="1" applyBorder="1"/>
    <xf numFmtId="3" fontId="10" fillId="0" borderId="29" xfId="0" applyNumberFormat="1" applyFont="1" applyFill="1" applyBorder="1"/>
    <xf numFmtId="3" fontId="10" fillId="0" borderId="40" xfId="0" applyNumberFormat="1" applyFont="1" applyFill="1" applyBorder="1"/>
    <xf numFmtId="49" fontId="4" fillId="0" borderId="17" xfId="0" applyNumberFormat="1" applyFont="1" applyFill="1" applyBorder="1" applyAlignment="1">
      <alignment horizontal="center"/>
    </xf>
    <xf numFmtId="0" fontId="4" fillId="0" borderId="17" xfId="0" applyFont="1" applyFill="1" applyBorder="1"/>
    <xf numFmtId="3" fontId="10" fillId="0" borderId="35" xfId="0" applyNumberFormat="1" applyFont="1" applyFill="1" applyBorder="1"/>
    <xf numFmtId="3" fontId="4" fillId="0" borderId="30" xfId="0" applyNumberFormat="1" applyFont="1" applyFill="1" applyBorder="1"/>
    <xf numFmtId="3" fontId="10" fillId="0" borderId="30" xfId="0" applyNumberFormat="1" applyFont="1" applyFill="1" applyBorder="1"/>
    <xf numFmtId="3" fontId="10" fillId="0" borderId="31" xfId="0" applyNumberFormat="1" applyFont="1" applyFill="1" applyBorder="1"/>
    <xf numFmtId="0" fontId="4" fillId="0" borderId="20" xfId="0" applyFont="1" applyFill="1" applyBorder="1"/>
    <xf numFmtId="3" fontId="4" fillId="0" borderId="44" xfId="0" applyNumberFormat="1" applyFont="1" applyFill="1" applyBorder="1"/>
    <xf numFmtId="3" fontId="10" fillId="0" borderId="36" xfId="0" applyNumberFormat="1" applyFont="1" applyFill="1" applyBorder="1"/>
    <xf numFmtId="0" fontId="5" fillId="0" borderId="1" xfId="0" applyFont="1" applyFill="1" applyBorder="1"/>
    <xf numFmtId="3" fontId="6" fillId="0" borderId="3" xfId="0" applyNumberFormat="1" applyFont="1" applyFill="1" applyBorder="1"/>
    <xf numFmtId="3" fontId="6" fillId="0" borderId="1" xfId="0" applyNumberFormat="1" applyFont="1" applyFill="1" applyBorder="1"/>
  </cellXfs>
  <cellStyles count="10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4" xfId="9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B30" sqref="B30"/>
    </sheetView>
  </sheetViews>
  <sheetFormatPr defaultRowHeight="15" x14ac:dyDescent="0.25"/>
  <cols>
    <col min="2" max="2" width="73.140625" customWidth="1"/>
    <col min="3" max="9" width="13.140625" customWidth="1"/>
    <col min="10" max="10" width="13.140625" style="3" customWidth="1"/>
  </cols>
  <sheetData>
    <row r="1" spans="1:11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</row>
    <row r="2" spans="1:11" ht="14.25" customHeight="1" x14ac:dyDescent="0.25">
      <c r="A2" s="4" t="s">
        <v>46</v>
      </c>
      <c r="B2" s="4"/>
      <c r="C2" s="4"/>
      <c r="D2" s="4"/>
      <c r="E2" s="4"/>
      <c r="F2" s="4"/>
      <c r="G2" s="4"/>
      <c r="H2" s="4"/>
      <c r="I2" s="4"/>
      <c r="J2" s="4"/>
    </row>
    <row r="3" spans="1:11" ht="35.25" customHeight="1" thickBot="1" x14ac:dyDescent="0.3">
      <c r="A3" s="6" t="s">
        <v>47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s="29" customFormat="1" ht="26.25" thickBot="1" x14ac:dyDescent="0.3">
      <c r="A4" s="32" t="s">
        <v>10</v>
      </c>
      <c r="B4" s="33" t="s">
        <v>32</v>
      </c>
      <c r="C4" s="34" t="s">
        <v>48</v>
      </c>
      <c r="D4" s="35" t="s">
        <v>49</v>
      </c>
      <c r="E4" s="9" t="s">
        <v>33</v>
      </c>
      <c r="F4" s="36" t="s">
        <v>34</v>
      </c>
      <c r="G4" s="34" t="s">
        <v>35</v>
      </c>
      <c r="H4" s="36" t="s">
        <v>50</v>
      </c>
      <c r="I4" s="34" t="s">
        <v>51</v>
      </c>
      <c r="J4" s="37" t="s">
        <v>36</v>
      </c>
    </row>
    <row r="5" spans="1:11" ht="15.75" thickBot="1" x14ac:dyDescent="0.3">
      <c r="A5" s="38" t="s">
        <v>0</v>
      </c>
      <c r="B5" s="11" t="s">
        <v>1</v>
      </c>
      <c r="C5" s="39" t="s">
        <v>2</v>
      </c>
      <c r="D5" s="11" t="s">
        <v>3</v>
      </c>
      <c r="E5" s="39" t="s">
        <v>4</v>
      </c>
      <c r="F5" s="11" t="s">
        <v>5</v>
      </c>
      <c r="G5" s="39" t="s">
        <v>6</v>
      </c>
      <c r="H5" s="11" t="s">
        <v>7</v>
      </c>
      <c r="I5" s="12" t="s">
        <v>8</v>
      </c>
      <c r="J5" s="11" t="s">
        <v>9</v>
      </c>
    </row>
    <row r="6" spans="1:11" ht="18" customHeight="1" thickBot="1" x14ac:dyDescent="0.3">
      <c r="A6" s="40" t="s">
        <v>0</v>
      </c>
      <c r="B6" s="41" t="s">
        <v>52</v>
      </c>
      <c r="C6" s="42"/>
      <c r="D6" s="14">
        <f>SUM(D7:D19)</f>
        <v>144357524</v>
      </c>
      <c r="E6" s="43">
        <f t="shared" ref="E6:I6" si="0">SUM(E7:E19)</f>
        <v>537461186</v>
      </c>
      <c r="F6" s="14">
        <f t="shared" si="0"/>
        <v>8347710</v>
      </c>
      <c r="G6" s="43">
        <f t="shared" si="0"/>
        <v>2679700</v>
      </c>
      <c r="H6" s="14">
        <f t="shared" si="0"/>
        <v>3469640</v>
      </c>
      <c r="I6" s="44">
        <f t="shared" si="0"/>
        <v>58628200</v>
      </c>
      <c r="J6" s="14">
        <f>SUM(J7:J19)</f>
        <v>754943960</v>
      </c>
    </row>
    <row r="7" spans="1:11" ht="18" customHeight="1" x14ac:dyDescent="0.25">
      <c r="A7" s="45" t="s">
        <v>1</v>
      </c>
      <c r="B7" s="46" t="s">
        <v>37</v>
      </c>
      <c r="C7" s="47">
        <v>2012</v>
      </c>
      <c r="D7" s="48">
        <f>3411888-74413+74413+919740</f>
        <v>4331628</v>
      </c>
      <c r="E7" s="15">
        <v>570388</v>
      </c>
      <c r="F7" s="16"/>
      <c r="G7" s="15"/>
      <c r="H7" s="16"/>
      <c r="I7" s="15"/>
      <c r="J7" s="17">
        <f t="shared" ref="J7:J9" si="1">SUM(D7:I7)</f>
        <v>4902016</v>
      </c>
    </row>
    <row r="8" spans="1:11" ht="18" customHeight="1" x14ac:dyDescent="0.25">
      <c r="A8" s="49" t="s">
        <v>2</v>
      </c>
      <c r="B8" s="50" t="s">
        <v>38</v>
      </c>
      <c r="C8" s="51">
        <v>2013</v>
      </c>
      <c r="D8" s="48">
        <v>119507000</v>
      </c>
      <c r="E8" s="52"/>
      <c r="F8" s="53"/>
      <c r="G8" s="52"/>
      <c r="H8" s="53"/>
      <c r="I8" s="52"/>
      <c r="J8" s="17">
        <f t="shared" si="1"/>
        <v>119507000</v>
      </c>
    </row>
    <row r="9" spans="1:11" ht="18" customHeight="1" x14ac:dyDescent="0.25">
      <c r="A9" s="49" t="s">
        <v>3</v>
      </c>
      <c r="B9" s="54" t="s">
        <v>39</v>
      </c>
      <c r="C9" s="55">
        <v>2013</v>
      </c>
      <c r="D9" s="48">
        <v>1606000</v>
      </c>
      <c r="E9" s="52"/>
      <c r="F9" s="53"/>
      <c r="G9" s="52"/>
      <c r="H9" s="53"/>
      <c r="I9" s="52"/>
      <c r="J9" s="17">
        <f t="shared" si="1"/>
        <v>1606000</v>
      </c>
    </row>
    <row r="10" spans="1:11" s="1" customFormat="1" ht="18" customHeight="1" x14ac:dyDescent="0.2">
      <c r="A10" s="49" t="s">
        <v>4</v>
      </c>
      <c r="B10" s="56" t="s">
        <v>40</v>
      </c>
      <c r="C10" s="55">
        <v>2016</v>
      </c>
      <c r="D10" s="48">
        <f>328900+17308100+840896</f>
        <v>18477896</v>
      </c>
      <c r="E10" s="57">
        <v>6962000</v>
      </c>
      <c r="F10" s="57">
        <v>8347710</v>
      </c>
      <c r="G10" s="57">
        <v>2679700</v>
      </c>
      <c r="H10" s="58">
        <v>3469640</v>
      </c>
      <c r="I10" s="59">
        <v>58628200</v>
      </c>
      <c r="J10" s="17">
        <f t="shared" ref="J10:J18" si="2">SUM(D10:I10)</f>
        <v>98565146</v>
      </c>
    </row>
    <row r="11" spans="1:11" s="2" customFormat="1" ht="18" customHeight="1" x14ac:dyDescent="0.25">
      <c r="A11" s="60" t="s">
        <v>5</v>
      </c>
      <c r="B11" s="50" t="s">
        <v>53</v>
      </c>
      <c r="C11" s="55">
        <v>2016</v>
      </c>
      <c r="D11" s="48">
        <v>435000</v>
      </c>
      <c r="E11" s="18">
        <f>71566929+17433071</f>
        <v>89000000</v>
      </c>
      <c r="F11" s="61"/>
      <c r="G11" s="62"/>
      <c r="H11" s="63"/>
      <c r="I11" s="61"/>
      <c r="J11" s="19">
        <f t="shared" si="2"/>
        <v>89435000</v>
      </c>
    </row>
    <row r="12" spans="1:11" s="2" customFormat="1" ht="18" customHeight="1" x14ac:dyDescent="0.25">
      <c r="A12" s="60" t="s">
        <v>6</v>
      </c>
      <c r="B12" s="64" t="s">
        <v>21</v>
      </c>
      <c r="C12" s="55">
        <v>2017</v>
      </c>
      <c r="D12" s="65"/>
      <c r="E12" s="66">
        <v>1593844</v>
      </c>
      <c r="F12" s="61"/>
      <c r="G12" s="62"/>
      <c r="H12" s="63"/>
      <c r="I12" s="61"/>
      <c r="J12" s="19">
        <f t="shared" si="2"/>
        <v>1593844</v>
      </c>
    </row>
    <row r="13" spans="1:11" s="2" customFormat="1" ht="18" customHeight="1" x14ac:dyDescent="0.25">
      <c r="A13" s="60" t="s">
        <v>7</v>
      </c>
      <c r="B13" s="31" t="s">
        <v>54</v>
      </c>
      <c r="C13" s="55"/>
      <c r="D13" s="65"/>
      <c r="E13" s="67">
        <v>15000000</v>
      </c>
      <c r="F13" s="61"/>
      <c r="G13" s="62"/>
      <c r="H13" s="63"/>
      <c r="I13" s="61"/>
      <c r="J13" s="19">
        <f t="shared" si="2"/>
        <v>15000000</v>
      </c>
    </row>
    <row r="14" spans="1:11" s="2" customFormat="1" ht="18" customHeight="1" x14ac:dyDescent="0.25">
      <c r="A14" s="60" t="s">
        <v>8</v>
      </c>
      <c r="B14" s="31" t="s">
        <v>55</v>
      </c>
      <c r="C14" s="55"/>
      <c r="D14" s="65"/>
      <c r="E14" s="68">
        <v>3737663</v>
      </c>
      <c r="F14" s="61"/>
      <c r="G14" s="62"/>
      <c r="H14" s="63"/>
      <c r="I14" s="61"/>
      <c r="J14" s="19">
        <f t="shared" si="2"/>
        <v>3737663</v>
      </c>
    </row>
    <row r="15" spans="1:11" s="2" customFormat="1" ht="27.75" customHeight="1" x14ac:dyDescent="0.25">
      <c r="A15" s="60" t="s">
        <v>9</v>
      </c>
      <c r="B15" s="31" t="s">
        <v>56</v>
      </c>
      <c r="C15" s="55">
        <v>2016</v>
      </c>
      <c r="D15" s="65"/>
      <c r="E15" s="67">
        <v>36666667</v>
      </c>
      <c r="F15" s="61"/>
      <c r="G15" s="62"/>
      <c r="H15" s="63"/>
      <c r="I15" s="61"/>
      <c r="J15" s="19">
        <f t="shared" si="2"/>
        <v>36666667</v>
      </c>
    </row>
    <row r="16" spans="1:11" s="21" customFormat="1" ht="18" customHeight="1" x14ac:dyDescent="0.25">
      <c r="A16" s="60" t="s">
        <v>11</v>
      </c>
      <c r="B16" s="64" t="s">
        <v>41</v>
      </c>
      <c r="C16" s="55">
        <v>2017</v>
      </c>
      <c r="D16" s="65"/>
      <c r="E16" s="68">
        <v>3900000</v>
      </c>
      <c r="F16" s="61"/>
      <c r="G16" s="62"/>
      <c r="H16" s="63"/>
      <c r="I16" s="61"/>
      <c r="J16" s="19">
        <f t="shared" si="2"/>
        <v>3900000</v>
      </c>
    </row>
    <row r="17" spans="1:10" s="21" customFormat="1" ht="18" customHeight="1" x14ac:dyDescent="0.25">
      <c r="A17" s="60" t="s">
        <v>12</v>
      </c>
      <c r="B17" s="64" t="s">
        <v>42</v>
      </c>
      <c r="C17" s="55">
        <v>2017</v>
      </c>
      <c r="D17" s="65"/>
      <c r="E17" s="68">
        <v>4792717</v>
      </c>
      <c r="F17" s="61"/>
      <c r="G17" s="62"/>
      <c r="H17" s="63"/>
      <c r="I17" s="61"/>
      <c r="J17" s="19">
        <f t="shared" si="2"/>
        <v>4792717</v>
      </c>
    </row>
    <row r="18" spans="1:10" s="21" customFormat="1" ht="18" customHeight="1" x14ac:dyDescent="0.2">
      <c r="A18" s="60" t="s">
        <v>13</v>
      </c>
      <c r="B18" s="69" t="s">
        <v>57</v>
      </c>
      <c r="C18" s="70">
        <v>2018</v>
      </c>
      <c r="D18" s="71"/>
      <c r="E18" s="57">
        <f>284031700+50053059</f>
        <v>334084759</v>
      </c>
      <c r="F18" s="62"/>
      <c r="G18" s="72"/>
      <c r="H18" s="73"/>
      <c r="I18" s="74"/>
      <c r="J18" s="75">
        <f t="shared" si="2"/>
        <v>334084759</v>
      </c>
    </row>
    <row r="19" spans="1:10" s="21" customFormat="1" ht="18" customHeight="1" thickBot="1" x14ac:dyDescent="0.25">
      <c r="A19" s="76" t="s">
        <v>14</v>
      </c>
      <c r="B19" s="69" t="s">
        <v>58</v>
      </c>
      <c r="C19" s="77">
        <v>2016</v>
      </c>
      <c r="D19" s="78"/>
      <c r="E19" s="79">
        <v>41153148</v>
      </c>
      <c r="F19" s="80"/>
      <c r="G19" s="81"/>
      <c r="H19" s="82"/>
      <c r="I19" s="81"/>
      <c r="J19" s="83">
        <f>SUM(D19:I19)</f>
        <v>41153148</v>
      </c>
    </row>
    <row r="20" spans="1:10" s="21" customFormat="1" ht="18" customHeight="1" thickBot="1" x14ac:dyDescent="0.25">
      <c r="A20" s="84" t="s">
        <v>15</v>
      </c>
      <c r="B20" s="85" t="s">
        <v>59</v>
      </c>
      <c r="C20" s="86"/>
      <c r="D20" s="87">
        <f>SUM(D21:D33)</f>
        <v>46593638</v>
      </c>
      <c r="E20" s="88">
        <f t="shared" ref="E20:I20" si="3">SUM(E21:E33)</f>
        <v>30190762</v>
      </c>
      <c r="F20" s="87">
        <f t="shared" si="3"/>
        <v>250975</v>
      </c>
      <c r="G20" s="88">
        <f t="shared" si="3"/>
        <v>63500</v>
      </c>
      <c r="H20" s="87">
        <f t="shared" si="3"/>
        <v>63500</v>
      </c>
      <c r="I20" s="88">
        <f t="shared" si="3"/>
        <v>0</v>
      </c>
      <c r="J20" s="89">
        <f>SUM(J21:J33)</f>
        <v>77162375</v>
      </c>
    </row>
    <row r="21" spans="1:10" s="21" customFormat="1" ht="18" customHeight="1" x14ac:dyDescent="0.2">
      <c r="A21" s="90" t="s">
        <v>16</v>
      </c>
      <c r="B21" s="91" t="s">
        <v>38</v>
      </c>
      <c r="C21" s="47">
        <v>2013</v>
      </c>
      <c r="D21" s="92">
        <v>35603000</v>
      </c>
      <c r="E21" s="93"/>
      <c r="F21" s="93"/>
      <c r="G21" s="93"/>
      <c r="H21" s="93"/>
      <c r="I21" s="94"/>
      <c r="J21" s="22">
        <f>SUM(D21:I21)</f>
        <v>35603000</v>
      </c>
    </row>
    <row r="22" spans="1:10" s="21" customFormat="1" ht="18" customHeight="1" x14ac:dyDescent="0.2">
      <c r="A22" s="60" t="s">
        <v>17</v>
      </c>
      <c r="B22" s="95" t="s">
        <v>39</v>
      </c>
      <c r="C22" s="51">
        <v>2013</v>
      </c>
      <c r="D22" s="30">
        <v>8248000</v>
      </c>
      <c r="E22" s="96"/>
      <c r="F22" s="96"/>
      <c r="G22" s="96"/>
      <c r="H22" s="96"/>
      <c r="I22" s="97"/>
      <c r="J22" s="23">
        <f t="shared" ref="J22:J33" si="4">SUM(D22:I22)</f>
        <v>8248000</v>
      </c>
    </row>
    <row r="23" spans="1:10" s="21" customFormat="1" ht="18" customHeight="1" x14ac:dyDescent="0.2">
      <c r="A23" s="60" t="s">
        <v>18</v>
      </c>
      <c r="B23" s="95" t="s">
        <v>43</v>
      </c>
      <c r="C23" s="51">
        <v>2015</v>
      </c>
      <c r="D23" s="30">
        <f>874333+992380</f>
        <v>1866713</v>
      </c>
      <c r="E23" s="20">
        <v>661160</v>
      </c>
      <c r="F23" s="98"/>
      <c r="G23" s="98"/>
      <c r="H23" s="98"/>
      <c r="I23" s="99"/>
      <c r="J23" s="23">
        <f t="shared" si="4"/>
        <v>2527873</v>
      </c>
    </row>
    <row r="24" spans="1:10" s="21" customFormat="1" ht="18" customHeight="1" x14ac:dyDescent="0.2">
      <c r="A24" s="60" t="s">
        <v>19</v>
      </c>
      <c r="B24" s="95" t="s">
        <v>44</v>
      </c>
      <c r="C24" s="51">
        <v>2016</v>
      </c>
      <c r="D24" s="30"/>
      <c r="E24" s="20">
        <v>4401326</v>
      </c>
      <c r="F24" s="20"/>
      <c r="G24" s="20"/>
      <c r="H24" s="20"/>
      <c r="I24" s="24"/>
      <c r="J24" s="23">
        <f t="shared" si="4"/>
        <v>4401326</v>
      </c>
    </row>
    <row r="25" spans="1:10" s="21" customFormat="1" ht="18" customHeight="1" x14ac:dyDescent="0.2">
      <c r="A25" s="60" t="s">
        <v>20</v>
      </c>
      <c r="B25" s="95" t="s">
        <v>45</v>
      </c>
      <c r="C25" s="51">
        <v>2016</v>
      </c>
      <c r="D25" s="30">
        <f>187475+374950</f>
        <v>562425</v>
      </c>
      <c r="E25" s="20">
        <v>374950</v>
      </c>
      <c r="F25" s="20">
        <v>187475</v>
      </c>
      <c r="G25" s="20"/>
      <c r="H25" s="20"/>
      <c r="I25" s="24"/>
      <c r="J25" s="23">
        <f t="shared" si="4"/>
        <v>1124850</v>
      </c>
    </row>
    <row r="26" spans="1:10" s="28" customFormat="1" ht="18" customHeight="1" x14ac:dyDescent="0.2">
      <c r="A26" s="60" t="s">
        <v>22</v>
      </c>
      <c r="B26" s="50" t="s">
        <v>60</v>
      </c>
      <c r="C26" s="51">
        <v>2016</v>
      </c>
      <c r="D26" s="30">
        <v>0</v>
      </c>
      <c r="E26" s="20">
        <v>100000</v>
      </c>
      <c r="F26" s="98"/>
      <c r="G26" s="98"/>
      <c r="H26" s="98"/>
      <c r="I26" s="99"/>
      <c r="J26" s="23">
        <f t="shared" si="4"/>
        <v>100000</v>
      </c>
    </row>
    <row r="27" spans="1:10" s="28" customFormat="1" ht="18" customHeight="1" x14ac:dyDescent="0.2">
      <c r="A27" s="60" t="s">
        <v>23</v>
      </c>
      <c r="B27" s="50" t="s">
        <v>53</v>
      </c>
      <c r="C27" s="51">
        <v>2018</v>
      </c>
      <c r="D27" s="100"/>
      <c r="E27" s="20">
        <f>23433071-17433071</f>
        <v>6000000</v>
      </c>
      <c r="F27" s="98"/>
      <c r="G27" s="98"/>
      <c r="H27" s="98"/>
      <c r="I27" s="99"/>
      <c r="J27" s="23">
        <f t="shared" si="4"/>
        <v>6000000</v>
      </c>
    </row>
    <row r="28" spans="1:10" s="28" customFormat="1" ht="18" customHeight="1" x14ac:dyDescent="0.2">
      <c r="A28" s="60" t="s">
        <v>24</v>
      </c>
      <c r="B28" s="50" t="s">
        <v>61</v>
      </c>
      <c r="C28" s="51">
        <v>2016</v>
      </c>
      <c r="D28" s="30"/>
      <c r="E28" s="20">
        <v>2899589</v>
      </c>
      <c r="F28" s="98"/>
      <c r="G28" s="98"/>
      <c r="H28" s="98"/>
      <c r="I28" s="99"/>
      <c r="J28" s="23">
        <f t="shared" si="4"/>
        <v>2899589</v>
      </c>
    </row>
    <row r="29" spans="1:10" ht="18" customHeight="1" x14ac:dyDescent="0.25">
      <c r="A29" s="60" t="s">
        <v>25</v>
      </c>
      <c r="B29" s="50" t="s">
        <v>62</v>
      </c>
      <c r="C29" s="51">
        <v>2016</v>
      </c>
      <c r="D29" s="30">
        <v>250000</v>
      </c>
      <c r="E29" s="20">
        <f>150000+550000</f>
        <v>700000</v>
      </c>
      <c r="F29" s="20"/>
      <c r="G29" s="20"/>
      <c r="H29" s="20"/>
      <c r="I29" s="24"/>
      <c r="J29" s="25">
        <f t="shared" si="4"/>
        <v>950000</v>
      </c>
    </row>
    <row r="30" spans="1:10" s="10" customFormat="1" ht="18" customHeight="1" x14ac:dyDescent="0.2">
      <c r="A30" s="60" t="s">
        <v>26</v>
      </c>
      <c r="B30" s="50" t="s">
        <v>41</v>
      </c>
      <c r="C30" s="51">
        <v>2017</v>
      </c>
      <c r="D30" s="100"/>
      <c r="E30" s="20">
        <v>14965000</v>
      </c>
      <c r="F30" s="98"/>
      <c r="G30" s="98"/>
      <c r="H30" s="98"/>
      <c r="I30" s="99"/>
      <c r="J30" s="25">
        <f t="shared" si="4"/>
        <v>14965000</v>
      </c>
    </row>
    <row r="31" spans="1:10" ht="18" customHeight="1" x14ac:dyDescent="0.25">
      <c r="A31" s="60" t="s">
        <v>27</v>
      </c>
      <c r="B31" s="50" t="s">
        <v>42</v>
      </c>
      <c r="C31" s="51">
        <v>2017</v>
      </c>
      <c r="D31" s="100"/>
      <c r="E31" s="20">
        <v>25237</v>
      </c>
      <c r="F31" s="98"/>
      <c r="G31" s="98"/>
      <c r="H31" s="98"/>
      <c r="I31" s="99"/>
      <c r="J31" s="25">
        <f t="shared" si="4"/>
        <v>25237</v>
      </c>
    </row>
    <row r="32" spans="1:10" ht="18" customHeight="1" x14ac:dyDescent="0.25">
      <c r="A32" s="101" t="s">
        <v>28</v>
      </c>
      <c r="B32" s="69" t="s">
        <v>57</v>
      </c>
      <c r="C32" s="102">
        <v>2018</v>
      </c>
      <c r="D32" s="103"/>
      <c r="E32" s="104">
        <v>0</v>
      </c>
      <c r="F32" s="105"/>
      <c r="G32" s="105"/>
      <c r="H32" s="105"/>
      <c r="I32" s="106"/>
      <c r="J32" s="25">
        <f t="shared" si="4"/>
        <v>0</v>
      </c>
    </row>
    <row r="33" spans="1:13" ht="18" customHeight="1" thickBot="1" x14ac:dyDescent="0.3">
      <c r="A33" s="76" t="s">
        <v>29</v>
      </c>
      <c r="B33" s="107" t="s">
        <v>63</v>
      </c>
      <c r="C33" s="77">
        <v>2016</v>
      </c>
      <c r="D33" s="108">
        <v>63500</v>
      </c>
      <c r="E33" s="26">
        <v>63500</v>
      </c>
      <c r="F33" s="26">
        <v>63500</v>
      </c>
      <c r="G33" s="26">
        <v>63500</v>
      </c>
      <c r="H33" s="26">
        <v>63500</v>
      </c>
      <c r="I33" s="109"/>
      <c r="J33" s="27">
        <f t="shared" si="4"/>
        <v>317500</v>
      </c>
      <c r="K33" s="5"/>
      <c r="L33" s="2"/>
      <c r="M33" s="2"/>
    </row>
    <row r="34" spans="1:13" ht="18" customHeight="1" thickBot="1" x14ac:dyDescent="0.3">
      <c r="A34" s="13" t="s">
        <v>30</v>
      </c>
      <c r="B34" s="110" t="s">
        <v>64</v>
      </c>
      <c r="C34" s="86"/>
      <c r="D34" s="111">
        <f>SUM(D6,D20)</f>
        <v>190951162</v>
      </c>
      <c r="E34" s="112">
        <f t="shared" ref="E34:I34" si="5">SUM(E6,E20)</f>
        <v>567651948</v>
      </c>
      <c r="F34" s="111">
        <f t="shared" si="5"/>
        <v>8598685</v>
      </c>
      <c r="G34" s="112">
        <f t="shared" si="5"/>
        <v>2743200</v>
      </c>
      <c r="H34" s="111">
        <f t="shared" si="5"/>
        <v>3533140</v>
      </c>
      <c r="I34" s="112">
        <f t="shared" si="5"/>
        <v>58628200</v>
      </c>
      <c r="J34" s="111">
        <f>SUM(J6,J20)</f>
        <v>832106335</v>
      </c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2018-02-27T13:43:16Z</dcterms:modified>
</cp:coreProperties>
</file>