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CSVÖLGYE 2_0\GAZDÁLKODÁS\Zárszámadás\2019 évi zárszámadás\"/>
    </mc:Choice>
  </mc:AlternateContent>
  <xr:revisionPtr revIDLastSave="0" documentId="13_ncr:1_{D6643871-457D-40B4-85B8-2039AE44CBA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. melléklet" sheetId="4" r:id="rId1"/>
    <sheet name="2. melléklet" sheetId="5" r:id="rId2"/>
    <sheet name="3. melléklet" sheetId="6" r:id="rId3"/>
    <sheet name="4. melléklet" sheetId="7" r:id="rId4"/>
    <sheet name="5. melléklet" sheetId="8" r:id="rId5"/>
    <sheet name="6. melléklet" sheetId="9" r:id="rId6"/>
    <sheet name="7. melléklet" sheetId="17" r:id="rId7"/>
    <sheet name="8. melléklet" sheetId="3" r:id="rId8"/>
    <sheet name="9. melléklet" sheetId="18" r:id="rId9"/>
    <sheet name="10. melléklet" sheetId="20" r:id="rId10"/>
    <sheet name="11. melléklet" sheetId="19" r:id="rId11"/>
  </sheets>
  <definedNames>
    <definedName name="_xlnm.Print_Area" localSheetId="0">'1. melléklet'!$A$1:$F$152</definedName>
    <definedName name="_xlnm.Print_Area" localSheetId="9">'10. melléklet'!$A$1:$E$45</definedName>
    <definedName name="_xlnm.Print_Area" localSheetId="10">'11. melléklet'!$A$2:$E$45</definedName>
    <definedName name="_xlnm.Print_Area" localSheetId="3">'4. melléklet'!$A$1:$K$37</definedName>
    <definedName name="_xlnm.Print_Area" localSheetId="4">'5. melléklet'!$A$1:$H$58</definedName>
    <definedName name="_xlnm.Print_Area" localSheetId="5">'6. melléklet'!$A$1:$F$25</definedName>
    <definedName name="_xlnm.Print_Area" localSheetId="6">'7. melléklet'!$A$1:$E$30</definedName>
    <definedName name="_xlnm.Print_Area" localSheetId="7">'8. melléklet'!$A$1:$F$32</definedName>
    <definedName name="_xlnm.Print_Area" localSheetId="8">'9. melléklet'!$A$1:$D$134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0" i="4" l="1"/>
  <c r="E37" i="20"/>
  <c r="E36" i="20"/>
  <c r="E35" i="20"/>
  <c r="E34" i="20"/>
  <c r="E38" i="20" s="1"/>
  <c r="D38" i="20"/>
  <c r="C38" i="20"/>
  <c r="E13" i="20"/>
  <c r="E21" i="20" s="1"/>
  <c r="E12" i="20"/>
  <c r="E9" i="20"/>
  <c r="J20" i="7" l="1"/>
  <c r="J34" i="7" s="1"/>
  <c r="E27" i="7"/>
  <c r="E21" i="7"/>
  <c r="E33" i="7" s="1"/>
  <c r="E20" i="7"/>
  <c r="J30" i="6"/>
  <c r="J21" i="6"/>
  <c r="J31" i="6" s="1"/>
  <c r="E22" i="6"/>
  <c r="E30" i="6" s="1"/>
  <c r="E21" i="6"/>
  <c r="E34" i="7" l="1"/>
  <c r="E31" i="6"/>
  <c r="J28" i="5"/>
  <c r="J42" i="5" s="1"/>
  <c r="J19" i="5"/>
  <c r="J43" i="5" s="1"/>
  <c r="J18" i="5"/>
  <c r="J14" i="5"/>
  <c r="E35" i="5"/>
  <c r="E29" i="5"/>
  <c r="E41" i="5" s="1"/>
  <c r="E20" i="5"/>
  <c r="E28" i="5" s="1"/>
  <c r="E42" i="5" s="1"/>
  <c r="E19" i="5"/>
  <c r="E18" i="5"/>
  <c r="E14" i="5"/>
  <c r="E43" i="5" l="1"/>
  <c r="E143" i="4"/>
  <c r="E133" i="4"/>
  <c r="E120" i="4"/>
  <c r="E111" i="4"/>
  <c r="E108" i="4" s="1"/>
  <c r="E97" i="4"/>
  <c r="E92" i="4" s="1"/>
  <c r="E76" i="4"/>
  <c r="E73" i="4"/>
  <c r="E86" i="4" s="1"/>
  <c r="E151" i="4" s="1"/>
  <c r="E53" i="4"/>
  <c r="E47" i="4"/>
  <c r="E36" i="4"/>
  <c r="E30" i="4"/>
  <c r="E29" i="4" s="1"/>
  <c r="E22" i="4"/>
  <c r="E15" i="4"/>
  <c r="E7" i="4"/>
  <c r="E31" i="3"/>
  <c r="E15" i="3"/>
  <c r="E63" i="4" l="1"/>
  <c r="E123" i="4"/>
  <c r="E144" i="4" s="1"/>
  <c r="C53" i="8"/>
  <c r="C47" i="8"/>
  <c r="C44" i="8"/>
  <c r="C33" i="8"/>
  <c r="C18" i="8"/>
  <c r="C57" i="8" s="1"/>
  <c r="D22" i="9"/>
  <c r="D13" i="9"/>
  <c r="E13" i="9"/>
  <c r="E22" i="9"/>
  <c r="E24" i="9"/>
  <c r="E150" i="4" l="1"/>
  <c r="E87" i="4"/>
  <c r="D107" i="18"/>
  <c r="D83" i="18"/>
  <c r="D81" i="18"/>
  <c r="D77" i="18"/>
  <c r="D39" i="18"/>
  <c r="D41" i="18" s="1"/>
  <c r="D37" i="18"/>
  <c r="C133" i="18"/>
  <c r="C126" i="18"/>
  <c r="C118" i="18"/>
  <c r="C97" i="18"/>
  <c r="C85" i="18"/>
  <c r="C77" i="18"/>
  <c r="C59" i="18"/>
  <c r="C41" i="18"/>
  <c r="C15" i="18"/>
  <c r="C9" i="18"/>
  <c r="D9" i="18"/>
  <c r="D15" i="18"/>
  <c r="D59" i="18"/>
  <c r="D97" i="18"/>
  <c r="D118" i="18"/>
  <c r="D126" i="18"/>
  <c r="D133" i="18"/>
  <c r="E19" i="19"/>
  <c r="C44" i="19"/>
  <c r="C28" i="19"/>
  <c r="C24" i="19"/>
  <c r="C19" i="19"/>
  <c r="C11" i="19"/>
  <c r="E28" i="19"/>
  <c r="E24" i="19"/>
  <c r="E11" i="19"/>
  <c r="D25" i="17"/>
  <c r="D15" i="17"/>
  <c r="E25" i="17"/>
  <c r="C25" i="17"/>
  <c r="E15" i="17"/>
  <c r="C15" i="17"/>
  <c r="D85" i="18" l="1"/>
  <c r="C127" i="18"/>
  <c r="C134" i="18" s="1"/>
  <c r="C25" i="18"/>
  <c r="C78" i="18"/>
  <c r="D25" i="18"/>
  <c r="D78" i="18"/>
  <c r="D127" i="18"/>
  <c r="D134" i="18" s="1"/>
  <c r="C31" i="19"/>
  <c r="C45" i="19" s="1"/>
  <c r="E31" i="19"/>
  <c r="E45" i="19" s="1"/>
  <c r="C90" i="18" l="1"/>
  <c r="D90" i="18"/>
  <c r="F57" i="8" l="1"/>
  <c r="D53" i="8"/>
  <c r="D47" i="8"/>
  <c r="D44" i="8"/>
  <c r="D33" i="8"/>
  <c r="D18" i="8"/>
  <c r="D57" i="8" s="1"/>
  <c r="F31" i="3" l="1"/>
  <c r="F15" i="3" l="1"/>
  <c r="D31" i="3"/>
  <c r="D15" i="3"/>
  <c r="I20" i="7"/>
  <c r="I34" i="7" s="1"/>
  <c r="K20" i="7"/>
  <c r="K34" i="7" s="1"/>
  <c r="F27" i="7"/>
  <c r="F21" i="7"/>
  <c r="F33" i="7" s="1"/>
  <c r="F20" i="7"/>
  <c r="I30" i="6"/>
  <c r="I21" i="6"/>
  <c r="I31" i="6" s="1"/>
  <c r="F22" i="6"/>
  <c r="F30" i="6" s="1"/>
  <c r="F21" i="6"/>
  <c r="I28" i="5"/>
  <c r="I42" i="5" s="1"/>
  <c r="I19" i="5"/>
  <c r="I18" i="5"/>
  <c r="I14" i="5"/>
  <c r="F35" i="5"/>
  <c r="F29" i="5"/>
  <c r="F41" i="5" s="1"/>
  <c r="F20" i="5"/>
  <c r="F28" i="5" s="1"/>
  <c r="F42" i="5" s="1"/>
  <c r="F18" i="5"/>
  <c r="F14" i="5"/>
  <c r="F19" i="5" s="1"/>
  <c r="F34" i="7" l="1"/>
  <c r="F31" i="6"/>
  <c r="I43" i="5"/>
  <c r="F43" i="5"/>
  <c r="E53" i="8"/>
  <c r="E47" i="8"/>
  <c r="E44" i="8"/>
  <c r="E33" i="8"/>
  <c r="E18" i="8"/>
  <c r="E57" i="8" l="1"/>
  <c r="F24" i="9"/>
  <c r="F22" i="9"/>
  <c r="F13" i="9"/>
  <c r="F143" i="4" l="1"/>
  <c r="F133" i="4"/>
  <c r="F111" i="4"/>
  <c r="F108" i="4" s="1"/>
  <c r="F97" i="4"/>
  <c r="F92" i="4" s="1"/>
  <c r="F76" i="4"/>
  <c r="F73" i="4"/>
  <c r="F86" i="4" s="1"/>
  <c r="F53" i="4"/>
  <c r="F47" i="4"/>
  <c r="F36" i="4"/>
  <c r="F30" i="4"/>
  <c r="F29" i="4" s="1"/>
  <c r="F22" i="4"/>
  <c r="F15" i="4"/>
  <c r="F7" i="4"/>
  <c r="D20" i="7"/>
  <c r="D27" i="7"/>
  <c r="D21" i="7"/>
  <c r="D33" i="7" l="1"/>
  <c r="D34" i="7"/>
  <c r="F151" i="4"/>
  <c r="F63" i="4"/>
  <c r="F123" i="4"/>
  <c r="F144" i="4" s="1"/>
  <c r="D7" i="4"/>
  <c r="D22" i="6"/>
  <c r="D30" i="6" s="1"/>
  <c r="D21" i="6"/>
  <c r="K30" i="6"/>
  <c r="K21" i="6"/>
  <c r="K31" i="6" s="1"/>
  <c r="D18" i="5"/>
  <c r="K28" i="5"/>
  <c r="K42" i="5" s="1"/>
  <c r="K18" i="5"/>
  <c r="K14" i="5"/>
  <c r="D35" i="5"/>
  <c r="D29" i="5"/>
  <c r="D20" i="5"/>
  <c r="D28" i="5" s="1"/>
  <c r="D14" i="5"/>
  <c r="D19" i="5" s="1"/>
  <c r="D97" i="4"/>
  <c r="D53" i="4"/>
  <c r="D22" i="4"/>
  <c r="F150" i="4" l="1"/>
  <c r="F87" i="4"/>
  <c r="D41" i="5"/>
  <c r="D42" i="5"/>
  <c r="D31" i="6"/>
  <c r="K19" i="5"/>
  <c r="K43" i="5" s="1"/>
  <c r="D133" i="4"/>
  <c r="D143" i="4" s="1"/>
  <c r="D120" i="4"/>
  <c r="D111" i="4"/>
  <c r="D108" i="4" s="1"/>
  <c r="D92" i="4"/>
  <c r="D76" i="4"/>
  <c r="D73" i="4"/>
  <c r="D47" i="4"/>
  <c r="D36" i="4"/>
  <c r="D30" i="4"/>
  <c r="D29" i="4" s="1"/>
  <c r="D15" i="4"/>
  <c r="D86" i="4" l="1"/>
  <c r="D151" i="4" s="1"/>
  <c r="D123" i="4"/>
  <c r="D144" i="4" s="1"/>
  <c r="D63" i="4"/>
  <c r="D87" i="4" s="1"/>
  <c r="B44" i="8"/>
  <c r="B33" i="8"/>
  <c r="B18" i="8"/>
  <c r="H20" i="7"/>
  <c r="H21" i="6"/>
  <c r="H14" i="5"/>
  <c r="C31" i="3"/>
  <c r="C15" i="3"/>
  <c r="C22" i="9"/>
  <c r="C13" i="9"/>
  <c r="C15" i="4"/>
  <c r="D150" i="4" l="1"/>
  <c r="C133" i="4" l="1"/>
  <c r="C143" i="4" s="1"/>
  <c r="C120" i="4"/>
  <c r="C111" i="4"/>
  <c r="C108" i="4" s="1"/>
  <c r="C97" i="4"/>
  <c r="C92" i="4" s="1"/>
  <c r="C76" i="4"/>
  <c r="C73" i="4"/>
  <c r="C36" i="4"/>
  <c r="C30" i="4"/>
  <c r="C29" i="4" s="1"/>
  <c r="C7" i="4"/>
  <c r="C86" i="4" l="1"/>
  <c r="C123" i="4"/>
  <c r="C144" i="4" s="1"/>
  <c r="C27" i="7" l="1"/>
  <c r="C21" i="7"/>
  <c r="C35" i="5"/>
  <c r="C29" i="5"/>
  <c r="H34" i="7"/>
  <c r="H30" i="6"/>
  <c r="C22" i="6"/>
  <c r="C30" i="6" s="1"/>
  <c r="C21" i="6"/>
  <c r="C33" i="7" l="1"/>
  <c r="C34" i="7" s="1"/>
  <c r="C41" i="5"/>
  <c r="H31" i="6"/>
  <c r="C31" i="6"/>
  <c r="H28" i="5"/>
  <c r="H42" i="5" s="1"/>
  <c r="H18" i="5"/>
  <c r="C20" i="5"/>
  <c r="C28" i="5" s="1"/>
  <c r="C42" i="5" s="1"/>
  <c r="H19" i="5" l="1"/>
  <c r="H43" i="5" s="1"/>
  <c r="C14" i="5"/>
  <c r="C19" i="5" s="1"/>
  <c r="C43" i="5" s="1"/>
  <c r="B47" i="8"/>
  <c r="C47" i="4"/>
  <c r="C63" i="4" s="1"/>
  <c r="C87" i="4" s="1"/>
  <c r="C151" i="4"/>
  <c r="C150" i="4" l="1"/>
  <c r="B57" i="8"/>
  <c r="D43" i="5"/>
</calcChain>
</file>

<file path=xl/sharedStrings.xml><?xml version="1.0" encoding="utf-8"?>
<sst xmlns="http://schemas.openxmlformats.org/spreadsheetml/2006/main" count="1458" uniqueCount="863">
  <si>
    <t>Finanszírozási bevételek, kiadások egyenlege (finanszírozási bevételek 16. sor - finanszírozási kiadások 9. sor) (+/-)</t>
  </si>
  <si>
    <t>2.</t>
  </si>
  <si>
    <t>Költségvetési hiány, többlet ( költségvetési bevételek 9. sor - költségvetési kiadások 4. sor) (+/-)</t>
  </si>
  <si>
    <t>C</t>
  </si>
  <si>
    <t>B</t>
  </si>
  <si>
    <t>A</t>
  </si>
  <si>
    <t>3. sz. táblázat</t>
  </si>
  <si>
    <t>KÖLTSÉGVETÉSI, FINANSZÍROZÁSI BEVÉTELEK ÉS KIADÁSOK EGYENLEGE</t>
  </si>
  <si>
    <t>10.</t>
  </si>
  <si>
    <t>FINANSZÍROZÁSI KIADÁSOK ÖSSZESEN: (5.+…+8.)</t>
  </si>
  <si>
    <t>9.</t>
  </si>
  <si>
    <t xml:space="preserve"> Külföldi hitelek, kölcsönök törlesztése</t>
  </si>
  <si>
    <t>8.4.</t>
  </si>
  <si>
    <t xml:space="preserve"> Külföldi értékpapírok beváltása</t>
  </si>
  <si>
    <t>8.3.</t>
  </si>
  <si>
    <t xml:space="preserve"> Befektetési célú külföldi értékpapírok beváltása</t>
  </si>
  <si>
    <t>8.2.</t>
  </si>
  <si>
    <t xml:space="preserve"> Forgatási célú külföldi értékpapírok vásárlása</t>
  </si>
  <si>
    <t>8.1.</t>
  </si>
  <si>
    <t>Külföldi finanszírozás kiadásai (8.1. + … + 8.4.)</t>
  </si>
  <si>
    <t>8.</t>
  </si>
  <si>
    <t xml:space="preserve"> Pénzügyi lízing kiadásai</t>
  </si>
  <si>
    <t>7.4.</t>
  </si>
  <si>
    <t xml:space="preserve"> Pénzeszközök betétként elhelyezése </t>
  </si>
  <si>
    <t>7.3.</t>
  </si>
  <si>
    <t>Államháztartáson belüli megelőlegezések visszafizetése</t>
  </si>
  <si>
    <t>7.2.</t>
  </si>
  <si>
    <t>Államháztartáson belüli megelőlegezések folyósítása</t>
  </si>
  <si>
    <t>7.1.</t>
  </si>
  <si>
    <t>Belföldi finanszírozás kiadásai (7.1. + … + 7.4.)</t>
  </si>
  <si>
    <t>7.</t>
  </si>
  <si>
    <t xml:space="preserve">   Befektetési célú belföldi értékpapírok beváltása</t>
  </si>
  <si>
    <t>6.4.</t>
  </si>
  <si>
    <t xml:space="preserve">   Befektetési célú belföldi értékpapírok vásárlása</t>
  </si>
  <si>
    <t>6.3.</t>
  </si>
  <si>
    <t xml:space="preserve">   Forgatási célú belföldi értékpapírok beváltása</t>
  </si>
  <si>
    <t>6.2.</t>
  </si>
  <si>
    <t xml:space="preserve">   Forgatási célú belföldi értékpapírok vásárlása</t>
  </si>
  <si>
    <t>6.1.</t>
  </si>
  <si>
    <t>Belföldi értékpapírok kiadásai (6.1. + … + 6.4.)</t>
  </si>
  <si>
    <t>6.</t>
  </si>
  <si>
    <t xml:space="preserve">   Rövid lejáratú hitelek, kölcsönök törlesztése</t>
  </si>
  <si>
    <t>5.3.</t>
  </si>
  <si>
    <t xml:space="preserve">   Likviditási célú hitelek, kölcsönök törlesztése pénzügyi vállalkozásnak</t>
  </si>
  <si>
    <t>5.2.</t>
  </si>
  <si>
    <t xml:space="preserve">   Hosszú lejáratú hitelek, kölcsönök törlesztése</t>
  </si>
  <si>
    <t>5.1.</t>
  </si>
  <si>
    <t>Hitel-, kölcsöntörlesztés államháztartáson kívülre (5.1. + … + 5.3.)</t>
  </si>
  <si>
    <t>5.</t>
  </si>
  <si>
    <t>KÖLTSÉGVETÉSI KIADÁSOK ÖSSZESEN (1+2+3)</t>
  </si>
  <si>
    <t>4.</t>
  </si>
  <si>
    <t>Céltartalék</t>
  </si>
  <si>
    <t>3.2.</t>
  </si>
  <si>
    <t>Általános tartalék</t>
  </si>
  <si>
    <t>3.1.</t>
  </si>
  <si>
    <t>Tartalékok (3.1.+3.2.)</t>
  </si>
  <si>
    <t>3.</t>
  </si>
  <si>
    <t xml:space="preserve">   - Egyéb felhalmozási célú támogatások államháztartáson kívülre</t>
  </si>
  <si>
    <t xml:space="preserve">   - Lakástámogatás</t>
  </si>
  <si>
    <t xml:space="preserve">   - Visszatérítendő támogatások, kölcsönök nyújtása ÁH-n kívülre</t>
  </si>
  <si>
    <t>2.10.</t>
  </si>
  <si>
    <t xml:space="preserve">   - Garancia- és kezességvállalásból kifizetés ÁH-n kívülre</t>
  </si>
  <si>
    <t>2.9.</t>
  </si>
  <si>
    <t xml:space="preserve">   - Egyéb felhalmozási célú támogatások ÁH-n belülre</t>
  </si>
  <si>
    <t>2.8.</t>
  </si>
  <si>
    <t xml:space="preserve">   - Visszatérítendő támogatások, kölcsönök törlesztése ÁH-n belülre</t>
  </si>
  <si>
    <t>2.7.</t>
  </si>
  <si>
    <t xml:space="preserve">   - Visszatérítendő támogatások, kölcsönök nyújtása ÁH-n belülre</t>
  </si>
  <si>
    <t>2.6.</t>
  </si>
  <si>
    <t>2.5.</t>
  </si>
  <si>
    <t>2.4.</t>
  </si>
  <si>
    <t>Felújítások</t>
  </si>
  <si>
    <t>2.3.</t>
  </si>
  <si>
    <t>2.2.</t>
  </si>
  <si>
    <t>Beruházások</t>
  </si>
  <si>
    <t>2.1.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</si>
  <si>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</si>
  <si>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 xml:space="preserve">   - Egyéb működési célú támogatások államháztartáson kívülre</t>
  </si>
  <si>
    <t>1.15.</t>
  </si>
  <si>
    <t xml:space="preserve">   - Elvonások, befizetések</t>
  </si>
  <si>
    <t>1.14.</t>
  </si>
  <si>
    <t xml:space="preserve">   - Árkiegészítések, ártámogatások</t>
  </si>
  <si>
    <t>1.13.</t>
  </si>
  <si>
    <t>1.12.</t>
  </si>
  <si>
    <t xml:space="preserve">   - Garancia és kezességvállalásból kifizetés ÁH-n kívülre</t>
  </si>
  <si>
    <t>1.11.</t>
  </si>
  <si>
    <t xml:space="preserve">   - Egyéb működési célú támogatások ÁHT-n belülre</t>
  </si>
  <si>
    <t>1.10.</t>
  </si>
  <si>
    <t>1.9.</t>
  </si>
  <si>
    <t xml:space="preserve">   -Visszatérítendő támogatások, kölcsönök nyújtása ÁH-n belülre</t>
  </si>
  <si>
    <t>1.8.</t>
  </si>
  <si>
    <t xml:space="preserve">   - Garancia- és kezességvállalásból kifizetés ÁH-n belülre</t>
  </si>
  <si>
    <t>1.7.</t>
  </si>
  <si>
    <t xml:space="preserve"> - az 1.5-ből: -Családi támogatások</t>
  </si>
  <si>
    <t>1.6.</t>
  </si>
  <si>
    <t>Egyéb működési célú kiadások</t>
  </si>
  <si>
    <t>1.5</t>
  </si>
  <si>
    <t>Ellátottak pénzbeli juttatásai</t>
  </si>
  <si>
    <t>1.4.</t>
  </si>
  <si>
    <t>Dologi  kiadások</t>
  </si>
  <si>
    <t>1.3.</t>
  </si>
  <si>
    <t>Munkaadókat terhelő járulékok és szociális hozzájárulási adó</t>
  </si>
  <si>
    <t>1.2.</t>
  </si>
  <si>
    <t>Személyi  juttatások</t>
  </si>
  <si>
    <t>1.1.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</si>
  <si>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</si>
  <si>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</t>
  </si>
  <si>
    <t>2019. évi eredeti előirányzat</t>
  </si>
  <si>
    <t>Kiadási jogcímek</t>
  </si>
  <si>
    <t>Sor-
szám</t>
  </si>
  <si>
    <t>2. sz. táblázat</t>
  </si>
  <si>
    <t>KÖLTSÉGVETÉSI ÉS FINANSZÍROZÁSI BEVÉTELEK ÖSSZESEN: (9+16)</t>
  </si>
  <si>
    <t xml:space="preserve">    17.</t>
  </si>
  <si>
    <t xml:space="preserve">    16.</t>
  </si>
  <si>
    <t>Adóssághoz nem kapcsolódó származékos ügyletek bevételei</t>
  </si>
  <si>
    <t xml:space="preserve">    15.</t>
  </si>
  <si>
    <t>Külföldi hitelek, kölcsönök felvétele</t>
  </si>
  <si>
    <t xml:space="preserve">    14.4.</t>
  </si>
  <si>
    <t>Külföldi értékpapírok kibocsátása</t>
  </si>
  <si>
    <t xml:space="preserve">    14.3.</t>
  </si>
  <si>
    <t>Befektetési célú külföldi értékpapírok beváltása,  értékesítése</t>
  </si>
  <si>
    <t xml:space="preserve">    14.2.</t>
  </si>
  <si>
    <t>Forgatási célú külföldi értékpapírok beváltása,  értékesítése</t>
  </si>
  <si>
    <t xml:space="preserve">    14.1.</t>
  </si>
  <si>
    <t>Külföldi finanszírozás bevételei (14.1.+…14.4.)</t>
  </si>
  <si>
    <t xml:space="preserve">    14.</t>
  </si>
  <si>
    <t>Betétek megszüntetése</t>
  </si>
  <si>
    <t>13.3.</t>
  </si>
  <si>
    <t>Államháztartáson belüli megelőlegezések törlesztése</t>
  </si>
  <si>
    <t>13.2.</t>
  </si>
  <si>
    <t>Államháztartáson belüli megelőlegezések</t>
  </si>
  <si>
    <t>13.1.</t>
  </si>
  <si>
    <t>Belföldi finanszírozás bevételei (13.1. + … + 13.3.)</t>
  </si>
  <si>
    <t xml:space="preserve">    13.</t>
  </si>
  <si>
    <t>Előző év vállalkozási maradványának igénybevétele</t>
  </si>
  <si>
    <t>12.2.</t>
  </si>
  <si>
    <t>Előző év költségvetési maradványának igénybevétele</t>
  </si>
  <si>
    <t>12.1.</t>
  </si>
  <si>
    <t>Maradvány igénybevétele (12.1. + 12.2.)</t>
  </si>
  <si>
    <t xml:space="preserve">    12.</t>
  </si>
  <si>
    <t>Befektetési célú belföldi értékpapírok kibocsátása</t>
  </si>
  <si>
    <t>11.4.</t>
  </si>
  <si>
    <t>Befektetési célú belföldi értékpapírok beváltása,  értékesítése</t>
  </si>
  <si>
    <t>11.3.</t>
  </si>
  <si>
    <t>Forgatási célú belföldi értékpapírok kibocsátása</t>
  </si>
  <si>
    <t>11.2.</t>
  </si>
  <si>
    <t>Forgatási célú belföldi értékpapírok beváltása,  értékesítése</t>
  </si>
  <si>
    <t>11.1.</t>
  </si>
  <si>
    <t>Belföldi értékpapírok bevételei (11.1. +…+ 11.4.)</t>
  </si>
  <si>
    <t xml:space="preserve">   11.</t>
  </si>
  <si>
    <t xml:space="preserve">    Rövid lejáratú  hitelek, kölcsönök felvétele</t>
  </si>
  <si>
    <t>10.3.</t>
  </si>
  <si>
    <t>Likviditási célú  hitelek, kölcsönök felvétele pénzügyi vállalkozástól</t>
  </si>
  <si>
    <t>10.2.</t>
  </si>
  <si>
    <t>Hosszú lejáratú  hitelek, kölcsönök felvétele</t>
  </si>
  <si>
    <t>10.1.</t>
  </si>
  <si>
    <t>Hitel-, kölcsönfelvétel államháztartáson kívülről  (10.1.+10.3.)</t>
  </si>
  <si>
    <t xml:space="preserve">   10.</t>
  </si>
  <si>
    <t>KÖLTSÉGVETÉSI BEVÉTELEK ÖSSZESEN: (1+…+8)</t>
  </si>
  <si>
    <t>8.3.-ból EU-s támogatás (közvetlen)</t>
  </si>
  <si>
    <t>Egyéb felhalmozási célú átvett pénzeszköz</t>
  </si>
  <si>
    <t>Felhalm. célú visszatérítendő támogatások, kölcsönök visszatér. ÁH-n kívülről</t>
  </si>
  <si>
    <t>Felhalm. célú garancia- és kezességvállalásból megtérülések ÁH-n kívülről</t>
  </si>
  <si>
    <t>Felhalmozási célú átvett pénzeszközök (8.1.+8.2.+8.3.)</t>
  </si>
  <si>
    <t>7.3.-ból EU-s támogatás (közvetlen)</t>
  </si>
  <si>
    <t>Egyéb működési célú átvett pénzeszköz</t>
  </si>
  <si>
    <t>Működési célú visszatérítendő támogatások, kölcsönök visszatér. ÁH-n kívülről</t>
  </si>
  <si>
    <t>Működési célú garancia- és kezességvállalásból megtérülések ÁH-n kívülről</t>
  </si>
  <si>
    <t>Működési célú átvett pénzeszközök (7.1. + … + 7.3.)</t>
  </si>
  <si>
    <t xml:space="preserve">7. </t>
  </si>
  <si>
    <t>Részesedések megszűnéséhez kapcsolódó bevételek</t>
  </si>
  <si>
    <t>6.5.</t>
  </si>
  <si>
    <t>Részesedések értékesítése</t>
  </si>
  <si>
    <t>Egyéb tárgyi eszközök értékesítése</t>
  </si>
  <si>
    <t>Ingatlanok értékesítése</t>
  </si>
  <si>
    <t>Immateriális javak értékesítése</t>
  </si>
  <si>
    <t>Felhalmozási bevételek (6.1.+…+6.5.)</t>
  </si>
  <si>
    <t>Egyéb működési bevételek</t>
  </si>
  <si>
    <t>5.10.</t>
  </si>
  <si>
    <t>Egyéb pénzügyi műveletek bevételei</t>
  </si>
  <si>
    <t>5.9.</t>
  </si>
  <si>
    <t>Kamatbevételek</t>
  </si>
  <si>
    <t>5.8.</t>
  </si>
  <si>
    <t>Általános forgalmi adó visszatérítése</t>
  </si>
  <si>
    <t>5.7.</t>
  </si>
  <si>
    <t xml:space="preserve">Kiszámlázott általános forgalmi adó </t>
  </si>
  <si>
    <t>5.6.</t>
  </si>
  <si>
    <t>Ellátási díjak</t>
  </si>
  <si>
    <t>5.5.</t>
  </si>
  <si>
    <t>Tulajdonosi bevételek</t>
  </si>
  <si>
    <t>5.4.</t>
  </si>
  <si>
    <t>Közvetített szolgáltatások értéke</t>
  </si>
  <si>
    <t>Szolgáltatások ellenértéke</t>
  </si>
  <si>
    <t>Készletértékesítés ellenértéke</t>
  </si>
  <si>
    <t>Működési bevételek (5.1.+…+ 5.10.)</t>
  </si>
  <si>
    <t>Egyéb közhatalmi bevételek</t>
  </si>
  <si>
    <t>4.4.</t>
  </si>
  <si>
    <t>Egyéb áruhasználati és szolgáltatási adók</t>
  </si>
  <si>
    <t>4.3.</t>
  </si>
  <si>
    <t>Gépjárműadó</t>
  </si>
  <si>
    <t>4.2.</t>
  </si>
  <si>
    <t xml:space="preserve"> -  Értékesítési és forgalmi adók</t>
  </si>
  <si>
    <t>4.1.2.</t>
  </si>
  <si>
    <t>- Vagyoni típusú adók</t>
  </si>
  <si>
    <t>4.1.1.</t>
  </si>
  <si>
    <t>Helyi adók  (4.1.1.+4.1.2.)</t>
  </si>
  <si>
    <t>4.1.</t>
  </si>
  <si>
    <t>Közhatalmi bevételek (4.1.+4.2.+4.3.+4.4.)</t>
  </si>
  <si>
    <t xml:space="preserve">4. </t>
  </si>
  <si>
    <t>3.5.-ből EU-s támogatás</t>
  </si>
  <si>
    <t>3.6.</t>
  </si>
  <si>
    <t>Egyéb felhalmozási célú támogatások bevételei</t>
  </si>
  <si>
    <t>3.5.</t>
  </si>
  <si>
    <t>Felhalmozási célú visszatérítendő támogatások, kölcsönök igénybevétele</t>
  </si>
  <si>
    <t>3.4.</t>
  </si>
  <si>
    <t>Felhalmozási célú visszatérítendő támogatások, kölcsönök visszatérülése</t>
  </si>
  <si>
    <t>3.3.</t>
  </si>
  <si>
    <t>Felhalmozási célú garancia- és kezességvállalásból megtérülések</t>
  </si>
  <si>
    <t>Felhalmozási célú önkormányzati támogatások</t>
  </si>
  <si>
    <t>Felhalmozási célú támogatások államháztartáson belülről (3.1.+…+3.5.)</t>
  </si>
  <si>
    <t>2.5.-ből EU-s támogatás</t>
  </si>
  <si>
    <t xml:space="preserve">Egyéb működési célú támogatások bevételei </t>
  </si>
  <si>
    <t>Működési célú visszatérítendő támogatások, kölcsönök igénybevétele</t>
  </si>
  <si>
    <t xml:space="preserve">Működési célú visszatérítendő támogatások, kölcsönök visszatérülése </t>
  </si>
  <si>
    <t xml:space="preserve">Működési célú garancia- és kezességvállalásból megtérülések </t>
  </si>
  <si>
    <t>Elvonások és befizetések bevételei</t>
  </si>
  <si>
    <t>Működési célú támogatások államháztartáson belülről (2.1.+…+.2.5.)</t>
  </si>
  <si>
    <t>Helyi önkormányzatok kiegészítő támogatásai</t>
  </si>
  <si>
    <t>2017.évről áthúzúdó kompenzáció</t>
  </si>
  <si>
    <t>1.5.</t>
  </si>
  <si>
    <t>Önkormányzatok nyilvános könyvtári és  közművelődési feladatainak támogatása</t>
  </si>
  <si>
    <t>Önkormányzatok egyes köznevelési feladatainak támogatása</t>
  </si>
  <si>
    <t>Helyi önkormányzatok működésének általános támogatása</t>
  </si>
  <si>
    <t>Önkormányzat működési támogatásai (1.1.+…+.1.6.)</t>
  </si>
  <si>
    <t>Bevételi jogcím</t>
  </si>
  <si>
    <t>1. sz. táblázat</t>
  </si>
  <si>
    <t>KIADÁSOK ÖSSZESEN (12.+35.)</t>
  </si>
  <si>
    <t>BEVÉTEL ÖSSZESEN (12.+35.)</t>
  </si>
  <si>
    <t>36.</t>
  </si>
  <si>
    <t>Finanszírozási kiadások összesen (21.+34.)</t>
  </si>
  <si>
    <t>Finanszírozás bevételek összesen (21.+34.)</t>
  </si>
  <si>
    <t>35.</t>
  </si>
  <si>
    <t>Felhalmozási célú finanszírozási kiadások összesen 
(22.+...+33.)</t>
  </si>
  <si>
    <t>Felhalmozási célú finanszírozási bevételek összesen (22.+28.)</t>
  </si>
  <si>
    <t>34.</t>
  </si>
  <si>
    <t>Egyéb külső finanszírozási bevételek</t>
  </si>
  <si>
    <t>33.</t>
  </si>
  <si>
    <t>Értékpapírok kibocsátása</t>
  </si>
  <si>
    <t>32.</t>
  </si>
  <si>
    <t>Rövid lejáratú hitelek, kölcsönök felvétele</t>
  </si>
  <si>
    <t>31.</t>
  </si>
  <si>
    <t>Likviditási célú hitelek, kölcsönök felvétele</t>
  </si>
  <si>
    <t>30.</t>
  </si>
  <si>
    <t>Pénzügyi lízing kiadásai</t>
  </si>
  <si>
    <t>Hosszú lejáratú hitelek, kölcsönök felvétele</t>
  </si>
  <si>
    <t>29.</t>
  </si>
  <si>
    <t>Betét elhelyezése</t>
  </si>
  <si>
    <t>Hiány külső finanszírozásának bevételei (29.+…+33. )</t>
  </si>
  <si>
    <t>28.</t>
  </si>
  <si>
    <t>Befektetési célú belföldi, külföldi értékpapírok vásárlása</t>
  </si>
  <si>
    <t>Egyéb belső finanszírozási bevételek</t>
  </si>
  <si>
    <t>27.</t>
  </si>
  <si>
    <t>Kölcsön törlesztése</t>
  </si>
  <si>
    <t>Értékpapír értékesítése</t>
  </si>
  <si>
    <t>26.</t>
  </si>
  <si>
    <t>Hosszú lejáratú hitelek törlesztése</t>
  </si>
  <si>
    <t xml:space="preserve">Betét visszavonásából származó bevétel </t>
  </si>
  <si>
    <t>25.</t>
  </si>
  <si>
    <t>Rövid lejáratú hitelek törlesztése</t>
  </si>
  <si>
    <t xml:space="preserve">Vállalkozási maradvány igénybevétele </t>
  </si>
  <si>
    <t>24.</t>
  </si>
  <si>
    <t>Hitelek törlesztése</t>
  </si>
  <si>
    <t>Költségvetési maradvány igénybevétele</t>
  </si>
  <si>
    <t>23.</t>
  </si>
  <si>
    <t>Értékpapír vásárlása, visszavásárlása</t>
  </si>
  <si>
    <t>Hiány belső finanszírozás bevételei ( 23.+…+27.)</t>
  </si>
  <si>
    <t>22.</t>
  </si>
  <si>
    <t>Működési célú finanszírozási kiadások összesen (13.+...+20.)</t>
  </si>
  <si>
    <t>Működési célú finanszírozási bevételek összesen (13.+18.)</t>
  </si>
  <si>
    <t>21.</t>
  </si>
  <si>
    <t xml:space="preserve">   Értékpapírok bevételei</t>
  </si>
  <si>
    <t>20.</t>
  </si>
  <si>
    <t xml:space="preserve">   Likviditási célú hitelek, kölcsönök felvétele</t>
  </si>
  <si>
    <t>19.</t>
  </si>
  <si>
    <t>Forgatási célú belföldi, külföldi értékpapírok vásárlása</t>
  </si>
  <si>
    <t xml:space="preserve">Hiány külső finanszírozásának bevételei (19.+20.) </t>
  </si>
  <si>
    <t>18.</t>
  </si>
  <si>
    <t>17.</t>
  </si>
  <si>
    <t xml:space="preserve">   Betét visszavonásából származó bevétel </t>
  </si>
  <si>
    <t>16.</t>
  </si>
  <si>
    <t xml:space="preserve">   Vállalkozási maradvány igénybevétele </t>
  </si>
  <si>
    <t>15.</t>
  </si>
  <si>
    <t>Likviditási célú hitelek törlesztése</t>
  </si>
  <si>
    <t xml:space="preserve">   Költségvetési maradvány igénybevétele </t>
  </si>
  <si>
    <t>14.</t>
  </si>
  <si>
    <t>Hiány belső finanszírozásának bevételei (14.+…+17. )</t>
  </si>
  <si>
    <t>13.</t>
  </si>
  <si>
    <t>Költségvetési kiadások összesen (7.+11.)</t>
  </si>
  <si>
    <t>Költségvetési bevételek összesen (7.+11.)</t>
  </si>
  <si>
    <t>12.</t>
  </si>
  <si>
    <t>Felhalmozási  célú költségvetési kiadások összesen (8.+9.+10.)</t>
  </si>
  <si>
    <t>Felhalmozási célú költségvetési bevételek összesen (8.+9.+10.)</t>
  </si>
  <si>
    <t>11.</t>
  </si>
  <si>
    <t>Felhalmozási célú átvett pénzeszközök</t>
  </si>
  <si>
    <t>Felhalmozási bevételek</t>
  </si>
  <si>
    <t>Felhalmozási célú támogatások államháztartáson belülről</t>
  </si>
  <si>
    <r>
      <t xml:space="preserve">Működési célú költségvetési bevételek összesen </t>
    </r>
    <r>
      <rPr>
        <b/>
        <sz val="7"/>
        <rFont val="Times New Roman CE"/>
        <charset val="238"/>
      </rPr>
      <t>(1.+2.+4.+5.+6.)</t>
    </r>
  </si>
  <si>
    <t>Tartalékok</t>
  </si>
  <si>
    <t>Működési célú átvett pénzeszközök</t>
  </si>
  <si>
    <t>Működési bevételek</t>
  </si>
  <si>
    <t>Közhatalmi bevételek</t>
  </si>
  <si>
    <t xml:space="preserve">Dologi kiadások </t>
  </si>
  <si>
    <t>2.-ból EU-s támogatás</t>
  </si>
  <si>
    <t>Személyi juttatások</t>
  </si>
  <si>
    <t>Önkormányzatok működési támogatásai</t>
  </si>
  <si>
    <t>E</t>
  </si>
  <si>
    <t>D</t>
  </si>
  <si>
    <t>Megnevezés</t>
  </si>
  <si>
    <t>Kiadások</t>
  </si>
  <si>
    <t>Bevételek</t>
  </si>
  <si>
    <t>Becsvölgye Községi Önkormányzat 2019. évi pénzügyi mérlege</t>
  </si>
  <si>
    <t>Tárgyévi  többlet:</t>
  </si>
  <si>
    <t>Tárgyévi  hiány:</t>
  </si>
  <si>
    <t>Költségvetési többlet:</t>
  </si>
  <si>
    <t>Költségvetési hiány:</t>
  </si>
  <si>
    <t>MŰKÖDÉSI CÉLÚ KIADÁSOK ÖSSZESEN (13.+22.)</t>
  </si>
  <si>
    <t>MŰKÖDÉSI CÉLÚ BEVÉTEL ÖSSZESEN (13.+22.)</t>
  </si>
  <si>
    <t>Működési célú finanszírozási kiadások összesen (14.+...+21.)</t>
  </si>
  <si>
    <t>Működési célú finanszírozási bevételek összesen (14.+19.)</t>
  </si>
  <si>
    <t xml:space="preserve">Hiány külső finanszírozásának bevételei (20.+…+21.) </t>
  </si>
  <si>
    <t>Hiány belső finanszírozásának bevételei (15.+…+18. )</t>
  </si>
  <si>
    <t xml:space="preserve"> Működési célú bevételek és kiadások mérlege
</t>
  </si>
  <si>
    <t>Becsvölgye Községi Önkormányzat működési mérlege 2019. évben</t>
  </si>
  <si>
    <t>FELHALMOZÁSI CÉLÚ KIADÁSOK ÖSSZESEN (12+25)</t>
  </si>
  <si>
    <t>FELHALMOZÁSI CÉLÚ BEVÉTEL ÖSSZESEN (12+25)</t>
  </si>
  <si>
    <t>Felhalmozási célú finanszírozási kiadások összesen
(13.+...+24.)</t>
  </si>
  <si>
    <t>Felhalmozási célú finanszírozási bevételek összesen (13.+19.)</t>
  </si>
  <si>
    <t>Hiány külső finanszírozásának bevételei (20+…+24 )</t>
  </si>
  <si>
    <t>Hiány belső finanszírozás bevételei ( 14+…+18)</t>
  </si>
  <si>
    <t>Felhalmozási célú költségvetési bevételek összesen: (1.+3.+4.+6.+…+11.)</t>
  </si>
  <si>
    <t>4.-ből EU-s támogatás (közvetlen)</t>
  </si>
  <si>
    <t>3.-ból EU-s forrásból megvalósuló felújítás</t>
  </si>
  <si>
    <t>1.-ből EU-s forrásból megvalósuló beruházás</t>
  </si>
  <si>
    <t>1.-ből EU-s támogatás</t>
  </si>
  <si>
    <t>2019. évi eredeti  előirányzat</t>
  </si>
  <si>
    <t xml:space="preserve"> Felhalmozási célú bevételek és kiadások mérlege
</t>
  </si>
  <si>
    <t>Becsvölgye Községi Önkormányzat felhalmozási mérlege 2019. évben</t>
  </si>
  <si>
    <t>MINDÖSSZESEN:</t>
  </si>
  <si>
    <t>IV. összesen:</t>
  </si>
  <si>
    <r>
      <rPr>
        <b/>
        <i/>
        <sz val="10"/>
        <rFont val="Times New Roman"/>
        <family val="1"/>
        <charset val="238"/>
      </rPr>
      <t>IV.</t>
    </r>
    <r>
      <rPr>
        <b/>
        <sz val="10"/>
        <rFont val="Times New Roman"/>
        <family val="1"/>
        <charset val="238"/>
      </rPr>
      <t>A TELEPÜLÉSI ÖNKORMÁNYZATOK KULTURÁLIS FELADATAINAK TÁMOGATÁSA</t>
    </r>
  </si>
  <si>
    <t>III. összesen:</t>
  </si>
  <si>
    <t>III.5.b) Rászoruló gyermekek szünidei étkeztetésének támogatása</t>
  </si>
  <si>
    <t>III.3.e + III.3.ob falugondnoki vagy tanyagondnoki szolgáltatás összesen</t>
  </si>
  <si>
    <t>III.2. Települési önkormányzatok szociális feladatainak egyéb támogatása</t>
  </si>
  <si>
    <t xml:space="preserve"> </t>
  </si>
  <si>
    <t>III.5.ab) Gyermekétkeztetés üzemeltetési támogatása</t>
  </si>
  <si>
    <t>III.5. aa)  A finanszírozás szempontjábólelismert dolgozók bértámogatása</t>
  </si>
  <si>
    <t>III.5. Gyermekétkeztetés támogatása</t>
  </si>
  <si>
    <t>II. összesen:</t>
  </si>
  <si>
    <t xml:space="preserve"> II.2.(1.) 2 óvoda napi nyitvatartási ideje eléri a 8 órát</t>
  </si>
  <si>
    <t xml:space="preserve">   2019. évben 4 hónapra</t>
  </si>
  <si>
    <t xml:space="preserve"> II.2.(1.) 1 óvoda napi nyitvatartási ideje eléri a 8 órát</t>
  </si>
  <si>
    <t xml:space="preserve">   2019. évben 8 hónapra</t>
  </si>
  <si>
    <t xml:space="preserve">  II.1.(2) 2 óvodapedagógusok nevelő munkáját közvetlenül segítők száma a Köznev.tv.2.mell.szerint</t>
  </si>
  <si>
    <t xml:space="preserve">  II.1.(1) 2 óvodapedagógusok elismert létszáma</t>
  </si>
  <si>
    <r>
      <t xml:space="preserve">  II.1.(2) 1 óvodapedagógusok nevelő munkáját közvetlenül segítők száma </t>
    </r>
    <r>
      <rPr>
        <i/>
        <sz val="8"/>
        <rFont val="Times New Roman"/>
        <family val="1"/>
        <charset val="238"/>
      </rPr>
      <t>a Köznev.tv.2.mell.szerint</t>
    </r>
  </si>
  <si>
    <t xml:space="preserve">  II.1.(1) 1 óvodapedagógusok elismert létszáma</t>
  </si>
  <si>
    <t>II.1. Óvodapedagógusok, és óvodapedagógusok munkáját közvetlenül segítők bértámogatása</t>
  </si>
  <si>
    <t xml:space="preserve"> I. A HELYI ÖNKORMÁNYZATOK MŰKÖDÉSÉNEK ÁLTALÁNOS TÁMOGATÁSA</t>
  </si>
  <si>
    <t>Jogcím</t>
  </si>
  <si>
    <t>Támogatott szervezet neve</t>
  </si>
  <si>
    <t>Becsvölgye Nyitnikék Óvoda finanszírozása Társuláson keresztül</t>
  </si>
  <si>
    <t>ÖSSZESEN:</t>
  </si>
  <si>
    <t xml:space="preserve">  ebből Felhalmozási célú kölcsön</t>
  </si>
  <si>
    <t xml:space="preserve">  ebből Működési célú pénzeszközátadások</t>
  </si>
  <si>
    <t xml:space="preserve">  ebből Működési kölcsön nyújtása</t>
  </si>
  <si>
    <t xml:space="preserve">  ebből Elvonások, bfizetések</t>
  </si>
  <si>
    <t>Összesen</t>
  </si>
  <si>
    <t>Sor-szám</t>
  </si>
  <si>
    <t>I.6. Polgármesteri illetmény támogatása</t>
  </si>
  <si>
    <t>Teskándi Közös Önkormányzati Hivatal finanszírozása</t>
  </si>
  <si>
    <t>TÖOSZ tagdíj</t>
  </si>
  <si>
    <t>Egyéb működési célú támogatások államháztartáson belülre (1.+…+5.)</t>
  </si>
  <si>
    <t>Zalai Falvakért Egyesület tagdíj</t>
  </si>
  <si>
    <t>Göcsej-Zala mente Leader Egyesület  tagdíj</t>
  </si>
  <si>
    <t>Egyéb civil szervezetek működési célú támogatása</t>
  </si>
  <si>
    <t>Egyéb civil szervezetek felhalmozási célú támogatása</t>
  </si>
  <si>
    <t>Baki Szociális Intézményfenntartó Társulás hozzájárulás - Támasz Alapszolgáltató Intézmény</t>
  </si>
  <si>
    <t>BURSA HUNGARICA ösztöndíj támogatás</t>
  </si>
  <si>
    <t>Fogorvosi ügyeleti ellátás díja</t>
  </si>
  <si>
    <t>Becsvölgye Községi Önkormányzat pályázatai 2019. évben</t>
  </si>
  <si>
    <t>TOP-4.1.1-15-ZA1-2016-00008  Egészségház felújítása</t>
  </si>
  <si>
    <t>TOP-1.4.1-15-ZA1-2016-00011  Óvoda felújítása</t>
  </si>
  <si>
    <t>Szociális célú tűzifa BMÖGF/63-12/2018 (15m3)</t>
  </si>
  <si>
    <t>Szociális célú tűzifa BMÖGF/69-59/2018 (71m3)</t>
  </si>
  <si>
    <t>EFOP1.5.2-16-2017-00008 Humán szolgáltatások fejlesztése térségi szemléletben – Felsőrajk Konzorcium</t>
  </si>
  <si>
    <t>Pályázatok bevételei 2019. évben</t>
  </si>
  <si>
    <t>Pályázatok kiadásai 2019. évben</t>
  </si>
  <si>
    <t>F</t>
  </si>
  <si>
    <t>G</t>
  </si>
  <si>
    <t xml:space="preserve">          - ebből Tartalékok</t>
  </si>
  <si>
    <t>Egyéb működési célú kiadások (tartalékok nélkül)</t>
  </si>
  <si>
    <t xml:space="preserve">  ebből Tartalékok</t>
  </si>
  <si>
    <t>Becsvölgye Községi Önkormányzat bevételei és kiadásai 2019. évben</t>
  </si>
  <si>
    <t>I. összesen:</t>
  </si>
  <si>
    <t>Felhalmozási célú költségvetési kiadások összesen: (1.+3.+5.+8.+...+11.)</t>
  </si>
  <si>
    <r>
      <t xml:space="preserve">Működési célú költségvetési bevételek összesen </t>
    </r>
    <r>
      <rPr>
        <b/>
        <sz val="7"/>
        <rFont val="Times New Roman CE"/>
        <charset val="238"/>
      </rPr>
      <t>(1.+2.+4.+…+12.)</t>
    </r>
  </si>
  <si>
    <r>
      <t xml:space="preserve">Működési célú költségvetési kiadások összesen </t>
    </r>
    <r>
      <rPr>
        <b/>
        <sz val="7"/>
        <rFont val="Times New Roman CE"/>
        <charset val="238"/>
      </rPr>
      <t>(1.+..+5.+10.+..+12.)</t>
    </r>
  </si>
  <si>
    <t>Működési célú költségvetési kiadások összesen (1.+2.+3.+4.+5.)</t>
  </si>
  <si>
    <t>I.1.b) Településüzemeltetéshez kapcsolódó feladatellátás alaptámogatása</t>
  </si>
  <si>
    <t>I.1.ba) A zöldterület-gazdálkodással kapcsolatos feladatok ellátásának alaptámogatása</t>
  </si>
  <si>
    <t>I.1.bb) Közvilágítás fenntartásának alaptámogatása</t>
  </si>
  <si>
    <t>I.1.bc) Köztemető-fenntartással kapcsolatos feladatok alaptámogatása</t>
  </si>
  <si>
    <t>I.1.bd) Közutak fenntartásának alaptámogatása</t>
  </si>
  <si>
    <t>I.1.c) Egyéb önkormányzati feladatok támogatása</t>
  </si>
  <si>
    <t>I.1.d) Lakott külterülettel kapcsolatos feladatok támogatása</t>
  </si>
  <si>
    <t>I.1.f) Beszámítás, Kiegészítés - I.1 jogcímekhez kapcsolódó kiegészítés</t>
  </si>
  <si>
    <t xml:space="preserve">II. A TELEPÜLÉSI ÖNKORMÁNYZATOK EGYES KÖZNEVELÉSI FELADATAINAK  TÁMOGATÁSA </t>
  </si>
  <si>
    <t xml:space="preserve"> III. A TELEPÜLÉSI ÖNKORMÁNYZATOK SZOCIÁLIS, GYERMEKJÓLÉTI ÉS GYERMEKÉTKEZTETÉSI FELADATAINAK TÁMOGATÁSA</t>
  </si>
  <si>
    <t>IV.1.d. Települési önkormányzatok nyilvános könyvtári és közművelődési feladatainak támogatása</t>
  </si>
  <si>
    <t>Orvosi ügyelethez önkormányzati hozzájárulás</t>
  </si>
  <si>
    <t>Becsvölgye Sportegyesület támogatása</t>
  </si>
  <si>
    <t>Cserta Egyesület Becsvölgye támogatása</t>
  </si>
  <si>
    <t>Önkormányzatok szociális, gyermekjóléti, és gyermétkeztetési feladatainak támogatása</t>
  </si>
  <si>
    <t>Egyéb felhalmozási célú kiadások</t>
  </si>
  <si>
    <t>Egyéb működési célú támogatások bevételei államháztartáson belülről</t>
  </si>
  <si>
    <t>Egyéb felhalmozási célú kiadások (támogatások áht-n kívülre)</t>
  </si>
  <si>
    <t>egyéb működési célú támogatások bevételei államháztartáson belülről</t>
  </si>
  <si>
    <t xml:space="preserve">  ebből egyéb felhalmozási célú támogatások áht-n kívülre</t>
  </si>
  <si>
    <t>H</t>
  </si>
  <si>
    <t>I</t>
  </si>
  <si>
    <t>2019. évi módosított előirányzat</t>
  </si>
  <si>
    <t>Bérkompenzáció</t>
  </si>
  <si>
    <t>II.2.Óvodaműködtetési támogatás</t>
  </si>
  <si>
    <t xml:space="preserve">  Támogatói okirat alapján</t>
  </si>
  <si>
    <t>III.1. Szociális ágazati összevont pótlék és egészségügyi kiegészítő pótlék</t>
  </si>
  <si>
    <t>III.3.e.Falugondnoki vagy tanyagondnoki szolgáltatás - Támogatói okirat alaján</t>
  </si>
  <si>
    <t>III.5. Gyermekétkeztetés támogatása - Támogatói okirat alapján</t>
  </si>
  <si>
    <t>HELYI ÖNKORMÁNYZATOK KIEGÉSZÍTŐ TÁMOGATÁSAI</t>
  </si>
  <si>
    <t xml:space="preserve">  I. Működési célú támogatások</t>
  </si>
  <si>
    <t xml:space="preserve">   Lakossági víz- és csatornaszolgáltatás támogatása</t>
  </si>
  <si>
    <t xml:space="preserve">   Szociális célú tűzelőanyag vásárláshoz kapcsolódó támogatás</t>
  </si>
  <si>
    <t>Szociális célú tűzifa BMÖGF/51-41/2019 (76m3)</t>
  </si>
  <si>
    <t>Lakossági víz- és csatornaszolgáltatás támogatása</t>
  </si>
  <si>
    <t>Közművelődési érdekeltségnövelő támogatás</t>
  </si>
  <si>
    <t>Kiegészítő támogatások összesen:</t>
  </si>
  <si>
    <t>ELSZÁMOLÁSBÓL SZÁRMAZÓ BEVÉTELEK</t>
  </si>
  <si>
    <t>Önkormányzati elszámolások - 2018.12.31.-ei pozitív egyenlegének összege</t>
  </si>
  <si>
    <t>Önkormányzati feladatellátást szolgáló fejlesztések (Virágos út)</t>
  </si>
  <si>
    <t>Elszámolásból származó bevételek</t>
  </si>
  <si>
    <t>2019. évi 1.módosított előirányzat</t>
  </si>
  <si>
    <t>2019. évi 2.módosított előirányzat</t>
  </si>
  <si>
    <t>Egyéb működési célú támogatások államháztartáson kívülre (7.+…+14.)</t>
  </si>
  <si>
    <t>Egyéb felhalmozási célú támogatások államháztartáson kívülre (16.)</t>
  </si>
  <si>
    <t xml:space="preserve">  Települési önkormányzatok rendkívüli támogatása</t>
  </si>
  <si>
    <t>2019. évi 1.módosított  előirányzat</t>
  </si>
  <si>
    <t>2019. évi 2.módosított  előirányzat</t>
  </si>
  <si>
    <t>Becsvölgye Községi Önkormányzat 2019. évi központi költdégvetésből származó működési támogatásainak elszámolása</t>
  </si>
  <si>
    <t>Ténylegesen felhasznált összeg</t>
  </si>
  <si>
    <t>Következő évben jogszerűen felhasználható összeg</t>
  </si>
  <si>
    <t xml:space="preserve"> adatok forintban</t>
  </si>
  <si>
    <t>adatok forintban</t>
  </si>
  <si>
    <t>Becsvölgye Községi Önkormányzat 2019. évi beruházási és felújítási kiadásainak részletezése</t>
  </si>
  <si>
    <t>Beruházás  megnevezése</t>
  </si>
  <si>
    <t>TOP-1.4.1-15-ZA1-2016-00011 pályázat Óvoda eszközbeszerzés</t>
  </si>
  <si>
    <t>Szennyvíz vagyonértékelés</t>
  </si>
  <si>
    <t>Kisértékű tárgyi eszközök beszerzése</t>
  </si>
  <si>
    <t>Informatikai eszközök beszerzése</t>
  </si>
  <si>
    <t>Faluház-Teleház hangosítás</t>
  </si>
  <si>
    <t>Szabadtéri játszótér kialakítás</t>
  </si>
  <si>
    <t>Felújítás  megnevezése</t>
  </si>
  <si>
    <t>TOP-1.4.1-15-ZA1-2016-00011 pályázat Óvoda felújítása</t>
  </si>
  <si>
    <t>TOP-4.1.1-15-ZA1-2016-00008 pályázat Egészségház felújítása (fennmaradó összeg)</t>
  </si>
  <si>
    <t>Szennyvíz és ívóvíz hálózat tárgyi eszközeinek felújítása</t>
  </si>
  <si>
    <t>Becsvölgye út, járda felújítás ( Petőfi út, Virágos út)</t>
  </si>
  <si>
    <t>Sorszám</t>
  </si>
  <si>
    <t>ESZKÖZÖK</t>
  </si>
  <si>
    <t>A/I/1</t>
  </si>
  <si>
    <t xml:space="preserve">Vagyoni értékű jogok </t>
  </si>
  <si>
    <t>A/I/2</t>
  </si>
  <si>
    <t>Szellemi termékek</t>
  </si>
  <si>
    <t>A/I/3</t>
  </si>
  <si>
    <t xml:space="preserve">Immateriális javak értékhelyesbítése </t>
  </si>
  <si>
    <t>A/I</t>
  </si>
  <si>
    <t>Immateriális javak  (=A/I/1+A/I/2+A/I/3)</t>
  </si>
  <si>
    <t>A/II/1</t>
  </si>
  <si>
    <t xml:space="preserve">Ingatlanok és a kapcsolódó vagyoni értékű jogok </t>
  </si>
  <si>
    <t>A/II/2</t>
  </si>
  <si>
    <t xml:space="preserve">Gépek, berendezések, felszerelések, járművek </t>
  </si>
  <si>
    <t>A/II/3</t>
  </si>
  <si>
    <t xml:space="preserve">Tenyészállatok </t>
  </si>
  <si>
    <t>A/II/4</t>
  </si>
  <si>
    <t xml:space="preserve">Beruházások, felújítások </t>
  </si>
  <si>
    <t>A/II/5</t>
  </si>
  <si>
    <t>Tárgyi eszközök értékhelyesbítése</t>
  </si>
  <si>
    <t>A/II</t>
  </si>
  <si>
    <t>Tárgyi eszközök  (=A/II/1+...+A/II/5)</t>
  </si>
  <si>
    <t>A/III/1</t>
  </si>
  <si>
    <t xml:space="preserve">Tartós részesedések </t>
  </si>
  <si>
    <t>A/III/1a</t>
  </si>
  <si>
    <t>- ebből: tartós részesedések jegybankban</t>
  </si>
  <si>
    <t>A/III/1b</t>
  </si>
  <si>
    <t>- ebből: tartós részesedések nem pénzügyi vállalkozásban</t>
  </si>
  <si>
    <t>A/III/2</t>
  </si>
  <si>
    <t>Tartós hitelviszonyt megtestesítő értékpapírok</t>
  </si>
  <si>
    <t>A/III/3</t>
  </si>
  <si>
    <t xml:space="preserve">Befektetett pénzügyi eszközök értékhelyesbítése </t>
  </si>
  <si>
    <t>A/III</t>
  </si>
  <si>
    <t>Befektetett pénzügyi eszközök (=A/III/1+A/III/2+A/III/3)</t>
  </si>
  <si>
    <t>A/IV/1</t>
  </si>
  <si>
    <t xml:space="preserve">Koncesszióba, vagyonkezelésbe adott eszközök </t>
  </si>
  <si>
    <t>A/IV/2</t>
  </si>
  <si>
    <t xml:space="preserve">Koncesszióba, vagyonkezelésbe adott eszközök értékhelyesbítése </t>
  </si>
  <si>
    <t>A/IV</t>
  </si>
  <si>
    <t>Koncesszióba, vagyonkezelésbe adott eszközök  (=A/IV/1+A/IV/2)</t>
  </si>
  <si>
    <t>A)</t>
  </si>
  <si>
    <t>NEMZETI VAGYONBA TARTOZÓ BEFEKTETETT ESZKÖZÖK (=A/I+A/II+A/III+A/IV)</t>
  </si>
  <si>
    <t>B/I/1</t>
  </si>
  <si>
    <t>Vásárolt készletek</t>
  </si>
  <si>
    <t>B/I/2</t>
  </si>
  <si>
    <t>Átsorolt, követelés fejében átvett készletek</t>
  </si>
  <si>
    <t>B/I/3</t>
  </si>
  <si>
    <t>Egyéb készletek</t>
  </si>
  <si>
    <t>B/I/4</t>
  </si>
  <si>
    <t xml:space="preserve">Befejezetlen termelés, félkész termékek, késztermékek </t>
  </si>
  <si>
    <t>B/I/5</t>
  </si>
  <si>
    <t xml:space="preserve">Növendék-, hízó és egyéb állatok </t>
  </si>
  <si>
    <t>B/I</t>
  </si>
  <si>
    <t>Készletek (=B/I/1+…+B/I/5)</t>
  </si>
  <si>
    <t>B/II/1</t>
  </si>
  <si>
    <t>Nem tartós részesedések</t>
  </si>
  <si>
    <t>B/II/2</t>
  </si>
  <si>
    <t>Forgatási célú hitelviszonyt megtestesítő értékpapírok</t>
  </si>
  <si>
    <t>B/II</t>
  </si>
  <si>
    <t>Értékpapírok (=B/II/1+B/II/2)</t>
  </si>
  <si>
    <t>B)</t>
  </si>
  <si>
    <t>NEMZETI VAGYONBA TARTOZÓ FORGÓESZKÖZÖK (= B/I+B/II)</t>
  </si>
  <si>
    <t xml:space="preserve">C/II/1 </t>
  </si>
  <si>
    <t>Forintpénztár</t>
  </si>
  <si>
    <t>C/II</t>
  </si>
  <si>
    <t>Pénztárak, csekkek, betétkönyvek (=C/II/1+C/II/2+C/II/3)</t>
  </si>
  <si>
    <t>C/III/1</t>
  </si>
  <si>
    <t>Kincstáron kívüli forintszámlák</t>
  </si>
  <si>
    <t>C/III</t>
  </si>
  <si>
    <t>Forintszámlák (=C/III/1+C/III/2)</t>
  </si>
  <si>
    <t>C)</t>
  </si>
  <si>
    <t>PÉNZESZKÖZÖK (=C/I+…+C/IV)</t>
  </si>
  <si>
    <t>D/I/1</t>
  </si>
  <si>
    <t>Költségvetési évben esedékes követelések működési célú támogatások bevételeire államháztartáson belülről</t>
  </si>
  <si>
    <t>D/I/2</t>
  </si>
  <si>
    <t>Költségvetési évben esedékes követelések felhalmozási célú támogatások bevételeire államháztartáson belülről</t>
  </si>
  <si>
    <t>D/I/3</t>
  </si>
  <si>
    <t>Költségvetési évben esedékes követelések közhatalmi bevételre (=D/I/4a+…+D/I/4i)</t>
  </si>
  <si>
    <t>D/I/3d</t>
  </si>
  <si>
    <t>- ebből: költségvetési évben esedékes követelések vagyoni típusú adókra</t>
  </si>
  <si>
    <t>D/I/3e</t>
  </si>
  <si>
    <t>- ebből: költségvetési évben esedékes követelések termékek és szolgáltatások adóira</t>
  </si>
  <si>
    <t>D/I/3f</t>
  </si>
  <si>
    <t>- ebből: költségvetési évben esedékes követelések egyéb közhatalmi bevételekre</t>
  </si>
  <si>
    <t>D/I/4</t>
  </si>
  <si>
    <t>Költségvetési évben esedékes követelések működési bevételre (=DI/I/4a+…+D/I/4i)</t>
  </si>
  <si>
    <t>D/I/4a</t>
  </si>
  <si>
    <t>- ebből: költségvetési évben esedékes követelések készletértékesítés ellenértékére, szolgáltatások ellenértékére, közvetített szolgáltatások ellenértékére</t>
  </si>
  <si>
    <t>D/I/4b</t>
  </si>
  <si>
    <t>- ebből: költségvetési évben esedékes követelések tulajdonosi bevételekre</t>
  </si>
  <si>
    <t>D/I/4d</t>
  </si>
  <si>
    <t>- ebből: költségvetési évben esedékes követelések kiszámlázott forgalmi adóra</t>
  </si>
  <si>
    <t>D/I/4e</t>
  </si>
  <si>
    <t>- ebből: költségvetési évben esedékes követelések általános forgalmi adó visszatérítésére</t>
  </si>
  <si>
    <t>D/I/5</t>
  </si>
  <si>
    <t xml:space="preserve">Költségvetési évben esedékes követelések felhalmozási bevételre </t>
  </si>
  <si>
    <t>D/I/6</t>
  </si>
  <si>
    <t xml:space="preserve">Költségvetési évben esedékes követelések működési célú átvett pénzeszközre </t>
  </si>
  <si>
    <t>D/I/6a</t>
  </si>
  <si>
    <t>- ebből: költségvetési évben esedékes követelések működési célú visszatérítendő támogatások, kölcsönök visszatérülésére államháztartáson kívülről</t>
  </si>
  <si>
    <t>D/I/7</t>
  </si>
  <si>
    <t xml:space="preserve">Költségvetési évben esedékes követelések felhalmozási célú átvett pénzeszközre </t>
  </si>
  <si>
    <t>D/I/7c</t>
  </si>
  <si>
    <t>- ebből: költségvetési évben esedékes követelések felhalmozási célú visszatérítendő támogatások, kölcsönök visszatérülésére államháztartáson kívülről</t>
  </si>
  <si>
    <t>D/I/8</t>
  </si>
  <si>
    <t xml:space="preserve">Költségvetési évben esedékes követelések finanszírozási bevételekre </t>
  </si>
  <si>
    <t>D/I</t>
  </si>
  <si>
    <t>Költségvetési évben esedékes követelések (=D/I/1+…+D/I/8)</t>
  </si>
  <si>
    <t>D/II/1</t>
  </si>
  <si>
    <t>Költségvetési évet követően esedékes követelések működési célú támogatások bevételeire államháztartáson belülről</t>
  </si>
  <si>
    <t>D/II/2</t>
  </si>
  <si>
    <t>Költségvetési évet követően esedékes követelések felhalmozási célú támogatások bevételeire államháztartáson belülről</t>
  </si>
  <si>
    <t>D/II/3</t>
  </si>
  <si>
    <t>Költségvetési évet követően esedékes követelések közhatalmi bevételre</t>
  </si>
  <si>
    <t>D/II/4</t>
  </si>
  <si>
    <t xml:space="preserve">Költségvetési évet követően esedékes követelések működési bevételre </t>
  </si>
  <si>
    <t>D/II/5</t>
  </si>
  <si>
    <t xml:space="preserve">Költségvetési évet követően esedékes követelések felhalmozási bevételre </t>
  </si>
  <si>
    <t>D/II/6</t>
  </si>
  <si>
    <t xml:space="preserve">Költségvetési évet követően esedékes követelések működési célú átvett pénzeszközre </t>
  </si>
  <si>
    <t>D/II/7</t>
  </si>
  <si>
    <t xml:space="preserve">Költségvetési évet követően esedékes követelések felhalmozási célú átvett pénzeszközre </t>
  </si>
  <si>
    <t>D/II/8</t>
  </si>
  <si>
    <t xml:space="preserve">Költségvetési évet követően esedékes követelések finanszírozási bevételekre </t>
  </si>
  <si>
    <t>D/II</t>
  </si>
  <si>
    <t>Költségvetési évet követően esedékes követelések (=D/II/1+…+D/II/8)</t>
  </si>
  <si>
    <t>D/III/1</t>
  </si>
  <si>
    <t>Adott előlegek</t>
  </si>
  <si>
    <t>D/III/2</t>
  </si>
  <si>
    <t>Továbbadási célból folyósított támogatások, ellátások elszámolása</t>
  </si>
  <si>
    <t>D/III/3</t>
  </si>
  <si>
    <t>Más által beszedett bevételek elszámolása</t>
  </si>
  <si>
    <t>D/III/4</t>
  </si>
  <si>
    <t>Forgótőke elszámolása</t>
  </si>
  <si>
    <t>D/III/5</t>
  </si>
  <si>
    <t>Vagyonkezelésbe adott eszközökkel kapcsolatos visszapótlási követelés elszámolása</t>
  </si>
  <si>
    <t>D/III/6</t>
  </si>
  <si>
    <t>Nem társadalombiztosítás pénzügyi alapjait terhelő kifizetett ellátások megtérítésének elszámolása</t>
  </si>
  <si>
    <t>D/III/7</t>
  </si>
  <si>
    <t>Folyósított, megelőlegezett társadalombiztosítási és családtámogatási ellátások elszámolása</t>
  </si>
  <si>
    <t>D/III</t>
  </si>
  <si>
    <t>Követelés jellegű sajátos elszámolások (=D/III/1+…+D/III/9)</t>
  </si>
  <si>
    <t>D)</t>
  </si>
  <si>
    <t>KÖVETELÉSEK  (=D/I+D/II+D/III)</t>
  </si>
  <si>
    <t>E/I/2</t>
  </si>
  <si>
    <t>Más előzetesen felszámított általános forgalmi adó</t>
  </si>
  <si>
    <t xml:space="preserve">E/I </t>
  </si>
  <si>
    <t>Előzetesen felszámított általános forgalmi adó elszámolása (=E/I/1+…+E/I/4)</t>
  </si>
  <si>
    <t>E/II/2</t>
  </si>
  <si>
    <t>Más fizetendő általános forgalmi adó</t>
  </si>
  <si>
    <t>E/II</t>
  </si>
  <si>
    <t>Fizetendő általános forgalmi adó elszámolása (=E/II/1+E/II/2)</t>
  </si>
  <si>
    <t>E)</t>
  </si>
  <si>
    <t>EGYÉB SAJÁTOS ELSZÁMOLÁSOK (=E/I+E/II+E/III)</t>
  </si>
  <si>
    <t>F/1</t>
  </si>
  <si>
    <t>Eredményszemléletű bevételek aktív időbeli elhatárolása</t>
  </si>
  <si>
    <t>F/2</t>
  </si>
  <si>
    <t>Költségek, ráfordítások aktív időbeli elhatárolása</t>
  </si>
  <si>
    <t>F/3</t>
  </si>
  <si>
    <t>Halasztott ráfordítások</t>
  </si>
  <si>
    <t>F)</t>
  </si>
  <si>
    <t>AKTÍV IDŐBELI  ELHATÁROLÁSOK  (=F/1+F/2+F/3)</t>
  </si>
  <si>
    <t>ESZKÖZÖK ÖSSZESEN (=A+B+C+D+E+F)</t>
  </si>
  <si>
    <t>G/I</t>
  </si>
  <si>
    <t>Nemzeti vagyon induláskori értéke</t>
  </si>
  <si>
    <t>G/II</t>
  </si>
  <si>
    <t>Nemzeti vagyon változásai</t>
  </si>
  <si>
    <t>G/III</t>
  </si>
  <si>
    <t>Egyéb eszközök induláskori értéke és változásai</t>
  </si>
  <si>
    <t>G/IV</t>
  </si>
  <si>
    <t>Felhalmozott eredmény</t>
  </si>
  <si>
    <t>G/V</t>
  </si>
  <si>
    <t>Eszközök értékhelyesbítésének forrása</t>
  </si>
  <si>
    <t>G/VI</t>
  </si>
  <si>
    <t>Mérleg szerinti eredmény</t>
  </si>
  <si>
    <t>G)</t>
  </si>
  <si>
    <t>SAJÁT TŐKE (=G/I+…+G/VI)</t>
  </si>
  <si>
    <t>H/I/1</t>
  </si>
  <si>
    <t>Költségvetési évben esedékes kötelezettségek személyi juttatásokra</t>
  </si>
  <si>
    <t>H/I/2</t>
  </si>
  <si>
    <t>Költségvetési évben esedékes kötelezettségek munkaadókat terhelő járulékokra és szociális hozzájárulási adóra</t>
  </si>
  <si>
    <t>H/I/3</t>
  </si>
  <si>
    <t>Költségvetési évben esedékes kötelezettségek dologi kiadásokra</t>
  </si>
  <si>
    <t>H/I/4</t>
  </si>
  <si>
    <t>Költségvetési évben esedékes kötelezettségek ellátottak pénzbeli juttatásaira</t>
  </si>
  <si>
    <t>H/I/5</t>
  </si>
  <si>
    <t>Költségvetési évben esedékes kötelezettségek egyéb működési célú kiadásokra</t>
  </si>
  <si>
    <t>H/I/6</t>
  </si>
  <si>
    <t>Költségvetési évben esedékes kötelezettségek beruházásokra</t>
  </si>
  <si>
    <t>H/I/7</t>
  </si>
  <si>
    <t>Költségvetési évben esedékes kötelezettségek felújításokra</t>
  </si>
  <si>
    <t>H/I/8</t>
  </si>
  <si>
    <t>Költségvetési évben esedékes kötelezettségek egyéb felhalmozási célú kiadásokra</t>
  </si>
  <si>
    <t>H/I/9</t>
  </si>
  <si>
    <t>Költségvetési évben esedékes kötelezettségek finanszírozási kiadásokra</t>
  </si>
  <si>
    <t>H/I</t>
  </si>
  <si>
    <t>Költségvetési évben esedékes kötelezettségek (=H/I/1+…+H/I/9)</t>
  </si>
  <si>
    <t>H/II/1</t>
  </si>
  <si>
    <t>Költségvetési évet követően esedékes kötelezettségek személyi juttatásokra</t>
  </si>
  <si>
    <t>H/II/2</t>
  </si>
  <si>
    <t>Költségvetési évet követően esedékes kötelezettségek munkaadókat terhelő járulékokra és szociális hozzájárulási adóra</t>
  </si>
  <si>
    <t>H/II/3</t>
  </si>
  <si>
    <t>Költségvetési évet követően esedékes kötelezettségek dologi kiadásokra</t>
  </si>
  <si>
    <t>H/II/4</t>
  </si>
  <si>
    <t>Költségvetési évet követően esedékes kötelezettségek ellátottak pénzbeli juttatásaira</t>
  </si>
  <si>
    <t>H/II/5</t>
  </si>
  <si>
    <t>Költségvetési évet követően esedékes kötelezettségek egyéb működési célú kiadásokra</t>
  </si>
  <si>
    <t>H/II/6</t>
  </si>
  <si>
    <t>Költségvetési évet követően esedékes kötelezettségek beruházásokra</t>
  </si>
  <si>
    <t>H/II/7</t>
  </si>
  <si>
    <t>Költségvetési évet követően esedékes kötelezettségek felújításokra</t>
  </si>
  <si>
    <t>H/II/8</t>
  </si>
  <si>
    <t>Költségvetési évet követően esedékes kötelezettségek egyéb felhalmozási célú kiadásokra</t>
  </si>
  <si>
    <t>H/II/9</t>
  </si>
  <si>
    <t>Költségvetési évet követően esedékes kötelezettségek finanszírozási kiadásokra</t>
  </si>
  <si>
    <t>H/II/9e</t>
  </si>
  <si>
    <t>- ebből: költségvetési évet követően esedékes kötelezettségek államháztartáson belüli megelőlegezések visszafizetésére</t>
  </si>
  <si>
    <t>H/II</t>
  </si>
  <si>
    <t>Költségvetési évet követően esedékes kötelezettségek (=H/II/1+…+H/II/9)</t>
  </si>
  <si>
    <t>H/III/1</t>
  </si>
  <si>
    <t>Kapott előlegek</t>
  </si>
  <si>
    <t>H/III/2</t>
  </si>
  <si>
    <t>H/III/3</t>
  </si>
  <si>
    <t>Más szervezetet megillető bevételek elszámolása</t>
  </si>
  <si>
    <t>H/III/4</t>
  </si>
  <si>
    <t>Forgótőke elszámolása (Kincstár)</t>
  </si>
  <si>
    <t>H/III/5</t>
  </si>
  <si>
    <t>Vagyonkezelésbe vett eszközökkel kapcsolatos visszapótlási kötelezettség elszámolása</t>
  </si>
  <si>
    <t>H/III/6</t>
  </si>
  <si>
    <t>H/III/7</t>
  </si>
  <si>
    <t>Munkáltató által korengedményes nyugdíjhoz megfizetett hozzájárulás elszámolása</t>
  </si>
  <si>
    <t>H/III</t>
  </si>
  <si>
    <t>Kötelezettség jellegű sajátos elszámolások (=H)/III/1+…+H)/III/7)</t>
  </si>
  <si>
    <t>H)</t>
  </si>
  <si>
    <t>KÖTELEZETTSÉGEK (=H/I+H/II+H/III)</t>
  </si>
  <si>
    <t>I)</t>
  </si>
  <si>
    <t xml:space="preserve">EGYÉB SAJÁTOS FORRÁSOLDALI ELSZÁMOLÁSOK </t>
  </si>
  <si>
    <t>J)</t>
  </si>
  <si>
    <t xml:space="preserve">KINCSTÁRI SZÁMLAVEZETÉSSEL KAPCSOLATOS ELSZÁMOLÁSOK </t>
  </si>
  <si>
    <t>K/1</t>
  </si>
  <si>
    <t>Eredményszemléletű bevételek passzív időbeli elhatárolása</t>
  </si>
  <si>
    <t>K/2</t>
  </si>
  <si>
    <t>Költségek, ráfordítások passzív időbeli elhatárolása</t>
  </si>
  <si>
    <t>K/3</t>
  </si>
  <si>
    <t>Halasztott eredményszemléletű bevételek</t>
  </si>
  <si>
    <t>K)</t>
  </si>
  <si>
    <t>PASSZÍV IDŐBELI ELHATÁROLÁSOK (=K/1+K/2+K/3)</t>
  </si>
  <si>
    <t>FORRÁSOK ÖSSZESEN (=G+H+I+J+K)</t>
  </si>
  <si>
    <t>Módosítások      (+/-)</t>
  </si>
  <si>
    <t>01</t>
  </si>
  <si>
    <t>Közhatalmi eredményszemléletű bevételek</t>
  </si>
  <si>
    <t>02</t>
  </si>
  <si>
    <t>Eszközök és szolgáltatások értékesítése nettó eredményszemléletű bevételei</t>
  </si>
  <si>
    <t>03</t>
  </si>
  <si>
    <t>Tevékenység egyéb nettó eredményszemléletű bevételei</t>
  </si>
  <si>
    <t>Tevékenység nettó eredményszemléletű bevétele (=01+02+03)</t>
  </si>
  <si>
    <t>04</t>
  </si>
  <si>
    <t>Saját termelésű készletek állományváltozása</t>
  </si>
  <si>
    <t>05</t>
  </si>
  <si>
    <t>Saját előállítású eszközök aktivált értéke</t>
  </si>
  <si>
    <t>II</t>
  </si>
  <si>
    <t>Aktivált saját teljesítmények értéke (=±04+05)</t>
  </si>
  <si>
    <t>06</t>
  </si>
  <si>
    <t>Központi működési célú támogatások eredményszemléletű bevételei</t>
  </si>
  <si>
    <t>07</t>
  </si>
  <si>
    <t>Egyéb működési célú támogatások eredményszemléletű bevételei</t>
  </si>
  <si>
    <t>08</t>
  </si>
  <si>
    <t>Felhalmozási célú támogatások eredményszemléletű bevételei</t>
  </si>
  <si>
    <t>09</t>
  </si>
  <si>
    <t>Különféle egyéb eredményszemléletű bevételek</t>
  </si>
  <si>
    <t>III</t>
  </si>
  <si>
    <t>Egyéb eredményszemléletű bevételek (=06+07+08+09)</t>
  </si>
  <si>
    <t>10</t>
  </si>
  <si>
    <t>Anyagköltség</t>
  </si>
  <si>
    <t>11</t>
  </si>
  <si>
    <t>Igénybe vett szolgáltatások értéke</t>
  </si>
  <si>
    <t>12</t>
  </si>
  <si>
    <t>Eladott áruk beszerzési értéke</t>
  </si>
  <si>
    <t>13</t>
  </si>
  <si>
    <t xml:space="preserve">Eladott (közvetített) szolgáltatások értéke </t>
  </si>
  <si>
    <t>IV</t>
  </si>
  <si>
    <t>Anyagjellegű ráfordítások (=10+11+12+13)</t>
  </si>
  <si>
    <t>14</t>
  </si>
  <si>
    <t>Bérköltség</t>
  </si>
  <si>
    <t>15</t>
  </si>
  <si>
    <t>Személyi jellegű egyéb kifizetések</t>
  </si>
  <si>
    <t>16</t>
  </si>
  <si>
    <t>Bérjárulékok</t>
  </si>
  <si>
    <t>V</t>
  </si>
  <si>
    <t>Személyi jellegű ráfordítások (=14+15+16)</t>
  </si>
  <si>
    <t>VI</t>
  </si>
  <si>
    <t>Értékcsökkenési leírás</t>
  </si>
  <si>
    <t>VII</t>
  </si>
  <si>
    <t>Egyéb ráfordítások</t>
  </si>
  <si>
    <t xml:space="preserve">A) </t>
  </si>
  <si>
    <t xml:space="preserve">TEVÉKENYSÉGEK EREDMÉNYE                                                                    (=I±II+III-IV-V-VI-VII) </t>
  </si>
  <si>
    <t>17</t>
  </si>
  <si>
    <t>Kapott (járó) osztalék és részesedés</t>
  </si>
  <si>
    <t>18</t>
  </si>
  <si>
    <t>Részesedésekből származó eredményszemléletű bevételek, árfolyamnyereségek</t>
  </si>
  <si>
    <t>19</t>
  </si>
  <si>
    <t>Befektetett pénzügyi észközökből származó eredményszemléletű bevételek, árfolyamnyereségek</t>
  </si>
  <si>
    <t>20</t>
  </si>
  <si>
    <t>Egyéb kapott (járó) kamatok és kamatjellegű eredményszemléletű bevételek</t>
  </si>
  <si>
    <t>21</t>
  </si>
  <si>
    <t>Pénzügyi műveletek egyéb eredményszemléletű bevételei</t>
  </si>
  <si>
    <t>VIII</t>
  </si>
  <si>
    <t>Pénzügyi műveletek eredményszemléletű bevételei (=17+18+19+20+21)</t>
  </si>
  <si>
    <t>22</t>
  </si>
  <si>
    <t>Részesedésekből származó ráfordítások, árfolyamveszteségek</t>
  </si>
  <si>
    <t>23</t>
  </si>
  <si>
    <t>24</t>
  </si>
  <si>
    <t>Fizetendő kamatok és kamatjellegű ráfordítások</t>
  </si>
  <si>
    <t>25</t>
  </si>
  <si>
    <t>Részesedések, értékpapírok, pénzeszközök értékvesztése</t>
  </si>
  <si>
    <t>26</t>
  </si>
  <si>
    <t>IX</t>
  </si>
  <si>
    <t>Pénzügyi műveletek ráfordításai (=22+23+24+25+26)</t>
  </si>
  <si>
    <t xml:space="preserve">B) </t>
  </si>
  <si>
    <t>PÉNZÜGYI MŰVELETEK EREDMÉNYE (=VIII-IX)</t>
  </si>
  <si>
    <t xml:space="preserve">C) </t>
  </si>
  <si>
    <t>MÉRLEG SZERINTI EREDMÉNY (=±A±B)</t>
  </si>
  <si>
    <t>1.számú táblázat</t>
  </si>
  <si>
    <t>Összeg</t>
  </si>
  <si>
    <t>Alaptevékenység költségvetési bevételei</t>
  </si>
  <si>
    <t>Alaptevékenység költségvetési kiadásai</t>
  </si>
  <si>
    <t>Alaptevékenység költségvetési egyenlege (=01-02)</t>
  </si>
  <si>
    <t>Alaptevékenység finanszírozási bevételei</t>
  </si>
  <si>
    <t>Alaptevékenység finanszírozási kiadásai</t>
  </si>
  <si>
    <t>Alaptevékenység finanszírozási egyenlege (=03-04)</t>
  </si>
  <si>
    <t>Alaptevékenység maradványa (=±I±II)</t>
  </si>
  <si>
    <t>Vállalkozási tevékenység költségvetési bevételei</t>
  </si>
  <si>
    <t>Vállalkozási tevékenység költségvetési kiadásai</t>
  </si>
  <si>
    <t>Vállalkozási tevékenység költségvetési egyenlege (=05-06)</t>
  </si>
  <si>
    <t>Vállalkozási tevékenység finanszírozási bevételei</t>
  </si>
  <si>
    <t>Vállalkozási tevékenység finanszírozási kiadásai</t>
  </si>
  <si>
    <t>Vállalkozási tevékenység finanszírozási egyenlege (=07-08)</t>
  </si>
  <si>
    <t>Vállalkozási tevékenység maradványa (=±III±IV)</t>
  </si>
  <si>
    <t>Összes maradvány (=A+B)</t>
  </si>
  <si>
    <t>Alaptevékenység kötelezettségvállalással terhelt maradványa</t>
  </si>
  <si>
    <t>Alaptevékenység szabad maradványa (=A-D)</t>
  </si>
  <si>
    <t>Vállalkozási tevékenységet terhelő befizetési kötelezettség (=B*0,1)</t>
  </si>
  <si>
    <t>Vállalkozási tevékenység felhasználható maradványa (=B-F)</t>
  </si>
  <si>
    <t>2.számú táblázat</t>
  </si>
  <si>
    <t>Működési kiadások</t>
  </si>
  <si>
    <t>Felhalmozási kiadások</t>
  </si>
  <si>
    <t>Beruházási kiadások</t>
  </si>
  <si>
    <t>Felújítási kiadások</t>
  </si>
  <si>
    <t>Becsvölgye Községi Önkormányzat 2019. évi maradványkimutatása</t>
  </si>
  <si>
    <t>Becsvölgye Községi Önkormányzat 2019. évi eredménykimutatása</t>
  </si>
  <si>
    <t xml:space="preserve">Pénzügyi műveletek egyéb ráfordításai </t>
  </si>
  <si>
    <t>Befektetett pénzügyi eszközökből (értékpapírokból, kölcsönökből) származó ráfordítások, árfolyamveszteségek</t>
  </si>
  <si>
    <t>Becsvölgye Községi Önkormányzat 2019. évi mérlege</t>
  </si>
  <si>
    <t>Tárgyidőszak (2019)</t>
  </si>
  <si>
    <t>E/I/3</t>
  </si>
  <si>
    <t>Adott előlegekhez kapcsolódó előzetesen felszámított nem levonható általános forgalmi adó</t>
  </si>
  <si>
    <t>C/IV</t>
  </si>
  <si>
    <t>Devizaszámlák (=C/IV/1+C/IV/2)</t>
  </si>
  <si>
    <t>E/III</t>
  </si>
  <si>
    <t>Egyéb sajátos eszközoldali elszámolások (=E/III/1+E/III/2)</t>
  </si>
  <si>
    <t>D/III/1b</t>
  </si>
  <si>
    <t>- ebből: beruházásokra, felújításokra adott előlegek</t>
  </si>
  <si>
    <t>2019. évi 2.módodított előírányzat</t>
  </si>
  <si>
    <t>2019. évi 1.módosított előírányzat</t>
  </si>
  <si>
    <t xml:space="preserve">adatok fotintban </t>
  </si>
  <si>
    <t>2019. évi teljesített</t>
  </si>
  <si>
    <t xml:space="preserve">   FINANSZÍROZÁSI BEVÉTELEK ÖSSZESEN: (10. + … +15.)</t>
  </si>
  <si>
    <t>KÖLTSÉGVETÉSI ÉS FINANSZÍROZÁSI KIADÁSOK ÖSSZESEN: (4+9)</t>
  </si>
  <si>
    <t xml:space="preserve">adatok forintban </t>
  </si>
  <si>
    <t>J</t>
  </si>
  <si>
    <t>K</t>
  </si>
  <si>
    <t>Becsvölgye Községi Önkormányzat 2019. évi pénzeszközátadásainak részletezése</t>
  </si>
  <si>
    <t>Becsvölgye Községi Önkormányzatának 2019. évi maradványa 2020. évi felhasználása</t>
  </si>
  <si>
    <t>Személyi juttatások és munkaadókat terhelő járulékok</t>
  </si>
  <si>
    <t>Dologi kiadások</t>
  </si>
  <si>
    <t>Települési önkormányzatok rendkívüli támogatása (REKI) BMÖGF/180-45/2019.</t>
  </si>
  <si>
    <t>Előző időszak (2018)</t>
  </si>
  <si>
    <t xml:space="preserve">1. melléklet Becsvölgye Községi Önkormányzat Képviselő-testületének 5/2020. (VII.10.) önkormányzati rendeletéhez            </t>
  </si>
  <si>
    <t>3. melléklet Becsvölgye Községi Önkormányzat Képviselő-testületének 5/2020. (VII.10.) önkormányzati rendeletéhez</t>
  </si>
  <si>
    <t>4. melléklet Becsvölgye Községi Önkormányzat Képviselő-testületének 5/2020. (VII.10.) önkormányzati rendeletéhez</t>
  </si>
  <si>
    <t>5. melléklet Becsvölgye Községi Önkormányzat Képviselő-testületének 5/2020. (VII.10.) önkormányzati rendeletéhez</t>
  </si>
  <si>
    <t>6. melléklet Becsvölgye Községi Önkormányzat Képviselő-testületének 5/2020. (VII.10.) önkormányzati rendeletéhez</t>
  </si>
  <si>
    <t>7. melléklet Becsvölgye Községi Önkormányzat Képviselő-testületének 5/2020. (VII.10.) önkormányzati rendeletéhez</t>
  </si>
  <si>
    <t xml:space="preserve"> 8. melléklet Becsvölgye Községi Önkormányzat Képviselő-testületének 5/2020. (VII.10.) önkormányzati rendeletéhez</t>
  </si>
  <si>
    <t>9. melléklet Becsvölgye Községi Önkormányzat Képviselő-testületének 5/2020. (VII.10.) önkormányzati rendeletéhez</t>
  </si>
  <si>
    <t>10. melléklet Becsvölgye Községi Önkormányzat Képviselő-testületének 5/2020. (VII.10.) önkormányzati rendeletéhez</t>
  </si>
  <si>
    <t>11. melléklet Becsvölgye Községi Önkormányzat Képviselő-testületének 5/2020. (VII.10.) önkormányzati rendeletéhez</t>
  </si>
  <si>
    <t>2. melléklet Becsvölgye Községi Önkormányzat Képviselő-testületének 5/2020. (VII.10.)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</si>
</sst>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#,###"/>
    <numFmt numFmtId="166" formatCode="00"/>
  </numFmts>
  <fonts count="58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8"/>
      <name val="Times New Roman CE"/>
      <family val="1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i/>
      <sz val="10"/>
      <name val="Times New Roman CE"/>
      <charset val="238"/>
    </font>
    <font>
      <b/>
      <i/>
      <sz val="9"/>
      <name val="Times New Roman CE"/>
      <charset val="238"/>
    </font>
    <font>
      <b/>
      <sz val="12"/>
      <name val="Times New Roman CE"/>
      <charset val="238"/>
    </font>
    <font>
      <sz val="10"/>
      <name val="Times New Roman CE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sz val="8"/>
      <color indexed="8"/>
      <name val="Times New Roman CE"/>
      <family val="1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sz val="8"/>
      <color theme="1"/>
      <name val="Times New Roman CE"/>
      <charset val="238"/>
    </font>
    <font>
      <b/>
      <sz val="7"/>
      <name val="Times New Roman CE"/>
      <charset val="238"/>
    </font>
    <font>
      <b/>
      <sz val="10"/>
      <name val="Times New Roman CE"/>
      <family val="1"/>
      <charset val="238"/>
    </font>
    <font>
      <i/>
      <sz val="9"/>
      <name val="Times New Roman CE"/>
      <charset val="238"/>
    </font>
    <font>
      <b/>
      <sz val="14"/>
      <color indexed="10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color indexed="8"/>
      <name val="MS Sans Serif"/>
      <family val="2"/>
    </font>
    <font>
      <sz val="10"/>
      <name val="Arial"/>
      <family val="2"/>
    </font>
    <font>
      <sz val="10"/>
      <name val="MS Sans Serif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MS Sans Serif"/>
      <charset val="238"/>
    </font>
    <font>
      <sz val="10"/>
      <color theme="0"/>
      <name val="Arial"/>
      <family val="2"/>
      <charset val="238"/>
    </font>
    <font>
      <sz val="11"/>
      <name val="Times New Roman CE"/>
      <charset val="238"/>
    </font>
    <font>
      <i/>
      <sz val="10"/>
      <color indexed="8"/>
      <name val="Arial"/>
      <family val="2"/>
      <charset val="238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  <xf numFmtId="0" fontId="43" fillId="0" borderId="0"/>
    <xf numFmtId="0" fontId="31" fillId="0" borderId="0"/>
    <xf numFmtId="0" fontId="44" fillId="0" borderId="0"/>
    <xf numFmtId="0" fontId="45" fillId="0" borderId="0"/>
    <xf numFmtId="0" fontId="46" fillId="0" borderId="0"/>
    <xf numFmtId="0" fontId="43" fillId="0" borderId="0"/>
    <xf numFmtId="164" fontId="46" fillId="0" borderId="0" applyFont="0" applyFill="0" applyBorder="0" applyAlignment="0" applyProtection="0"/>
    <xf numFmtId="0" fontId="31" fillId="0" borderId="0"/>
  </cellStyleXfs>
  <cellXfs count="522">
    <xf numFmtId="0" fontId="0" fillId="0" borderId="0" xfId="0"/>
    <xf numFmtId="0" fontId="1" fillId="0" borderId="0" xfId="1" applyFill="1" applyProtection="1"/>
    <xf numFmtId="0" fontId="1" fillId="0" borderId="0" xfId="1" applyFont="1" applyFill="1" applyAlignment="1" applyProtection="1">
      <alignment horizontal="right" vertical="center" indent="1"/>
    </xf>
    <xf numFmtId="0" fontId="1" fillId="0" borderId="0" xfId="1" applyFont="1" applyFill="1" applyProtection="1"/>
    <xf numFmtId="165" fontId="2" fillId="0" borderId="1" xfId="1" applyNumberFormat="1" applyFont="1" applyFill="1" applyBorder="1" applyAlignment="1" applyProtection="1">
      <alignment horizontal="right" vertical="center" wrapText="1" inden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3" xfId="1" applyFont="1" applyFill="1" applyBorder="1" applyAlignment="1" applyProtection="1">
      <alignment horizontal="left" vertical="center" wrapText="1" indent="1"/>
    </xf>
    <xf numFmtId="0" fontId="1" fillId="0" borderId="0" xfId="1" applyFont="1" applyFill="1" applyAlignment="1" applyProtection="1">
      <alignment horizontal="center"/>
    </xf>
    <xf numFmtId="0" fontId="5" fillId="0" borderId="0" xfId="2" applyFont="1" applyFill="1" applyBorder="1" applyAlignment="1" applyProtection="1">
      <alignment horizontal="right" vertical="center"/>
    </xf>
    <xf numFmtId="0" fontId="8" fillId="0" borderId="0" xfId="1" applyFont="1" applyFill="1" applyProtection="1"/>
    <xf numFmtId="165" fontId="9" fillId="0" borderId="1" xfId="2" quotePrefix="1" applyNumberFormat="1" applyFont="1" applyBorder="1" applyAlignment="1" applyProtection="1">
      <alignment horizontal="right" vertical="center" wrapText="1" indent="1"/>
    </xf>
    <xf numFmtId="0" fontId="9" fillId="0" borderId="5" xfId="2" applyFont="1" applyBorder="1" applyAlignment="1" applyProtection="1">
      <alignment horizontal="left" vertical="center" wrapText="1" indent="1"/>
    </xf>
    <xf numFmtId="0" fontId="10" fillId="0" borderId="6" xfId="2" applyFont="1" applyBorder="1" applyAlignment="1" applyProtection="1">
      <alignment horizontal="left" vertical="center" wrapText="1" indent="1"/>
    </xf>
    <xf numFmtId="0" fontId="7" fillId="0" borderId="0" xfId="1" applyFont="1" applyFill="1" applyProtection="1"/>
    <xf numFmtId="0" fontId="11" fillId="0" borderId="0" xfId="1" applyFont="1" applyFill="1" applyProtection="1"/>
    <xf numFmtId="0" fontId="12" fillId="0" borderId="2" xfId="1" applyFont="1" applyFill="1" applyBorder="1" applyAlignment="1" applyProtection="1">
      <alignment horizontal="left" vertical="center" wrapText="1" indent="1"/>
    </xf>
    <xf numFmtId="165" fontId="13" fillId="0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9" xfId="1" applyFont="1" applyFill="1" applyBorder="1" applyAlignment="1" applyProtection="1">
      <alignment horizontal="left" vertical="center" wrapText="1" indent="1"/>
    </xf>
    <xf numFmtId="49" fontId="13" fillId="0" borderId="10" xfId="1" applyNumberFormat="1" applyFont="1" applyFill="1" applyBorder="1" applyAlignment="1" applyProtection="1">
      <alignment horizontal="left" vertical="center" wrapText="1" indent="1"/>
    </xf>
    <xf numFmtId="165" fontId="10" fillId="0" borderId="1" xfId="2" applyNumberFormat="1" applyFont="1" applyBorder="1" applyAlignment="1" applyProtection="1">
      <alignment horizontal="right" vertical="center" wrapText="1" indent="1"/>
    </xf>
    <xf numFmtId="0" fontId="13" fillId="0" borderId="11" xfId="1" applyFont="1" applyFill="1" applyBorder="1" applyAlignment="1" applyProtection="1">
      <alignment horizontal="left" vertical="center" wrapText="1" indent="1"/>
    </xf>
    <xf numFmtId="49" fontId="13" fillId="0" borderId="12" xfId="1" applyNumberFormat="1" applyFont="1" applyFill="1" applyBorder="1" applyAlignment="1" applyProtection="1">
      <alignment horizontal="left" vertical="center" wrapText="1" indent="1"/>
    </xf>
    <xf numFmtId="165" fontId="14" fillId="0" borderId="8" xfId="1" applyNumberFormat="1" applyFont="1" applyFill="1" applyBorder="1" applyAlignment="1" applyProtection="1">
      <alignment horizontal="right" vertical="center" wrapText="1" indent="1"/>
      <protection locked="0"/>
    </xf>
    <xf numFmtId="165" fontId="12" fillId="0" borderId="1" xfId="1" applyNumberFormat="1" applyFont="1" applyFill="1" applyBorder="1" applyAlignment="1" applyProtection="1">
      <alignment horizontal="right" vertical="center" wrapText="1" indent="1"/>
    </xf>
    <xf numFmtId="165" fontId="13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4" xfId="1" applyFont="1" applyFill="1" applyBorder="1" applyAlignment="1" applyProtection="1">
      <alignment horizontal="left" vertical="center" wrapText="1" indent="1"/>
    </xf>
    <xf numFmtId="49" fontId="13" fillId="0" borderId="15" xfId="1" applyNumberFormat="1" applyFont="1" applyFill="1" applyBorder="1" applyAlignment="1" applyProtection="1">
      <alignment horizontal="left" vertical="center" wrapText="1" indent="1"/>
    </xf>
    <xf numFmtId="165" fontId="13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7" xfId="1" applyFont="1" applyFill="1" applyBorder="1" applyAlignment="1" applyProtection="1">
      <alignment horizontal="left" vertical="center" wrapText="1" indent="6"/>
    </xf>
    <xf numFmtId="0" fontId="15" fillId="0" borderId="7" xfId="2" applyFont="1" applyBorder="1" applyAlignment="1" applyProtection="1">
      <alignment horizontal="left" vertical="center" wrapText="1" indent="1"/>
    </xf>
    <xf numFmtId="165" fontId="13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7" xfId="1" applyFont="1" applyFill="1" applyBorder="1" applyAlignment="1" applyProtection="1">
      <alignment horizontal="left" vertical="center" wrapText="1" indent="1"/>
    </xf>
    <xf numFmtId="165" fontId="13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20" xfId="1" applyFont="1" applyFill="1" applyBorder="1" applyAlignment="1" applyProtection="1">
      <alignment horizontal="left" vertical="center" wrapText="1" indent="6"/>
    </xf>
    <xf numFmtId="49" fontId="13" fillId="0" borderId="21" xfId="1" applyNumberFormat="1" applyFont="1" applyFill="1" applyBorder="1" applyAlignment="1" applyProtection="1">
      <alignment horizontal="left" vertical="center" wrapText="1" indent="1"/>
    </xf>
    <xf numFmtId="0" fontId="13" fillId="0" borderId="14" xfId="1" applyFont="1" applyFill="1" applyBorder="1" applyAlignment="1" applyProtection="1">
      <alignment horizontal="left" vertical="center" wrapText="1" indent="6"/>
    </xf>
    <xf numFmtId="49" fontId="13" fillId="0" borderId="22" xfId="1" applyNumberFormat="1" applyFont="1" applyFill="1" applyBorder="1" applyAlignment="1" applyProtection="1">
      <alignment horizontal="left" vertical="center" wrapText="1" indent="1"/>
    </xf>
    <xf numFmtId="0" fontId="13" fillId="0" borderId="7" xfId="1" applyFont="1" applyFill="1" applyBorder="1" applyAlignment="1" applyProtection="1">
      <alignment horizontal="left" indent="6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23" xfId="1" applyFont="1" applyFill="1" applyBorder="1" applyAlignment="1" applyProtection="1">
      <alignment horizontal="left" vertical="center" wrapText="1" indent="1"/>
    </xf>
    <xf numFmtId="165" fontId="13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25" xfId="1" applyFont="1" applyFill="1" applyBorder="1" applyAlignment="1" applyProtection="1">
      <alignment horizontal="left" vertical="center" wrapText="1" indent="1"/>
    </xf>
    <xf numFmtId="49" fontId="13" fillId="0" borderId="26" xfId="1" applyNumberFormat="1" applyFont="1" applyFill="1" applyBorder="1" applyAlignment="1" applyProtection="1">
      <alignment horizontal="left" vertical="center" wrapText="1" indent="1"/>
    </xf>
    <xf numFmtId="165" fontId="2" fillId="0" borderId="27" xfId="1" applyNumberFormat="1" applyFont="1" applyFill="1" applyBorder="1" applyAlignment="1" applyProtection="1">
      <alignment horizontal="right" vertical="center" wrapText="1" indent="1"/>
    </xf>
    <xf numFmtId="0" fontId="2" fillId="0" borderId="28" xfId="1" applyFont="1" applyFill="1" applyBorder="1" applyAlignment="1" applyProtection="1">
      <alignment vertical="center" wrapText="1"/>
    </xf>
    <xf numFmtId="0" fontId="2" fillId="0" borderId="29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Protection="1"/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17" fillId="0" borderId="1" xfId="1" applyFont="1" applyFill="1" applyBorder="1" applyAlignment="1" applyProtection="1">
      <alignment horizontal="center" vertical="center" wrapText="1"/>
    </xf>
    <xf numFmtId="0" fontId="17" fillId="0" borderId="3" xfId="1" applyFont="1" applyFill="1" applyBorder="1" applyAlignment="1" applyProtection="1">
      <alignment horizontal="center" vertical="center" wrapText="1"/>
    </xf>
    <xf numFmtId="0" fontId="1" fillId="0" borderId="0" xfId="1" applyFill="1" applyAlignment="1" applyProtection="1"/>
    <xf numFmtId="0" fontId="5" fillId="0" borderId="30" xfId="2" applyFont="1" applyFill="1" applyBorder="1" applyAlignment="1" applyProtection="1">
      <alignment horizontal="right" vertical="center"/>
    </xf>
    <xf numFmtId="0" fontId="10" fillId="0" borderId="2" xfId="2" applyFont="1" applyBorder="1" applyAlignment="1" applyProtection="1">
      <alignment wrapText="1"/>
    </xf>
    <xf numFmtId="0" fontId="10" fillId="0" borderId="3" xfId="2" applyFont="1" applyBorder="1" applyAlignment="1" applyProtection="1">
      <alignment wrapText="1"/>
    </xf>
    <xf numFmtId="165" fontId="2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" xfId="2" applyFont="1" applyBorder="1" applyAlignment="1" applyProtection="1">
      <alignment horizontal="left" vertical="center" wrapText="1" indent="1"/>
    </xf>
    <xf numFmtId="165" fontId="16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14" xfId="2" applyFont="1" applyBorder="1" applyAlignment="1" applyProtection="1">
      <alignment horizontal="left" wrapText="1" indent="1"/>
    </xf>
    <xf numFmtId="0" fontId="15" fillId="0" borderId="15" xfId="2" applyFont="1" applyBorder="1" applyAlignment="1" applyProtection="1">
      <alignment wrapText="1"/>
    </xf>
    <xf numFmtId="0" fontId="15" fillId="0" borderId="7" xfId="2" applyFont="1" applyBorder="1" applyAlignment="1" applyProtection="1">
      <alignment horizontal="left" wrapText="1" indent="1"/>
    </xf>
    <xf numFmtId="0" fontId="15" fillId="0" borderId="22" xfId="2" applyFont="1" applyBorder="1" applyAlignment="1" applyProtection="1">
      <alignment wrapText="1"/>
    </xf>
    <xf numFmtId="0" fontId="15" fillId="0" borderId="9" xfId="2" applyFont="1" applyBorder="1" applyAlignment="1" applyProtection="1">
      <alignment horizontal="left" wrapText="1" indent="1"/>
    </xf>
    <xf numFmtId="0" fontId="15" fillId="0" borderId="10" xfId="2" applyFont="1" applyBorder="1" applyAlignment="1" applyProtection="1">
      <alignment wrapText="1"/>
    </xf>
    <xf numFmtId="0" fontId="15" fillId="0" borderId="14" xfId="2" applyFont="1" applyBorder="1" applyAlignment="1" applyProtection="1">
      <alignment wrapText="1"/>
    </xf>
    <xf numFmtId="0" fontId="2" fillId="0" borderId="2" xfId="1" applyFont="1" applyFill="1" applyBorder="1" applyAlignment="1" applyProtection="1">
      <alignment horizontal="left" vertical="center" wrapText="1" indent="1"/>
    </xf>
    <xf numFmtId="165" fontId="16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6" xfId="1" applyNumberFormat="1" applyFont="1" applyFill="1" applyBorder="1" applyAlignment="1" applyProtection="1">
      <alignment horizontal="right" vertical="center" wrapText="1" indent="1"/>
    </xf>
    <xf numFmtId="165" fontId="14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27" xfId="1" applyFont="1" applyFill="1" applyBorder="1" applyAlignment="1" applyProtection="1">
      <alignment horizontal="center" vertical="center" wrapText="1"/>
    </xf>
    <xf numFmtId="0" fontId="2" fillId="0" borderId="28" xfId="1" applyFont="1" applyFill="1" applyBorder="1" applyAlignment="1" applyProtection="1">
      <alignment horizontal="center" vertical="center" wrapText="1"/>
    </xf>
    <xf numFmtId="0" fontId="2" fillId="0" borderId="29" xfId="1" applyFont="1" applyFill="1" applyBorder="1" applyAlignment="1" applyProtection="1">
      <alignment horizontal="center" vertical="center" wrapText="1"/>
    </xf>
    <xf numFmtId="165" fontId="3" fillId="0" borderId="0" xfId="2" applyNumberFormat="1" applyFill="1" applyAlignment="1" applyProtection="1">
      <alignment vertical="center" wrapText="1"/>
    </xf>
    <xf numFmtId="165" fontId="3" fillId="0" borderId="0" xfId="2" applyNumberFormat="1" applyFill="1" applyAlignment="1" applyProtection="1">
      <alignment horizontal="center" vertical="center" wrapText="1"/>
    </xf>
    <xf numFmtId="165" fontId="21" fillId="0" borderId="31" xfId="2" applyNumberFormat="1" applyFont="1" applyFill="1" applyBorder="1" applyAlignment="1" applyProtection="1">
      <alignment horizontal="right" vertical="center" wrapText="1" indent="1"/>
    </xf>
    <xf numFmtId="165" fontId="21" fillId="0" borderId="3" xfId="2" applyNumberFormat="1" applyFont="1" applyFill="1" applyBorder="1" applyAlignment="1" applyProtection="1">
      <alignment horizontal="left" vertical="center" wrapText="1" indent="1"/>
    </xf>
    <xf numFmtId="165" fontId="21" fillId="0" borderId="32" xfId="2" applyNumberFormat="1" applyFont="1" applyFill="1" applyBorder="1" applyAlignment="1" applyProtection="1">
      <alignment horizontal="left" vertical="center" wrapText="1" indent="1"/>
    </xf>
    <xf numFmtId="165" fontId="12" fillId="0" borderId="1" xfId="2" applyNumberFormat="1" applyFont="1" applyFill="1" applyBorder="1" applyAlignment="1" applyProtection="1">
      <alignment horizontal="right" vertical="center" wrapText="1" indent="1"/>
    </xf>
    <xf numFmtId="165" fontId="12" fillId="0" borderId="3" xfId="2" applyNumberFormat="1" applyFont="1" applyFill="1" applyBorder="1" applyAlignment="1" applyProtection="1">
      <alignment horizontal="left" vertical="center" wrapText="1" indent="1"/>
    </xf>
    <xf numFmtId="165" fontId="12" fillId="0" borderId="2" xfId="2" applyNumberFormat="1" applyFont="1" applyFill="1" applyBorder="1" applyAlignment="1" applyProtection="1">
      <alignment horizontal="right" vertical="center" wrapText="1" indent="1"/>
    </xf>
    <xf numFmtId="165" fontId="12" fillId="0" borderId="3" xfId="2" applyNumberFormat="1" applyFont="1" applyFill="1" applyBorder="1" applyAlignment="1" applyProtection="1">
      <alignment horizontal="left" vertical="center" indent="1"/>
    </xf>
    <xf numFmtId="165" fontId="12" fillId="0" borderId="2" xfId="2" applyNumberFormat="1" applyFont="1" applyFill="1" applyBorder="1" applyAlignment="1" applyProtection="1">
      <alignment horizontal="right" vertical="center" indent="1"/>
    </xf>
    <xf numFmtId="165" fontId="16" fillId="0" borderId="18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0" xfId="2" applyNumberFormat="1" applyFont="1" applyFill="1" applyBorder="1" applyAlignment="1" applyProtection="1">
      <alignment horizontal="left" vertical="center" wrapText="1" indent="1"/>
      <protection locked="0"/>
    </xf>
    <xf numFmtId="165" fontId="16" fillId="0" borderId="7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5" xfId="2" applyNumberFormat="1" applyFont="1" applyFill="1" applyBorder="1" applyAlignment="1" applyProtection="1">
      <alignment horizontal="left" vertical="center" wrapText="1" indent="2"/>
    </xf>
    <xf numFmtId="165" fontId="3" fillId="0" borderId="33" xfId="2" applyNumberFormat="1" applyFill="1" applyBorder="1" applyAlignment="1" applyProtection="1">
      <alignment horizontal="left" vertical="center" wrapText="1" indent="1"/>
    </xf>
    <xf numFmtId="165" fontId="13" fillId="0" borderId="22" xfId="2" applyNumberFormat="1" applyFont="1" applyFill="1" applyBorder="1" applyAlignment="1" applyProtection="1">
      <alignment horizontal="left" vertical="center" wrapText="1" indent="1"/>
      <protection locked="0"/>
    </xf>
    <xf numFmtId="165" fontId="13" fillId="0" borderId="10" xfId="2" applyNumberFormat="1" applyFont="1" applyFill="1" applyBorder="1" applyAlignment="1" applyProtection="1">
      <alignment horizontal="left" vertical="center" wrapText="1" indent="2"/>
    </xf>
    <xf numFmtId="165" fontId="3" fillId="0" borderId="34" xfId="2" applyNumberFormat="1" applyFill="1" applyBorder="1" applyAlignment="1" applyProtection="1">
      <alignment horizontal="left" vertical="center" wrapText="1" indent="1"/>
    </xf>
    <xf numFmtId="165" fontId="16" fillId="0" borderId="22" xfId="2" applyNumberFormat="1" applyFont="1" applyFill="1" applyBorder="1" applyAlignment="1" applyProtection="1">
      <alignment horizontal="left" vertical="center" wrapText="1" indent="2"/>
    </xf>
    <xf numFmtId="165" fontId="16" fillId="0" borderId="10" xfId="2" applyNumberFormat="1" applyFont="1" applyFill="1" applyBorder="1" applyAlignment="1" applyProtection="1">
      <alignment horizontal="left" vertical="center" wrapText="1" indent="1"/>
      <protection locked="0"/>
    </xf>
    <xf numFmtId="165" fontId="16" fillId="0" borderId="7" xfId="2" applyNumberFormat="1" applyFont="1" applyFill="1" applyBorder="1" applyAlignment="1" applyProtection="1">
      <alignment horizontal="left" vertical="center" wrapText="1" indent="2"/>
    </xf>
    <xf numFmtId="165" fontId="16" fillId="0" borderId="10" xfId="2" applyNumberFormat="1" applyFont="1" applyFill="1" applyBorder="1" applyAlignment="1" applyProtection="1">
      <alignment horizontal="left" vertical="center" wrapText="1" indent="1"/>
    </xf>
    <xf numFmtId="165" fontId="22" fillId="0" borderId="7" xfId="2" applyNumberFormat="1" applyFont="1" applyFill="1" applyBorder="1" applyAlignment="1" applyProtection="1">
      <alignment horizontal="right" vertical="center" wrapText="1" indent="1"/>
    </xf>
    <xf numFmtId="165" fontId="22" fillId="0" borderId="7" xfId="2" applyNumberFormat="1" applyFont="1" applyFill="1" applyBorder="1" applyAlignment="1" applyProtection="1">
      <alignment horizontal="left" vertical="center" wrapText="1" indent="1"/>
    </xf>
    <xf numFmtId="165" fontId="16" fillId="0" borderId="22" xfId="2" applyNumberFormat="1" applyFont="1" applyFill="1" applyBorder="1" applyAlignment="1" applyProtection="1">
      <alignment horizontal="left" vertical="center" wrapText="1" indent="1"/>
    </xf>
    <xf numFmtId="165" fontId="16" fillId="0" borderId="12" xfId="2" applyNumberFormat="1" applyFont="1" applyFill="1" applyBorder="1" applyAlignment="1" applyProtection="1">
      <alignment horizontal="left" vertical="center" wrapText="1" indent="1"/>
    </xf>
    <xf numFmtId="165" fontId="16" fillId="0" borderId="16" xfId="2" applyNumberFormat="1" applyFont="1" applyFill="1" applyBorder="1" applyAlignment="1" applyProtection="1">
      <alignment horizontal="right" vertical="center" wrapText="1" indent="1"/>
      <protection locked="0"/>
    </xf>
    <xf numFmtId="165" fontId="22" fillId="0" borderId="9" xfId="2" applyNumberFormat="1" applyFont="1" applyFill="1" applyBorder="1" applyAlignment="1" applyProtection="1">
      <alignment horizontal="right" vertical="center" wrapText="1" indent="1"/>
    </xf>
    <xf numFmtId="165" fontId="22" fillId="0" borderId="12" xfId="2" applyNumberFormat="1" applyFont="1" applyFill="1" applyBorder="1" applyAlignment="1" applyProtection="1">
      <alignment horizontal="left" vertical="center" wrapText="1" indent="1"/>
    </xf>
    <xf numFmtId="165" fontId="16" fillId="0" borderId="35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0" xfId="2" applyNumberFormat="1" applyFont="1" applyFill="1" applyBorder="1" applyAlignment="1" applyProtection="1">
      <alignment horizontal="left" vertical="center" wrapText="1" indent="1"/>
    </xf>
    <xf numFmtId="165" fontId="16" fillId="0" borderId="11" xfId="2" applyNumberFormat="1" applyFont="1" applyFill="1" applyBorder="1" applyAlignment="1" applyProtection="1">
      <alignment horizontal="right" vertical="center" wrapText="1" indent="1"/>
      <protection locked="0"/>
    </xf>
    <xf numFmtId="165" fontId="3" fillId="0" borderId="36" xfId="2" applyNumberFormat="1" applyFill="1" applyBorder="1" applyAlignment="1" applyProtection="1">
      <alignment horizontal="left" vertical="center" wrapText="1" indent="1"/>
    </xf>
    <xf numFmtId="165" fontId="23" fillId="0" borderId="7" xfId="2" applyNumberFormat="1" applyFont="1" applyFill="1" applyBorder="1" applyAlignment="1" applyProtection="1">
      <alignment horizontal="right" vertical="center" wrapText="1" indent="1"/>
      <protection locked="0"/>
    </xf>
    <xf numFmtId="165" fontId="22" fillId="0" borderId="11" xfId="2" applyNumberFormat="1" applyFont="1" applyFill="1" applyBorder="1" applyAlignment="1" applyProtection="1">
      <alignment horizontal="right" vertical="center" wrapText="1" indent="1"/>
    </xf>
    <xf numFmtId="165" fontId="13" fillId="0" borderId="22" xfId="2" applyNumberFormat="1" applyFont="1" applyFill="1" applyBorder="1" applyAlignment="1" applyProtection="1">
      <alignment horizontal="left" vertical="center" wrapText="1" indent="1"/>
    </xf>
    <xf numFmtId="165" fontId="13" fillId="0" borderId="7" xfId="2" applyNumberFormat="1" applyFont="1" applyFill="1" applyBorder="1" applyAlignment="1" applyProtection="1">
      <alignment horizontal="right" vertical="center" wrapText="1" indent="1"/>
      <protection locked="0"/>
    </xf>
    <xf numFmtId="165" fontId="3" fillId="0" borderId="7" xfId="2" applyNumberFormat="1" applyFont="1" applyFill="1" applyBorder="1" applyAlignment="1" applyProtection="1">
      <alignment horizontal="left" vertical="center" wrapText="1" indent="1"/>
    </xf>
    <xf numFmtId="165" fontId="13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5" fontId="3" fillId="0" borderId="9" xfId="2" applyNumberFormat="1" applyFont="1" applyFill="1" applyBorder="1" applyAlignment="1" applyProtection="1">
      <alignment horizontal="left" vertical="center" wrapText="1" indent="1"/>
    </xf>
    <xf numFmtId="165" fontId="13" fillId="0" borderId="18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37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38" xfId="2" applyNumberFormat="1" applyFont="1" applyFill="1" applyBorder="1" applyAlignment="1" applyProtection="1">
      <alignment horizontal="left" vertical="center" wrapText="1" indent="1"/>
    </xf>
    <xf numFmtId="165" fontId="13" fillId="0" borderId="16" xfId="2" applyNumberFormat="1" applyFont="1" applyFill="1" applyBorder="1" applyAlignment="1" applyProtection="1">
      <alignment horizontal="right" vertical="center" wrapText="1" indent="1"/>
      <protection locked="0"/>
    </xf>
    <xf numFmtId="165" fontId="14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5" fontId="12" fillId="0" borderId="0" xfId="2" applyNumberFormat="1" applyFont="1" applyFill="1" applyAlignment="1" applyProtection="1">
      <alignment horizontal="center" vertical="center" wrapText="1"/>
    </xf>
    <xf numFmtId="165" fontId="12" fillId="0" borderId="1" xfId="2" applyNumberFormat="1" applyFont="1" applyFill="1" applyBorder="1" applyAlignment="1" applyProtection="1">
      <alignment horizontal="center" vertical="center" wrapText="1"/>
    </xf>
    <xf numFmtId="165" fontId="12" fillId="0" borderId="3" xfId="2" applyNumberFormat="1" applyFont="1" applyFill="1" applyBorder="1" applyAlignment="1" applyProtection="1">
      <alignment horizontal="center" vertical="center" wrapText="1"/>
    </xf>
    <xf numFmtId="165" fontId="12" fillId="0" borderId="2" xfId="2" applyNumberFormat="1" applyFont="1" applyFill="1" applyBorder="1" applyAlignment="1" applyProtection="1">
      <alignment horizontal="center" vertical="center" wrapText="1"/>
    </xf>
    <xf numFmtId="165" fontId="12" fillId="0" borderId="32" xfId="2" applyNumberFormat="1" applyFont="1" applyFill="1" applyBorder="1" applyAlignment="1" applyProtection="1">
      <alignment horizontal="center" vertical="center" wrapText="1"/>
    </xf>
    <xf numFmtId="165" fontId="25" fillId="0" borderId="0" xfId="2" applyNumberFormat="1" applyFont="1" applyFill="1" applyAlignment="1" applyProtection="1">
      <alignment horizontal="center" vertical="center" wrapText="1"/>
    </xf>
    <xf numFmtId="165" fontId="2" fillId="0" borderId="2" xfId="2" applyNumberFormat="1" applyFont="1" applyFill="1" applyBorder="1" applyAlignment="1" applyProtection="1">
      <alignment horizontal="center" vertical="center" wrapText="1"/>
    </xf>
    <xf numFmtId="165" fontId="17" fillId="0" borderId="3" xfId="2" applyNumberFormat="1" applyFont="1" applyFill="1" applyBorder="1" applyAlignment="1" applyProtection="1">
      <alignment horizontal="center" vertical="center" wrapText="1"/>
    </xf>
    <xf numFmtId="165" fontId="17" fillId="0" borderId="1" xfId="2" applyNumberFormat="1" applyFont="1" applyFill="1" applyBorder="1" applyAlignment="1" applyProtection="1">
      <alignment horizontal="centerContinuous" vertical="center" wrapText="1"/>
    </xf>
    <xf numFmtId="165" fontId="17" fillId="0" borderId="3" xfId="2" applyNumberFormat="1" applyFont="1" applyFill="1" applyBorder="1" applyAlignment="1" applyProtection="1">
      <alignment horizontal="centerContinuous" vertical="center" wrapText="1"/>
    </xf>
    <xf numFmtId="165" fontId="17" fillId="0" borderId="2" xfId="2" applyNumberFormat="1" applyFont="1" applyFill="1" applyBorder="1" applyAlignment="1" applyProtection="1">
      <alignment horizontal="centerContinuous" vertical="center" wrapText="1"/>
    </xf>
    <xf numFmtId="165" fontId="26" fillId="0" borderId="0" xfId="2" applyNumberFormat="1" applyFont="1" applyFill="1" applyAlignment="1" applyProtection="1">
      <alignment horizontal="right" vertical="center"/>
    </xf>
    <xf numFmtId="165" fontId="3" fillId="0" borderId="33" xfId="2" applyNumberFormat="1" applyFont="1" applyFill="1" applyBorder="1" applyAlignment="1" applyProtection="1">
      <alignment horizontal="left" vertical="center" wrapText="1" indent="1"/>
    </xf>
    <xf numFmtId="165" fontId="3" fillId="0" borderId="36" xfId="2" applyNumberFormat="1" applyFont="1" applyFill="1" applyBorder="1" applyAlignment="1" applyProtection="1">
      <alignment horizontal="left" vertical="center" wrapText="1" indent="1"/>
    </xf>
    <xf numFmtId="165" fontId="13" fillId="0" borderId="13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5" xfId="2" applyNumberFormat="1" applyFont="1" applyFill="1" applyBorder="1" applyAlignment="1" applyProtection="1">
      <alignment horizontal="left" vertical="center" wrapText="1" indent="1"/>
      <protection locked="0"/>
    </xf>
    <xf numFmtId="165" fontId="16" fillId="0" borderId="0" xfId="2" applyNumberFormat="1" applyFont="1" applyFill="1" applyBorder="1" applyAlignment="1" applyProtection="1">
      <alignment horizontal="left" vertical="center" wrapText="1" indent="1"/>
      <protection locked="0"/>
    </xf>
    <xf numFmtId="165" fontId="17" fillId="0" borderId="2" xfId="2" applyNumberFormat="1" applyFont="1" applyFill="1" applyBorder="1" applyAlignment="1" applyProtection="1">
      <alignment horizontal="center" vertical="center" wrapText="1"/>
    </xf>
    <xf numFmtId="165" fontId="5" fillId="0" borderId="0" xfId="2" applyNumberFormat="1" applyFont="1" applyFill="1" applyAlignment="1" applyProtection="1">
      <alignment horizontal="right" vertical="center"/>
    </xf>
    <xf numFmtId="165" fontId="13" fillId="0" borderId="35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2" xfId="2" applyNumberFormat="1" applyFont="1" applyFill="1" applyBorder="1" applyAlignment="1" applyProtection="1">
      <alignment horizontal="left" vertical="center" wrapText="1" indent="1"/>
    </xf>
    <xf numFmtId="165" fontId="13" fillId="0" borderId="42" xfId="2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2" xfId="2" applyNumberFormat="1" applyFont="1" applyFill="1" applyBorder="1" applyAlignment="1" applyProtection="1">
      <alignment horizontal="left" vertical="center" wrapText="1" indent="1"/>
      <protection locked="0"/>
    </xf>
    <xf numFmtId="165" fontId="17" fillId="0" borderId="1" xfId="2" applyNumberFormat="1" applyFont="1" applyFill="1" applyBorder="1" applyAlignment="1" applyProtection="1">
      <alignment horizontal="center" vertical="center" wrapText="1"/>
    </xf>
    <xf numFmtId="3" fontId="0" fillId="0" borderId="0" xfId="0" applyNumberFormat="1"/>
    <xf numFmtId="3" fontId="28" fillId="0" borderId="1" xfId="0" applyNumberFormat="1" applyFont="1" applyBorder="1"/>
    <xf numFmtId="0" fontId="28" fillId="0" borderId="3" xfId="0" applyFont="1" applyBorder="1" applyAlignment="1">
      <alignment horizontal="right"/>
    </xf>
    <xf numFmtId="3" fontId="35" fillId="0" borderId="18" xfId="5" applyNumberFormat="1" applyFont="1" applyBorder="1" applyAlignment="1">
      <alignment horizontal="right"/>
    </xf>
    <xf numFmtId="0" fontId="35" fillId="0" borderId="22" xfId="5" applyFont="1" applyBorder="1" applyAlignment="1">
      <alignment horizontal="left"/>
    </xf>
    <xf numFmtId="0" fontId="35" fillId="0" borderId="22" xfId="5" applyFont="1" applyBorder="1"/>
    <xf numFmtId="0" fontId="32" fillId="0" borderId="22" xfId="5" applyFont="1" applyBorder="1" applyAlignment="1">
      <alignment horizontal="left"/>
    </xf>
    <xf numFmtId="0" fontId="34" fillId="0" borderId="22" xfId="5" applyFont="1" applyBorder="1" applyAlignment="1">
      <alignment horizontal="left"/>
    </xf>
    <xf numFmtId="0" fontId="34" fillId="0" borderId="22" xfId="5" applyFont="1" applyBorder="1"/>
    <xf numFmtId="0" fontId="32" fillId="0" borderId="22" xfId="5" applyFont="1" applyBorder="1"/>
    <xf numFmtId="0" fontId="39" fillId="0" borderId="0" xfId="0" applyFont="1"/>
    <xf numFmtId="0" fontId="3" fillId="0" borderId="0" xfId="6"/>
    <xf numFmtId="3" fontId="16" fillId="0" borderId="18" xfId="6" applyNumberFormat="1" applyFont="1" applyFill="1" applyBorder="1" applyAlignment="1" applyProtection="1">
      <alignment horizontal="right" vertical="center" indent="1"/>
      <protection locked="0"/>
    </xf>
    <xf numFmtId="0" fontId="16" fillId="0" borderId="7" xfId="6" applyFont="1" applyBorder="1" applyAlignment="1" applyProtection="1">
      <alignment horizontal="left" vertical="center" indent="1"/>
      <protection locked="0"/>
    </xf>
    <xf numFmtId="0" fontId="16" fillId="0" borderId="22" xfId="6" applyFont="1" applyBorder="1" applyAlignment="1">
      <alignment horizontal="right" vertical="center" indent="1"/>
    </xf>
    <xf numFmtId="3" fontId="16" fillId="0" borderId="18" xfId="6" applyNumberFormat="1" applyFont="1" applyBorder="1" applyAlignment="1" applyProtection="1">
      <alignment horizontal="right" vertical="center" indent="1"/>
      <protection locked="0"/>
    </xf>
    <xf numFmtId="3" fontId="16" fillId="0" borderId="16" xfId="6" applyNumberFormat="1" applyFont="1" applyFill="1" applyBorder="1" applyAlignment="1" applyProtection="1">
      <alignment horizontal="right" vertical="center" indent="1"/>
      <protection locked="0"/>
    </xf>
    <xf numFmtId="0" fontId="16" fillId="0" borderId="7" xfId="6" applyFont="1" applyBorder="1" applyAlignment="1" applyProtection="1">
      <alignment horizontal="left" vertical="center" wrapText="1" indent="1"/>
      <protection locked="0"/>
    </xf>
    <xf numFmtId="0" fontId="16" fillId="0" borderId="10" xfId="6" applyFont="1" applyBorder="1" applyAlignment="1">
      <alignment horizontal="right" vertical="center" indent="1"/>
    </xf>
    <xf numFmtId="3" fontId="16" fillId="0" borderId="19" xfId="6" applyNumberFormat="1" applyFont="1" applyFill="1" applyBorder="1" applyAlignment="1" applyProtection="1">
      <alignment horizontal="right" vertical="center" indent="1"/>
      <protection locked="0"/>
    </xf>
    <xf numFmtId="0" fontId="16" fillId="0" borderId="20" xfId="6" applyFont="1" applyBorder="1" applyAlignment="1" applyProtection="1">
      <alignment horizontal="left" vertical="center" indent="1"/>
      <protection locked="0"/>
    </xf>
    <xf numFmtId="0" fontId="16" fillId="0" borderId="21" xfId="6" applyFont="1" applyBorder="1" applyAlignment="1">
      <alignment horizontal="right" vertical="center" indent="1"/>
    </xf>
    <xf numFmtId="3" fontId="16" fillId="0" borderId="24" xfId="6" applyNumberFormat="1" applyFont="1" applyFill="1" applyBorder="1" applyAlignment="1" applyProtection="1">
      <alignment horizontal="right" vertical="center" indent="1"/>
      <protection locked="0"/>
    </xf>
    <xf numFmtId="0" fontId="16" fillId="0" borderId="25" xfId="6" applyFont="1" applyBorder="1" applyAlignment="1" applyProtection="1">
      <alignment horizontal="left" vertical="center" indent="1"/>
      <protection locked="0"/>
    </xf>
    <xf numFmtId="0" fontId="16" fillId="0" borderId="26" xfId="6" applyFont="1" applyBorder="1" applyAlignment="1">
      <alignment horizontal="right" vertical="center" indent="1"/>
    </xf>
    <xf numFmtId="0" fontId="4" fillId="0" borderId="27" xfId="6" applyFont="1" applyFill="1" applyBorder="1" applyAlignment="1">
      <alignment horizontal="center" vertical="center" wrapText="1"/>
    </xf>
    <xf numFmtId="0" fontId="4" fillId="0" borderId="28" xfId="6" applyFont="1" applyBorder="1" applyAlignment="1">
      <alignment horizontal="center" vertical="center"/>
    </xf>
    <xf numFmtId="0" fontId="4" fillId="0" borderId="29" xfId="6" applyFont="1" applyBorder="1" applyAlignment="1">
      <alignment horizontal="center" vertical="center" wrapText="1"/>
    </xf>
    <xf numFmtId="0" fontId="42" fillId="0" borderId="0" xfId="6" applyFont="1" applyBorder="1" applyAlignment="1">
      <alignment horizontal="center" vertical="center"/>
    </xf>
    <xf numFmtId="165" fontId="3" fillId="0" borderId="0" xfId="6" applyNumberFormat="1" applyFill="1" applyAlignment="1">
      <alignment vertical="center" wrapText="1"/>
    </xf>
    <xf numFmtId="165" fontId="25" fillId="0" borderId="3" xfId="6" applyNumberFormat="1" applyFont="1" applyFill="1" applyBorder="1" applyAlignment="1">
      <alignment horizontal="center" vertical="center" wrapText="1"/>
    </xf>
    <xf numFmtId="165" fontId="25" fillId="0" borderId="6" xfId="6" applyNumberFormat="1" applyFont="1" applyFill="1" applyBorder="1" applyAlignment="1" applyProtection="1">
      <alignment horizontal="center" vertical="center" wrapText="1"/>
    </xf>
    <xf numFmtId="165" fontId="8" fillId="0" borderId="22" xfId="6" applyNumberFormat="1" applyFont="1" applyFill="1" applyBorder="1" applyAlignment="1" applyProtection="1">
      <alignment horizontal="left" vertical="center" wrapText="1" indent="1"/>
      <protection locked="0"/>
    </xf>
    <xf numFmtId="165" fontId="8" fillId="0" borderId="7" xfId="6" applyNumberFormat="1" applyFont="1" applyFill="1" applyBorder="1" applyAlignment="1" applyProtection="1">
      <alignment vertical="center" wrapText="1"/>
      <protection locked="0"/>
    </xf>
    <xf numFmtId="0" fontId="42" fillId="0" borderId="30" xfId="6" applyFont="1" applyBorder="1" applyAlignment="1">
      <alignment horizontal="center" vertical="center"/>
    </xf>
    <xf numFmtId="165" fontId="3" fillId="0" borderId="0" xfId="6" applyNumberFormat="1" applyFill="1" applyAlignment="1">
      <alignment horizontal="center" vertical="center" wrapText="1"/>
    </xf>
    <xf numFmtId="0" fontId="18" fillId="0" borderId="2" xfId="1" applyFont="1" applyFill="1" applyBorder="1" applyAlignment="1" applyProtection="1">
      <alignment horizontal="center" vertical="center" wrapText="1"/>
    </xf>
    <xf numFmtId="0" fontId="38" fillId="0" borderId="0" xfId="0" applyFont="1" applyAlignment="1">
      <alignment horizontal="right"/>
    </xf>
    <xf numFmtId="0" fontId="33" fillId="0" borderId="26" xfId="5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34" fillId="0" borderId="22" xfId="5" applyFont="1" applyBorder="1" applyAlignment="1">
      <alignment wrapText="1"/>
    </xf>
    <xf numFmtId="0" fontId="4" fillId="0" borderId="12" xfId="6" applyFont="1" applyBorder="1" applyAlignment="1">
      <alignment horizontal="center" vertical="center" wrapText="1"/>
    </xf>
    <xf numFmtId="0" fontId="4" fillId="0" borderId="11" xfId="6" applyFont="1" applyBorder="1" applyAlignment="1">
      <alignment horizontal="center" vertical="center"/>
    </xf>
    <xf numFmtId="0" fontId="4" fillId="0" borderId="35" xfId="6" applyFont="1" applyFill="1" applyBorder="1" applyAlignment="1">
      <alignment horizontal="center" vertical="center" wrapText="1"/>
    </xf>
    <xf numFmtId="0" fontId="41" fillId="0" borderId="30" xfId="6" applyFont="1" applyBorder="1" applyAlignment="1">
      <alignment horizontal="right" vertical="center"/>
    </xf>
    <xf numFmtId="0" fontId="12" fillId="0" borderId="7" xfId="6" applyFont="1" applyBorder="1" applyAlignment="1" applyProtection="1">
      <alignment horizontal="left" vertical="center" indent="1"/>
      <protection locked="0"/>
    </xf>
    <xf numFmtId="3" fontId="12" fillId="0" borderId="18" xfId="6" applyNumberFormat="1" applyFont="1" applyBorder="1" applyAlignment="1" applyProtection="1">
      <alignment horizontal="right" vertical="center" indent="1"/>
      <protection locked="0"/>
    </xf>
    <xf numFmtId="165" fontId="41" fillId="0" borderId="30" xfId="6" applyNumberFormat="1" applyFont="1" applyFill="1" applyBorder="1" applyAlignment="1">
      <alignment horizontal="right" vertical="center" wrapText="1"/>
    </xf>
    <xf numFmtId="0" fontId="4" fillId="0" borderId="32" xfId="6" applyFont="1" applyBorder="1" applyAlignment="1">
      <alignment horizontal="center" vertical="center" wrapText="1"/>
    </xf>
    <xf numFmtId="165" fontId="8" fillId="0" borderId="23" xfId="6" applyNumberFormat="1" applyFont="1" applyFill="1" applyBorder="1" applyAlignment="1" applyProtection="1">
      <alignment horizontal="left" vertical="center" wrapText="1" indent="1"/>
      <protection locked="0"/>
    </xf>
    <xf numFmtId="165" fontId="25" fillId="0" borderId="1" xfId="6" applyNumberFormat="1" applyFont="1" applyFill="1" applyBorder="1" applyAlignment="1">
      <alignment horizontal="center" vertical="center" wrapText="1"/>
    </xf>
    <xf numFmtId="165" fontId="25" fillId="0" borderId="4" xfId="6" applyNumberFormat="1" applyFont="1" applyFill="1" applyBorder="1" applyAlignment="1" applyProtection="1">
      <alignment horizontal="center" vertical="center" wrapText="1"/>
    </xf>
    <xf numFmtId="165" fontId="3" fillId="0" borderId="33" xfId="6" applyNumberFormat="1" applyFill="1" applyBorder="1" applyAlignment="1">
      <alignment horizontal="center" vertical="center" wrapText="1"/>
    </xf>
    <xf numFmtId="165" fontId="25" fillId="0" borderId="0" xfId="6" applyNumberFormat="1" applyFont="1" applyFill="1" applyBorder="1" applyAlignment="1">
      <alignment horizontal="center" vertical="center" wrapText="1"/>
    </xf>
    <xf numFmtId="165" fontId="17" fillId="0" borderId="0" xfId="6" applyNumberFormat="1" applyFont="1" applyFill="1" applyBorder="1" applyAlignment="1">
      <alignment horizontal="left" vertical="center" wrapText="1"/>
    </xf>
    <xf numFmtId="165" fontId="2" fillId="0" borderId="0" xfId="6" applyNumberFormat="1" applyFont="1" applyFill="1" applyBorder="1" applyAlignment="1" applyProtection="1">
      <alignment vertical="center" wrapText="1"/>
    </xf>
    <xf numFmtId="165" fontId="25" fillId="0" borderId="32" xfId="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6" fillId="0" borderId="44" xfId="6" applyFont="1" applyBorder="1" applyAlignment="1">
      <alignment horizontal="center" vertical="center"/>
    </xf>
    <xf numFmtId="0" fontId="16" fillId="0" borderId="49" xfId="6" applyFont="1" applyBorder="1" applyAlignment="1">
      <alignment horizontal="center" vertical="center"/>
    </xf>
    <xf numFmtId="165" fontId="8" fillId="0" borderId="12" xfId="6" applyNumberFormat="1" applyFont="1" applyFill="1" applyBorder="1" applyAlignment="1" applyProtection="1">
      <alignment horizontal="left" vertical="center" wrapText="1" indent="1"/>
      <protection locked="0"/>
    </xf>
    <xf numFmtId="165" fontId="8" fillId="0" borderId="11" xfId="6" applyNumberFormat="1" applyFont="1" applyFill="1" applyBorder="1" applyAlignment="1" applyProtection="1">
      <alignment vertical="center" wrapText="1"/>
      <protection locked="0"/>
    </xf>
    <xf numFmtId="0" fontId="34" fillId="0" borderId="10" xfId="5" applyFont="1" applyBorder="1" applyAlignment="1">
      <alignment horizontal="center"/>
    </xf>
    <xf numFmtId="165" fontId="27" fillId="0" borderId="41" xfId="2" applyNumberFormat="1" applyFont="1" applyFill="1" applyBorder="1" applyAlignment="1" applyProtection="1">
      <alignment vertical="center"/>
    </xf>
    <xf numFmtId="165" fontId="12" fillId="0" borderId="2" xfId="2" applyNumberFormat="1" applyFont="1" applyFill="1" applyBorder="1" applyAlignment="1" applyProtection="1">
      <alignment horizontal="right" vertical="top"/>
    </xf>
    <xf numFmtId="165" fontId="16" fillId="0" borderId="9" xfId="2" applyNumberFormat="1" applyFont="1" applyFill="1" applyBorder="1" applyAlignment="1" applyProtection="1">
      <alignment horizontal="right" vertical="center" wrapText="1" indent="1"/>
    </xf>
    <xf numFmtId="165" fontId="16" fillId="0" borderId="7" xfId="2" applyNumberFormat="1" applyFont="1" applyFill="1" applyBorder="1" applyAlignment="1" applyProtection="1">
      <alignment horizontal="right" vertical="center" wrapText="1" indent="1"/>
    </xf>
    <xf numFmtId="0" fontId="10" fillId="0" borderId="0" xfId="2" applyFont="1" applyBorder="1" applyAlignment="1" applyProtection="1">
      <alignment wrapText="1"/>
    </xf>
    <xf numFmtId="165" fontId="12" fillId="0" borderId="0" xfId="1" applyNumberFormat="1" applyFont="1" applyFill="1" applyBorder="1" applyAlignment="1" applyProtection="1">
      <alignment horizontal="right" vertical="center" wrapText="1" indent="1"/>
    </xf>
    <xf numFmtId="165" fontId="1" fillId="0" borderId="0" xfId="1" applyNumberFormat="1" applyFont="1" applyFill="1" applyBorder="1" applyAlignment="1" applyProtection="1">
      <alignment horizontal="right" vertical="center" wrapText="1"/>
    </xf>
    <xf numFmtId="0" fontId="34" fillId="0" borderId="51" xfId="5" applyFont="1" applyBorder="1" applyAlignment="1">
      <alignment horizontal="center" wrapText="1"/>
    </xf>
    <xf numFmtId="3" fontId="32" fillId="0" borderId="37" xfId="5" applyNumberFormat="1" applyFont="1" applyBorder="1"/>
    <xf numFmtId="3" fontId="35" fillId="0" borderId="37" xfId="5" applyNumberFormat="1" applyFont="1" applyBorder="1"/>
    <xf numFmtId="0" fontId="34" fillId="0" borderId="37" xfId="5" applyFont="1" applyBorder="1" applyAlignment="1">
      <alignment horizontal="center"/>
    </xf>
    <xf numFmtId="3" fontId="35" fillId="0" borderId="37" xfId="5" applyNumberFormat="1" applyFont="1" applyBorder="1" applyAlignment="1">
      <alignment horizontal="right"/>
    </xf>
    <xf numFmtId="3" fontId="32" fillId="0" borderId="37" xfId="5" applyNumberFormat="1" applyFont="1" applyBorder="1" applyAlignment="1">
      <alignment horizontal="right"/>
    </xf>
    <xf numFmtId="3" fontId="29" fillId="0" borderId="37" xfId="0" applyNumberFormat="1" applyFont="1" applyBorder="1"/>
    <xf numFmtId="3" fontId="30" fillId="0" borderId="37" xfId="0" applyNumberFormat="1" applyFont="1" applyBorder="1"/>
    <xf numFmtId="3" fontId="28" fillId="0" borderId="47" xfId="0" applyNumberFormat="1" applyFont="1" applyBorder="1"/>
    <xf numFmtId="3" fontId="30" fillId="0" borderId="42" xfId="0" applyNumberFormat="1" applyFont="1" applyBorder="1"/>
    <xf numFmtId="0" fontId="32" fillId="0" borderId="12" xfId="5" applyFont="1" applyBorder="1" applyAlignment="1">
      <alignment horizontal="left"/>
    </xf>
    <xf numFmtId="0" fontId="21" fillId="0" borderId="0" xfId="6" applyFont="1" applyAlignment="1">
      <alignment horizontal="right"/>
    </xf>
    <xf numFmtId="165" fontId="8" fillId="0" borderId="52" xfId="6" applyNumberFormat="1" applyFont="1" applyFill="1" applyBorder="1" applyAlignment="1" applyProtection="1">
      <alignment horizontal="left" vertical="center" wrapText="1" indent="1"/>
      <protection locked="0"/>
    </xf>
    <xf numFmtId="165" fontId="3" fillId="0" borderId="0" xfId="2" applyNumberFormat="1" applyFill="1" applyAlignment="1" applyProtection="1">
      <alignment horizontal="right" vertical="center" wrapText="1"/>
    </xf>
    <xf numFmtId="0" fontId="15" fillId="0" borderId="11" xfId="2" applyFont="1" applyBorder="1" applyAlignment="1" applyProtection="1">
      <alignment horizontal="left" wrapText="1" indent="1"/>
    </xf>
    <xf numFmtId="165" fontId="13" fillId="0" borderId="35" xfId="1" applyNumberFormat="1" applyFont="1" applyFill="1" applyBorder="1" applyAlignment="1" applyProtection="1">
      <alignment horizontal="right" vertical="center" wrapText="1" indent="1"/>
      <protection locked="0"/>
    </xf>
    <xf numFmtId="165" fontId="3" fillId="0" borderId="0" xfId="2" applyNumberFormat="1" applyFill="1" applyAlignment="1" applyProtection="1">
      <alignment horizontal="right" vertical="center" wrapText="1"/>
    </xf>
    <xf numFmtId="165" fontId="3" fillId="0" borderId="0" xfId="2" applyNumberFormat="1" applyFill="1" applyAlignment="1" applyProtection="1">
      <alignment horizontal="center" vertical="center" wrapText="1"/>
    </xf>
    <xf numFmtId="0" fontId="42" fillId="0" borderId="0" xfId="6" applyFont="1" applyBorder="1" applyAlignment="1">
      <alignment horizontal="center" vertical="center"/>
    </xf>
    <xf numFmtId="165" fontId="3" fillId="0" borderId="0" xfId="2" applyNumberFormat="1" applyFill="1" applyAlignment="1" applyProtection="1">
      <alignment horizontal="right" vertical="center" wrapText="1"/>
    </xf>
    <xf numFmtId="0" fontId="34" fillId="0" borderId="46" xfId="5" applyFont="1" applyBorder="1"/>
    <xf numFmtId="0" fontId="33" fillId="0" borderId="53" xfId="5" applyFont="1" applyBorder="1"/>
    <xf numFmtId="0" fontId="33" fillId="0" borderId="0" xfId="5" applyFont="1" applyBorder="1"/>
    <xf numFmtId="0" fontId="34" fillId="0" borderId="7" xfId="5" applyFont="1" applyBorder="1" applyAlignment="1">
      <alignment horizontal="center" wrapText="1"/>
    </xf>
    <xf numFmtId="3" fontId="32" fillId="0" borderId="53" xfId="5" applyNumberFormat="1" applyFont="1" applyBorder="1"/>
    <xf numFmtId="3" fontId="32" fillId="0" borderId="7" xfId="5" applyNumberFormat="1" applyFont="1" applyBorder="1"/>
    <xf numFmtId="0" fontId="34" fillId="0" borderId="53" xfId="5" applyFont="1" applyBorder="1" applyAlignment="1">
      <alignment horizontal="center"/>
    </xf>
    <xf numFmtId="0" fontId="34" fillId="0" borderId="7" xfId="5" applyFont="1" applyBorder="1" applyAlignment="1">
      <alignment horizontal="center"/>
    </xf>
    <xf numFmtId="3" fontId="35" fillId="0" borderId="53" xfId="5" applyNumberFormat="1" applyFont="1" applyBorder="1"/>
    <xf numFmtId="0" fontId="32" fillId="0" borderId="7" xfId="5" applyFont="1" applyBorder="1" applyAlignment="1">
      <alignment horizontal="left" vertical="center" wrapText="1"/>
    </xf>
    <xf numFmtId="0" fontId="35" fillId="0" borderId="7" xfId="5" applyFont="1" applyBorder="1"/>
    <xf numFmtId="0" fontId="32" fillId="0" borderId="7" xfId="5" applyFont="1" applyBorder="1" applyAlignment="1">
      <alignment horizontal="right"/>
    </xf>
    <xf numFmtId="3" fontId="32" fillId="0" borderId="53" xfId="5" applyNumberFormat="1" applyFont="1" applyBorder="1" applyAlignment="1">
      <alignment horizontal="right"/>
    </xf>
    <xf numFmtId="3" fontId="32" fillId="0" borderId="7" xfId="5" applyNumberFormat="1" applyFont="1" applyBorder="1" applyAlignment="1">
      <alignment horizontal="right"/>
    </xf>
    <xf numFmtId="0" fontId="32" fillId="0" borderId="7" xfId="5" applyFont="1" applyBorder="1" applyAlignment="1">
      <alignment horizontal="left"/>
    </xf>
    <xf numFmtId="0" fontId="29" fillId="0" borderId="7" xfId="0" applyFont="1" applyBorder="1"/>
    <xf numFmtId="3" fontId="29" fillId="0" borderId="53" xfId="0" applyNumberFormat="1" applyFont="1" applyBorder="1"/>
    <xf numFmtId="3" fontId="29" fillId="0" borderId="7" xfId="0" applyNumberFormat="1" applyFont="1" applyBorder="1"/>
    <xf numFmtId="3" fontId="30" fillId="0" borderId="0" xfId="0" applyNumberFormat="1" applyFont="1" applyBorder="1"/>
    <xf numFmtId="3" fontId="30" fillId="0" borderId="7" xfId="0" applyNumberFormat="1" applyFont="1" applyBorder="1"/>
    <xf numFmtId="3" fontId="35" fillId="0" borderId="7" xfId="5" applyNumberFormat="1" applyFont="1" applyBorder="1" applyAlignment="1">
      <alignment horizontal="right"/>
    </xf>
    <xf numFmtId="0" fontId="35" fillId="0" borderId="7" xfId="5" applyFont="1" applyBorder="1" applyAlignment="1">
      <alignment horizontal="left"/>
    </xf>
    <xf numFmtId="3" fontId="35" fillId="0" borderId="53" xfId="5" applyNumberFormat="1" applyFont="1" applyBorder="1" applyAlignment="1">
      <alignment horizontal="right"/>
    </xf>
    <xf numFmtId="0" fontId="0" fillId="0" borderId="54" xfId="0" applyBorder="1"/>
    <xf numFmtId="3" fontId="0" fillId="0" borderId="0" xfId="0" applyNumberFormat="1" applyAlignment="1">
      <alignment horizontal="right"/>
    </xf>
    <xf numFmtId="165" fontId="8" fillId="0" borderId="37" xfId="6" applyNumberFormat="1" applyFont="1" applyFill="1" applyBorder="1" applyAlignment="1" applyProtection="1">
      <alignment vertical="center" wrapText="1"/>
      <protection locked="0"/>
    </xf>
    <xf numFmtId="165" fontId="8" fillId="0" borderId="42" xfId="6" applyNumberFormat="1" applyFont="1" applyFill="1" applyBorder="1" applyAlignment="1" applyProtection="1">
      <alignment vertical="center" wrapText="1"/>
      <protection locked="0"/>
    </xf>
    <xf numFmtId="165" fontId="8" fillId="0" borderId="9" xfId="6" applyNumberFormat="1" applyFont="1" applyFill="1" applyBorder="1" applyAlignment="1" applyProtection="1">
      <alignment vertical="center" wrapText="1"/>
      <protection locked="0"/>
    </xf>
    <xf numFmtId="165" fontId="25" fillId="0" borderId="32" xfId="6" applyNumberFormat="1" applyFont="1" applyFill="1" applyBorder="1" applyAlignment="1" applyProtection="1">
      <alignment horizontal="center" vertical="center" wrapText="1"/>
    </xf>
    <xf numFmtId="0" fontId="16" fillId="0" borderId="36" xfId="6" applyFont="1" applyBorder="1" applyAlignment="1">
      <alignment horizontal="center" vertical="center"/>
    </xf>
    <xf numFmtId="0" fontId="40" fillId="0" borderId="0" xfId="0" applyFont="1" applyAlignment="1">
      <alignment horizontal="center" wrapText="1"/>
    </xf>
    <xf numFmtId="0" fontId="42" fillId="0" borderId="0" xfId="6" applyFont="1" applyBorder="1" applyAlignment="1">
      <alignment horizontal="center" vertical="center"/>
    </xf>
    <xf numFmtId="0" fontId="34" fillId="0" borderId="50" xfId="5" applyFont="1" applyBorder="1" applyAlignment="1">
      <alignment horizontal="center" vertical="center" wrapText="1"/>
    </xf>
    <xf numFmtId="0" fontId="9" fillId="0" borderId="50" xfId="5" applyFont="1" applyBorder="1" applyAlignment="1">
      <alignment horizontal="center" vertical="center" wrapText="1"/>
    </xf>
    <xf numFmtId="3" fontId="35" fillId="0" borderId="7" xfId="5" applyNumberFormat="1" applyFont="1" applyBorder="1"/>
    <xf numFmtId="0" fontId="34" fillId="0" borderId="55" xfId="5" applyFont="1" applyBorder="1" applyAlignment="1">
      <alignment horizontal="center" vertical="center" wrapText="1"/>
    </xf>
    <xf numFmtId="0" fontId="34" fillId="0" borderId="25" xfId="5" applyFont="1" applyBorder="1" applyAlignment="1">
      <alignment horizontal="center" vertical="center" wrapText="1"/>
    </xf>
    <xf numFmtId="3" fontId="30" fillId="0" borderId="20" xfId="0" applyNumberFormat="1" applyFont="1" applyBorder="1"/>
    <xf numFmtId="165" fontId="3" fillId="0" borderId="0" xfId="6" applyNumberFormat="1" applyAlignment="1">
      <alignment vertical="center" wrapText="1"/>
    </xf>
    <xf numFmtId="165" fontId="41" fillId="0" borderId="30" xfId="6" applyNumberFormat="1" applyFont="1" applyBorder="1" applyAlignment="1">
      <alignment horizontal="right" vertical="center" wrapText="1"/>
    </xf>
    <xf numFmtId="165" fontId="25" fillId="0" borderId="3" xfId="6" applyNumberFormat="1" applyFont="1" applyBorder="1" applyAlignment="1">
      <alignment horizontal="center" vertical="center" wrapText="1"/>
    </xf>
    <xf numFmtId="165" fontId="25" fillId="0" borderId="1" xfId="6" applyNumberFormat="1" applyFont="1" applyBorder="1" applyAlignment="1">
      <alignment horizontal="center" vertical="center" wrapText="1"/>
    </xf>
    <xf numFmtId="165" fontId="25" fillId="0" borderId="0" xfId="6" applyNumberFormat="1" applyFont="1" applyAlignment="1">
      <alignment horizontal="center" vertical="center" wrapText="1"/>
    </xf>
    <xf numFmtId="165" fontId="25" fillId="0" borderId="6" xfId="6" applyNumberFormat="1" applyFont="1" applyBorder="1" applyAlignment="1">
      <alignment horizontal="center" vertical="center" wrapText="1"/>
    </xf>
    <xf numFmtId="165" fontId="25" fillId="0" borderId="4" xfId="6" applyNumberFormat="1" applyFont="1" applyBorder="1" applyAlignment="1">
      <alignment horizontal="center" vertical="center" wrapText="1"/>
    </xf>
    <xf numFmtId="0" fontId="16" fillId="0" borderId="44" xfId="6" applyFont="1" applyBorder="1" applyAlignment="1">
      <alignment horizontal="right" vertical="center" indent="1"/>
    </xf>
    <xf numFmtId="165" fontId="8" fillId="0" borderId="23" xfId="6" applyNumberFormat="1" applyFont="1" applyBorder="1" applyAlignment="1" applyProtection="1">
      <alignment horizontal="left" vertical="center" wrapText="1" indent="1"/>
      <protection locked="0"/>
    </xf>
    <xf numFmtId="165" fontId="8" fillId="0" borderId="18" xfId="6" applyNumberFormat="1" applyFont="1" applyBorder="1" applyAlignment="1" applyProtection="1">
      <alignment vertical="center" wrapText="1"/>
      <protection locked="0"/>
    </xf>
    <xf numFmtId="0" fontId="16" fillId="0" borderId="49" xfId="6" applyFont="1" applyBorder="1" applyAlignment="1">
      <alignment horizontal="right" vertical="center" indent="1"/>
    </xf>
    <xf numFmtId="165" fontId="3" fillId="0" borderId="33" xfId="6" applyNumberFormat="1" applyBorder="1" applyAlignment="1">
      <alignment horizontal="center" vertical="center" wrapText="1"/>
    </xf>
    <xf numFmtId="165" fontId="25" fillId="0" borderId="43" xfId="6" applyNumberFormat="1" applyFont="1" applyBorder="1" applyAlignment="1">
      <alignment horizontal="center" vertical="center" wrapText="1"/>
    </xf>
    <xf numFmtId="165" fontId="17" fillId="0" borderId="56" xfId="6" applyNumberFormat="1" applyFont="1" applyBorder="1" applyAlignment="1">
      <alignment horizontal="left" vertical="center" wrapText="1"/>
    </xf>
    <xf numFmtId="165" fontId="25" fillId="0" borderId="0" xfId="6" applyNumberFormat="1" applyFont="1" applyAlignment="1">
      <alignment vertical="center" wrapText="1"/>
    </xf>
    <xf numFmtId="165" fontId="17" fillId="0" borderId="0" xfId="6" applyNumberFormat="1" applyFont="1" applyAlignment="1">
      <alignment horizontal="left" vertical="center" wrapText="1"/>
    </xf>
    <xf numFmtId="165" fontId="2" fillId="0" borderId="0" xfId="6" applyNumberFormat="1" applyFont="1" applyAlignment="1">
      <alignment vertical="center" wrapText="1"/>
    </xf>
    <xf numFmtId="165" fontId="8" fillId="0" borderId="22" xfId="6" applyNumberFormat="1" applyFont="1" applyBorder="1" applyAlignment="1" applyProtection="1">
      <alignment horizontal="left" vertical="center" wrapText="1" indent="1"/>
      <protection locked="0"/>
    </xf>
    <xf numFmtId="165" fontId="8" fillId="0" borderId="7" xfId="6" applyNumberFormat="1" applyFont="1" applyBorder="1" applyAlignment="1" applyProtection="1">
      <alignment vertical="center" wrapText="1"/>
      <protection locked="0"/>
    </xf>
    <xf numFmtId="165" fontId="3" fillId="0" borderId="49" xfId="6" applyNumberFormat="1" applyBorder="1" applyAlignment="1">
      <alignment horizontal="center" vertical="center" wrapText="1"/>
    </xf>
    <xf numFmtId="165" fontId="25" fillId="0" borderId="32" xfId="6" applyNumberFormat="1" applyFont="1" applyBorder="1" applyAlignment="1">
      <alignment horizontal="center" vertical="center" wrapText="1"/>
    </xf>
    <xf numFmtId="165" fontId="17" fillId="0" borderId="3" xfId="6" applyNumberFormat="1" applyFont="1" applyBorder="1" applyAlignment="1">
      <alignment horizontal="left" vertical="center" wrapText="1"/>
    </xf>
    <xf numFmtId="165" fontId="3" fillId="0" borderId="0" xfId="6" applyNumberFormat="1" applyAlignment="1">
      <alignment horizontal="center" vertical="center" wrapText="1"/>
    </xf>
    <xf numFmtId="165" fontId="3" fillId="0" borderId="0" xfId="6" applyNumberFormat="1" applyAlignment="1">
      <alignment horizontal="right" vertical="center" wrapText="1"/>
    </xf>
    <xf numFmtId="49" fontId="8" fillId="0" borderId="18" xfId="6" applyNumberFormat="1" applyFont="1" applyBorder="1" applyAlignment="1" applyProtection="1">
      <alignment horizontal="right" vertical="center" wrapText="1"/>
      <protection locked="0"/>
    </xf>
    <xf numFmtId="49" fontId="8" fillId="0" borderId="7" xfId="6" applyNumberFormat="1" applyFont="1" applyBorder="1" applyAlignment="1" applyProtection="1">
      <alignment horizontal="right" vertical="center" wrapText="1"/>
      <protection locked="0"/>
    </xf>
    <xf numFmtId="165" fontId="25" fillId="0" borderId="2" xfId="6" applyNumberFormat="1" applyFont="1" applyBorder="1" applyAlignment="1">
      <alignment vertical="center" wrapText="1"/>
    </xf>
    <xf numFmtId="165" fontId="25" fillId="0" borderId="1" xfId="6" applyNumberFormat="1" applyFont="1" applyBorder="1" applyAlignment="1">
      <alignment vertical="center" wrapText="1"/>
    </xf>
    <xf numFmtId="0" fontId="48" fillId="0" borderId="0" xfId="8" applyFont="1"/>
    <xf numFmtId="0" fontId="48" fillId="0" borderId="0" xfId="8" applyFont="1" applyAlignment="1">
      <alignment horizontal="center" vertical="center"/>
    </xf>
    <xf numFmtId="0" fontId="48" fillId="0" borderId="0" xfId="8" applyFont="1" applyAlignment="1">
      <alignment horizontal="center"/>
    </xf>
    <xf numFmtId="0" fontId="49" fillId="0" borderId="0" xfId="8" applyFont="1"/>
    <xf numFmtId="0" fontId="49" fillId="2" borderId="0" xfId="8" applyFont="1" applyFill="1"/>
    <xf numFmtId="3" fontId="48" fillId="0" borderId="7" xfId="8" applyNumberFormat="1" applyFont="1" applyBorder="1" applyAlignment="1">
      <alignment horizontal="right" vertical="center"/>
    </xf>
    <xf numFmtId="3" fontId="50" fillId="2" borderId="7" xfId="14" applyNumberFormat="1" applyFont="1" applyFill="1" applyBorder="1" applyAlignment="1">
      <alignment horizontal="right" vertical="center" wrapText="1"/>
    </xf>
    <xf numFmtId="0" fontId="49" fillId="0" borderId="0" xfId="8" applyFont="1" applyAlignment="1">
      <alignment horizontal="center" vertical="center" wrapText="1"/>
    </xf>
    <xf numFmtId="0" fontId="48" fillId="0" borderId="0" xfId="8" applyFont="1" applyAlignment="1">
      <alignment horizontal="left" vertical="center"/>
    </xf>
    <xf numFmtId="0" fontId="49" fillId="0" borderId="0" xfId="8" applyFont="1" applyAlignment="1">
      <alignment horizontal="left" vertical="center"/>
    </xf>
    <xf numFmtId="3" fontId="48" fillId="3" borderId="37" xfId="8" applyNumberFormat="1" applyFont="1" applyFill="1" applyBorder="1" applyAlignment="1">
      <alignment horizontal="right" vertical="center"/>
    </xf>
    <xf numFmtId="3" fontId="48" fillId="3" borderId="37" xfId="8" applyNumberFormat="1" applyFont="1" applyFill="1" applyBorder="1" applyAlignment="1">
      <alignment horizontal="center" vertical="center"/>
    </xf>
    <xf numFmtId="166" fontId="49" fillId="0" borderId="0" xfId="8" applyNumberFormat="1" applyFont="1" applyAlignment="1">
      <alignment horizontal="center" vertical="center"/>
    </xf>
    <xf numFmtId="49" fontId="49" fillId="0" borderId="58" xfId="8" applyNumberFormat="1" applyFont="1" applyBorder="1" applyAlignment="1">
      <alignment horizontal="center" vertical="center"/>
    </xf>
    <xf numFmtId="0" fontId="49" fillId="0" borderId="58" xfId="8" applyFont="1" applyBorder="1" applyAlignment="1">
      <alignment horizontal="left" vertical="center" wrapText="1"/>
    </xf>
    <xf numFmtId="3" fontId="31" fillId="3" borderId="58" xfId="14" applyNumberFormat="1" applyFill="1" applyBorder="1" applyAlignment="1">
      <alignment horizontal="right" vertical="center" wrapText="1"/>
    </xf>
    <xf numFmtId="3" fontId="53" fillId="3" borderId="58" xfId="8" applyNumberFormat="1" applyFont="1" applyFill="1" applyBorder="1" applyAlignment="1">
      <alignment horizontal="right" vertical="center" wrapText="1"/>
    </xf>
    <xf numFmtId="49" fontId="49" fillId="0" borderId="0" xfId="8" applyNumberFormat="1" applyFont="1" applyAlignment="1">
      <alignment horizontal="center" vertical="center"/>
    </xf>
    <xf numFmtId="0" fontId="49" fillId="0" borderId="0" xfId="8" applyFont="1" applyAlignment="1">
      <alignment horizontal="left" vertical="center" wrapText="1"/>
    </xf>
    <xf numFmtId="3" fontId="31" fillId="3" borderId="0" xfId="14" applyNumberFormat="1" applyFill="1" applyAlignment="1">
      <alignment horizontal="right" vertical="center" wrapText="1"/>
    </xf>
    <xf numFmtId="3" fontId="53" fillId="3" borderId="0" xfId="8" applyNumberFormat="1" applyFont="1" applyFill="1" applyAlignment="1">
      <alignment horizontal="right" vertical="center" wrapText="1"/>
    </xf>
    <xf numFmtId="3" fontId="54" fillId="3" borderId="0" xfId="14" applyNumberFormat="1" applyFont="1" applyFill="1" applyAlignment="1">
      <alignment horizontal="center" vertical="center" wrapText="1"/>
    </xf>
    <xf numFmtId="3" fontId="53" fillId="0" borderId="0" xfId="8" applyNumberFormat="1" applyFont="1" applyAlignment="1">
      <alignment horizontal="center" vertical="center" wrapText="1"/>
    </xf>
    <xf numFmtId="0" fontId="49" fillId="0" borderId="9" xfId="8" applyFont="1" applyBorder="1" applyAlignment="1">
      <alignment horizontal="center" vertical="center" wrapText="1"/>
    </xf>
    <xf numFmtId="0" fontId="48" fillId="0" borderId="7" xfId="8" applyFont="1" applyBorder="1" applyAlignment="1">
      <alignment horizontal="center" vertical="center"/>
    </xf>
    <xf numFmtId="49" fontId="31" fillId="0" borderId="7" xfId="8" applyNumberFormat="1" applyBorder="1" applyAlignment="1">
      <alignment horizontal="center" vertical="center"/>
    </xf>
    <xf numFmtId="49" fontId="50" fillId="0" borderId="7" xfId="8" applyNumberFormat="1" applyFont="1" applyBorder="1" applyAlignment="1">
      <alignment horizontal="center" vertical="center"/>
    </xf>
    <xf numFmtId="49" fontId="31" fillId="0" borderId="37" xfId="8" applyNumberFormat="1" applyBorder="1" applyAlignment="1">
      <alignment horizontal="center" vertical="center"/>
    </xf>
    <xf numFmtId="49" fontId="31" fillId="2" borderId="7" xfId="8" applyNumberFormat="1" applyFill="1" applyBorder="1" applyAlignment="1">
      <alignment horizontal="center" vertical="center"/>
    </xf>
    <xf numFmtId="49" fontId="31" fillId="2" borderId="37" xfId="8" applyNumberFormat="1" applyFill="1" applyBorder="1" applyAlignment="1">
      <alignment horizontal="center" vertical="center"/>
    </xf>
    <xf numFmtId="49" fontId="50" fillId="2" borderId="7" xfId="8" applyNumberFormat="1" applyFont="1" applyFill="1" applyBorder="1" applyAlignment="1">
      <alignment horizontal="center" vertical="center"/>
    </xf>
    <xf numFmtId="0" fontId="48" fillId="0" borderId="7" xfId="8" applyFont="1" applyBorder="1" applyAlignment="1">
      <alignment horizontal="left" vertical="center"/>
    </xf>
    <xf numFmtId="0" fontId="48" fillId="0" borderId="7" xfId="8" applyFont="1" applyBorder="1" applyAlignment="1">
      <alignment horizontal="left" vertical="center" wrapText="1"/>
    </xf>
    <xf numFmtId="0" fontId="49" fillId="0" borderId="7" xfId="8" applyFont="1" applyBorder="1" applyAlignment="1">
      <alignment horizontal="left" vertical="center" wrapText="1"/>
    </xf>
    <xf numFmtId="0" fontId="49" fillId="0" borderId="7" xfId="8" applyFont="1" applyBorder="1" applyAlignment="1">
      <alignment horizontal="left" vertical="center"/>
    </xf>
    <xf numFmtId="0" fontId="48" fillId="2" borderId="7" xfId="8" applyFont="1" applyFill="1" applyBorder="1" applyAlignment="1">
      <alignment horizontal="left" vertical="center" wrapText="1"/>
    </xf>
    <xf numFmtId="0" fontId="48" fillId="2" borderId="37" xfId="8" quotePrefix="1" applyFont="1" applyFill="1" applyBorder="1" applyAlignment="1">
      <alignment horizontal="left" vertical="center" wrapText="1"/>
    </xf>
    <xf numFmtId="0" fontId="48" fillId="2" borderId="37" xfId="8" applyFont="1" applyFill="1" applyBorder="1" applyAlignment="1">
      <alignment horizontal="left" vertical="center" wrapText="1"/>
    </xf>
    <xf numFmtId="0" fontId="49" fillId="2" borderId="7" xfId="8" applyFont="1" applyFill="1" applyBorder="1" applyAlignment="1">
      <alignment horizontal="left" vertical="center" wrapText="1"/>
    </xf>
    <xf numFmtId="3" fontId="48" fillId="0" borderId="7" xfId="8" applyNumberFormat="1" applyFont="1" applyBorder="1" applyAlignment="1">
      <alignment vertical="center"/>
    </xf>
    <xf numFmtId="3" fontId="50" fillId="3" borderId="7" xfId="14" applyNumberFormat="1" applyFont="1" applyFill="1" applyBorder="1" applyAlignment="1">
      <alignment vertical="center" wrapText="1"/>
    </xf>
    <xf numFmtId="3" fontId="48" fillId="3" borderId="7" xfId="8" applyNumberFormat="1" applyFont="1" applyFill="1" applyBorder="1" applyAlignment="1">
      <alignment vertical="center"/>
    </xf>
    <xf numFmtId="3" fontId="48" fillId="3" borderId="37" xfId="8" applyNumberFormat="1" applyFont="1" applyFill="1" applyBorder="1" applyAlignment="1">
      <alignment vertical="center"/>
    </xf>
    <xf numFmtId="3" fontId="49" fillId="3" borderId="7" xfId="8" applyNumberFormat="1" applyFont="1" applyFill="1" applyBorder="1" applyAlignment="1">
      <alignment vertical="center"/>
    </xf>
    <xf numFmtId="3" fontId="50" fillId="3" borderId="37" xfId="14" applyNumberFormat="1" applyFont="1" applyFill="1" applyBorder="1" applyAlignment="1">
      <alignment horizontal="center" vertical="center" wrapText="1"/>
    </xf>
    <xf numFmtId="3" fontId="31" fillId="3" borderId="7" xfId="14" applyNumberFormat="1" applyFill="1" applyBorder="1" applyAlignment="1">
      <alignment vertical="center" wrapText="1"/>
    </xf>
    <xf numFmtId="0" fontId="49" fillId="0" borderId="7" xfId="8" applyFont="1" applyBorder="1" applyAlignment="1">
      <alignment horizontal="center" vertical="center" wrapText="1"/>
    </xf>
    <xf numFmtId="49" fontId="48" fillId="0" borderId="7" xfId="8" applyNumberFormat="1" applyFont="1" applyBorder="1" applyAlignment="1">
      <alignment horizontal="center" vertical="center"/>
    </xf>
    <xf numFmtId="49" fontId="49" fillId="0" borderId="7" xfId="8" applyNumberFormat="1" applyFont="1" applyBorder="1" applyAlignment="1">
      <alignment horizontal="center" vertical="center"/>
    </xf>
    <xf numFmtId="0" fontId="50" fillId="0" borderId="7" xfId="8" applyFont="1" applyBorder="1" applyAlignment="1">
      <alignment horizontal="center" vertical="center"/>
    </xf>
    <xf numFmtId="0" fontId="31" fillId="0" borderId="7" xfId="8" applyBorder="1" applyAlignment="1">
      <alignment horizontal="center" vertical="center"/>
    </xf>
    <xf numFmtId="0" fontId="31" fillId="0" borderId="37" xfId="8" applyBorder="1" applyAlignment="1">
      <alignment horizontal="center" vertical="center"/>
    </xf>
    <xf numFmtId="0" fontId="31" fillId="0" borderId="37" xfId="8" applyBorder="1" applyAlignment="1">
      <alignment horizontal="center" vertical="center" wrapText="1"/>
    </xf>
    <xf numFmtId="0" fontId="49" fillId="0" borderId="7" xfId="8" applyFont="1" applyBorder="1" applyAlignment="1">
      <alignment horizontal="center" vertical="center"/>
    </xf>
    <xf numFmtId="0" fontId="48" fillId="0" borderId="37" xfId="8" applyFont="1" applyBorder="1" applyAlignment="1">
      <alignment horizontal="center" vertical="center"/>
    </xf>
    <xf numFmtId="0" fontId="49" fillId="0" borderId="37" xfId="8" applyFont="1" applyBorder="1" applyAlignment="1">
      <alignment horizontal="center" vertical="center"/>
    </xf>
    <xf numFmtId="0" fontId="31" fillId="0" borderId="37" xfId="8" quotePrefix="1" applyBorder="1" applyAlignment="1">
      <alignment horizontal="left" vertical="center" wrapText="1"/>
    </xf>
    <xf numFmtId="0" fontId="31" fillId="0" borderId="37" xfId="8" applyBorder="1" applyAlignment="1">
      <alignment horizontal="left" vertical="center" wrapText="1"/>
    </xf>
    <xf numFmtId="0" fontId="48" fillId="0" borderId="37" xfId="8" applyFont="1" applyBorder="1" applyAlignment="1">
      <alignment horizontal="left" vertical="center" wrapText="1"/>
    </xf>
    <xf numFmtId="0" fontId="49" fillId="0" borderId="37" xfId="8" applyFont="1" applyBorder="1" applyAlignment="1">
      <alignment horizontal="left" vertical="center" wrapText="1"/>
    </xf>
    <xf numFmtId="0" fontId="49" fillId="0" borderId="37" xfId="8" applyFont="1" applyBorder="1" applyAlignment="1">
      <alignment horizontal="center" vertical="center" wrapText="1"/>
    </xf>
    <xf numFmtId="3" fontId="48" fillId="2" borderId="7" xfId="8" applyNumberFormat="1" applyFont="1" applyFill="1" applyBorder="1" applyAlignment="1">
      <alignment horizontal="right" vertical="center"/>
    </xf>
    <xf numFmtId="3" fontId="31" fillId="2" borderId="7" xfId="14" applyNumberFormat="1" applyFill="1" applyBorder="1" applyAlignment="1">
      <alignment horizontal="right" vertical="center" wrapText="1"/>
    </xf>
    <xf numFmtId="3" fontId="49" fillId="2" borderId="7" xfId="8" applyNumberFormat="1" applyFont="1" applyFill="1" applyBorder="1" applyAlignment="1">
      <alignment horizontal="right" vertical="center"/>
    </xf>
    <xf numFmtId="3" fontId="49" fillId="0" borderId="7" xfId="8" applyNumberFormat="1" applyFont="1" applyBorder="1" applyAlignment="1">
      <alignment horizontal="right" vertical="center"/>
    </xf>
    <xf numFmtId="3" fontId="48" fillId="0" borderId="37" xfId="8" applyNumberFormat="1" applyFont="1" applyBorder="1" applyAlignment="1">
      <alignment horizontal="right" vertical="center"/>
    </xf>
    <xf numFmtId="3" fontId="31" fillId="2" borderId="37" xfId="14" applyNumberFormat="1" applyFill="1" applyBorder="1" applyAlignment="1">
      <alignment horizontal="right" vertical="center" wrapText="1"/>
    </xf>
    <xf numFmtId="3" fontId="50" fillId="2" borderId="37" xfId="14" applyNumberFormat="1" applyFont="1" applyFill="1" applyBorder="1" applyAlignment="1">
      <alignment horizontal="right" vertical="center" wrapText="1"/>
    </xf>
    <xf numFmtId="0" fontId="48" fillId="0" borderId="37" xfId="8" quotePrefix="1" applyFont="1" applyBorder="1" applyAlignment="1">
      <alignment horizontal="left" vertical="center" wrapText="1"/>
    </xf>
    <xf numFmtId="0" fontId="49" fillId="2" borderId="37" xfId="8" applyFont="1" applyFill="1" applyBorder="1" applyAlignment="1">
      <alignment horizontal="left" vertical="center" wrapText="1"/>
    </xf>
    <xf numFmtId="0" fontId="50" fillId="0" borderId="37" xfId="8" applyFont="1" applyBorder="1" applyAlignment="1">
      <alignment horizontal="left" vertical="center" wrapText="1"/>
    </xf>
    <xf numFmtId="0" fontId="42" fillId="0" borderId="0" xfId="6" applyFont="1" applyAlignment="1">
      <alignment horizontal="center" vertical="center"/>
    </xf>
    <xf numFmtId="0" fontId="4" fillId="0" borderId="35" xfId="6" applyFont="1" applyBorder="1" applyAlignment="1">
      <alignment horizontal="center" vertical="center" wrapText="1"/>
    </xf>
    <xf numFmtId="0" fontId="4" fillId="0" borderId="27" xfId="6" applyFont="1" applyBorder="1" applyAlignment="1">
      <alignment horizontal="center" vertical="center" wrapText="1"/>
    </xf>
    <xf numFmtId="3" fontId="16" fillId="0" borderId="24" xfId="6" applyNumberFormat="1" applyFont="1" applyBorder="1" applyAlignment="1" applyProtection="1">
      <alignment horizontal="right" vertical="center" indent="1"/>
      <protection locked="0"/>
    </xf>
    <xf numFmtId="3" fontId="16" fillId="0" borderId="19" xfId="6" applyNumberFormat="1" applyFont="1" applyBorder="1" applyAlignment="1" applyProtection="1">
      <alignment horizontal="right" vertical="center" indent="1"/>
      <protection locked="0"/>
    </xf>
    <xf numFmtId="3" fontId="16" fillId="0" borderId="16" xfId="6" applyNumberFormat="1" applyFont="1" applyBorder="1" applyAlignment="1" applyProtection="1">
      <alignment horizontal="right" vertical="center" indent="1"/>
      <protection locked="0"/>
    </xf>
    <xf numFmtId="0" fontId="33" fillId="0" borderId="0" xfId="5" applyFont="1"/>
    <xf numFmtId="3" fontId="30" fillId="0" borderId="0" xfId="0" applyNumberFormat="1" applyFont="1"/>
    <xf numFmtId="3" fontId="35" fillId="0" borderId="0" xfId="5" applyNumberFormat="1" applyFont="1" applyAlignment="1">
      <alignment horizontal="right"/>
    </xf>
    <xf numFmtId="165" fontId="3" fillId="0" borderId="0" xfId="2" applyNumberFormat="1" applyFill="1" applyAlignment="1" applyProtection="1">
      <alignment horizontal="right" vertical="center" wrapText="1"/>
    </xf>
    <xf numFmtId="3" fontId="48" fillId="3" borderId="7" xfId="8" applyNumberFormat="1" applyFont="1" applyFill="1" applyBorder="1" applyAlignment="1">
      <alignment horizontal="right" vertical="center"/>
    </xf>
    <xf numFmtId="0" fontId="47" fillId="0" borderId="0" xfId="0" applyFont="1" applyAlignment="1"/>
    <xf numFmtId="0" fontId="48" fillId="0" borderId="0" xfId="8" applyFont="1"/>
    <xf numFmtId="1" fontId="48" fillId="0" borderId="7" xfId="8" applyNumberFormat="1" applyFont="1" applyBorder="1" applyAlignment="1">
      <alignment horizontal="center" vertical="center"/>
    </xf>
    <xf numFmtId="49" fontId="48" fillId="0" borderId="7" xfId="8" applyNumberFormat="1" applyFont="1" applyBorder="1" applyAlignment="1">
      <alignment horizontal="center" vertical="center"/>
    </xf>
    <xf numFmtId="166" fontId="49" fillId="0" borderId="7" xfId="8" applyNumberFormat="1" applyFont="1" applyBorder="1" applyAlignment="1">
      <alignment horizontal="center" vertical="center" wrapText="1"/>
    </xf>
    <xf numFmtId="0" fontId="49" fillId="0" borderId="7" xfId="8" applyFont="1" applyBorder="1" applyAlignment="1">
      <alignment horizontal="center" vertical="center"/>
    </xf>
    <xf numFmtId="49" fontId="49" fillId="0" borderId="7" xfId="8" applyNumberFormat="1" applyFont="1" applyBorder="1" applyAlignment="1">
      <alignment horizontal="center" vertical="center"/>
    </xf>
    <xf numFmtId="49" fontId="49" fillId="0" borderId="0" xfId="8" applyNumberFormat="1" applyFont="1" applyAlignment="1">
      <alignment horizontal="center" vertical="center"/>
    </xf>
    <xf numFmtId="0" fontId="49" fillId="0" borderId="7" xfId="8" applyFont="1" applyBorder="1" applyAlignment="1">
      <alignment horizontal="center" vertical="center" wrapText="1"/>
    </xf>
    <xf numFmtId="0" fontId="55" fillId="0" borderId="0" xfId="1" applyFont="1" applyFill="1" applyProtection="1"/>
    <xf numFmtId="49" fontId="13" fillId="0" borderId="18" xfId="2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32" xfId="1" applyFont="1" applyFill="1" applyBorder="1" applyAlignment="1" applyProtection="1">
      <alignment horizontal="center" vertical="center" wrapText="1"/>
    </xf>
    <xf numFmtId="165" fontId="4" fillId="0" borderId="32" xfId="1" applyNumberFormat="1" applyFont="1" applyFill="1" applyBorder="1" applyAlignment="1" applyProtection="1">
      <alignment horizontal="center" vertical="center"/>
    </xf>
    <xf numFmtId="0" fontId="5" fillId="0" borderId="32" xfId="2" applyFont="1" applyFill="1" applyBorder="1" applyAlignment="1" applyProtection="1">
      <alignment horizontal="right" vertical="center"/>
    </xf>
    <xf numFmtId="0" fontId="3" fillId="0" borderId="32" xfId="2" applyFont="1" applyFill="1" applyBorder="1" applyAlignment="1" applyProtection="1">
      <alignment horizontal="center" vertical="center"/>
    </xf>
    <xf numFmtId="0" fontId="2" fillId="0" borderId="32" xfId="1" applyFont="1" applyFill="1" applyBorder="1" applyAlignment="1" applyProtection="1">
      <alignment horizontal="left" vertical="center" wrapText="1" indent="1"/>
    </xf>
    <xf numFmtId="0" fontId="2" fillId="0" borderId="32" xfId="1" applyFont="1" applyFill="1" applyBorder="1" applyAlignment="1" applyProtection="1">
      <alignment vertical="center" wrapText="1"/>
    </xf>
    <xf numFmtId="165" fontId="2" fillId="0" borderId="32" xfId="1" applyNumberFormat="1" applyFont="1" applyFill="1" applyBorder="1" applyAlignment="1" applyProtection="1">
      <alignment horizontal="right" vertical="center" wrapText="1" indent="1"/>
    </xf>
    <xf numFmtId="165" fontId="4" fillId="0" borderId="32" xfId="1" applyNumberFormat="1" applyFont="1" applyFill="1" applyBorder="1" applyAlignment="1" applyProtection="1">
      <alignment horizontal="left" vertical="center"/>
    </xf>
    <xf numFmtId="0" fontId="0" fillId="0" borderId="53" xfId="0" applyBorder="1"/>
    <xf numFmtId="0" fontId="0" fillId="0" borderId="59" xfId="0" applyBorder="1"/>
    <xf numFmtId="0" fontId="16" fillId="0" borderId="33" xfId="6" applyFont="1" applyBorder="1" applyAlignment="1">
      <alignment horizontal="center" vertical="center"/>
    </xf>
    <xf numFmtId="165" fontId="8" fillId="0" borderId="53" xfId="6" applyNumberFormat="1" applyFont="1" applyFill="1" applyBorder="1" applyAlignment="1" applyProtection="1">
      <alignment vertical="center" wrapText="1"/>
      <protection locked="0"/>
    </xf>
    <xf numFmtId="165" fontId="8" fillId="0" borderId="0" xfId="6" applyNumberFormat="1" applyFont="1" applyFill="1" applyBorder="1" applyAlignment="1" applyProtection="1">
      <alignment vertical="center" wrapText="1"/>
      <protection locked="0"/>
    </xf>
    <xf numFmtId="165" fontId="8" fillId="0" borderId="24" xfId="6" applyNumberFormat="1" applyFont="1" applyFill="1" applyBorder="1" applyAlignment="1" applyProtection="1">
      <alignment vertical="center" wrapText="1"/>
      <protection locked="0"/>
    </xf>
    <xf numFmtId="165" fontId="8" fillId="0" borderId="18" xfId="6" applyNumberFormat="1" applyFont="1" applyFill="1" applyBorder="1" applyAlignment="1" applyProtection="1">
      <alignment vertical="center" wrapText="1"/>
      <protection locked="0"/>
    </xf>
    <xf numFmtId="165" fontId="8" fillId="0" borderId="35" xfId="6" applyNumberFormat="1" applyFont="1" applyFill="1" applyBorder="1" applyAlignment="1" applyProtection="1">
      <alignment vertical="center" wrapText="1"/>
      <protection locked="0"/>
    </xf>
    <xf numFmtId="49" fontId="8" fillId="0" borderId="18" xfId="6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6" applyNumberFormat="1" applyFont="1" applyFill="1" applyBorder="1" applyAlignment="1" applyProtection="1">
      <alignment vertical="center" wrapText="1"/>
      <protection locked="0"/>
    </xf>
    <xf numFmtId="165" fontId="8" fillId="0" borderId="60" xfId="6" applyNumberFormat="1" applyFont="1" applyFill="1" applyBorder="1" applyAlignment="1" applyProtection="1">
      <alignment horizontal="left" vertical="center" wrapText="1" indent="1"/>
      <protection locked="0"/>
    </xf>
    <xf numFmtId="165" fontId="8" fillId="0" borderId="61" xfId="6" applyNumberFormat="1" applyFont="1" applyFill="1" applyBorder="1" applyAlignment="1" applyProtection="1">
      <alignment vertical="center" wrapText="1"/>
      <protection locked="0"/>
    </xf>
    <xf numFmtId="165" fontId="8" fillId="0" borderId="14" xfId="6" applyNumberFormat="1" applyFont="1" applyFill="1" applyBorder="1" applyAlignment="1" applyProtection="1">
      <alignment vertical="center" wrapText="1"/>
      <protection locked="0"/>
    </xf>
    <xf numFmtId="165" fontId="8" fillId="0" borderId="58" xfId="6" applyNumberFormat="1" applyFont="1" applyFill="1" applyBorder="1" applyAlignment="1" applyProtection="1">
      <alignment vertical="center" wrapText="1"/>
      <protection locked="0"/>
    </xf>
    <xf numFmtId="165" fontId="8" fillId="0" borderId="13" xfId="6" applyNumberFormat="1" applyFont="1" applyFill="1" applyBorder="1" applyAlignment="1" applyProtection="1">
      <alignment vertical="center" wrapText="1"/>
      <protection locked="0"/>
    </xf>
    <xf numFmtId="165" fontId="2" fillId="0" borderId="1" xfId="6" applyNumberFormat="1" applyFont="1" applyFill="1" applyBorder="1" applyAlignment="1" applyProtection="1">
      <alignment vertical="center" wrapText="1"/>
    </xf>
    <xf numFmtId="165" fontId="17" fillId="0" borderId="45" xfId="6" applyNumberFormat="1" applyFont="1" applyFill="1" applyBorder="1" applyAlignment="1">
      <alignment horizontal="left" vertical="center" wrapText="1"/>
    </xf>
    <xf numFmtId="165" fontId="2" fillId="0" borderId="32" xfId="6" applyNumberFormat="1" applyFont="1" applyFill="1" applyBorder="1" applyAlignment="1" applyProtection="1">
      <alignment vertical="center" wrapText="1"/>
    </xf>
    <xf numFmtId="165" fontId="17" fillId="0" borderId="48" xfId="6" applyNumberFormat="1" applyFont="1" applyFill="1" applyBorder="1" applyAlignment="1">
      <alignment horizontal="left" vertical="center" wrapText="1"/>
    </xf>
    <xf numFmtId="3" fontId="50" fillId="3" borderId="7" xfId="14" applyNumberFormat="1" applyFont="1" applyFill="1" applyBorder="1" applyAlignment="1">
      <alignment horizontal="center" vertical="center" wrapText="1"/>
    </xf>
    <xf numFmtId="3" fontId="31" fillId="3" borderId="14" xfId="14" applyNumberFormat="1" applyFill="1" applyBorder="1" applyAlignment="1">
      <alignment vertical="center" wrapText="1"/>
    </xf>
    <xf numFmtId="49" fontId="49" fillId="0" borderId="0" xfId="8" applyNumberFormat="1" applyFont="1" applyAlignment="1">
      <alignment vertical="center"/>
    </xf>
    <xf numFmtId="49" fontId="49" fillId="0" borderId="0" xfId="8" applyNumberFormat="1" applyFont="1" applyBorder="1" applyAlignment="1">
      <alignment horizontal="center" vertical="center"/>
    </xf>
    <xf numFmtId="0" fontId="49" fillId="0" borderId="0" xfId="8" applyFont="1" applyBorder="1" applyAlignment="1">
      <alignment horizontal="left" vertical="center" wrapText="1"/>
    </xf>
    <xf numFmtId="0" fontId="49" fillId="0" borderId="0" xfId="8" applyFont="1" applyBorder="1" applyAlignment="1">
      <alignment horizontal="center" vertical="center" wrapText="1"/>
    </xf>
    <xf numFmtId="3" fontId="49" fillId="0" borderId="7" xfId="8" applyNumberFormat="1" applyFont="1" applyBorder="1" applyAlignment="1">
      <alignment vertical="center" wrapText="1"/>
    </xf>
    <xf numFmtId="2" fontId="13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" fontId="13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" fontId="2" fillId="0" borderId="1" xfId="1" applyNumberFormat="1" applyFont="1" applyFill="1" applyBorder="1" applyAlignment="1" applyProtection="1">
      <alignment horizontal="right" vertical="center" wrapText="1" indent="1"/>
    </xf>
    <xf numFmtId="1" fontId="13" fillId="0" borderId="18" xfId="2" applyNumberFormat="1" applyFont="1" applyFill="1" applyBorder="1" applyAlignment="1" applyProtection="1">
      <alignment horizontal="right" vertical="center" wrapText="1" indent="1"/>
      <protection locked="0"/>
    </xf>
    <xf numFmtId="0" fontId="48" fillId="0" borderId="0" xfId="8" applyFont="1"/>
    <xf numFmtId="49" fontId="49" fillId="0" borderId="7" xfId="8" applyNumberFormat="1" applyFont="1" applyBorder="1" applyAlignment="1">
      <alignment horizontal="center" vertical="center"/>
    </xf>
    <xf numFmtId="0" fontId="48" fillId="0" borderId="7" xfId="8" applyFont="1" applyBorder="1" applyAlignment="1">
      <alignment horizontal="center" vertical="center" wrapText="1"/>
    </xf>
    <xf numFmtId="0" fontId="48" fillId="0" borderId="37" xfId="8" applyFont="1" applyBorder="1" applyAlignment="1">
      <alignment horizontal="center" vertical="center" wrapText="1"/>
    </xf>
    <xf numFmtId="0" fontId="56" fillId="0" borderId="0" xfId="8" applyFont="1" applyAlignment="1">
      <alignment horizontal="right"/>
    </xf>
    <xf numFmtId="49" fontId="49" fillId="0" borderId="7" xfId="8" applyNumberFormat="1" applyFont="1" applyBorder="1" applyAlignment="1">
      <alignment vertical="center"/>
    </xf>
    <xf numFmtId="49" fontId="49" fillId="0" borderId="7" xfId="8" applyNumberFormat="1" applyFont="1" applyBorder="1" applyAlignment="1">
      <alignment vertical="center" wrapText="1"/>
    </xf>
    <xf numFmtId="0" fontId="48" fillId="0" borderId="7" xfId="8" applyFont="1" applyBorder="1"/>
    <xf numFmtId="0" fontId="48" fillId="0" borderId="7" xfId="8" applyFont="1" applyBorder="1" applyAlignment="1">
      <alignment horizontal="center"/>
    </xf>
    <xf numFmtId="0" fontId="5" fillId="0" borderId="30" xfId="2" applyFont="1" applyFill="1" applyBorder="1" applyAlignment="1" applyProtection="1">
      <alignment horizontal="right" vertical="center"/>
    </xf>
    <xf numFmtId="165" fontId="55" fillId="0" borderId="0" xfId="1" applyNumberFormat="1" applyFont="1" applyFill="1" applyBorder="1" applyAlignment="1" applyProtection="1">
      <alignment horizontal="right" vertical="center" wrapText="1"/>
    </xf>
    <xf numFmtId="0" fontId="5" fillId="0" borderId="0" xfId="2" applyFont="1" applyFill="1" applyBorder="1" applyAlignment="1" applyProtection="1">
      <alignment horizontal="right" vertical="center"/>
    </xf>
    <xf numFmtId="165" fontId="1" fillId="0" borderId="0" xfId="1" applyNumberFormat="1" applyFont="1" applyFill="1" applyBorder="1" applyAlignment="1" applyProtection="1">
      <alignment horizontal="right" vertical="center" wrapText="1"/>
    </xf>
    <xf numFmtId="165" fontId="18" fillId="0" borderId="0" xfId="1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left" vertical="center"/>
    </xf>
    <xf numFmtId="165" fontId="6" fillId="0" borderId="30" xfId="1" applyNumberFormat="1" applyFont="1" applyFill="1" applyBorder="1" applyAlignment="1" applyProtection="1">
      <alignment horizontal="left" vertical="center"/>
    </xf>
    <xf numFmtId="0" fontId="7" fillId="0" borderId="0" xfId="1" applyFont="1" applyFill="1" applyAlignment="1" applyProtection="1">
      <alignment horizontal="center"/>
    </xf>
    <xf numFmtId="165" fontId="7" fillId="0" borderId="0" xfId="1" applyNumberFormat="1" applyFont="1" applyFill="1" applyBorder="1" applyAlignment="1" applyProtection="1">
      <alignment horizontal="center" vertical="center" wrapText="1"/>
    </xf>
    <xf numFmtId="165" fontId="4" fillId="0" borderId="40" xfId="2" applyNumberFormat="1" applyFont="1" applyFill="1" applyBorder="1" applyAlignment="1" applyProtection="1">
      <alignment horizontal="center" vertical="center" wrapText="1"/>
    </xf>
    <xf numFmtId="165" fontId="4" fillId="0" borderId="39" xfId="2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ill="1" applyAlignment="1" applyProtection="1">
      <alignment horizontal="right" vertical="center" wrapText="1"/>
    </xf>
    <xf numFmtId="165" fontId="7" fillId="0" borderId="0" xfId="2" applyNumberFormat="1" applyFont="1" applyFill="1" applyAlignment="1" applyProtection="1">
      <alignment horizontal="center" vertical="center" wrapText="1"/>
    </xf>
    <xf numFmtId="165" fontId="26" fillId="0" borderId="30" xfId="2" applyNumberFormat="1" applyFont="1" applyFill="1" applyBorder="1" applyAlignment="1" applyProtection="1">
      <alignment horizontal="right" vertical="center"/>
    </xf>
    <xf numFmtId="165" fontId="5" fillId="0" borderId="30" xfId="2" applyNumberFormat="1" applyFont="1" applyFill="1" applyBorder="1" applyAlignment="1" applyProtection="1">
      <alignment horizontal="right" vertical="center"/>
    </xf>
    <xf numFmtId="165" fontId="18" fillId="0" borderId="0" xfId="2" applyNumberFormat="1" applyFont="1" applyFill="1" applyAlignment="1" applyProtection="1">
      <alignment horizontal="center" vertical="top" wrapText="1"/>
    </xf>
    <xf numFmtId="165" fontId="4" fillId="0" borderId="44" xfId="2" applyNumberFormat="1" applyFont="1" applyFill="1" applyBorder="1" applyAlignment="1" applyProtection="1">
      <alignment horizontal="center" vertical="center" wrapText="1"/>
    </xf>
    <xf numFmtId="165" fontId="4" fillId="0" borderId="43" xfId="2" applyNumberFormat="1" applyFont="1" applyFill="1" applyBorder="1" applyAlignment="1" applyProtection="1">
      <alignment horizontal="center" vertical="center" wrapText="1"/>
    </xf>
    <xf numFmtId="165" fontId="17" fillId="0" borderId="45" xfId="2" applyNumberFormat="1" applyFont="1" applyFill="1" applyBorder="1" applyAlignment="1" applyProtection="1">
      <alignment horizontal="center" vertical="center" wrapText="1"/>
    </xf>
    <xf numFmtId="165" fontId="17" fillId="0" borderId="48" xfId="2" applyNumberFormat="1" applyFont="1" applyFill="1" applyBorder="1" applyAlignment="1" applyProtection="1">
      <alignment horizontal="center" vertical="center" wrapText="1"/>
    </xf>
    <xf numFmtId="165" fontId="17" fillId="0" borderId="31" xfId="2" applyNumberFormat="1" applyFont="1" applyFill="1" applyBorder="1" applyAlignment="1" applyProtection="1">
      <alignment horizontal="center" vertical="center" wrapText="1"/>
    </xf>
    <xf numFmtId="0" fontId="38" fillId="0" borderId="30" xfId="0" applyFont="1" applyBorder="1" applyAlignment="1">
      <alignment horizontal="right"/>
    </xf>
    <xf numFmtId="0" fontId="29" fillId="0" borderId="0" xfId="0" applyFont="1" applyAlignment="1">
      <alignment horizontal="right"/>
    </xf>
    <xf numFmtId="0" fontId="40" fillId="0" borderId="0" xfId="0" applyFont="1" applyAlignment="1">
      <alignment horizontal="center" vertical="center" wrapText="1"/>
    </xf>
    <xf numFmtId="0" fontId="34" fillId="0" borderId="37" xfId="5" applyFont="1" applyBorder="1" applyAlignment="1">
      <alignment horizontal="left" vertical="center"/>
    </xf>
    <xf numFmtId="0" fontId="34" fillId="0" borderId="53" xfId="5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37" fillId="0" borderId="37" xfId="5" applyFont="1" applyBorder="1" applyAlignment="1">
      <alignment horizontal="left" vertical="center" wrapText="1"/>
    </xf>
    <xf numFmtId="0" fontId="37" fillId="0" borderId="53" xfId="5" applyFont="1" applyBorder="1" applyAlignment="1">
      <alignment horizontal="left" vertical="center" wrapText="1"/>
    </xf>
    <xf numFmtId="0" fontId="32" fillId="0" borderId="37" xfId="5" applyFont="1" applyBorder="1" applyAlignment="1">
      <alignment horizontal="left" vertical="center" wrapText="1"/>
    </xf>
    <xf numFmtId="0" fontId="32" fillId="0" borderId="53" xfId="5" applyFont="1" applyBorder="1" applyAlignment="1">
      <alignment horizontal="left" vertical="center" wrapText="1"/>
    </xf>
    <xf numFmtId="0" fontId="4" fillId="0" borderId="0" xfId="6" applyFont="1" applyBorder="1" applyAlignment="1">
      <alignment horizontal="center" vertical="center"/>
    </xf>
    <xf numFmtId="0" fontId="41" fillId="0" borderId="0" xfId="6" applyFont="1" applyBorder="1" applyAlignment="1">
      <alignment horizontal="center" vertical="center"/>
    </xf>
    <xf numFmtId="0" fontId="42" fillId="0" borderId="0" xfId="6" applyFont="1" applyBorder="1" applyAlignment="1">
      <alignment horizontal="center" vertical="center"/>
    </xf>
    <xf numFmtId="0" fontId="41" fillId="0" borderId="0" xfId="6" applyFont="1" applyBorder="1" applyAlignment="1">
      <alignment horizontal="right" vertical="center"/>
    </xf>
    <xf numFmtId="165" fontId="3" fillId="0" borderId="0" xfId="6" applyNumberFormat="1" applyAlignment="1">
      <alignment horizontal="right" vertical="center" wrapText="1"/>
    </xf>
    <xf numFmtId="165" fontId="3" fillId="0" borderId="0" xfId="6" applyNumberFormat="1" applyAlignment="1">
      <alignment horizontal="center" vertical="center" wrapText="1"/>
    </xf>
    <xf numFmtId="165" fontId="7" fillId="0" borderId="0" xfId="6" applyNumberFormat="1" applyFont="1" applyAlignment="1">
      <alignment horizontal="center" vertical="center" wrapText="1"/>
    </xf>
    <xf numFmtId="165" fontId="41" fillId="0" borderId="30" xfId="6" applyNumberFormat="1" applyFont="1" applyBorder="1" applyAlignment="1">
      <alignment horizontal="left" vertical="center" wrapText="1"/>
    </xf>
    <xf numFmtId="0" fontId="47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165" fontId="41" fillId="0" borderId="30" xfId="6" applyNumberFormat="1" applyFont="1" applyFill="1" applyBorder="1" applyAlignment="1">
      <alignment horizontal="left" vertical="center" wrapText="1"/>
    </xf>
    <xf numFmtId="0" fontId="47" fillId="0" borderId="0" xfId="0" applyFont="1" applyAlignment="1">
      <alignment horizontal="center"/>
    </xf>
    <xf numFmtId="165" fontId="41" fillId="0" borderId="30" xfId="6" applyNumberFormat="1" applyFont="1" applyFill="1" applyBorder="1" applyAlignment="1">
      <alignment horizontal="right" vertical="center" wrapText="1"/>
    </xf>
    <xf numFmtId="0" fontId="49" fillId="0" borderId="7" xfId="8" applyFont="1" applyBorder="1" applyAlignment="1">
      <alignment horizontal="left" vertical="center" wrapText="1"/>
    </xf>
    <xf numFmtId="0" fontId="48" fillId="0" borderId="7" xfId="8" applyFont="1" applyBorder="1" applyAlignment="1">
      <alignment vertical="center"/>
    </xf>
    <xf numFmtId="0" fontId="31" fillId="0" borderId="0" xfId="8" applyAlignment="1">
      <alignment horizontal="right" vertical="center" wrapText="1"/>
    </xf>
    <xf numFmtId="0" fontId="50" fillId="0" borderId="0" xfId="8" applyFont="1" applyAlignment="1">
      <alignment horizontal="center" vertical="center" wrapText="1"/>
    </xf>
    <xf numFmtId="0" fontId="31" fillId="0" borderId="0" xfId="8" applyAlignment="1">
      <alignment horizontal="center" vertical="center" wrapText="1"/>
    </xf>
    <xf numFmtId="0" fontId="56" fillId="0" borderId="9" xfId="8" applyFont="1" applyBorder="1" applyAlignment="1">
      <alignment horizontal="right"/>
    </xf>
    <xf numFmtId="0" fontId="57" fillId="0" borderId="9" xfId="8" applyFont="1" applyBorder="1"/>
    <xf numFmtId="166" fontId="51" fillId="0" borderId="0" xfId="8" applyNumberFormat="1" applyFont="1" applyAlignment="1">
      <alignment horizontal="right" vertical="center"/>
    </xf>
    <xf numFmtId="0" fontId="49" fillId="0" borderId="37" xfId="8" applyFont="1" applyBorder="1" applyAlignment="1">
      <alignment horizontal="center" vertical="center"/>
    </xf>
    <xf numFmtId="0" fontId="49" fillId="0" borderId="53" xfId="8" applyFont="1" applyBorder="1" applyAlignment="1">
      <alignment horizontal="center" vertical="center"/>
    </xf>
    <xf numFmtId="0" fontId="49" fillId="0" borderId="23" xfId="8" applyFont="1" applyBorder="1" applyAlignment="1">
      <alignment horizontal="center" vertical="center"/>
    </xf>
    <xf numFmtId="0" fontId="48" fillId="0" borderId="37" xfId="8" applyFont="1" applyBorder="1" applyAlignment="1">
      <alignment horizontal="center" vertical="center"/>
    </xf>
    <xf numFmtId="0" fontId="48" fillId="0" borderId="53" xfId="8" applyFont="1" applyBorder="1" applyAlignment="1">
      <alignment horizontal="center" vertical="center"/>
    </xf>
    <xf numFmtId="0" fontId="48" fillId="0" borderId="23" xfId="8" applyFont="1" applyBorder="1" applyAlignment="1">
      <alignment horizontal="center" vertical="center"/>
    </xf>
    <xf numFmtId="0" fontId="48" fillId="0" borderId="37" xfId="8" applyFont="1" applyBorder="1" applyAlignment="1">
      <alignment horizontal="left" vertical="center" wrapText="1"/>
    </xf>
    <xf numFmtId="0" fontId="48" fillId="0" borderId="53" xfId="8" applyFont="1" applyBorder="1" applyAlignment="1">
      <alignment horizontal="left" vertical="center" wrapText="1"/>
    </xf>
    <xf numFmtId="0" fontId="48" fillId="0" borderId="23" xfId="8" applyFont="1" applyBorder="1" applyAlignment="1">
      <alignment horizontal="left" vertical="center" wrapText="1"/>
    </xf>
    <xf numFmtId="0" fontId="49" fillId="0" borderId="37" xfId="8" applyFont="1" applyBorder="1" applyAlignment="1">
      <alignment horizontal="left" vertical="center" wrapText="1"/>
    </xf>
    <xf numFmtId="0" fontId="49" fillId="0" borderId="53" xfId="8" applyFont="1" applyBorder="1" applyAlignment="1">
      <alignment horizontal="left" vertical="center" wrapText="1"/>
    </xf>
    <xf numFmtId="0" fontId="49" fillId="0" borderId="23" xfId="8" applyFont="1" applyBorder="1" applyAlignment="1">
      <alignment horizontal="left" vertical="center" wrapText="1"/>
    </xf>
    <xf numFmtId="0" fontId="50" fillId="0" borderId="0" xfId="8" applyFont="1" applyAlignment="1">
      <alignment horizontal="center" vertical="center"/>
    </xf>
    <xf numFmtId="0" fontId="31" fillId="0" borderId="0" xfId="8" applyAlignment="1">
      <alignment horizontal="center" vertical="center"/>
    </xf>
    <xf numFmtId="0" fontId="48" fillId="0" borderId="0" xfId="8" applyFont="1"/>
    <xf numFmtId="0" fontId="31" fillId="0" borderId="0" xfId="8"/>
    <xf numFmtId="0" fontId="48" fillId="0" borderId="57" xfId="8" applyFont="1" applyBorder="1" applyAlignment="1">
      <alignment horizontal="left"/>
    </xf>
    <xf numFmtId="0" fontId="31" fillId="0" borderId="57" xfId="8" applyBorder="1" applyAlignment="1">
      <alignment horizontal="right"/>
    </xf>
    <xf numFmtId="49" fontId="48" fillId="0" borderId="0" xfId="8" applyNumberFormat="1" applyFont="1" applyAlignment="1">
      <alignment horizontal="left" vertical="center"/>
    </xf>
    <xf numFmtId="0" fontId="31" fillId="0" borderId="0" xfId="8" applyAlignment="1">
      <alignment horizontal="left" vertical="center"/>
    </xf>
    <xf numFmtId="3" fontId="31" fillId="0" borderId="0" xfId="8" applyNumberFormat="1" applyAlignment="1">
      <alignment vertical="center" wrapText="1"/>
    </xf>
    <xf numFmtId="49" fontId="49" fillId="0" borderId="0" xfId="8" applyNumberFormat="1" applyFont="1" applyAlignment="1">
      <alignment horizontal="center" vertical="center"/>
    </xf>
    <xf numFmtId="0" fontId="31" fillId="0" borderId="0" xfId="8" applyAlignment="1">
      <alignment vertical="center"/>
    </xf>
    <xf numFmtId="49" fontId="48" fillId="0" borderId="0" xfId="8" applyNumberFormat="1" applyFont="1" applyBorder="1" applyAlignment="1">
      <alignment horizontal="left" vertical="center"/>
    </xf>
    <xf numFmtId="0" fontId="48" fillId="0" borderId="0" xfId="8" applyFont="1" applyBorder="1" applyAlignment="1">
      <alignment horizontal="right" vertical="center" wrapText="1"/>
    </xf>
    <xf numFmtId="0" fontId="52" fillId="0" borderId="0" xfId="8" applyFont="1" applyAlignment="1">
      <alignment horizontal="right"/>
    </xf>
    <xf numFmtId="166" fontId="49" fillId="0" borderId="0" xfId="8" applyNumberFormat="1" applyFont="1" applyAlignment="1">
      <alignment horizontal="center" vertical="center"/>
    </xf>
    <xf numFmtId="0" fontId="56" fillId="0" borderId="57" xfId="8" applyFont="1" applyBorder="1" applyAlignment="1">
      <alignment horizontal="right"/>
    </xf>
    <xf numFmtId="0" fontId="57" fillId="0" borderId="57" xfId="8" applyFont="1" applyBorder="1"/>
  </cellXfs>
  <cellStyles count="15">
    <cellStyle name="Ezres 2" xfId="13" xr:uid="{00000000-0005-0000-0000-000000000000}"/>
    <cellStyle name="Hiperhivatkozás" xfId="3" xr:uid="{00000000-0005-0000-0000-000001000000}"/>
    <cellStyle name="Már látott hiperhivatkozás" xfId="4" xr:uid="{00000000-0005-0000-0000-000002000000}"/>
    <cellStyle name="Normál" xfId="0" builtinId="0"/>
    <cellStyle name="Normál 2" xfId="2" xr:uid="{00000000-0005-0000-0000-000004000000}"/>
    <cellStyle name="Normál 2 2" xfId="5" xr:uid="{00000000-0005-0000-0000-000005000000}"/>
    <cellStyle name="Normál 2 3" xfId="7" xr:uid="{00000000-0005-0000-0000-000006000000}"/>
    <cellStyle name="Normál 3" xfId="6" xr:uid="{00000000-0005-0000-0000-000007000000}"/>
    <cellStyle name="Normál 4" xfId="8" xr:uid="{00000000-0005-0000-0000-000008000000}"/>
    <cellStyle name="Normál 4 2" xfId="9" xr:uid="{00000000-0005-0000-0000-000009000000}"/>
    <cellStyle name="Normál 5" xfId="10" xr:uid="{00000000-0005-0000-0000-00000A000000}"/>
    <cellStyle name="Normál 6" xfId="11" xr:uid="{00000000-0005-0000-0000-00000B000000}"/>
    <cellStyle name="Normál_12dmelléklet" xfId="14" xr:uid="{E86A80E2-9BC4-4CF5-B295-E2D5C7215BA4}"/>
    <cellStyle name="Normal_KTRSZJ" xfId="12" xr:uid="{00000000-0005-0000-0000-00000C000000}"/>
    <cellStyle name="Normál_KVRENMUNKA" xfId="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view="pageBreakPreview" zoomScale="120" zoomScaleNormal="120" zoomScaleSheetLayoutView="120" zoomScalePageLayoutView="90" workbookViewId="0">
      <selection activeCell="A2" sqref="A2"/>
    </sheetView>
  </sheetViews>
  <sheetFormatPr defaultColWidth="9.109375" defaultRowHeight="15.6" x14ac:dyDescent="0.3"/>
  <cols>
    <col min="1" max="1" width="6.44140625" style="3" customWidth="1"/>
    <col min="2" max="2" width="55.6640625" style="3" customWidth="1"/>
    <col min="3" max="6" width="13.6640625" style="2" customWidth="1"/>
    <col min="7" max="16384" width="9.109375" style="1"/>
  </cols>
  <sheetData>
    <row r="1" spans="1:6" s="392" customFormat="1" ht="15.75" customHeight="1" x14ac:dyDescent="0.25">
      <c r="A1" s="442" t="s">
        <v>852</v>
      </c>
      <c r="B1" s="442"/>
      <c r="C1" s="442"/>
      <c r="D1" s="442"/>
      <c r="E1" s="442"/>
      <c r="F1" s="442"/>
    </row>
    <row r="2" spans="1:6" ht="15.75" customHeight="1" x14ac:dyDescent="0.3">
      <c r="A2" s="214"/>
      <c r="B2" s="444" t="s">
        <v>354</v>
      </c>
      <c r="C2" s="445"/>
      <c r="D2" s="445"/>
      <c r="E2" s="1"/>
      <c r="F2" s="1"/>
    </row>
    <row r="3" spans="1:6" ht="15.75" customHeight="1" x14ac:dyDescent="0.3">
      <c r="A3" s="449" t="s">
        <v>403</v>
      </c>
      <c r="B3" s="449"/>
      <c r="C3" s="449"/>
      <c r="D3" s="449"/>
      <c r="E3" s="449"/>
      <c r="F3" s="449"/>
    </row>
    <row r="4" spans="1:6" ht="15.9" customHeight="1" thickBot="1" x14ac:dyDescent="0.35">
      <c r="A4" s="447" t="s">
        <v>235</v>
      </c>
      <c r="B4" s="447"/>
      <c r="C4" s="54" t="s">
        <v>354</v>
      </c>
      <c r="D4" s="54" t="s">
        <v>354</v>
      </c>
      <c r="E4" s="441" t="s">
        <v>460</v>
      </c>
      <c r="F4" s="441"/>
    </row>
    <row r="5" spans="1:6" ht="38.1" customHeight="1" thickBot="1" x14ac:dyDescent="0.35">
      <c r="A5" s="52" t="s">
        <v>109</v>
      </c>
      <c r="B5" s="181" t="s">
        <v>234</v>
      </c>
      <c r="C5" s="51" t="s">
        <v>107</v>
      </c>
      <c r="D5" s="51" t="s">
        <v>450</v>
      </c>
      <c r="E5" s="51" t="s">
        <v>451</v>
      </c>
      <c r="F5" s="51" t="s">
        <v>840</v>
      </c>
    </row>
    <row r="6" spans="1:6" s="47" customFormat="1" ht="12" customHeight="1" thickBot="1" x14ac:dyDescent="0.25">
      <c r="A6" s="74" t="s">
        <v>5</v>
      </c>
      <c r="B6" s="73" t="s">
        <v>4</v>
      </c>
      <c r="C6" s="72" t="s">
        <v>3</v>
      </c>
      <c r="D6" s="72" t="s">
        <v>316</v>
      </c>
      <c r="E6" s="72" t="s">
        <v>315</v>
      </c>
      <c r="F6" s="72" t="s">
        <v>398</v>
      </c>
    </row>
    <row r="7" spans="1:6" s="9" customFormat="1" ht="12" customHeight="1" thickBot="1" x14ac:dyDescent="0.3">
      <c r="A7" s="6" t="s">
        <v>106</v>
      </c>
      <c r="B7" s="67" t="s">
        <v>233</v>
      </c>
      <c r="C7" s="4">
        <f>SUM(C8:C13)</f>
        <v>59505299</v>
      </c>
      <c r="D7" s="4">
        <f>SUM(D8:D14)</f>
        <v>63708591</v>
      </c>
      <c r="E7" s="4">
        <f>SUM(E8:E14)</f>
        <v>65546967</v>
      </c>
      <c r="F7" s="4">
        <f>SUM(F8:F14)</f>
        <v>65546967</v>
      </c>
    </row>
    <row r="8" spans="1:6" s="9" customFormat="1" ht="12" customHeight="1" x14ac:dyDescent="0.25">
      <c r="A8" s="18" t="s">
        <v>104</v>
      </c>
      <c r="B8" s="64" t="s">
        <v>232</v>
      </c>
      <c r="C8" s="27">
        <v>20692780</v>
      </c>
      <c r="D8" s="27">
        <v>20696843</v>
      </c>
      <c r="E8" s="27">
        <v>20696843</v>
      </c>
      <c r="F8" s="27">
        <v>20696843</v>
      </c>
    </row>
    <row r="9" spans="1:6" s="9" customFormat="1" ht="12" customHeight="1" x14ac:dyDescent="0.25">
      <c r="A9" s="37" t="s">
        <v>102</v>
      </c>
      <c r="B9" s="62" t="s">
        <v>231</v>
      </c>
      <c r="C9" s="31">
        <v>20818717</v>
      </c>
      <c r="D9" s="31">
        <v>21095466</v>
      </c>
      <c r="E9" s="31">
        <v>21095466</v>
      </c>
      <c r="F9" s="31">
        <v>21095466</v>
      </c>
    </row>
    <row r="10" spans="1:6" s="9" customFormat="1" ht="12" customHeight="1" x14ac:dyDescent="0.25">
      <c r="A10" s="37" t="s">
        <v>100</v>
      </c>
      <c r="B10" s="62" t="s">
        <v>423</v>
      </c>
      <c r="C10" s="71">
        <v>16193802</v>
      </c>
      <c r="D10" s="71">
        <v>17507596</v>
      </c>
      <c r="E10" s="71">
        <v>17514767</v>
      </c>
      <c r="F10" s="71">
        <v>17514767</v>
      </c>
    </row>
    <row r="11" spans="1:6" s="9" customFormat="1" ht="12" customHeight="1" x14ac:dyDescent="0.25">
      <c r="A11" s="37" t="s">
        <v>98</v>
      </c>
      <c r="B11" s="62" t="s">
        <v>230</v>
      </c>
      <c r="C11" s="71">
        <v>1800000</v>
      </c>
      <c r="D11" s="71">
        <v>1800000</v>
      </c>
      <c r="E11" s="71">
        <v>1800000</v>
      </c>
      <c r="F11" s="71">
        <v>1800000</v>
      </c>
    </row>
    <row r="12" spans="1:6" s="9" customFormat="1" ht="12" customHeight="1" x14ac:dyDescent="0.25">
      <c r="A12" s="37" t="s">
        <v>229</v>
      </c>
      <c r="B12" s="62" t="s">
        <v>228</v>
      </c>
      <c r="C12" s="71"/>
      <c r="D12" s="71"/>
      <c r="E12" s="71"/>
      <c r="F12" s="71"/>
    </row>
    <row r="13" spans="1:6" s="9" customFormat="1" ht="12" customHeight="1" x14ac:dyDescent="0.25">
      <c r="A13" s="37" t="s">
        <v>94</v>
      </c>
      <c r="B13" s="62" t="s">
        <v>227</v>
      </c>
      <c r="C13" s="31" t="s">
        <v>354</v>
      </c>
      <c r="D13" s="31">
        <v>2552510</v>
      </c>
      <c r="E13" s="31">
        <v>4383715</v>
      </c>
      <c r="F13" s="31">
        <v>4383715</v>
      </c>
    </row>
    <row r="14" spans="1:6" s="9" customFormat="1" ht="12" customHeight="1" thickBot="1" x14ac:dyDescent="0.3">
      <c r="A14" s="21" t="s">
        <v>92</v>
      </c>
      <c r="B14" s="229" t="s">
        <v>449</v>
      </c>
      <c r="C14" s="230"/>
      <c r="D14" s="230">
        <v>56176</v>
      </c>
      <c r="E14" s="230">
        <v>56176</v>
      </c>
      <c r="F14" s="230">
        <v>56176</v>
      </c>
    </row>
    <row r="15" spans="1:6" s="9" customFormat="1" ht="12" customHeight="1" thickBot="1" x14ac:dyDescent="0.3">
      <c r="A15" s="6" t="s">
        <v>1</v>
      </c>
      <c r="B15" s="58" t="s">
        <v>226</v>
      </c>
      <c r="C15" s="4">
        <f>SUM(C16:C20)</f>
        <v>23314952</v>
      </c>
      <c r="D15" s="4">
        <f>SUM(D16:D20)</f>
        <v>24506993</v>
      </c>
      <c r="E15" s="4">
        <f>SUM(E16:E20)</f>
        <v>15450032</v>
      </c>
      <c r="F15" s="4">
        <f>SUM(F16:F20)</f>
        <v>15450032</v>
      </c>
    </row>
    <row r="16" spans="1:6" s="9" customFormat="1" ht="12" customHeight="1" x14ac:dyDescent="0.25">
      <c r="A16" s="18" t="s">
        <v>75</v>
      </c>
      <c r="B16" s="64" t="s">
        <v>225</v>
      </c>
      <c r="C16" s="27"/>
      <c r="D16" s="27"/>
      <c r="E16" s="27"/>
      <c r="F16" s="27"/>
    </row>
    <row r="17" spans="1:6" s="9" customFormat="1" ht="12" customHeight="1" x14ac:dyDescent="0.25">
      <c r="A17" s="37" t="s">
        <v>73</v>
      </c>
      <c r="B17" s="62" t="s">
        <v>224</v>
      </c>
      <c r="C17" s="31"/>
      <c r="D17" s="31"/>
      <c r="E17" s="31"/>
      <c r="F17" s="31"/>
    </row>
    <row r="18" spans="1:6" s="9" customFormat="1" ht="12" customHeight="1" x14ac:dyDescent="0.25">
      <c r="A18" s="37" t="s">
        <v>72</v>
      </c>
      <c r="B18" s="62" t="s">
        <v>223</v>
      </c>
      <c r="C18" s="31"/>
      <c r="D18" s="31"/>
      <c r="E18" s="31"/>
      <c r="F18" s="31"/>
    </row>
    <row r="19" spans="1:6" s="9" customFormat="1" ht="12" customHeight="1" x14ac:dyDescent="0.25">
      <c r="A19" s="37" t="s">
        <v>70</v>
      </c>
      <c r="B19" s="62" t="s">
        <v>222</v>
      </c>
      <c r="C19" s="31"/>
      <c r="D19" s="31"/>
      <c r="E19" s="31"/>
      <c r="F19" s="31"/>
    </row>
    <row r="20" spans="1:6" s="9" customFormat="1" ht="12" customHeight="1" x14ac:dyDescent="0.25">
      <c r="A20" s="37" t="s">
        <v>69</v>
      </c>
      <c r="B20" s="62" t="s">
        <v>221</v>
      </c>
      <c r="C20" s="31">
        <v>23314952</v>
      </c>
      <c r="D20" s="31">
        <v>24506993</v>
      </c>
      <c r="E20" s="31">
        <v>15450032</v>
      </c>
      <c r="F20" s="31">
        <v>15450032</v>
      </c>
    </row>
    <row r="21" spans="1:6" s="9" customFormat="1" ht="12" customHeight="1" thickBot="1" x14ac:dyDescent="0.3">
      <c r="A21" s="26" t="s">
        <v>68</v>
      </c>
      <c r="B21" s="60" t="s">
        <v>220</v>
      </c>
      <c r="C21" s="24">
        <v>13508394</v>
      </c>
      <c r="D21" s="24">
        <v>13505000</v>
      </c>
      <c r="E21" s="24">
        <v>3537118</v>
      </c>
      <c r="F21" s="24">
        <v>3537118</v>
      </c>
    </row>
    <row r="22" spans="1:6" s="9" customFormat="1" ht="12" customHeight="1" thickBot="1" x14ac:dyDescent="0.3">
      <c r="A22" s="6" t="s">
        <v>56</v>
      </c>
      <c r="B22" s="67" t="s">
        <v>219</v>
      </c>
      <c r="C22" s="4"/>
      <c r="D22" s="4">
        <f>SUM(D23:D27)</f>
        <v>15344113</v>
      </c>
      <c r="E22" s="4">
        <f>SUM(E23:E27)</f>
        <v>15344113</v>
      </c>
      <c r="F22" s="4">
        <f>SUM(F23:F27)</f>
        <v>15344113</v>
      </c>
    </row>
    <row r="23" spans="1:6" s="9" customFormat="1" ht="12" customHeight="1" x14ac:dyDescent="0.25">
      <c r="A23" s="18" t="s">
        <v>54</v>
      </c>
      <c r="B23" s="64" t="s">
        <v>218</v>
      </c>
      <c r="C23" s="27"/>
      <c r="D23" s="27">
        <v>15344113</v>
      </c>
      <c r="E23" s="27">
        <v>15344113</v>
      </c>
      <c r="F23" s="27">
        <v>15344113</v>
      </c>
    </row>
    <row r="24" spans="1:6" s="9" customFormat="1" ht="12" customHeight="1" x14ac:dyDescent="0.25">
      <c r="A24" s="37" t="s">
        <v>52</v>
      </c>
      <c r="B24" s="62" t="s">
        <v>217</v>
      </c>
      <c r="C24" s="31"/>
      <c r="D24" s="31"/>
      <c r="E24" s="31"/>
      <c r="F24" s="31"/>
    </row>
    <row r="25" spans="1:6" s="9" customFormat="1" ht="12" customHeight="1" x14ac:dyDescent="0.25">
      <c r="A25" s="37" t="s">
        <v>216</v>
      </c>
      <c r="B25" s="62" t="s">
        <v>215</v>
      </c>
      <c r="C25" s="31"/>
      <c r="D25" s="31"/>
      <c r="E25" s="31"/>
      <c r="F25" s="31"/>
    </row>
    <row r="26" spans="1:6" s="9" customFormat="1" ht="12" customHeight="1" x14ac:dyDescent="0.25">
      <c r="A26" s="37" t="s">
        <v>214</v>
      </c>
      <c r="B26" s="62" t="s">
        <v>213</v>
      </c>
      <c r="C26" s="31"/>
      <c r="D26" s="31"/>
      <c r="E26" s="31"/>
      <c r="F26" s="31"/>
    </row>
    <row r="27" spans="1:6" s="9" customFormat="1" ht="12" customHeight="1" x14ac:dyDescent="0.25">
      <c r="A27" s="37" t="s">
        <v>212</v>
      </c>
      <c r="B27" s="62" t="s">
        <v>211</v>
      </c>
      <c r="C27" s="31"/>
      <c r="D27" s="31"/>
      <c r="E27" s="31"/>
      <c r="F27" s="31"/>
    </row>
    <row r="28" spans="1:6" s="9" customFormat="1" ht="12" customHeight="1" thickBot="1" x14ac:dyDescent="0.3">
      <c r="A28" s="26" t="s">
        <v>210</v>
      </c>
      <c r="B28" s="60" t="s">
        <v>209</v>
      </c>
      <c r="C28" s="24"/>
      <c r="D28" s="24"/>
      <c r="E28" s="24"/>
      <c r="F28" s="24"/>
    </row>
    <row r="29" spans="1:6" s="9" customFormat="1" ht="12" customHeight="1" thickBot="1" x14ac:dyDescent="0.3">
      <c r="A29" s="6" t="s">
        <v>208</v>
      </c>
      <c r="B29" s="67" t="s">
        <v>207</v>
      </c>
      <c r="C29" s="23">
        <f>SUM(C30,C33:C35)</f>
        <v>11000000</v>
      </c>
      <c r="D29" s="23">
        <f>SUM(D30,D33:D35)</f>
        <v>13600000</v>
      </c>
      <c r="E29" s="23">
        <f>SUM(E30,E33:E35)</f>
        <v>14223310</v>
      </c>
      <c r="F29" s="23">
        <f>SUM(F30,F33:F35)</f>
        <v>14223310</v>
      </c>
    </row>
    <row r="30" spans="1:6" s="9" customFormat="1" ht="12" customHeight="1" x14ac:dyDescent="0.25">
      <c r="A30" s="18" t="s">
        <v>206</v>
      </c>
      <c r="B30" s="64" t="s">
        <v>205</v>
      </c>
      <c r="C30" s="70">
        <f>SUM(C31:C32)</f>
        <v>9300000</v>
      </c>
      <c r="D30" s="70">
        <f>SUM(D31:D32)</f>
        <v>11450000</v>
      </c>
      <c r="E30" s="70">
        <f>SUM(E31:E32)</f>
        <v>12145721</v>
      </c>
      <c r="F30" s="70">
        <f>SUM(F31:F32)</f>
        <v>12145721</v>
      </c>
    </row>
    <row r="31" spans="1:6" s="9" customFormat="1" ht="12" customHeight="1" x14ac:dyDescent="0.25">
      <c r="A31" s="37" t="s">
        <v>204</v>
      </c>
      <c r="B31" s="62" t="s">
        <v>203</v>
      </c>
      <c r="C31" s="31">
        <v>1000000</v>
      </c>
      <c r="D31" s="31">
        <v>1050000</v>
      </c>
      <c r="E31" s="31">
        <v>1060200</v>
      </c>
      <c r="F31" s="31">
        <v>1060200</v>
      </c>
    </row>
    <row r="32" spans="1:6" s="9" customFormat="1" ht="12" customHeight="1" x14ac:dyDescent="0.25">
      <c r="A32" s="37" t="s">
        <v>202</v>
      </c>
      <c r="B32" s="62" t="s">
        <v>201</v>
      </c>
      <c r="C32" s="31">
        <v>8300000</v>
      </c>
      <c r="D32" s="31">
        <v>10400000</v>
      </c>
      <c r="E32" s="31">
        <v>11085521</v>
      </c>
      <c r="F32" s="31">
        <v>11085521</v>
      </c>
    </row>
    <row r="33" spans="1:6" s="9" customFormat="1" ht="12" customHeight="1" x14ac:dyDescent="0.25">
      <c r="A33" s="37" t="s">
        <v>200</v>
      </c>
      <c r="B33" s="62" t="s">
        <v>199</v>
      </c>
      <c r="C33" s="31">
        <v>1600000</v>
      </c>
      <c r="D33" s="31">
        <v>2000000</v>
      </c>
      <c r="E33" s="31">
        <v>1969059</v>
      </c>
      <c r="F33" s="31">
        <v>1969059</v>
      </c>
    </row>
    <row r="34" spans="1:6" s="9" customFormat="1" ht="12" customHeight="1" x14ac:dyDescent="0.25">
      <c r="A34" s="37" t="s">
        <v>198</v>
      </c>
      <c r="B34" s="62" t="s">
        <v>197</v>
      </c>
      <c r="C34" s="31"/>
      <c r="D34" s="31"/>
      <c r="E34" s="31"/>
      <c r="F34" s="31"/>
    </row>
    <row r="35" spans="1:6" s="9" customFormat="1" ht="12" customHeight="1" thickBot="1" x14ac:dyDescent="0.3">
      <c r="A35" s="26" t="s">
        <v>196</v>
      </c>
      <c r="B35" s="60" t="s">
        <v>195</v>
      </c>
      <c r="C35" s="24">
        <v>100000</v>
      </c>
      <c r="D35" s="24">
        <v>150000</v>
      </c>
      <c r="E35" s="24">
        <v>108530</v>
      </c>
      <c r="F35" s="24">
        <v>108530</v>
      </c>
    </row>
    <row r="36" spans="1:6" s="9" customFormat="1" ht="12" customHeight="1" thickBot="1" x14ac:dyDescent="0.3">
      <c r="A36" s="6" t="s">
        <v>48</v>
      </c>
      <c r="B36" s="67" t="s">
        <v>194</v>
      </c>
      <c r="C36" s="4">
        <f>SUM(C37:C46)</f>
        <v>10043695</v>
      </c>
      <c r="D36" s="4">
        <f>SUM(D37:D46)</f>
        <v>11048958</v>
      </c>
      <c r="E36" s="4">
        <f>SUM(E37:E46)</f>
        <v>7078425</v>
      </c>
      <c r="F36" s="4">
        <f>SUM(F37:F46)</f>
        <v>7078425</v>
      </c>
    </row>
    <row r="37" spans="1:6" s="9" customFormat="1" ht="12" customHeight="1" x14ac:dyDescent="0.25">
      <c r="A37" s="18" t="s">
        <v>46</v>
      </c>
      <c r="B37" s="64" t="s">
        <v>193</v>
      </c>
      <c r="C37" s="27"/>
      <c r="D37" s="27"/>
      <c r="E37" s="27"/>
      <c r="F37" s="27"/>
    </row>
    <row r="38" spans="1:6" s="9" customFormat="1" ht="12" customHeight="1" x14ac:dyDescent="0.25">
      <c r="A38" s="37" t="s">
        <v>44</v>
      </c>
      <c r="B38" s="62" t="s">
        <v>192</v>
      </c>
      <c r="C38" s="31">
        <v>1807000</v>
      </c>
      <c r="D38" s="31">
        <v>2650000</v>
      </c>
      <c r="E38" s="31">
        <v>2651576</v>
      </c>
      <c r="F38" s="31">
        <v>2651576</v>
      </c>
    </row>
    <row r="39" spans="1:6" s="9" customFormat="1" ht="12" customHeight="1" x14ac:dyDescent="0.25">
      <c r="A39" s="37" t="s">
        <v>42</v>
      </c>
      <c r="B39" s="62" t="s">
        <v>191</v>
      </c>
      <c r="C39" s="31">
        <v>327750</v>
      </c>
      <c r="D39" s="31">
        <v>490000</v>
      </c>
      <c r="E39" s="31">
        <v>514309</v>
      </c>
      <c r="F39" s="31">
        <v>514309</v>
      </c>
    </row>
    <row r="40" spans="1:6" s="9" customFormat="1" ht="12" customHeight="1" x14ac:dyDescent="0.25">
      <c r="A40" s="37" t="s">
        <v>190</v>
      </c>
      <c r="B40" s="62" t="s">
        <v>189</v>
      </c>
      <c r="C40" s="31">
        <v>5773845</v>
      </c>
      <c r="D40" s="31">
        <v>5773845</v>
      </c>
      <c r="E40" s="31">
        <v>2112455</v>
      </c>
      <c r="F40" s="31">
        <v>2112455</v>
      </c>
    </row>
    <row r="41" spans="1:6" s="9" customFormat="1" ht="12" customHeight="1" x14ac:dyDescent="0.25">
      <c r="A41" s="37" t="s">
        <v>188</v>
      </c>
      <c r="B41" s="62" t="s">
        <v>187</v>
      </c>
      <c r="C41" s="31"/>
      <c r="D41" s="31"/>
      <c r="E41" s="31"/>
      <c r="F41" s="31"/>
    </row>
    <row r="42" spans="1:6" s="9" customFormat="1" ht="12" customHeight="1" x14ac:dyDescent="0.25">
      <c r="A42" s="37" t="s">
        <v>186</v>
      </c>
      <c r="B42" s="62" t="s">
        <v>185</v>
      </c>
      <c r="C42" s="31">
        <v>2135000</v>
      </c>
      <c r="D42" s="31">
        <v>2135000</v>
      </c>
      <c r="E42" s="31">
        <v>1799996</v>
      </c>
      <c r="F42" s="31">
        <v>1799996</v>
      </c>
    </row>
    <row r="43" spans="1:6" s="9" customFormat="1" ht="12" customHeight="1" x14ac:dyDescent="0.25">
      <c r="A43" s="37" t="s">
        <v>184</v>
      </c>
      <c r="B43" s="62" t="s">
        <v>183</v>
      </c>
      <c r="C43" s="31"/>
      <c r="D43" s="31"/>
      <c r="E43" s="31"/>
      <c r="F43" s="31"/>
    </row>
    <row r="44" spans="1:6" s="9" customFormat="1" ht="12" customHeight="1" x14ac:dyDescent="0.25">
      <c r="A44" s="37" t="s">
        <v>182</v>
      </c>
      <c r="B44" s="62" t="s">
        <v>181</v>
      </c>
      <c r="C44" s="31">
        <v>100</v>
      </c>
      <c r="D44" s="31">
        <v>100</v>
      </c>
      <c r="E44" s="31">
        <v>73</v>
      </c>
      <c r="F44" s="31">
        <v>73</v>
      </c>
    </row>
    <row r="45" spans="1:6" s="9" customFormat="1" ht="12" customHeight="1" x14ac:dyDescent="0.25">
      <c r="A45" s="37" t="s">
        <v>180</v>
      </c>
      <c r="B45" s="62" t="s">
        <v>179</v>
      </c>
      <c r="C45" s="59"/>
      <c r="D45" s="59"/>
      <c r="E45" s="59"/>
      <c r="F45" s="59"/>
    </row>
    <row r="46" spans="1:6" s="9" customFormat="1" ht="12" customHeight="1" thickBot="1" x14ac:dyDescent="0.3">
      <c r="A46" s="26" t="s">
        <v>178</v>
      </c>
      <c r="B46" s="60" t="s">
        <v>177</v>
      </c>
      <c r="C46" s="68"/>
      <c r="D46" s="68">
        <v>13</v>
      </c>
      <c r="E46" s="68">
        <v>16</v>
      </c>
      <c r="F46" s="68">
        <v>16</v>
      </c>
    </row>
    <row r="47" spans="1:6" s="9" customFormat="1" ht="12" customHeight="1" thickBot="1" x14ac:dyDescent="0.3">
      <c r="A47" s="6" t="s">
        <v>40</v>
      </c>
      <c r="B47" s="67" t="s">
        <v>176</v>
      </c>
      <c r="C47" s="4">
        <f>SUM(C48:C52)</f>
        <v>0</v>
      </c>
      <c r="D47" s="4">
        <f>SUM(D48:D52)</f>
        <v>0</v>
      </c>
      <c r="E47" s="4">
        <f>SUM(E48:E52)</f>
        <v>0</v>
      </c>
      <c r="F47" s="4">
        <f>SUM(F48:F52)</f>
        <v>0</v>
      </c>
    </row>
    <row r="48" spans="1:6" s="9" customFormat="1" ht="12" customHeight="1" x14ac:dyDescent="0.25">
      <c r="A48" s="18" t="s">
        <v>38</v>
      </c>
      <c r="B48" s="64" t="s">
        <v>175</v>
      </c>
      <c r="C48" s="69"/>
      <c r="D48" s="69"/>
      <c r="E48" s="69"/>
      <c r="F48" s="69"/>
    </row>
    <row r="49" spans="1:6" s="9" customFormat="1" ht="12" customHeight="1" x14ac:dyDescent="0.25">
      <c r="A49" s="37" t="s">
        <v>36</v>
      </c>
      <c r="B49" s="62" t="s">
        <v>174</v>
      </c>
      <c r="C49" s="59"/>
      <c r="D49" s="59"/>
      <c r="E49" s="59"/>
      <c r="F49" s="59"/>
    </row>
    <row r="50" spans="1:6" s="9" customFormat="1" ht="12" customHeight="1" x14ac:dyDescent="0.25">
      <c r="A50" s="37" t="s">
        <v>34</v>
      </c>
      <c r="B50" s="62" t="s">
        <v>173</v>
      </c>
      <c r="C50" s="59"/>
      <c r="D50" s="59"/>
      <c r="E50" s="59"/>
      <c r="F50" s="59"/>
    </row>
    <row r="51" spans="1:6" s="9" customFormat="1" ht="12" customHeight="1" x14ac:dyDescent="0.25">
      <c r="A51" s="37" t="s">
        <v>32</v>
      </c>
      <c r="B51" s="62" t="s">
        <v>172</v>
      </c>
      <c r="C51" s="59"/>
      <c r="D51" s="59"/>
      <c r="E51" s="59"/>
      <c r="F51" s="59"/>
    </row>
    <row r="52" spans="1:6" s="9" customFormat="1" ht="12" customHeight="1" thickBot="1" x14ac:dyDescent="0.3">
      <c r="A52" s="26" t="s">
        <v>171</v>
      </c>
      <c r="B52" s="60" t="s">
        <v>170</v>
      </c>
      <c r="C52" s="68"/>
      <c r="D52" s="68"/>
      <c r="E52" s="68"/>
      <c r="F52" s="68"/>
    </row>
    <row r="53" spans="1:6" s="9" customFormat="1" ht="12" customHeight="1" thickBot="1" x14ac:dyDescent="0.3">
      <c r="A53" s="6" t="s">
        <v>169</v>
      </c>
      <c r="B53" s="67" t="s">
        <v>168</v>
      </c>
      <c r="C53" s="4"/>
      <c r="D53" s="4">
        <f>SUM(D54:D56)</f>
        <v>50400</v>
      </c>
      <c r="E53" s="4">
        <f>SUM(E54:E56)</f>
        <v>50400</v>
      </c>
      <c r="F53" s="4">
        <f>SUM(F54:F56)</f>
        <v>50400</v>
      </c>
    </row>
    <row r="54" spans="1:6" s="9" customFormat="1" ht="12" customHeight="1" x14ac:dyDescent="0.25">
      <c r="A54" s="18" t="s">
        <v>28</v>
      </c>
      <c r="B54" s="64" t="s">
        <v>167</v>
      </c>
      <c r="C54" s="27"/>
      <c r="D54" s="27"/>
      <c r="E54" s="27"/>
      <c r="F54" s="27"/>
    </row>
    <row r="55" spans="1:6" s="9" customFormat="1" ht="12" customHeight="1" x14ac:dyDescent="0.25">
      <c r="A55" s="37" t="s">
        <v>26</v>
      </c>
      <c r="B55" s="62" t="s">
        <v>166</v>
      </c>
      <c r="C55" s="31"/>
      <c r="D55" s="31"/>
      <c r="E55" s="31"/>
      <c r="F55" s="31"/>
    </row>
    <row r="56" spans="1:6" s="9" customFormat="1" ht="12" customHeight="1" x14ac:dyDescent="0.25">
      <c r="A56" s="37" t="s">
        <v>24</v>
      </c>
      <c r="B56" s="62" t="s">
        <v>165</v>
      </c>
      <c r="C56" s="31"/>
      <c r="D56" s="31">
        <v>50400</v>
      </c>
      <c r="E56" s="31">
        <v>50400</v>
      </c>
      <c r="F56" s="31">
        <v>50400</v>
      </c>
    </row>
    <row r="57" spans="1:6" s="9" customFormat="1" ht="12" customHeight="1" thickBot="1" x14ac:dyDescent="0.3">
      <c r="A57" s="26" t="s">
        <v>22</v>
      </c>
      <c r="B57" s="60" t="s">
        <v>164</v>
      </c>
      <c r="C57" s="24"/>
      <c r="D57" s="24"/>
      <c r="E57" s="24"/>
      <c r="F57" s="24"/>
    </row>
    <row r="58" spans="1:6" s="9" customFormat="1" ht="12" customHeight="1" thickBot="1" x14ac:dyDescent="0.3">
      <c r="A58" s="6" t="s">
        <v>20</v>
      </c>
      <c r="B58" s="58" t="s">
        <v>163</v>
      </c>
      <c r="C58" s="4"/>
      <c r="D58" s="4"/>
      <c r="E58" s="4"/>
      <c r="F58" s="4"/>
    </row>
    <row r="59" spans="1:6" s="9" customFormat="1" ht="12" customHeight="1" x14ac:dyDescent="0.25">
      <c r="A59" s="18" t="s">
        <v>18</v>
      </c>
      <c r="B59" s="64" t="s">
        <v>162</v>
      </c>
      <c r="C59" s="59"/>
      <c r="D59" s="59"/>
      <c r="E59" s="59"/>
      <c r="F59" s="59"/>
    </row>
    <row r="60" spans="1:6" s="9" customFormat="1" ht="12" customHeight="1" x14ac:dyDescent="0.25">
      <c r="A60" s="37" t="s">
        <v>16</v>
      </c>
      <c r="B60" s="62" t="s">
        <v>161</v>
      </c>
      <c r="C60" s="59"/>
      <c r="D60" s="59"/>
      <c r="E60" s="59"/>
      <c r="F60" s="59"/>
    </row>
    <row r="61" spans="1:6" s="9" customFormat="1" ht="12" customHeight="1" x14ac:dyDescent="0.25">
      <c r="A61" s="37" t="s">
        <v>14</v>
      </c>
      <c r="B61" s="62" t="s">
        <v>160</v>
      </c>
      <c r="C61" s="59"/>
      <c r="D61" s="59"/>
      <c r="E61" s="59"/>
      <c r="F61" s="59"/>
    </row>
    <row r="62" spans="1:6" s="9" customFormat="1" ht="12" customHeight="1" thickBot="1" x14ac:dyDescent="0.3">
      <c r="A62" s="26" t="s">
        <v>12</v>
      </c>
      <c r="B62" s="60" t="s">
        <v>159</v>
      </c>
      <c r="C62" s="59"/>
      <c r="D62" s="59"/>
      <c r="E62" s="59"/>
      <c r="F62" s="59"/>
    </row>
    <row r="63" spans="1:6" s="9" customFormat="1" ht="12" customHeight="1" thickBot="1" x14ac:dyDescent="0.3">
      <c r="A63" s="6" t="s">
        <v>10</v>
      </c>
      <c r="B63" s="67" t="s">
        <v>158</v>
      </c>
      <c r="C63" s="23">
        <f>SUM(C7,C15,C22,C29,C36,C47,C53,C58)</f>
        <v>103863946</v>
      </c>
      <c r="D63" s="23">
        <f>SUM(D7,D15,D22,D29,D36,D47,D53,D58)</f>
        <v>128259055</v>
      </c>
      <c r="E63" s="23">
        <f>SUM(E7,E15,E22,E29,E36,E47,E53,E58)</f>
        <v>117693247</v>
      </c>
      <c r="F63" s="23">
        <f>SUM(F7,F15,F22,F29,F36,F47,F53,F58)</f>
        <v>117693247</v>
      </c>
    </row>
    <row r="64" spans="1:6" s="9" customFormat="1" ht="12" customHeight="1" thickBot="1" x14ac:dyDescent="0.3">
      <c r="A64" s="56" t="s">
        <v>157</v>
      </c>
      <c r="B64" s="58" t="s">
        <v>156</v>
      </c>
      <c r="C64" s="4"/>
      <c r="D64" s="4"/>
      <c r="E64" s="4"/>
      <c r="F64" s="4"/>
    </row>
    <row r="65" spans="1:6" s="9" customFormat="1" ht="12" customHeight="1" x14ac:dyDescent="0.25">
      <c r="A65" s="18" t="s">
        <v>155</v>
      </c>
      <c r="B65" s="64" t="s">
        <v>154</v>
      </c>
      <c r="C65" s="59"/>
      <c r="D65" s="59"/>
      <c r="E65" s="59"/>
      <c r="F65" s="59"/>
    </row>
    <row r="66" spans="1:6" s="9" customFormat="1" ht="12" customHeight="1" x14ac:dyDescent="0.25">
      <c r="A66" s="37" t="s">
        <v>153</v>
      </c>
      <c r="B66" s="62" t="s">
        <v>152</v>
      </c>
      <c r="C66" s="59"/>
      <c r="D66" s="59"/>
      <c r="E66" s="59"/>
      <c r="F66" s="59"/>
    </row>
    <row r="67" spans="1:6" s="9" customFormat="1" ht="12" customHeight="1" thickBot="1" x14ac:dyDescent="0.3">
      <c r="A67" s="26" t="s">
        <v>151</v>
      </c>
      <c r="B67" s="66" t="s">
        <v>150</v>
      </c>
      <c r="C67" s="59"/>
      <c r="D67" s="59"/>
      <c r="E67" s="59"/>
      <c r="F67" s="59"/>
    </row>
    <row r="68" spans="1:6" s="9" customFormat="1" ht="12" customHeight="1" thickBot="1" x14ac:dyDescent="0.3">
      <c r="A68" s="56" t="s">
        <v>149</v>
      </c>
      <c r="B68" s="58" t="s">
        <v>148</v>
      </c>
      <c r="C68" s="4"/>
      <c r="D68" s="4"/>
      <c r="E68" s="4"/>
      <c r="F68" s="4"/>
    </row>
    <row r="69" spans="1:6" s="9" customFormat="1" ht="12" customHeight="1" x14ac:dyDescent="0.25">
      <c r="A69" s="18" t="s">
        <v>147</v>
      </c>
      <c r="B69" s="64" t="s">
        <v>146</v>
      </c>
      <c r="C69" s="59"/>
      <c r="D69" s="59"/>
      <c r="E69" s="59"/>
      <c r="F69" s="59"/>
    </row>
    <row r="70" spans="1:6" s="9" customFormat="1" ht="12" customHeight="1" x14ac:dyDescent="0.25">
      <c r="A70" s="37" t="s">
        <v>145</v>
      </c>
      <c r="B70" s="62" t="s">
        <v>144</v>
      </c>
      <c r="C70" s="59"/>
      <c r="D70" s="59"/>
      <c r="E70" s="59"/>
      <c r="F70" s="59"/>
    </row>
    <row r="71" spans="1:6" s="9" customFormat="1" ht="12" customHeight="1" x14ac:dyDescent="0.25">
      <c r="A71" s="37" t="s">
        <v>143</v>
      </c>
      <c r="B71" s="62" t="s">
        <v>142</v>
      </c>
      <c r="C71" s="59"/>
      <c r="D71" s="59"/>
      <c r="E71" s="59"/>
      <c r="F71" s="59"/>
    </row>
    <row r="72" spans="1:6" s="9" customFormat="1" ht="12" customHeight="1" thickBot="1" x14ac:dyDescent="0.3">
      <c r="A72" s="26" t="s">
        <v>141</v>
      </c>
      <c r="B72" s="60" t="s">
        <v>140</v>
      </c>
      <c r="C72" s="59"/>
      <c r="D72" s="59"/>
      <c r="E72" s="59"/>
      <c r="F72" s="59"/>
    </row>
    <row r="73" spans="1:6" s="9" customFormat="1" ht="12" customHeight="1" thickBot="1" x14ac:dyDescent="0.3">
      <c r="A73" s="56" t="s">
        <v>139</v>
      </c>
      <c r="B73" s="58" t="s">
        <v>138</v>
      </c>
      <c r="C73" s="4">
        <f>SUM(C74:C75)</f>
        <v>86935514</v>
      </c>
      <c r="D73" s="4">
        <f>SUM(D74:D75)</f>
        <v>86935514</v>
      </c>
      <c r="E73" s="4">
        <f>SUM(E74:E75)</f>
        <v>86935514</v>
      </c>
      <c r="F73" s="4">
        <f>SUM(F74:F75)</f>
        <v>86935514</v>
      </c>
    </row>
    <row r="74" spans="1:6" s="9" customFormat="1" ht="12" customHeight="1" x14ac:dyDescent="0.25">
      <c r="A74" s="18" t="s">
        <v>137</v>
      </c>
      <c r="B74" s="64" t="s">
        <v>136</v>
      </c>
      <c r="C74" s="59">
        <v>86935514</v>
      </c>
      <c r="D74" s="59">
        <v>86935514</v>
      </c>
      <c r="E74" s="59">
        <v>86935514</v>
      </c>
      <c r="F74" s="59">
        <v>86935514</v>
      </c>
    </row>
    <row r="75" spans="1:6" s="9" customFormat="1" ht="12" customHeight="1" thickBot="1" x14ac:dyDescent="0.3">
      <c r="A75" s="26" t="s">
        <v>135</v>
      </c>
      <c r="B75" s="60" t="s">
        <v>134</v>
      </c>
      <c r="C75" s="59"/>
      <c r="D75" s="59"/>
      <c r="E75" s="59"/>
      <c r="F75" s="59"/>
    </row>
    <row r="76" spans="1:6" s="9" customFormat="1" ht="12" customHeight="1" thickBot="1" x14ac:dyDescent="0.3">
      <c r="A76" s="56" t="s">
        <v>133</v>
      </c>
      <c r="B76" s="58" t="s">
        <v>132</v>
      </c>
      <c r="C76" s="4">
        <f>SUM(C77:C79)</f>
        <v>2101763</v>
      </c>
      <c r="D76" s="4">
        <f>SUM(D77:D79)</f>
        <v>2101763</v>
      </c>
      <c r="E76" s="4">
        <f>SUM(E77:E79)</f>
        <v>2531396</v>
      </c>
      <c r="F76" s="4">
        <f>SUM(F77:F79)</f>
        <v>2531396</v>
      </c>
    </row>
    <row r="77" spans="1:6" s="9" customFormat="1" ht="12" customHeight="1" x14ac:dyDescent="0.25">
      <c r="A77" s="18" t="s">
        <v>131</v>
      </c>
      <c r="B77" s="64" t="s">
        <v>130</v>
      </c>
      <c r="C77" s="59">
        <v>2101763</v>
      </c>
      <c r="D77" s="59">
        <v>2101763</v>
      </c>
      <c r="E77" s="59">
        <v>2531396</v>
      </c>
      <c r="F77" s="59">
        <v>2531396</v>
      </c>
    </row>
    <row r="78" spans="1:6" s="9" customFormat="1" ht="12" customHeight="1" x14ac:dyDescent="0.25">
      <c r="A78" s="37" t="s">
        <v>129</v>
      </c>
      <c r="B78" s="62" t="s">
        <v>128</v>
      </c>
      <c r="C78" s="59"/>
      <c r="D78" s="59"/>
      <c r="E78" s="59"/>
      <c r="F78" s="59"/>
    </row>
    <row r="79" spans="1:6" s="9" customFormat="1" ht="12" customHeight="1" thickBot="1" x14ac:dyDescent="0.3">
      <c r="A79" s="26" t="s">
        <v>127</v>
      </c>
      <c r="B79" s="60" t="s">
        <v>126</v>
      </c>
      <c r="C79" s="59"/>
      <c r="D79" s="59"/>
      <c r="E79" s="59"/>
      <c r="F79" s="59"/>
    </row>
    <row r="80" spans="1:6" s="9" customFormat="1" ht="12" customHeight="1" thickBot="1" x14ac:dyDescent="0.3">
      <c r="A80" s="56" t="s">
        <v>125</v>
      </c>
      <c r="B80" s="58" t="s">
        <v>124</v>
      </c>
      <c r="C80" s="4"/>
      <c r="D80" s="4"/>
      <c r="E80" s="4"/>
      <c r="F80" s="4"/>
    </row>
    <row r="81" spans="1:6" s="9" customFormat="1" ht="12" customHeight="1" x14ac:dyDescent="0.25">
      <c r="A81" s="65" t="s">
        <v>123</v>
      </c>
      <c r="B81" s="64" t="s">
        <v>122</v>
      </c>
      <c r="C81" s="59"/>
      <c r="D81" s="59"/>
      <c r="E81" s="59"/>
      <c r="F81" s="59"/>
    </row>
    <row r="82" spans="1:6" s="9" customFormat="1" ht="12" customHeight="1" x14ac:dyDescent="0.25">
      <c r="A82" s="63" t="s">
        <v>121</v>
      </c>
      <c r="B82" s="62" t="s">
        <v>120</v>
      </c>
      <c r="C82" s="59"/>
      <c r="D82" s="59"/>
      <c r="E82" s="59"/>
      <c r="F82" s="59"/>
    </row>
    <row r="83" spans="1:6" s="9" customFormat="1" ht="12" customHeight="1" x14ac:dyDescent="0.25">
      <c r="A83" s="63" t="s">
        <v>119</v>
      </c>
      <c r="B83" s="62" t="s">
        <v>118</v>
      </c>
      <c r="C83" s="59"/>
      <c r="D83" s="59"/>
      <c r="E83" s="59"/>
      <c r="F83" s="59"/>
    </row>
    <row r="84" spans="1:6" s="9" customFormat="1" ht="12" customHeight="1" thickBot="1" x14ac:dyDescent="0.3">
      <c r="A84" s="61" t="s">
        <v>117</v>
      </c>
      <c r="B84" s="60" t="s">
        <v>116</v>
      </c>
      <c r="C84" s="59"/>
      <c r="D84" s="59"/>
      <c r="E84" s="59"/>
      <c r="F84" s="59"/>
    </row>
    <row r="85" spans="1:6" s="9" customFormat="1" ht="13.5" customHeight="1" thickBot="1" x14ac:dyDescent="0.3">
      <c r="A85" s="56" t="s">
        <v>115</v>
      </c>
      <c r="B85" s="58" t="s">
        <v>114</v>
      </c>
      <c r="C85" s="57"/>
      <c r="D85" s="57"/>
      <c r="E85" s="57"/>
      <c r="F85" s="57"/>
    </row>
    <row r="86" spans="1:6" s="9" customFormat="1" ht="15.75" customHeight="1" thickBot="1" x14ac:dyDescent="0.3">
      <c r="A86" s="56" t="s">
        <v>113</v>
      </c>
      <c r="B86" s="55" t="s">
        <v>841</v>
      </c>
      <c r="C86" s="23">
        <f>SUM(C64,C68,C73,C76,C80,C85)</f>
        <v>89037277</v>
      </c>
      <c r="D86" s="23">
        <f>SUM(D64,D68,D73,D76,D80,D85)</f>
        <v>89037277</v>
      </c>
      <c r="E86" s="23">
        <f>SUM(E64,E68,E73,E76,E80,E85)</f>
        <v>89466910</v>
      </c>
      <c r="F86" s="23">
        <f>SUM(F64,F68,F73,F76,F80,F85)</f>
        <v>89466910</v>
      </c>
    </row>
    <row r="87" spans="1:6" s="9" customFormat="1" ht="16.5" customHeight="1" thickBot="1" x14ac:dyDescent="0.3">
      <c r="A87" s="56" t="s">
        <v>112</v>
      </c>
      <c r="B87" s="55" t="s">
        <v>111</v>
      </c>
      <c r="C87" s="23">
        <f>SUM(C63,C86)</f>
        <v>192901223</v>
      </c>
      <c r="D87" s="23">
        <f>SUM(D63,D86)</f>
        <v>217296332</v>
      </c>
      <c r="E87" s="23">
        <f>SUM(E63,E86)</f>
        <v>207160157</v>
      </c>
      <c r="F87" s="23">
        <f>SUM(F63,F86)</f>
        <v>207160157</v>
      </c>
    </row>
    <row r="88" spans="1:6" s="9" customFormat="1" ht="16.5" customHeight="1" x14ac:dyDescent="0.25">
      <c r="A88" s="212"/>
      <c r="B88" s="212"/>
      <c r="C88" s="213"/>
      <c r="D88" s="213"/>
      <c r="E88" s="213"/>
      <c r="F88" s="213"/>
    </row>
    <row r="89" spans="1:6" s="53" customFormat="1" ht="16.5" customHeight="1" thickBot="1" x14ac:dyDescent="0.35">
      <c r="A89" s="447" t="s">
        <v>110</v>
      </c>
      <c r="B89" s="447"/>
      <c r="C89" s="54" t="s">
        <v>354</v>
      </c>
      <c r="D89" s="54" t="s">
        <v>354</v>
      </c>
      <c r="E89" s="441" t="s">
        <v>461</v>
      </c>
      <c r="F89" s="441"/>
    </row>
    <row r="90" spans="1:6" ht="38.1" customHeight="1" thickBot="1" x14ac:dyDescent="0.35">
      <c r="A90" s="52" t="s">
        <v>109</v>
      </c>
      <c r="B90" s="181" t="s">
        <v>108</v>
      </c>
      <c r="C90" s="51" t="s">
        <v>107</v>
      </c>
      <c r="D90" s="51" t="s">
        <v>431</v>
      </c>
      <c r="E90" s="51" t="s">
        <v>431</v>
      </c>
      <c r="F90" s="51" t="s">
        <v>840</v>
      </c>
    </row>
    <row r="91" spans="1:6" s="47" customFormat="1" ht="12" customHeight="1" thickBot="1" x14ac:dyDescent="0.25">
      <c r="A91" s="50" t="s">
        <v>5</v>
      </c>
      <c r="B91" s="49" t="s">
        <v>4</v>
      </c>
      <c r="C91" s="48" t="s">
        <v>3</v>
      </c>
      <c r="D91" s="48" t="s">
        <v>316</v>
      </c>
      <c r="E91" s="48" t="s">
        <v>315</v>
      </c>
      <c r="F91" s="48" t="s">
        <v>398</v>
      </c>
    </row>
    <row r="92" spans="1:6" ht="12" customHeight="1" thickBot="1" x14ac:dyDescent="0.35">
      <c r="A92" s="46" t="s">
        <v>106</v>
      </c>
      <c r="B92" s="45" t="s">
        <v>105</v>
      </c>
      <c r="C92" s="44">
        <f>SUM(C93:C97)</f>
        <v>107716075</v>
      </c>
      <c r="D92" s="44">
        <f>SUM(D93:D97)</f>
        <v>115380359</v>
      </c>
      <c r="E92" s="44">
        <f>SUM(E93:E97)</f>
        <v>110820121</v>
      </c>
      <c r="F92" s="44">
        <f>SUM(F93:F97)</f>
        <v>95808656</v>
      </c>
    </row>
    <row r="93" spans="1:6" ht="12" customHeight="1" x14ac:dyDescent="0.3">
      <c r="A93" s="43" t="s">
        <v>104</v>
      </c>
      <c r="B93" s="42" t="s">
        <v>103</v>
      </c>
      <c r="C93" s="41">
        <v>25009920</v>
      </c>
      <c r="D93" s="41">
        <v>27102555</v>
      </c>
      <c r="E93" s="41">
        <v>26943840</v>
      </c>
      <c r="F93" s="41">
        <v>26943840</v>
      </c>
    </row>
    <row r="94" spans="1:6" ht="12" customHeight="1" x14ac:dyDescent="0.3">
      <c r="A94" s="37" t="s">
        <v>102</v>
      </c>
      <c r="B94" s="32" t="s">
        <v>101</v>
      </c>
      <c r="C94" s="31">
        <v>4081621</v>
      </c>
      <c r="D94" s="31">
        <v>4311021</v>
      </c>
      <c r="E94" s="31">
        <v>4309140</v>
      </c>
      <c r="F94" s="31">
        <v>4309140</v>
      </c>
    </row>
    <row r="95" spans="1:6" ht="12" customHeight="1" x14ac:dyDescent="0.3">
      <c r="A95" s="37" t="s">
        <v>100</v>
      </c>
      <c r="B95" s="32" t="s">
        <v>99</v>
      </c>
      <c r="C95" s="24">
        <v>41494044</v>
      </c>
      <c r="D95" s="24">
        <v>43684061</v>
      </c>
      <c r="E95" s="24">
        <v>41585420</v>
      </c>
      <c r="F95" s="24">
        <v>26573955</v>
      </c>
    </row>
    <row r="96" spans="1:6" ht="12" customHeight="1" x14ac:dyDescent="0.3">
      <c r="A96" s="37" t="s">
        <v>98</v>
      </c>
      <c r="B96" s="40" t="s">
        <v>97</v>
      </c>
      <c r="C96" s="24">
        <v>4530040</v>
      </c>
      <c r="D96" s="24">
        <v>4112000</v>
      </c>
      <c r="E96" s="24">
        <v>2475233</v>
      </c>
      <c r="F96" s="24">
        <v>2475233</v>
      </c>
    </row>
    <row r="97" spans="1:6" ht="12" customHeight="1" x14ac:dyDescent="0.3">
      <c r="A97" s="37" t="s">
        <v>96</v>
      </c>
      <c r="B97" s="39" t="s">
        <v>401</v>
      </c>
      <c r="C97" s="24">
        <f>SUM(C98:C107)</f>
        <v>32600450</v>
      </c>
      <c r="D97" s="24">
        <f>SUM(D98:D107)</f>
        <v>36170722</v>
      </c>
      <c r="E97" s="24">
        <f>SUM(E98:E107)</f>
        <v>35506488</v>
      </c>
      <c r="F97" s="24">
        <f>SUM(F98:F107)</f>
        <v>35506488</v>
      </c>
    </row>
    <row r="98" spans="1:6" ht="12" customHeight="1" x14ac:dyDescent="0.3">
      <c r="A98" s="37" t="s">
        <v>94</v>
      </c>
      <c r="B98" s="32" t="s">
        <v>93</v>
      </c>
      <c r="C98" s="24"/>
      <c r="D98" s="24"/>
      <c r="E98" s="24"/>
      <c r="F98" s="24"/>
    </row>
    <row r="99" spans="1:6" ht="12" customHeight="1" x14ac:dyDescent="0.3">
      <c r="A99" s="37" t="s">
        <v>92</v>
      </c>
      <c r="B99" s="38" t="s">
        <v>91</v>
      </c>
      <c r="C99" s="24"/>
      <c r="D99" s="24"/>
      <c r="E99" s="24"/>
      <c r="F99" s="24"/>
    </row>
    <row r="100" spans="1:6" ht="12" customHeight="1" x14ac:dyDescent="0.3">
      <c r="A100" s="37" t="s">
        <v>90</v>
      </c>
      <c r="B100" s="29" t="s">
        <v>89</v>
      </c>
      <c r="C100" s="24"/>
      <c r="D100" s="24"/>
      <c r="E100" s="24"/>
      <c r="F100" s="24"/>
    </row>
    <row r="101" spans="1:6" ht="12" customHeight="1" x14ac:dyDescent="0.3">
      <c r="A101" s="37" t="s">
        <v>88</v>
      </c>
      <c r="B101" s="29" t="s">
        <v>65</v>
      </c>
      <c r="C101" s="24"/>
      <c r="D101" s="24"/>
      <c r="E101" s="24"/>
      <c r="F101" s="24"/>
    </row>
    <row r="102" spans="1:6" ht="12" customHeight="1" x14ac:dyDescent="0.3">
      <c r="A102" s="37" t="s">
        <v>87</v>
      </c>
      <c r="B102" s="38" t="s">
        <v>86</v>
      </c>
      <c r="C102" s="24">
        <v>31741825</v>
      </c>
      <c r="D102" s="24">
        <v>34235325</v>
      </c>
      <c r="E102" s="24">
        <v>33785091</v>
      </c>
      <c r="F102" s="24">
        <v>33785091</v>
      </c>
    </row>
    <row r="103" spans="1:6" ht="12" customHeight="1" x14ac:dyDescent="0.3">
      <c r="A103" s="37" t="s">
        <v>85</v>
      </c>
      <c r="B103" s="38" t="s">
        <v>84</v>
      </c>
      <c r="C103" s="24"/>
      <c r="D103" s="24"/>
      <c r="E103" s="24"/>
      <c r="F103" s="24"/>
    </row>
    <row r="104" spans="1:6" ht="12" customHeight="1" x14ac:dyDescent="0.3">
      <c r="A104" s="37" t="s">
        <v>83</v>
      </c>
      <c r="B104" s="29" t="s">
        <v>59</v>
      </c>
      <c r="C104" s="24"/>
      <c r="D104" s="24"/>
      <c r="E104" s="24"/>
      <c r="F104" s="24"/>
    </row>
    <row r="105" spans="1:6" ht="12" customHeight="1" x14ac:dyDescent="0.3">
      <c r="A105" s="21" t="s">
        <v>82</v>
      </c>
      <c r="B105" s="36" t="s">
        <v>81</v>
      </c>
      <c r="C105" s="24"/>
      <c r="D105" s="24"/>
      <c r="E105" s="24"/>
      <c r="F105" s="24"/>
    </row>
    <row r="106" spans="1:6" ht="12" customHeight="1" x14ac:dyDescent="0.3">
      <c r="A106" s="37" t="s">
        <v>80</v>
      </c>
      <c r="B106" s="36" t="s">
        <v>79</v>
      </c>
      <c r="C106" s="24"/>
      <c r="D106" s="24">
        <v>60352</v>
      </c>
      <c r="E106" s="24">
        <v>60352</v>
      </c>
      <c r="F106" s="24">
        <v>60352</v>
      </c>
    </row>
    <row r="107" spans="1:6" ht="12" customHeight="1" thickBot="1" x14ac:dyDescent="0.35">
      <c r="A107" s="35" t="s">
        <v>78</v>
      </c>
      <c r="B107" s="34" t="s">
        <v>77</v>
      </c>
      <c r="C107" s="33">
        <v>858625</v>
      </c>
      <c r="D107" s="33">
        <v>1875045</v>
      </c>
      <c r="E107" s="33">
        <v>1661045</v>
      </c>
      <c r="F107" s="33">
        <v>1661045</v>
      </c>
    </row>
    <row r="108" spans="1:6" ht="12" customHeight="1" thickBot="1" x14ac:dyDescent="0.35">
      <c r="A108" s="6" t="s">
        <v>1</v>
      </c>
      <c r="B108" s="5" t="s">
        <v>76</v>
      </c>
      <c r="C108" s="4">
        <f>SUM(C109,C110,C111)</f>
        <v>66541100</v>
      </c>
      <c r="D108" s="4">
        <f>SUM(D109,D110,D111)</f>
        <v>86389359</v>
      </c>
      <c r="E108" s="4">
        <f>SUM(E109,E110,E111)</f>
        <v>86329359</v>
      </c>
      <c r="F108" s="4">
        <f>SUM(F109,F110,F111)</f>
        <v>23644345</v>
      </c>
    </row>
    <row r="109" spans="1:6" ht="12" customHeight="1" x14ac:dyDescent="0.3">
      <c r="A109" s="18" t="s">
        <v>75</v>
      </c>
      <c r="B109" s="32" t="s">
        <v>74</v>
      </c>
      <c r="C109" s="27">
        <v>14325600</v>
      </c>
      <c r="D109" s="27">
        <v>14675600</v>
      </c>
      <c r="E109" s="27">
        <v>14675600</v>
      </c>
      <c r="F109" s="27">
        <v>3022119</v>
      </c>
    </row>
    <row r="110" spans="1:6" ht="12" customHeight="1" x14ac:dyDescent="0.3">
      <c r="A110" s="18" t="s">
        <v>73</v>
      </c>
      <c r="B110" s="25" t="s">
        <v>71</v>
      </c>
      <c r="C110" s="31">
        <v>52115500</v>
      </c>
      <c r="D110" s="31">
        <v>71613759</v>
      </c>
      <c r="E110" s="31">
        <v>71613759</v>
      </c>
      <c r="F110" s="31">
        <v>20582226</v>
      </c>
    </row>
    <row r="111" spans="1:6" ht="12" customHeight="1" x14ac:dyDescent="0.3">
      <c r="A111" s="18" t="s">
        <v>72</v>
      </c>
      <c r="B111" s="30" t="s">
        <v>424</v>
      </c>
      <c r="C111" s="16">
        <f>SUM(C113:C119)</f>
        <v>100000</v>
      </c>
      <c r="D111" s="16">
        <f>SUM(D113:D119)</f>
        <v>100000</v>
      </c>
      <c r="E111" s="16">
        <f>SUM(E113:E119)</f>
        <v>40000</v>
      </c>
      <c r="F111" s="16">
        <f>SUM(F113:F119)</f>
        <v>40000</v>
      </c>
    </row>
    <row r="112" spans="1:6" ht="12" hidden="1" customHeight="1" x14ac:dyDescent="0.3">
      <c r="A112" s="18" t="s">
        <v>68</v>
      </c>
      <c r="B112" s="30"/>
      <c r="C112" s="16"/>
      <c r="D112" s="16"/>
      <c r="E112" s="16"/>
      <c r="F112" s="16"/>
    </row>
    <row r="113" spans="1:6" ht="12" customHeight="1" x14ac:dyDescent="0.3">
      <c r="A113" s="18" t="s">
        <v>70</v>
      </c>
      <c r="B113" s="29" t="s">
        <v>67</v>
      </c>
      <c r="C113" s="16"/>
      <c r="D113" s="16"/>
      <c r="E113" s="16"/>
      <c r="F113" s="16"/>
    </row>
    <row r="114" spans="1:6" x14ac:dyDescent="0.3">
      <c r="A114" s="18" t="s">
        <v>69</v>
      </c>
      <c r="B114" s="29" t="s">
        <v>65</v>
      </c>
      <c r="C114" s="16"/>
      <c r="D114" s="16"/>
      <c r="E114" s="16"/>
      <c r="F114" s="16"/>
    </row>
    <row r="115" spans="1:6" ht="12" customHeight="1" x14ac:dyDescent="0.3">
      <c r="A115" s="18" t="s">
        <v>68</v>
      </c>
      <c r="B115" s="29" t="s">
        <v>63</v>
      </c>
      <c r="C115" s="16"/>
      <c r="D115" s="16"/>
      <c r="E115" s="16"/>
      <c r="F115" s="16"/>
    </row>
    <row r="116" spans="1:6" ht="12" customHeight="1" x14ac:dyDescent="0.3">
      <c r="A116" s="18" t="s">
        <v>66</v>
      </c>
      <c r="B116" s="29" t="s">
        <v>61</v>
      </c>
      <c r="C116" s="16"/>
      <c r="D116" s="16"/>
      <c r="E116" s="16"/>
      <c r="F116" s="16"/>
    </row>
    <row r="117" spans="1:6" ht="12" customHeight="1" x14ac:dyDescent="0.3">
      <c r="A117" s="18" t="s">
        <v>64</v>
      </c>
      <c r="B117" s="29" t="s">
        <v>59</v>
      </c>
      <c r="C117" s="16"/>
      <c r="D117" s="16"/>
      <c r="E117" s="16"/>
      <c r="F117" s="16"/>
    </row>
    <row r="118" spans="1:6" ht="12" customHeight="1" x14ac:dyDescent="0.3">
      <c r="A118" s="18" t="s">
        <v>62</v>
      </c>
      <c r="B118" s="29" t="s">
        <v>58</v>
      </c>
      <c r="C118" s="16"/>
      <c r="D118" s="16"/>
      <c r="E118" s="16"/>
      <c r="F118" s="16"/>
    </row>
    <row r="119" spans="1:6" ht="16.2" thickBot="1" x14ac:dyDescent="0.35">
      <c r="A119" s="21" t="s">
        <v>60</v>
      </c>
      <c r="B119" s="29" t="s">
        <v>57</v>
      </c>
      <c r="C119" s="28">
        <v>100000</v>
      </c>
      <c r="D119" s="28">
        <v>100000</v>
      </c>
      <c r="E119" s="28">
        <v>40000</v>
      </c>
      <c r="F119" s="28">
        <v>40000</v>
      </c>
    </row>
    <row r="120" spans="1:6" ht="12" customHeight="1" thickBot="1" x14ac:dyDescent="0.35">
      <c r="A120" s="6" t="s">
        <v>56</v>
      </c>
      <c r="B120" s="15" t="s">
        <v>55</v>
      </c>
      <c r="C120" s="4">
        <f>SUM(C121:C122)</f>
        <v>16542285</v>
      </c>
      <c r="D120" s="4">
        <f>SUM(D121:D122)</f>
        <v>13424851</v>
      </c>
      <c r="E120" s="4">
        <f>SUM(E121:E122)</f>
        <v>7908914</v>
      </c>
      <c r="F120" s="430">
        <f>SUM(F121:F122)</f>
        <v>0</v>
      </c>
    </row>
    <row r="121" spans="1:6" ht="12" customHeight="1" x14ac:dyDescent="0.3">
      <c r="A121" s="18" t="s">
        <v>54</v>
      </c>
      <c r="B121" s="17" t="s">
        <v>53</v>
      </c>
      <c r="C121" s="27">
        <v>16542285</v>
      </c>
      <c r="D121" s="27">
        <v>13424851</v>
      </c>
      <c r="E121" s="27">
        <v>7908914</v>
      </c>
      <c r="F121" s="429">
        <v>0</v>
      </c>
    </row>
    <row r="122" spans="1:6" ht="12" customHeight="1" thickBot="1" x14ac:dyDescent="0.35">
      <c r="A122" s="26" t="s">
        <v>52</v>
      </c>
      <c r="B122" s="25" t="s">
        <v>51</v>
      </c>
      <c r="C122" s="24"/>
      <c r="D122" s="24"/>
      <c r="E122" s="24"/>
      <c r="F122" s="428"/>
    </row>
    <row r="123" spans="1:6" ht="12" customHeight="1" thickBot="1" x14ac:dyDescent="0.35">
      <c r="A123" s="6" t="s">
        <v>50</v>
      </c>
      <c r="B123" s="15" t="s">
        <v>49</v>
      </c>
      <c r="C123" s="4">
        <f>SUM(C92,C108,C120)</f>
        <v>190799460</v>
      </c>
      <c r="D123" s="4">
        <f>SUM(D92,D108,D120)</f>
        <v>215194569</v>
      </c>
      <c r="E123" s="4">
        <f>SUM(E92,E108,E120)</f>
        <v>205058394</v>
      </c>
      <c r="F123" s="4">
        <f>SUM(F92,F108,F120)</f>
        <v>119453001</v>
      </c>
    </row>
    <row r="124" spans="1:6" ht="12" customHeight="1" thickBot="1" x14ac:dyDescent="0.35">
      <c r="A124" s="6" t="s">
        <v>48</v>
      </c>
      <c r="B124" s="15" t="s">
        <v>47</v>
      </c>
      <c r="C124" s="4"/>
      <c r="D124" s="4"/>
      <c r="E124" s="4"/>
      <c r="F124" s="4"/>
    </row>
    <row r="125" spans="1:6" ht="12" customHeight="1" x14ac:dyDescent="0.3">
      <c r="A125" s="18" t="s">
        <v>46</v>
      </c>
      <c r="B125" s="17" t="s">
        <v>45</v>
      </c>
      <c r="C125" s="16"/>
      <c r="D125" s="16"/>
      <c r="E125" s="16"/>
      <c r="F125" s="16"/>
    </row>
    <row r="126" spans="1:6" ht="12" customHeight="1" x14ac:dyDescent="0.3">
      <c r="A126" s="18" t="s">
        <v>44</v>
      </c>
      <c r="B126" s="17" t="s">
        <v>43</v>
      </c>
      <c r="C126" s="16"/>
      <c r="D126" s="16"/>
      <c r="E126" s="16"/>
      <c r="F126" s="16"/>
    </row>
    <row r="127" spans="1:6" ht="12" customHeight="1" thickBot="1" x14ac:dyDescent="0.35">
      <c r="A127" s="21" t="s">
        <v>42</v>
      </c>
      <c r="B127" s="20" t="s">
        <v>41</v>
      </c>
      <c r="C127" s="16"/>
      <c r="D127" s="16"/>
      <c r="E127" s="16"/>
      <c r="F127" s="16"/>
    </row>
    <row r="128" spans="1:6" ht="12" customHeight="1" thickBot="1" x14ac:dyDescent="0.35">
      <c r="A128" s="6" t="s">
        <v>40</v>
      </c>
      <c r="B128" s="15" t="s">
        <v>39</v>
      </c>
      <c r="C128" s="4"/>
      <c r="D128" s="4"/>
      <c r="E128" s="4"/>
      <c r="F128" s="4"/>
    </row>
    <row r="129" spans="1:10" ht="12" customHeight="1" x14ac:dyDescent="0.3">
      <c r="A129" s="18" t="s">
        <v>38</v>
      </c>
      <c r="B129" s="17" t="s">
        <v>37</v>
      </c>
      <c r="C129" s="16"/>
      <c r="D129" s="16"/>
      <c r="E129" s="16"/>
      <c r="F129" s="16"/>
    </row>
    <row r="130" spans="1:10" ht="12" customHeight="1" x14ac:dyDescent="0.3">
      <c r="A130" s="18" t="s">
        <v>36</v>
      </c>
      <c r="B130" s="17" t="s">
        <v>35</v>
      </c>
      <c r="C130" s="16"/>
      <c r="D130" s="16"/>
      <c r="E130" s="16"/>
      <c r="F130" s="16"/>
    </row>
    <row r="131" spans="1:10" ht="12" customHeight="1" x14ac:dyDescent="0.3">
      <c r="A131" s="18" t="s">
        <v>34</v>
      </c>
      <c r="B131" s="17" t="s">
        <v>33</v>
      </c>
      <c r="C131" s="16"/>
      <c r="D131" s="16"/>
      <c r="E131" s="16"/>
      <c r="F131" s="16"/>
    </row>
    <row r="132" spans="1:10" ht="12" customHeight="1" thickBot="1" x14ac:dyDescent="0.35">
      <c r="A132" s="21" t="s">
        <v>32</v>
      </c>
      <c r="B132" s="20" t="s">
        <v>31</v>
      </c>
      <c r="C132" s="16"/>
      <c r="D132" s="16"/>
      <c r="E132" s="16"/>
      <c r="F132" s="16"/>
    </row>
    <row r="133" spans="1:10" ht="12" customHeight="1" thickBot="1" x14ac:dyDescent="0.35">
      <c r="A133" s="6" t="s">
        <v>30</v>
      </c>
      <c r="B133" s="15" t="s">
        <v>29</v>
      </c>
      <c r="C133" s="23">
        <f>SUM(C134:C137)</f>
        <v>2101763</v>
      </c>
      <c r="D133" s="23">
        <f>SUM(D134:D137)</f>
        <v>2101763</v>
      </c>
      <c r="E133" s="23">
        <f>SUM(E134:E137)</f>
        <v>2101763</v>
      </c>
      <c r="F133" s="23">
        <f>SUM(F134:F137)</f>
        <v>2101763</v>
      </c>
    </row>
    <row r="134" spans="1:10" ht="12" customHeight="1" x14ac:dyDescent="0.3">
      <c r="A134" s="18" t="s">
        <v>28</v>
      </c>
      <c r="B134" s="17" t="s">
        <v>27</v>
      </c>
      <c r="C134" s="16"/>
      <c r="D134" s="16"/>
      <c r="E134" s="16"/>
      <c r="F134" s="16"/>
    </row>
    <row r="135" spans="1:10" ht="12" customHeight="1" x14ac:dyDescent="0.3">
      <c r="A135" s="18" t="s">
        <v>26</v>
      </c>
      <c r="B135" s="17" t="s">
        <v>25</v>
      </c>
      <c r="C135" s="22">
        <v>2101763</v>
      </c>
      <c r="D135" s="22">
        <v>2101763</v>
      </c>
      <c r="E135" s="22">
        <v>2101763</v>
      </c>
      <c r="F135" s="22">
        <v>2101763</v>
      </c>
    </row>
    <row r="136" spans="1:10" ht="12" customHeight="1" x14ac:dyDescent="0.3">
      <c r="A136" s="18" t="s">
        <v>24</v>
      </c>
      <c r="B136" s="17" t="s">
        <v>23</v>
      </c>
      <c r="C136" s="16"/>
      <c r="D136" s="16"/>
      <c r="E136" s="16"/>
      <c r="F136" s="16"/>
    </row>
    <row r="137" spans="1:10" ht="12" customHeight="1" thickBot="1" x14ac:dyDescent="0.35">
      <c r="A137" s="21" t="s">
        <v>22</v>
      </c>
      <c r="B137" s="20" t="s">
        <v>21</v>
      </c>
      <c r="C137" s="16"/>
      <c r="D137" s="16"/>
      <c r="E137" s="16"/>
      <c r="F137" s="16"/>
    </row>
    <row r="138" spans="1:10" ht="12" customHeight="1" thickBot="1" x14ac:dyDescent="0.35">
      <c r="A138" s="6" t="s">
        <v>20</v>
      </c>
      <c r="B138" s="15" t="s">
        <v>19</v>
      </c>
      <c r="C138" s="19"/>
      <c r="D138" s="19"/>
      <c r="E138" s="19"/>
      <c r="F138" s="19"/>
    </row>
    <row r="139" spans="1:10" ht="12" customHeight="1" x14ac:dyDescent="0.3">
      <c r="A139" s="18" t="s">
        <v>18</v>
      </c>
      <c r="B139" s="17" t="s">
        <v>17</v>
      </c>
      <c r="C139" s="16"/>
      <c r="D139" s="16"/>
      <c r="E139" s="16"/>
      <c r="F139" s="16"/>
    </row>
    <row r="140" spans="1:10" ht="12" customHeight="1" x14ac:dyDescent="0.3">
      <c r="A140" s="18" t="s">
        <v>16</v>
      </c>
      <c r="B140" s="17" t="s">
        <v>15</v>
      </c>
      <c r="C140" s="16"/>
      <c r="D140" s="16"/>
      <c r="E140" s="16"/>
      <c r="F140" s="16"/>
    </row>
    <row r="141" spans="1:10" ht="12" customHeight="1" x14ac:dyDescent="0.3">
      <c r="A141" s="18" t="s">
        <v>14</v>
      </c>
      <c r="B141" s="17" t="s">
        <v>13</v>
      </c>
      <c r="C141" s="16"/>
      <c r="D141" s="16"/>
      <c r="E141" s="16"/>
      <c r="F141" s="16"/>
    </row>
    <row r="142" spans="1:10" ht="12" customHeight="1" thickBot="1" x14ac:dyDescent="0.35">
      <c r="A142" s="18" t="s">
        <v>12</v>
      </c>
      <c r="B142" s="17" t="s">
        <v>11</v>
      </c>
      <c r="C142" s="16"/>
      <c r="D142" s="16"/>
      <c r="E142" s="16"/>
      <c r="F142" s="16"/>
    </row>
    <row r="143" spans="1:10" ht="15" customHeight="1" thickBot="1" x14ac:dyDescent="0.35">
      <c r="A143" s="6" t="s">
        <v>10</v>
      </c>
      <c r="B143" s="15" t="s">
        <v>9</v>
      </c>
      <c r="C143" s="10">
        <f>SUM(C124,C128,C133,C138)</f>
        <v>2101763</v>
      </c>
      <c r="D143" s="10">
        <f>SUM(D124,D128,D133,D138)</f>
        <v>2101763</v>
      </c>
      <c r="E143" s="10">
        <f>SUM(E124,E128,E133,E138)</f>
        <v>2101763</v>
      </c>
      <c r="F143" s="10">
        <f>SUM(F124,F128,F133,F138)</f>
        <v>2101763</v>
      </c>
      <c r="G143" s="14"/>
      <c r="H143" s="13"/>
      <c r="I143" s="13"/>
      <c r="J143" s="13"/>
    </row>
    <row r="144" spans="1:10" s="9" customFormat="1" ht="12.9" customHeight="1" thickBot="1" x14ac:dyDescent="0.3">
      <c r="A144" s="12" t="s">
        <v>8</v>
      </c>
      <c r="B144" s="11" t="s">
        <v>842</v>
      </c>
      <c r="C144" s="10">
        <f>SUM(C123,C143)</f>
        <v>192901223</v>
      </c>
      <c r="D144" s="10">
        <f>SUM(D123,D143)</f>
        <v>217296332</v>
      </c>
      <c r="E144" s="10">
        <f>SUM(E123,E143)</f>
        <v>207160157</v>
      </c>
      <c r="F144" s="10">
        <f>SUM(F123,F143)</f>
        <v>121554764</v>
      </c>
    </row>
    <row r="145" spans="1:6" ht="7.5" customHeight="1" x14ac:dyDescent="0.3"/>
    <row r="146" spans="1:6" x14ac:dyDescent="0.3">
      <c r="A146" s="448"/>
      <c r="B146" s="448"/>
      <c r="C146" s="448"/>
      <c r="D146" s="1"/>
      <c r="E146" s="1"/>
      <c r="F146" s="1"/>
    </row>
    <row r="147" spans="1:6" ht="15" customHeight="1" thickBot="1" x14ac:dyDescent="0.35">
      <c r="A147" s="446" t="s">
        <v>6</v>
      </c>
      <c r="B147" s="446"/>
      <c r="C147" s="8" t="s">
        <v>354</v>
      </c>
      <c r="D147" s="8" t="s">
        <v>354</v>
      </c>
      <c r="E147" s="443" t="s">
        <v>461</v>
      </c>
      <c r="F147" s="443"/>
    </row>
    <row r="148" spans="1:6" ht="23.4" thickBot="1" x14ac:dyDescent="0.35">
      <c r="A148" s="394" t="s">
        <v>109</v>
      </c>
      <c r="B148" s="401" t="s">
        <v>7</v>
      </c>
      <c r="C148" s="396"/>
      <c r="D148" s="396"/>
      <c r="E148" s="396"/>
      <c r="F148" s="396"/>
    </row>
    <row r="149" spans="1:6" s="7" customFormat="1" ht="15" customHeight="1" thickBot="1" x14ac:dyDescent="0.35">
      <c r="A149" s="395" t="s">
        <v>5</v>
      </c>
      <c r="B149" s="395" t="s">
        <v>4</v>
      </c>
      <c r="C149" s="397" t="s">
        <v>3</v>
      </c>
      <c r="D149" s="397" t="s">
        <v>316</v>
      </c>
      <c r="E149" s="397" t="s">
        <v>315</v>
      </c>
      <c r="F149" s="397" t="s">
        <v>398</v>
      </c>
    </row>
    <row r="150" spans="1:6" ht="21.75" customHeight="1" thickBot="1" x14ac:dyDescent="0.35">
      <c r="A150" s="398">
        <v>1</v>
      </c>
      <c r="B150" s="399" t="s">
        <v>2</v>
      </c>
      <c r="C150" s="400">
        <f>+C63-C123</f>
        <v>-86935514</v>
      </c>
      <c r="D150" s="400">
        <f>+D63-D123</f>
        <v>-86935514</v>
      </c>
      <c r="E150" s="400">
        <f>+E63-E123</f>
        <v>-87365147</v>
      </c>
      <c r="F150" s="400">
        <f>+F63-F123</f>
        <v>-1759754</v>
      </c>
    </row>
    <row r="151" spans="1:6" ht="21.75" customHeight="1" thickBot="1" x14ac:dyDescent="0.35">
      <c r="A151" s="398" t="s">
        <v>1</v>
      </c>
      <c r="B151" s="399" t="s">
        <v>0</v>
      </c>
      <c r="C151" s="400">
        <f>+C86-C143</f>
        <v>86935514</v>
      </c>
      <c r="D151" s="400">
        <f>+D86-D143</f>
        <v>86935514</v>
      </c>
      <c r="E151" s="400">
        <f>+E86-E143</f>
        <v>87365147</v>
      </c>
      <c r="F151" s="400">
        <f>+F86-F143</f>
        <v>87365147</v>
      </c>
    </row>
    <row r="152" spans="1:6" x14ac:dyDescent="0.3">
      <c r="D152" s="2" t="s">
        <v>354</v>
      </c>
      <c r="E152" s="2" t="s">
        <v>354</v>
      </c>
      <c r="F152" s="2" t="s">
        <v>354</v>
      </c>
    </row>
  </sheetData>
  <mergeCells count="10">
    <mergeCell ref="E4:F4"/>
    <mergeCell ref="A1:F1"/>
    <mergeCell ref="E89:F89"/>
    <mergeCell ref="E147:F147"/>
    <mergeCell ref="B2:D2"/>
    <mergeCell ref="A147:B147"/>
    <mergeCell ref="A4:B4"/>
    <mergeCell ref="A89:B89"/>
    <mergeCell ref="A146:C146"/>
    <mergeCell ref="A3:F3"/>
  </mergeCells>
  <printOptions horizontalCentered="1"/>
  <pageMargins left="0.25" right="0.25" top="0.75" bottom="0.75" header="0.3" footer="0.3"/>
  <pageSetup paperSize="9" scale="69" fitToHeight="2" orientation="portrait" r:id="rId1"/>
  <headerFooter alignWithMargins="0">
    <oddHeader xml:space="preserve">&amp;C&amp;"Times New Roman CE,Félkövér"&amp;12
&amp;R 
</oddHeader>
  </headerFooter>
  <rowBreaks count="1" manualBreakCount="1">
    <brk id="8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view="pageBreakPreview" topLeftCell="B1" zoomScale="95" zoomScaleNormal="100" zoomScaleSheetLayoutView="95" workbookViewId="0">
      <selection activeCell="C2" sqref="C2"/>
    </sheetView>
  </sheetViews>
  <sheetFormatPr defaultColWidth="9.109375" defaultRowHeight="15" customHeight="1" x14ac:dyDescent="0.3"/>
  <cols>
    <col min="1" max="1" width="5.88671875" style="75" customWidth="1"/>
    <col min="2" max="2" width="47.5546875" style="76" customWidth="1"/>
    <col min="3" max="6" width="13.5546875" style="75" customWidth="1"/>
    <col min="7" max="7" width="47.33203125" style="75" customWidth="1"/>
    <col min="8" max="11" width="13.5546875" style="75" customWidth="1"/>
    <col min="12" max="16384" width="9.109375" style="75"/>
  </cols>
  <sheetData>
    <row r="1" spans="1:11" ht="15" customHeight="1" x14ac:dyDescent="0.3">
      <c r="B1" s="232"/>
      <c r="G1" s="452" t="s">
        <v>862</v>
      </c>
      <c r="H1" s="452"/>
      <c r="I1" s="452"/>
      <c r="J1" s="452"/>
      <c r="K1" s="452"/>
    </row>
    <row r="2" spans="1:11" ht="15" customHeight="1" x14ac:dyDescent="0.3">
      <c r="B2" s="232"/>
    </row>
    <row r="3" spans="1:11" ht="15" customHeight="1" x14ac:dyDescent="0.3">
      <c r="A3" s="453" t="s">
        <v>320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</row>
    <row r="4" spans="1:11" ht="15" customHeight="1" thickBot="1" x14ac:dyDescent="0.35">
      <c r="H4" s="131" t="s">
        <v>354</v>
      </c>
      <c r="I4" s="131" t="s">
        <v>354</v>
      </c>
      <c r="J4" s="454" t="s">
        <v>460</v>
      </c>
      <c r="K4" s="454"/>
    </row>
    <row r="5" spans="1:11" ht="15" customHeight="1" thickBot="1" x14ac:dyDescent="0.35">
      <c r="A5" s="450" t="s">
        <v>109</v>
      </c>
      <c r="B5" s="129" t="s">
        <v>319</v>
      </c>
      <c r="C5" s="130"/>
      <c r="D5" s="130"/>
      <c r="E5" s="130"/>
      <c r="F5" s="130"/>
      <c r="G5" s="129" t="s">
        <v>318</v>
      </c>
      <c r="H5" s="128"/>
      <c r="I5" s="128"/>
      <c r="J5" s="128"/>
      <c r="K5" s="128"/>
    </row>
    <row r="6" spans="1:11" s="125" customFormat="1" ht="30.75" customHeight="1" thickBot="1" x14ac:dyDescent="0.35">
      <c r="A6" s="451"/>
      <c r="B6" s="127" t="s">
        <v>317</v>
      </c>
      <c r="C6" s="126" t="s">
        <v>107</v>
      </c>
      <c r="D6" s="126" t="s">
        <v>450</v>
      </c>
      <c r="E6" s="126" t="s">
        <v>451</v>
      </c>
      <c r="F6" s="126" t="s">
        <v>840</v>
      </c>
      <c r="G6" s="127" t="s">
        <v>317</v>
      </c>
      <c r="H6" s="126" t="s">
        <v>107</v>
      </c>
      <c r="I6" s="126" t="s">
        <v>450</v>
      </c>
      <c r="J6" s="126" t="s">
        <v>451</v>
      </c>
      <c r="K6" s="126" t="s">
        <v>840</v>
      </c>
    </row>
    <row r="7" spans="1:11" s="120" customFormat="1" ht="15" customHeight="1" thickBot="1" x14ac:dyDescent="0.35">
      <c r="A7" s="124" t="s">
        <v>5</v>
      </c>
      <c r="B7" s="122" t="s">
        <v>4</v>
      </c>
      <c r="C7" s="123" t="s">
        <v>3</v>
      </c>
      <c r="D7" s="123" t="s">
        <v>316</v>
      </c>
      <c r="E7" s="123" t="s">
        <v>315</v>
      </c>
      <c r="F7" s="123" t="s">
        <v>398</v>
      </c>
      <c r="G7" s="122" t="s">
        <v>399</v>
      </c>
      <c r="H7" s="121" t="s">
        <v>429</v>
      </c>
      <c r="I7" s="121" t="s">
        <v>430</v>
      </c>
      <c r="J7" s="121" t="s">
        <v>844</v>
      </c>
      <c r="K7" s="121" t="s">
        <v>845</v>
      </c>
    </row>
    <row r="8" spans="1:11" ht="15" customHeight="1" x14ac:dyDescent="0.3">
      <c r="A8" s="92" t="s">
        <v>106</v>
      </c>
      <c r="B8" s="105" t="s">
        <v>314</v>
      </c>
      <c r="C8" s="119">
        <v>59505299</v>
      </c>
      <c r="D8" s="119">
        <v>63708591</v>
      </c>
      <c r="E8" s="119">
        <v>65546967</v>
      </c>
      <c r="F8" s="119">
        <v>65546967</v>
      </c>
      <c r="G8" s="105" t="s">
        <v>313</v>
      </c>
      <c r="H8" s="118">
        <v>25009920</v>
      </c>
      <c r="I8" s="118">
        <v>27102555</v>
      </c>
      <c r="J8" s="118">
        <v>26943840</v>
      </c>
      <c r="K8" s="118">
        <v>26943840</v>
      </c>
    </row>
    <row r="9" spans="1:11" ht="15" customHeight="1" x14ac:dyDescent="0.3">
      <c r="A9" s="89" t="s">
        <v>1</v>
      </c>
      <c r="B9" s="110" t="s">
        <v>425</v>
      </c>
      <c r="C9" s="111">
        <v>23314952</v>
      </c>
      <c r="D9" s="111">
        <v>24506993</v>
      </c>
      <c r="E9" s="111">
        <v>15450032</v>
      </c>
      <c r="F9" s="111">
        <v>15450032</v>
      </c>
      <c r="G9" s="110" t="s">
        <v>101</v>
      </c>
      <c r="H9" s="115">
        <v>4081621</v>
      </c>
      <c r="I9" s="115">
        <v>4311021</v>
      </c>
      <c r="J9" s="115">
        <v>4309140</v>
      </c>
      <c r="K9" s="115">
        <v>4309140</v>
      </c>
    </row>
    <row r="10" spans="1:11" ht="15" customHeight="1" x14ac:dyDescent="0.3">
      <c r="A10" s="89" t="s">
        <v>56</v>
      </c>
      <c r="B10" s="110" t="s">
        <v>312</v>
      </c>
      <c r="C10" s="111">
        <v>13508394</v>
      </c>
      <c r="D10" s="111">
        <v>13505000</v>
      </c>
      <c r="E10" s="111">
        <v>3537118</v>
      </c>
      <c r="F10" s="111">
        <v>3537118</v>
      </c>
      <c r="G10" s="110" t="s">
        <v>311</v>
      </c>
      <c r="H10" s="115">
        <v>41494044</v>
      </c>
      <c r="I10" s="115">
        <v>43684061</v>
      </c>
      <c r="J10" s="115">
        <v>41585420</v>
      </c>
      <c r="K10" s="115">
        <v>26573955</v>
      </c>
    </row>
    <row r="11" spans="1:11" ht="15" customHeight="1" x14ac:dyDescent="0.3">
      <c r="A11" s="89" t="s">
        <v>50</v>
      </c>
      <c r="B11" s="110" t="s">
        <v>310</v>
      </c>
      <c r="C11" s="111">
        <v>11000000</v>
      </c>
      <c r="D11" s="111">
        <v>13600000</v>
      </c>
      <c r="E11" s="111">
        <v>14223310</v>
      </c>
      <c r="F11" s="111">
        <v>14223310</v>
      </c>
      <c r="G11" s="110" t="s">
        <v>97</v>
      </c>
      <c r="H11" s="115">
        <v>4530040</v>
      </c>
      <c r="I11" s="115">
        <v>4112000</v>
      </c>
      <c r="J11" s="115">
        <v>2475233</v>
      </c>
      <c r="K11" s="115">
        <v>2475233</v>
      </c>
    </row>
    <row r="12" spans="1:11" ht="15" customHeight="1" x14ac:dyDescent="0.3">
      <c r="A12" s="89" t="s">
        <v>48</v>
      </c>
      <c r="B12" s="117" t="s">
        <v>309</v>
      </c>
      <c r="C12" s="111">
        <v>10043695</v>
      </c>
      <c r="D12" s="111">
        <v>11048958</v>
      </c>
      <c r="E12" s="111">
        <v>7078425</v>
      </c>
      <c r="F12" s="111">
        <v>7078425</v>
      </c>
      <c r="G12" s="110" t="s">
        <v>95</v>
      </c>
      <c r="H12" s="115">
        <v>49142735</v>
      </c>
      <c r="I12" s="115">
        <v>49595573</v>
      </c>
      <c r="J12" s="115">
        <v>43415402</v>
      </c>
      <c r="K12" s="115">
        <v>35506488</v>
      </c>
    </row>
    <row r="13" spans="1:11" ht="15" customHeight="1" thickBot="1" x14ac:dyDescent="0.35">
      <c r="A13" s="89" t="s">
        <v>40</v>
      </c>
      <c r="B13" s="110" t="s">
        <v>308</v>
      </c>
      <c r="C13" s="116">
        <v>0</v>
      </c>
      <c r="D13" s="116">
        <v>50400</v>
      </c>
      <c r="E13" s="116">
        <v>50400</v>
      </c>
      <c r="F13" s="116">
        <v>50400</v>
      </c>
      <c r="G13" s="110" t="s">
        <v>400</v>
      </c>
      <c r="H13" s="115">
        <v>16542285</v>
      </c>
      <c r="I13" s="115">
        <v>13424851</v>
      </c>
      <c r="J13" s="115">
        <v>7908914</v>
      </c>
      <c r="K13" s="431">
        <v>0</v>
      </c>
    </row>
    <row r="14" spans="1:11" ht="15" customHeight="1" thickBot="1" x14ac:dyDescent="0.35">
      <c r="A14" s="79" t="s">
        <v>30</v>
      </c>
      <c r="B14" s="83" t="s">
        <v>306</v>
      </c>
      <c r="C14" s="82">
        <f>SUM(C8,C9,C11,C12,C13)</f>
        <v>103863946</v>
      </c>
      <c r="D14" s="82">
        <f>SUM(D8,D9,D11,D12,D13)</f>
        <v>112914942</v>
      </c>
      <c r="E14" s="82">
        <f>SUM(E8,E9,E11,E12,E13)</f>
        <v>102349134</v>
      </c>
      <c r="F14" s="82">
        <f>SUM(F8,F9,F11,F12,F13)</f>
        <v>102349134</v>
      </c>
      <c r="G14" s="83" t="s">
        <v>408</v>
      </c>
      <c r="H14" s="80">
        <f>SUM(H8:H12)</f>
        <v>124258360</v>
      </c>
      <c r="I14" s="80">
        <f>SUM(I8:I12)</f>
        <v>128805210</v>
      </c>
      <c r="J14" s="80">
        <f>SUM(J8:J12)</f>
        <v>118729035</v>
      </c>
      <c r="K14" s="80">
        <f>SUM(K8:K12)</f>
        <v>95808656</v>
      </c>
    </row>
    <row r="15" spans="1:11" ht="15" customHeight="1" x14ac:dyDescent="0.3">
      <c r="A15" s="114" t="s">
        <v>20</v>
      </c>
      <c r="B15" s="105" t="s">
        <v>305</v>
      </c>
      <c r="C15" s="113"/>
      <c r="D15" s="113">
        <v>15344113</v>
      </c>
      <c r="E15" s="113">
        <v>15344113</v>
      </c>
      <c r="F15" s="113">
        <v>15344113</v>
      </c>
      <c r="G15" s="105" t="s">
        <v>74</v>
      </c>
      <c r="H15" s="210">
        <v>14325600</v>
      </c>
      <c r="I15" s="210">
        <v>14675600</v>
      </c>
      <c r="J15" s="210">
        <v>14675600</v>
      </c>
      <c r="K15" s="210">
        <v>3022119</v>
      </c>
    </row>
    <row r="16" spans="1:11" ht="15" customHeight="1" x14ac:dyDescent="0.3">
      <c r="A16" s="112" t="s">
        <v>10</v>
      </c>
      <c r="B16" s="110" t="s">
        <v>304</v>
      </c>
      <c r="C16" s="111"/>
      <c r="D16" s="111"/>
      <c r="E16" s="111"/>
      <c r="F16" s="111"/>
      <c r="G16" s="110" t="s">
        <v>71</v>
      </c>
      <c r="H16" s="211">
        <v>52115500</v>
      </c>
      <c r="I16" s="211">
        <v>71613759</v>
      </c>
      <c r="J16" s="211">
        <v>71613759</v>
      </c>
      <c r="K16" s="211">
        <v>20582226</v>
      </c>
    </row>
    <row r="17" spans="1:11" ht="15" customHeight="1" thickBot="1" x14ac:dyDescent="0.35">
      <c r="A17" s="112" t="s">
        <v>8</v>
      </c>
      <c r="B17" s="110" t="s">
        <v>303</v>
      </c>
      <c r="C17" s="111"/>
      <c r="D17" s="111"/>
      <c r="E17" s="111"/>
      <c r="F17" s="111"/>
      <c r="G17" s="110" t="s">
        <v>426</v>
      </c>
      <c r="H17" s="211">
        <v>100000</v>
      </c>
      <c r="I17" s="211">
        <v>100000</v>
      </c>
      <c r="J17" s="211">
        <v>40000</v>
      </c>
      <c r="K17" s="211">
        <v>40000</v>
      </c>
    </row>
    <row r="18" spans="1:11" ht="15" customHeight="1" thickBot="1" x14ac:dyDescent="0.35">
      <c r="A18" s="79" t="s">
        <v>302</v>
      </c>
      <c r="B18" s="83" t="s">
        <v>301</v>
      </c>
      <c r="C18" s="84">
        <v>0</v>
      </c>
      <c r="D18" s="84">
        <f>SUM(D15:D17)</f>
        <v>15344113</v>
      </c>
      <c r="E18" s="84">
        <f>SUM(E15:E17)</f>
        <v>15344113</v>
      </c>
      <c r="F18" s="84">
        <f>SUM(F15:F17)</f>
        <v>15344113</v>
      </c>
      <c r="G18" s="83" t="s">
        <v>300</v>
      </c>
      <c r="H18" s="80">
        <f>SUM(H15:H17)</f>
        <v>66541100</v>
      </c>
      <c r="I18" s="80">
        <f>SUM(I15:I17)</f>
        <v>86389359</v>
      </c>
      <c r="J18" s="80">
        <f>SUM(J15:J17)</f>
        <v>86329359</v>
      </c>
      <c r="K18" s="80">
        <f>SUM(K15:K17)</f>
        <v>23644345</v>
      </c>
    </row>
    <row r="19" spans="1:11" ht="15" customHeight="1" thickBot="1" x14ac:dyDescent="0.35">
      <c r="A19" s="79" t="s">
        <v>299</v>
      </c>
      <c r="B19" s="81" t="s">
        <v>298</v>
      </c>
      <c r="C19" s="82">
        <f>SUM(C14,C18)</f>
        <v>103863946</v>
      </c>
      <c r="D19" s="82">
        <f>SUM(D14,D18)</f>
        <v>128259055</v>
      </c>
      <c r="E19" s="82">
        <f>SUM(E14,E18)</f>
        <v>117693247</v>
      </c>
      <c r="F19" s="82">
        <f>SUM(F14,F18)</f>
        <v>117693247</v>
      </c>
      <c r="G19" s="81" t="s">
        <v>297</v>
      </c>
      <c r="H19" s="80">
        <f>SUM(H14,H18)</f>
        <v>190799460</v>
      </c>
      <c r="I19" s="80">
        <f>SUM(I14,I18)</f>
        <v>215194569</v>
      </c>
      <c r="J19" s="80">
        <f>SUM(J14,J18)</f>
        <v>205058394</v>
      </c>
      <c r="K19" s="80">
        <f>SUM(K14,K18)</f>
        <v>119453001</v>
      </c>
    </row>
    <row r="20" spans="1:11" ht="15" customHeight="1" x14ac:dyDescent="0.3">
      <c r="A20" s="107" t="s">
        <v>296</v>
      </c>
      <c r="B20" s="100" t="s">
        <v>295</v>
      </c>
      <c r="C20" s="109">
        <f>SUM(C21:C24)</f>
        <v>49982189</v>
      </c>
      <c r="D20" s="109">
        <f>SUM(D21:D24)</f>
        <v>49982189</v>
      </c>
      <c r="E20" s="109">
        <f>SUM(E21:E24)</f>
        <v>50411822</v>
      </c>
      <c r="F20" s="109">
        <f>SUM(F21:F24)</f>
        <v>50411822</v>
      </c>
      <c r="G20" s="96" t="s">
        <v>274</v>
      </c>
      <c r="H20" s="104"/>
      <c r="I20" s="104"/>
      <c r="J20" s="104"/>
      <c r="K20" s="104"/>
    </row>
    <row r="21" spans="1:11" ht="15" customHeight="1" x14ac:dyDescent="0.3">
      <c r="A21" s="89" t="s">
        <v>294</v>
      </c>
      <c r="B21" s="99" t="s">
        <v>293</v>
      </c>
      <c r="C21" s="108">
        <v>47880426</v>
      </c>
      <c r="D21" s="108">
        <v>47880426</v>
      </c>
      <c r="E21" s="108">
        <v>47880426</v>
      </c>
      <c r="F21" s="108">
        <v>47880426</v>
      </c>
      <c r="G21" s="99" t="s">
        <v>292</v>
      </c>
      <c r="H21" s="85"/>
      <c r="I21" s="85"/>
      <c r="J21" s="85"/>
      <c r="K21" s="85"/>
    </row>
    <row r="22" spans="1:11" ht="15" customHeight="1" x14ac:dyDescent="0.3">
      <c r="A22" s="89" t="s">
        <v>291</v>
      </c>
      <c r="B22" s="99" t="s">
        <v>290</v>
      </c>
      <c r="C22" s="87"/>
      <c r="D22" s="87"/>
      <c r="E22" s="87"/>
      <c r="F22" s="87"/>
      <c r="G22" s="99" t="s">
        <v>268</v>
      </c>
      <c r="H22" s="85"/>
      <c r="I22" s="85"/>
      <c r="J22" s="85"/>
      <c r="K22" s="85"/>
    </row>
    <row r="23" spans="1:11" ht="15" customHeight="1" x14ac:dyDescent="0.3">
      <c r="A23" s="89" t="s">
        <v>289</v>
      </c>
      <c r="B23" s="99" t="s">
        <v>288</v>
      </c>
      <c r="C23" s="87"/>
      <c r="D23" s="87"/>
      <c r="E23" s="87"/>
      <c r="F23" s="87"/>
      <c r="G23" s="99" t="s">
        <v>265</v>
      </c>
      <c r="H23" s="85"/>
      <c r="I23" s="85"/>
      <c r="J23" s="85"/>
      <c r="K23" s="85"/>
    </row>
    <row r="24" spans="1:11" ht="15" customHeight="1" x14ac:dyDescent="0.3">
      <c r="A24" s="89" t="s">
        <v>287</v>
      </c>
      <c r="B24" s="99" t="s">
        <v>130</v>
      </c>
      <c r="C24" s="87">
        <v>2101763</v>
      </c>
      <c r="D24" s="87">
        <v>2101763</v>
      </c>
      <c r="E24" s="87">
        <v>2531396</v>
      </c>
      <c r="F24" s="87">
        <v>2531396</v>
      </c>
      <c r="G24" s="100" t="s">
        <v>262</v>
      </c>
      <c r="H24" s="85"/>
      <c r="I24" s="85"/>
      <c r="J24" s="85"/>
      <c r="K24" s="85"/>
    </row>
    <row r="25" spans="1:11" ht="15" customHeight="1" x14ac:dyDescent="0.3">
      <c r="A25" s="89" t="s">
        <v>286</v>
      </c>
      <c r="B25" s="99" t="s">
        <v>285</v>
      </c>
      <c r="C25" s="97"/>
      <c r="D25" s="97"/>
      <c r="E25" s="97"/>
      <c r="F25" s="97"/>
      <c r="G25" s="99" t="s">
        <v>284</v>
      </c>
      <c r="H25" s="85"/>
      <c r="I25" s="85"/>
      <c r="J25" s="85"/>
      <c r="K25" s="85"/>
    </row>
    <row r="26" spans="1:11" ht="15" customHeight="1" x14ac:dyDescent="0.3">
      <c r="A26" s="107" t="s">
        <v>283</v>
      </c>
      <c r="B26" s="100" t="s">
        <v>282</v>
      </c>
      <c r="C26" s="106"/>
      <c r="D26" s="106"/>
      <c r="E26" s="106"/>
      <c r="F26" s="106"/>
      <c r="G26" s="105" t="s">
        <v>256</v>
      </c>
      <c r="H26" s="104"/>
      <c r="I26" s="104"/>
      <c r="J26" s="104"/>
      <c r="K26" s="104"/>
    </row>
    <row r="27" spans="1:11" ht="15" customHeight="1" thickBot="1" x14ac:dyDescent="0.35">
      <c r="A27" s="89" t="s">
        <v>281</v>
      </c>
      <c r="B27" s="99" t="s">
        <v>280</v>
      </c>
      <c r="C27" s="87"/>
      <c r="D27" s="87"/>
      <c r="E27" s="87"/>
      <c r="F27" s="87"/>
      <c r="G27" s="90" t="s">
        <v>130</v>
      </c>
      <c r="H27" s="85">
        <v>2101763</v>
      </c>
      <c r="I27" s="85">
        <v>2101763</v>
      </c>
      <c r="J27" s="85">
        <v>2101763</v>
      </c>
      <c r="K27" s="85">
        <v>2101763</v>
      </c>
    </row>
    <row r="28" spans="1:11" ht="15" customHeight="1" thickBot="1" x14ac:dyDescent="0.35">
      <c r="A28" s="79" t="s">
        <v>279</v>
      </c>
      <c r="B28" s="81" t="s">
        <v>278</v>
      </c>
      <c r="C28" s="82">
        <f>SUM(C20,C25)</f>
        <v>49982189</v>
      </c>
      <c r="D28" s="82">
        <f>SUM(D20,D25)</f>
        <v>49982189</v>
      </c>
      <c r="E28" s="82">
        <f>SUM(E20,E25)</f>
        <v>50411822</v>
      </c>
      <c r="F28" s="82">
        <f>SUM(F20,F25)</f>
        <v>50411822</v>
      </c>
      <c r="G28" s="81" t="s">
        <v>277</v>
      </c>
      <c r="H28" s="80">
        <f>SUM(H20:H27)</f>
        <v>2101763</v>
      </c>
      <c r="I28" s="80">
        <f>SUM(I20:I27)</f>
        <v>2101763</v>
      </c>
      <c r="J28" s="80">
        <f>SUM(J20:J27)</f>
        <v>2101763</v>
      </c>
      <c r="K28" s="80">
        <f>SUM(K20:K27)</f>
        <v>2101763</v>
      </c>
    </row>
    <row r="29" spans="1:11" ht="15" customHeight="1" x14ac:dyDescent="0.3">
      <c r="A29" s="92" t="s">
        <v>276</v>
      </c>
      <c r="B29" s="103" t="s">
        <v>275</v>
      </c>
      <c r="C29" s="102">
        <f>SUM(C30:C34)</f>
        <v>39055088</v>
      </c>
      <c r="D29" s="102">
        <f>SUM(D30:D34)</f>
        <v>39055088</v>
      </c>
      <c r="E29" s="102">
        <f>SUM(E30:E34)</f>
        <v>39055088</v>
      </c>
      <c r="F29" s="102">
        <f>SUM(F30:F34)</f>
        <v>39055088</v>
      </c>
      <c r="G29" s="99" t="s">
        <v>274</v>
      </c>
      <c r="H29" s="101"/>
      <c r="I29" s="101"/>
      <c r="J29" s="101"/>
      <c r="K29" s="101"/>
    </row>
    <row r="30" spans="1:11" ht="15" customHeight="1" x14ac:dyDescent="0.3">
      <c r="A30" s="89" t="s">
        <v>273</v>
      </c>
      <c r="B30" s="93" t="s">
        <v>272</v>
      </c>
      <c r="C30" s="87">
        <v>39055088</v>
      </c>
      <c r="D30" s="87">
        <v>39055088</v>
      </c>
      <c r="E30" s="87">
        <v>39055088</v>
      </c>
      <c r="F30" s="87">
        <v>39055088</v>
      </c>
      <c r="G30" s="99" t="s">
        <v>271</v>
      </c>
      <c r="H30" s="85"/>
      <c r="I30" s="85"/>
      <c r="J30" s="85"/>
      <c r="K30" s="85"/>
    </row>
    <row r="31" spans="1:11" ht="15" customHeight="1" x14ac:dyDescent="0.3">
      <c r="A31" s="92" t="s">
        <v>270</v>
      </c>
      <c r="B31" s="93" t="s">
        <v>269</v>
      </c>
      <c r="C31" s="87"/>
      <c r="D31" s="87"/>
      <c r="E31" s="87"/>
      <c r="F31" s="87"/>
      <c r="G31" s="99" t="s">
        <v>268</v>
      </c>
      <c r="H31" s="85"/>
      <c r="I31" s="85"/>
      <c r="J31" s="85"/>
      <c r="K31" s="85"/>
    </row>
    <row r="32" spans="1:11" ht="15" customHeight="1" x14ac:dyDescent="0.3">
      <c r="A32" s="89" t="s">
        <v>267</v>
      </c>
      <c r="B32" s="93" t="s">
        <v>266</v>
      </c>
      <c r="C32" s="87"/>
      <c r="D32" s="87"/>
      <c r="E32" s="87"/>
      <c r="F32" s="87"/>
      <c r="G32" s="99" t="s">
        <v>265</v>
      </c>
      <c r="H32" s="85"/>
      <c r="I32" s="85"/>
      <c r="J32" s="85"/>
      <c r="K32" s="85"/>
    </row>
    <row r="33" spans="1:11" ht="15" customHeight="1" x14ac:dyDescent="0.3">
      <c r="A33" s="92" t="s">
        <v>264</v>
      </c>
      <c r="B33" s="93" t="s">
        <v>263</v>
      </c>
      <c r="C33" s="87"/>
      <c r="D33" s="87"/>
      <c r="E33" s="87"/>
      <c r="F33" s="87"/>
      <c r="G33" s="100" t="s">
        <v>262</v>
      </c>
      <c r="H33" s="85"/>
      <c r="I33" s="85"/>
      <c r="J33" s="85"/>
      <c r="K33" s="85"/>
    </row>
    <row r="34" spans="1:11" ht="15" customHeight="1" x14ac:dyDescent="0.3">
      <c r="A34" s="89" t="s">
        <v>261</v>
      </c>
      <c r="B34" s="95" t="s">
        <v>260</v>
      </c>
      <c r="C34" s="87"/>
      <c r="D34" s="87"/>
      <c r="E34" s="87"/>
      <c r="F34" s="87"/>
      <c r="G34" s="99" t="s">
        <v>259</v>
      </c>
      <c r="H34" s="85"/>
      <c r="I34" s="85"/>
      <c r="J34" s="85"/>
      <c r="K34" s="85"/>
    </row>
    <row r="35" spans="1:11" ht="15" customHeight="1" x14ac:dyDescent="0.3">
      <c r="A35" s="92" t="s">
        <v>258</v>
      </c>
      <c r="B35" s="98" t="s">
        <v>257</v>
      </c>
      <c r="C35" s="97">
        <f>SUM(C36:C40)</f>
        <v>0</v>
      </c>
      <c r="D35" s="97">
        <f>SUM(D36:D40)</f>
        <v>0</v>
      </c>
      <c r="E35" s="97">
        <f>SUM(E36:E40)</f>
        <v>0</v>
      </c>
      <c r="F35" s="97">
        <f>SUM(F36:F40)</f>
        <v>0</v>
      </c>
      <c r="G35" s="96" t="s">
        <v>256</v>
      </c>
      <c r="H35" s="85"/>
      <c r="I35" s="85"/>
      <c r="J35" s="85"/>
      <c r="K35" s="85"/>
    </row>
    <row r="36" spans="1:11" ht="15" customHeight="1" x14ac:dyDescent="0.3">
      <c r="A36" s="89" t="s">
        <v>255</v>
      </c>
      <c r="B36" s="95" t="s">
        <v>254</v>
      </c>
      <c r="C36" s="87"/>
      <c r="D36" s="87"/>
      <c r="E36" s="87"/>
      <c r="F36" s="87"/>
      <c r="G36" s="96" t="s">
        <v>253</v>
      </c>
      <c r="H36" s="85"/>
      <c r="I36" s="85"/>
      <c r="J36" s="85"/>
      <c r="K36" s="85"/>
    </row>
    <row r="37" spans="1:11" ht="15" customHeight="1" x14ac:dyDescent="0.3">
      <c r="A37" s="92" t="s">
        <v>252</v>
      </c>
      <c r="B37" s="95" t="s">
        <v>251</v>
      </c>
      <c r="C37" s="87"/>
      <c r="D37" s="87"/>
      <c r="E37" s="87"/>
      <c r="F37" s="87"/>
      <c r="G37" s="94"/>
      <c r="H37" s="85"/>
      <c r="I37" s="85"/>
      <c r="J37" s="85"/>
      <c r="K37" s="85"/>
    </row>
    <row r="38" spans="1:11" ht="15" customHeight="1" x14ac:dyDescent="0.3">
      <c r="A38" s="89" t="s">
        <v>250</v>
      </c>
      <c r="B38" s="93" t="s">
        <v>249</v>
      </c>
      <c r="C38" s="87"/>
      <c r="D38" s="87"/>
      <c r="E38" s="87"/>
      <c r="F38" s="87"/>
      <c r="G38" s="86"/>
      <c r="H38" s="85"/>
      <c r="I38" s="85"/>
      <c r="J38" s="85"/>
      <c r="K38" s="85"/>
    </row>
    <row r="39" spans="1:11" ht="15" customHeight="1" x14ac:dyDescent="0.3">
      <c r="A39" s="92" t="s">
        <v>248</v>
      </c>
      <c r="B39" s="91" t="s">
        <v>247</v>
      </c>
      <c r="C39" s="87"/>
      <c r="D39" s="87"/>
      <c r="E39" s="87"/>
      <c r="F39" s="87"/>
      <c r="G39" s="90"/>
      <c r="H39" s="85"/>
      <c r="I39" s="85"/>
      <c r="J39" s="85"/>
      <c r="K39" s="85"/>
    </row>
    <row r="40" spans="1:11" ht="15" customHeight="1" thickBot="1" x14ac:dyDescent="0.35">
      <c r="A40" s="89" t="s">
        <v>246</v>
      </c>
      <c r="B40" s="88" t="s">
        <v>245</v>
      </c>
      <c r="C40" s="87"/>
      <c r="D40" s="87"/>
      <c r="E40" s="87"/>
      <c r="F40" s="87"/>
      <c r="G40" s="86"/>
      <c r="H40" s="85"/>
      <c r="I40" s="85"/>
      <c r="J40" s="85"/>
      <c r="K40" s="85"/>
    </row>
    <row r="41" spans="1:11" ht="15" customHeight="1" thickBot="1" x14ac:dyDescent="0.35">
      <c r="A41" s="79" t="s">
        <v>244</v>
      </c>
      <c r="B41" s="83" t="s">
        <v>243</v>
      </c>
      <c r="C41" s="84">
        <f>SUM(C29,C35)</f>
        <v>39055088</v>
      </c>
      <c r="D41" s="84">
        <f>SUM(D29,D35)</f>
        <v>39055088</v>
      </c>
      <c r="E41" s="84">
        <f>SUM(E29,E35)</f>
        <v>39055088</v>
      </c>
      <c r="F41" s="84">
        <f>SUM(F29,F35)</f>
        <v>39055088</v>
      </c>
      <c r="G41" s="83" t="s">
        <v>242</v>
      </c>
      <c r="H41" s="80"/>
      <c r="I41" s="80"/>
      <c r="J41" s="80"/>
      <c r="K41" s="80"/>
    </row>
    <row r="42" spans="1:11" ht="15" customHeight="1" thickBot="1" x14ac:dyDescent="0.35">
      <c r="A42" s="79" t="s">
        <v>241</v>
      </c>
      <c r="B42" s="81" t="s">
        <v>240</v>
      </c>
      <c r="C42" s="82">
        <f>SUM(C28,C41)</f>
        <v>89037277</v>
      </c>
      <c r="D42" s="82">
        <f>SUM(D28,D41)</f>
        <v>89037277</v>
      </c>
      <c r="E42" s="82">
        <f>SUM(E28,E41)</f>
        <v>89466910</v>
      </c>
      <c r="F42" s="82">
        <f>SUM(F28,F41)</f>
        <v>89466910</v>
      </c>
      <c r="G42" s="81" t="s">
        <v>239</v>
      </c>
      <c r="H42" s="80">
        <f>SUM(H28,H41)</f>
        <v>2101763</v>
      </c>
      <c r="I42" s="80">
        <f>SUM(I28,I41)</f>
        <v>2101763</v>
      </c>
      <c r="J42" s="80">
        <f>SUM(J28,J41)</f>
        <v>2101763</v>
      </c>
      <c r="K42" s="80">
        <f>SUM(K28,K41)</f>
        <v>2101763</v>
      </c>
    </row>
    <row r="43" spans="1:11" ht="15" customHeight="1" thickBot="1" x14ac:dyDescent="0.35">
      <c r="A43" s="79" t="s">
        <v>238</v>
      </c>
      <c r="B43" s="78" t="s">
        <v>237</v>
      </c>
      <c r="C43" s="77">
        <f>SUM(C19,C42)</f>
        <v>192901223</v>
      </c>
      <c r="D43" s="77">
        <f>SUM(D19,D42)</f>
        <v>217296332</v>
      </c>
      <c r="E43" s="77">
        <f>SUM(E19,E42)</f>
        <v>207160157</v>
      </c>
      <c r="F43" s="77">
        <f>SUM(F19,F42)</f>
        <v>207160157</v>
      </c>
      <c r="G43" s="78" t="s">
        <v>236</v>
      </c>
      <c r="H43" s="77">
        <f>SUM(H19,H42)</f>
        <v>192901223</v>
      </c>
      <c r="I43" s="77">
        <f>SUM(I19,I42)</f>
        <v>217296332</v>
      </c>
      <c r="J43" s="77">
        <f>SUM(J19,J42)</f>
        <v>207160157</v>
      </c>
      <c r="K43" s="77">
        <f>SUM(K19,K42)</f>
        <v>121554764</v>
      </c>
    </row>
    <row r="44" spans="1:11" ht="15" customHeight="1" x14ac:dyDescent="0.3">
      <c r="I44" s="234" t="s">
        <v>354</v>
      </c>
      <c r="J44" s="381" t="s">
        <v>354</v>
      </c>
      <c r="K44" s="228" t="s">
        <v>354</v>
      </c>
    </row>
  </sheetData>
  <mergeCells count="4">
    <mergeCell ref="A5:A6"/>
    <mergeCell ref="G1:K1"/>
    <mergeCell ref="A3:K3"/>
    <mergeCell ref="J4:K4"/>
  </mergeCells>
  <printOptions horizontalCentered="1"/>
  <pageMargins left="0.31496062992125984" right="0.47244094488188981" top="0.9055118110236221" bottom="0.51181102362204722" header="0.6692913385826772" footer="0.27559055118110237"/>
  <pageSetup paperSize="9" scale="66" orientation="landscape" r:id="rId1"/>
  <headerFooter alignWithMargins="0">
    <oddHeader xml:space="preserve">&amp;R  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view="pageBreakPreview" zoomScale="93" zoomScaleNormal="100" zoomScaleSheetLayoutView="93" workbookViewId="0">
      <selection activeCell="A5" sqref="A5"/>
    </sheetView>
  </sheetViews>
  <sheetFormatPr defaultColWidth="9.109375" defaultRowHeight="15" customHeight="1" x14ac:dyDescent="0.3"/>
  <cols>
    <col min="1" max="1" width="5.88671875" style="75" customWidth="1"/>
    <col min="2" max="2" width="47.33203125" style="76" customWidth="1"/>
    <col min="3" max="6" width="13.6640625" style="75" customWidth="1"/>
    <col min="7" max="7" width="47.33203125" style="75" customWidth="1"/>
    <col min="8" max="11" width="13.6640625" style="75" customWidth="1"/>
    <col min="12" max="16384" width="9.109375" style="75"/>
  </cols>
  <sheetData>
    <row r="1" spans="1:11" ht="15" customHeight="1" x14ac:dyDescent="0.3">
      <c r="B1" s="452" t="s">
        <v>853</v>
      </c>
      <c r="C1" s="452"/>
      <c r="D1" s="452"/>
      <c r="E1" s="452"/>
      <c r="F1" s="452"/>
      <c r="G1" s="452"/>
      <c r="H1" s="452"/>
      <c r="I1" s="452"/>
      <c r="J1" s="452"/>
      <c r="K1" s="452"/>
    </row>
    <row r="2" spans="1:11" ht="15" customHeight="1" x14ac:dyDescent="0.3">
      <c r="B2" s="452" t="s">
        <v>354</v>
      </c>
      <c r="C2" s="452"/>
      <c r="D2" s="452"/>
      <c r="E2" s="452"/>
      <c r="F2" s="452"/>
      <c r="G2" s="452"/>
      <c r="H2" s="452"/>
      <c r="I2" s="452"/>
      <c r="J2" s="452"/>
      <c r="K2" s="452"/>
    </row>
    <row r="3" spans="1:11" ht="15" customHeight="1" x14ac:dyDescent="0.3">
      <c r="A3" s="453" t="s">
        <v>332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</row>
    <row r="4" spans="1:11" ht="15" customHeight="1" x14ac:dyDescent="0.3">
      <c r="A4" s="456" t="s">
        <v>331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</row>
    <row r="5" spans="1:11" ht="15" customHeight="1" thickBot="1" x14ac:dyDescent="0.35">
      <c r="H5" s="139" t="s">
        <v>354</v>
      </c>
      <c r="I5" s="139" t="s">
        <v>354</v>
      </c>
      <c r="J5" s="455" t="s">
        <v>843</v>
      </c>
      <c r="K5" s="455"/>
    </row>
    <row r="6" spans="1:11" ht="15" customHeight="1" thickBot="1" x14ac:dyDescent="0.35">
      <c r="A6" s="450" t="s">
        <v>109</v>
      </c>
      <c r="B6" s="129" t="s">
        <v>319</v>
      </c>
      <c r="C6" s="130"/>
      <c r="D6" s="130"/>
      <c r="E6" s="130"/>
      <c r="F6" s="130"/>
      <c r="G6" s="129" t="s">
        <v>318</v>
      </c>
      <c r="H6" s="128"/>
      <c r="I6" s="128"/>
      <c r="J6" s="128"/>
      <c r="K6" s="128"/>
    </row>
    <row r="7" spans="1:11" s="125" customFormat="1" ht="36.75" customHeight="1" thickBot="1" x14ac:dyDescent="0.35">
      <c r="A7" s="451"/>
      <c r="B7" s="127" t="s">
        <v>317</v>
      </c>
      <c r="C7" s="138" t="s">
        <v>107</v>
      </c>
      <c r="D7" s="138" t="s">
        <v>450</v>
      </c>
      <c r="E7" s="138" t="s">
        <v>451</v>
      </c>
      <c r="F7" s="138" t="s">
        <v>840</v>
      </c>
      <c r="G7" s="127" t="s">
        <v>317</v>
      </c>
      <c r="H7" s="138" t="s">
        <v>107</v>
      </c>
      <c r="I7" s="138" t="s">
        <v>450</v>
      </c>
      <c r="J7" s="138" t="s">
        <v>451</v>
      </c>
      <c r="K7" s="138" t="s">
        <v>840</v>
      </c>
    </row>
    <row r="8" spans="1:11" s="120" customFormat="1" ht="15" customHeight="1" thickBot="1" x14ac:dyDescent="0.35">
      <c r="A8" s="124" t="s">
        <v>5</v>
      </c>
      <c r="B8" s="122" t="s">
        <v>4</v>
      </c>
      <c r="C8" s="123" t="s">
        <v>3</v>
      </c>
      <c r="D8" s="123" t="s">
        <v>316</v>
      </c>
      <c r="E8" s="123" t="s">
        <v>315</v>
      </c>
      <c r="F8" s="123" t="s">
        <v>398</v>
      </c>
      <c r="G8" s="122" t="s">
        <v>399</v>
      </c>
      <c r="H8" s="121" t="s">
        <v>429</v>
      </c>
      <c r="I8" s="121" t="s">
        <v>430</v>
      </c>
      <c r="J8" s="121" t="s">
        <v>844</v>
      </c>
      <c r="K8" s="121" t="s">
        <v>845</v>
      </c>
    </row>
    <row r="9" spans="1:11" ht="15" customHeight="1" x14ac:dyDescent="0.3">
      <c r="A9" s="92" t="s">
        <v>106</v>
      </c>
      <c r="B9" s="105" t="s">
        <v>314</v>
      </c>
      <c r="C9" s="119">
        <v>59505299</v>
      </c>
      <c r="D9" s="119">
        <v>63708591</v>
      </c>
      <c r="E9" s="119">
        <v>65546967</v>
      </c>
      <c r="F9" s="119">
        <v>65546967</v>
      </c>
      <c r="G9" s="105" t="s">
        <v>313</v>
      </c>
      <c r="H9" s="118">
        <v>25009920</v>
      </c>
      <c r="I9" s="118">
        <v>27102555</v>
      </c>
      <c r="J9" s="118">
        <v>26943840</v>
      </c>
      <c r="K9" s="118">
        <v>26943840</v>
      </c>
    </row>
    <row r="10" spans="1:11" ht="15" customHeight="1" x14ac:dyDescent="0.3">
      <c r="A10" s="89" t="s">
        <v>1</v>
      </c>
      <c r="B10" s="110" t="s">
        <v>427</v>
      </c>
      <c r="C10" s="111">
        <v>23314952</v>
      </c>
      <c r="D10" s="111">
        <v>24506993</v>
      </c>
      <c r="E10" s="111">
        <v>15450032</v>
      </c>
      <c r="F10" s="111">
        <v>15450032</v>
      </c>
      <c r="G10" s="110" t="s">
        <v>101</v>
      </c>
      <c r="H10" s="115">
        <v>4081621</v>
      </c>
      <c r="I10" s="115">
        <v>4311021</v>
      </c>
      <c r="J10" s="115">
        <v>4309140</v>
      </c>
      <c r="K10" s="115">
        <v>4309140</v>
      </c>
    </row>
    <row r="11" spans="1:11" ht="15" customHeight="1" x14ac:dyDescent="0.3">
      <c r="A11" s="89" t="s">
        <v>56</v>
      </c>
      <c r="B11" s="110" t="s">
        <v>312</v>
      </c>
      <c r="C11" s="111">
        <v>13508394</v>
      </c>
      <c r="D11" s="111">
        <v>13505000</v>
      </c>
      <c r="E11" s="111">
        <v>3537118</v>
      </c>
      <c r="F11" s="111">
        <v>3537118</v>
      </c>
      <c r="G11" s="110" t="s">
        <v>311</v>
      </c>
      <c r="H11" s="115">
        <v>41494044</v>
      </c>
      <c r="I11" s="115">
        <v>43684061</v>
      </c>
      <c r="J11" s="115">
        <v>41585420</v>
      </c>
      <c r="K11" s="115">
        <v>26573955</v>
      </c>
    </row>
    <row r="12" spans="1:11" ht="15" customHeight="1" x14ac:dyDescent="0.3">
      <c r="A12" s="89" t="s">
        <v>50</v>
      </c>
      <c r="B12" s="110" t="s">
        <v>310</v>
      </c>
      <c r="C12" s="111">
        <v>11000000</v>
      </c>
      <c r="D12" s="111">
        <v>13600000</v>
      </c>
      <c r="E12" s="111">
        <v>14223310</v>
      </c>
      <c r="F12" s="111">
        <v>14223310</v>
      </c>
      <c r="G12" s="110" t="s">
        <v>97</v>
      </c>
      <c r="H12" s="115">
        <v>4530040</v>
      </c>
      <c r="I12" s="115">
        <v>4112000</v>
      </c>
      <c r="J12" s="115">
        <v>2475233</v>
      </c>
      <c r="K12" s="115">
        <v>2475233</v>
      </c>
    </row>
    <row r="13" spans="1:11" ht="15" customHeight="1" x14ac:dyDescent="0.3">
      <c r="A13" s="89" t="s">
        <v>48</v>
      </c>
      <c r="B13" s="117" t="s">
        <v>309</v>
      </c>
      <c r="C13" s="111">
        <v>10043695</v>
      </c>
      <c r="D13" s="111">
        <v>11048958</v>
      </c>
      <c r="E13" s="111">
        <v>7078425</v>
      </c>
      <c r="F13" s="111">
        <v>7078425</v>
      </c>
      <c r="G13" s="110" t="s">
        <v>95</v>
      </c>
      <c r="H13" s="115">
        <v>49142735</v>
      </c>
      <c r="I13" s="115">
        <v>49595573</v>
      </c>
      <c r="J13" s="115">
        <v>43415402</v>
      </c>
      <c r="K13" s="115">
        <v>35506488</v>
      </c>
    </row>
    <row r="14" spans="1:11" ht="15" customHeight="1" x14ac:dyDescent="0.3">
      <c r="A14" s="89" t="s">
        <v>40</v>
      </c>
      <c r="B14" s="110" t="s">
        <v>308</v>
      </c>
      <c r="C14" s="116"/>
      <c r="D14" s="116">
        <v>50400</v>
      </c>
      <c r="E14" s="116">
        <v>50400</v>
      </c>
      <c r="F14" s="116">
        <v>50400</v>
      </c>
      <c r="G14" s="110" t="s">
        <v>374</v>
      </c>
      <c r="H14" s="115">
        <v>32600450</v>
      </c>
      <c r="I14" s="115">
        <v>36110370</v>
      </c>
      <c r="J14" s="115">
        <v>35446136</v>
      </c>
      <c r="K14" s="115">
        <v>35446136</v>
      </c>
    </row>
    <row r="15" spans="1:11" ht="15" customHeight="1" x14ac:dyDescent="0.3">
      <c r="A15" s="89" t="s">
        <v>30</v>
      </c>
      <c r="C15" s="111"/>
      <c r="D15" s="111"/>
      <c r="E15" s="111"/>
      <c r="F15" s="111"/>
      <c r="G15" s="90" t="s">
        <v>375</v>
      </c>
      <c r="H15" s="115"/>
      <c r="I15" s="115"/>
      <c r="J15" s="115"/>
      <c r="K15" s="115"/>
    </row>
    <row r="16" spans="1:11" ht="15" customHeight="1" x14ac:dyDescent="0.3">
      <c r="A16" s="89" t="s">
        <v>20</v>
      </c>
      <c r="B16" s="90"/>
      <c r="C16" s="111"/>
      <c r="D16" s="111"/>
      <c r="E16" s="111"/>
      <c r="F16" s="111"/>
      <c r="G16" s="90" t="s">
        <v>376</v>
      </c>
      <c r="H16" s="115"/>
      <c r="I16" s="115">
        <v>60352</v>
      </c>
      <c r="J16" s="115">
        <v>60352</v>
      </c>
      <c r="K16" s="115">
        <v>60352</v>
      </c>
    </row>
    <row r="17" spans="1:11" ht="15" customHeight="1" x14ac:dyDescent="0.3">
      <c r="A17" s="89" t="s">
        <v>10</v>
      </c>
      <c r="B17" s="137"/>
      <c r="C17" s="116"/>
      <c r="D17" s="116"/>
      <c r="E17" s="116"/>
      <c r="F17" s="116"/>
      <c r="G17" s="90" t="s">
        <v>402</v>
      </c>
      <c r="H17" s="115">
        <v>16542285</v>
      </c>
      <c r="I17" s="115">
        <v>13424851</v>
      </c>
      <c r="J17" s="115">
        <v>7908914</v>
      </c>
      <c r="K17" s="393">
        <v>0</v>
      </c>
    </row>
    <row r="18" spans="1:11" ht="15" customHeight="1" x14ac:dyDescent="0.3">
      <c r="A18" s="89" t="s">
        <v>8</v>
      </c>
      <c r="B18" s="90"/>
      <c r="C18" s="111"/>
      <c r="D18" s="111"/>
      <c r="E18" s="111"/>
      <c r="F18" s="111"/>
      <c r="G18" s="90"/>
      <c r="H18" s="115"/>
      <c r="I18" s="115"/>
      <c r="J18" s="115"/>
      <c r="K18" s="115"/>
    </row>
    <row r="19" spans="1:11" ht="15" customHeight="1" x14ac:dyDescent="0.3">
      <c r="A19" s="89" t="s">
        <v>302</v>
      </c>
      <c r="B19" s="90"/>
      <c r="C19" s="111"/>
      <c r="D19" s="111"/>
      <c r="E19" s="111"/>
      <c r="F19" s="111"/>
      <c r="G19" s="90"/>
      <c r="H19" s="115"/>
      <c r="I19" s="115"/>
      <c r="J19" s="115"/>
      <c r="K19" s="115"/>
    </row>
    <row r="20" spans="1:11" ht="15" customHeight="1" thickBot="1" x14ac:dyDescent="0.35">
      <c r="A20" s="89" t="s">
        <v>299</v>
      </c>
      <c r="B20" s="136"/>
      <c r="C20" s="135"/>
      <c r="D20" s="135"/>
      <c r="E20" s="135"/>
      <c r="F20" s="135"/>
      <c r="G20" s="90"/>
      <c r="H20" s="134"/>
      <c r="I20" s="134"/>
      <c r="J20" s="134"/>
      <c r="K20" s="134"/>
    </row>
    <row r="21" spans="1:11" ht="15" customHeight="1" thickBot="1" x14ac:dyDescent="0.35">
      <c r="A21" s="79" t="s">
        <v>296</v>
      </c>
      <c r="B21" s="83" t="s">
        <v>406</v>
      </c>
      <c r="C21" s="82">
        <f>SUM(C9,C10,C12:C14)</f>
        <v>103863946</v>
      </c>
      <c r="D21" s="82">
        <f>SUM(D9,D10,D12:D14)</f>
        <v>112914942</v>
      </c>
      <c r="E21" s="82">
        <f>SUM(E9,E10,E12:E14)</f>
        <v>102349134</v>
      </c>
      <c r="F21" s="82">
        <f>SUM(F9,F10,F12:F14)</f>
        <v>102349134</v>
      </c>
      <c r="G21" s="83" t="s">
        <v>407</v>
      </c>
      <c r="H21" s="80">
        <f>SUM(H9:H13)</f>
        <v>124258360</v>
      </c>
      <c r="I21" s="80">
        <f>SUM(I9:I13)</f>
        <v>128805210</v>
      </c>
      <c r="J21" s="80">
        <f>SUM(J9:J13)</f>
        <v>118729035</v>
      </c>
      <c r="K21" s="80">
        <f>SUM(K9:K13)</f>
        <v>95808656</v>
      </c>
    </row>
    <row r="22" spans="1:11" ht="15" customHeight="1" x14ac:dyDescent="0.3">
      <c r="A22" s="133" t="s">
        <v>294</v>
      </c>
      <c r="B22" s="100" t="s">
        <v>330</v>
      </c>
      <c r="C22" s="109">
        <f>SUM(C23:C26)</f>
        <v>49982189</v>
      </c>
      <c r="D22" s="109">
        <f>SUM(D23:D26)</f>
        <v>49982189</v>
      </c>
      <c r="E22" s="109">
        <f>SUM(E23:E26)</f>
        <v>50411822</v>
      </c>
      <c r="F22" s="109">
        <f>SUM(F23:F26)</f>
        <v>50411822</v>
      </c>
      <c r="G22" s="99" t="s">
        <v>274</v>
      </c>
      <c r="H22" s="104"/>
      <c r="I22" s="104"/>
      <c r="J22" s="104"/>
      <c r="K22" s="104"/>
    </row>
    <row r="23" spans="1:11" ht="15" customHeight="1" x14ac:dyDescent="0.3">
      <c r="A23" s="132" t="s">
        <v>291</v>
      </c>
      <c r="B23" s="99" t="s">
        <v>293</v>
      </c>
      <c r="C23" s="108">
        <v>47880426</v>
      </c>
      <c r="D23" s="108">
        <v>47880426</v>
      </c>
      <c r="E23" s="108">
        <v>47880426</v>
      </c>
      <c r="F23" s="108">
        <v>47880426</v>
      </c>
      <c r="G23" s="99" t="s">
        <v>292</v>
      </c>
      <c r="H23" s="85"/>
      <c r="I23" s="85"/>
      <c r="J23" s="85"/>
      <c r="K23" s="85"/>
    </row>
    <row r="24" spans="1:11" ht="15" customHeight="1" x14ac:dyDescent="0.3">
      <c r="A24" s="132" t="s">
        <v>289</v>
      </c>
      <c r="B24" s="99" t="s">
        <v>290</v>
      </c>
      <c r="C24" s="87"/>
      <c r="D24" s="87"/>
      <c r="E24" s="87"/>
      <c r="F24" s="87"/>
      <c r="G24" s="99" t="s">
        <v>268</v>
      </c>
      <c r="H24" s="85"/>
      <c r="I24" s="85"/>
      <c r="J24" s="85"/>
      <c r="K24" s="85"/>
    </row>
    <row r="25" spans="1:11" ht="15" customHeight="1" x14ac:dyDescent="0.3">
      <c r="A25" s="132" t="s">
        <v>287</v>
      </c>
      <c r="B25" s="99" t="s">
        <v>288</v>
      </c>
      <c r="C25" s="87"/>
      <c r="D25" s="87"/>
      <c r="E25" s="87"/>
      <c r="F25" s="87"/>
      <c r="G25" s="99" t="s">
        <v>265</v>
      </c>
      <c r="H25" s="85"/>
      <c r="I25" s="85"/>
      <c r="J25" s="85"/>
      <c r="K25" s="85"/>
    </row>
    <row r="26" spans="1:11" ht="15" customHeight="1" x14ac:dyDescent="0.3">
      <c r="A26" s="132" t="s">
        <v>286</v>
      </c>
      <c r="B26" s="99" t="s">
        <v>130</v>
      </c>
      <c r="C26" s="87">
        <v>2101763</v>
      </c>
      <c r="D26" s="87">
        <v>2101763</v>
      </c>
      <c r="E26" s="87">
        <v>2531396</v>
      </c>
      <c r="F26" s="87">
        <v>2531396</v>
      </c>
      <c r="G26" s="100" t="s">
        <v>262</v>
      </c>
      <c r="H26" s="85"/>
      <c r="I26" s="85"/>
      <c r="J26" s="85"/>
      <c r="K26" s="85"/>
    </row>
    <row r="27" spans="1:11" ht="15" customHeight="1" x14ac:dyDescent="0.3">
      <c r="A27" s="132" t="s">
        <v>283</v>
      </c>
      <c r="B27" s="99" t="s">
        <v>329</v>
      </c>
      <c r="C27" s="97"/>
      <c r="D27" s="97"/>
      <c r="E27" s="97"/>
      <c r="F27" s="97"/>
      <c r="G27" s="99" t="s">
        <v>284</v>
      </c>
      <c r="H27" s="85"/>
      <c r="I27" s="85"/>
      <c r="J27" s="85"/>
      <c r="K27" s="85"/>
    </row>
    <row r="28" spans="1:11" ht="15" customHeight="1" x14ac:dyDescent="0.3">
      <c r="A28" s="133" t="s">
        <v>281</v>
      </c>
      <c r="B28" s="100" t="s">
        <v>282</v>
      </c>
      <c r="C28" s="106"/>
      <c r="D28" s="106"/>
      <c r="E28" s="106"/>
      <c r="F28" s="106"/>
      <c r="G28" s="105" t="s">
        <v>256</v>
      </c>
      <c r="H28" s="104"/>
      <c r="I28" s="104"/>
      <c r="J28" s="104"/>
      <c r="K28" s="104"/>
    </row>
    <row r="29" spans="1:11" ht="15" customHeight="1" thickBot="1" x14ac:dyDescent="0.35">
      <c r="A29" s="132" t="s">
        <v>279</v>
      </c>
      <c r="B29" s="99" t="s">
        <v>280</v>
      </c>
      <c r="C29" s="87"/>
      <c r="D29" s="87"/>
      <c r="E29" s="87"/>
      <c r="F29" s="87"/>
      <c r="G29" s="90" t="s">
        <v>130</v>
      </c>
      <c r="H29" s="85">
        <v>2101763</v>
      </c>
      <c r="I29" s="85">
        <v>2101763</v>
      </c>
      <c r="J29" s="85">
        <v>2101763</v>
      </c>
      <c r="K29" s="85">
        <v>2101763</v>
      </c>
    </row>
    <row r="30" spans="1:11" ht="15" customHeight="1" thickBot="1" x14ac:dyDescent="0.35">
      <c r="A30" s="79" t="s">
        <v>276</v>
      </c>
      <c r="B30" s="81" t="s">
        <v>328</v>
      </c>
      <c r="C30" s="82">
        <f>SUM(C22,C27)</f>
        <v>49982189</v>
      </c>
      <c r="D30" s="82">
        <f>SUM(D22,D27)</f>
        <v>49982189</v>
      </c>
      <c r="E30" s="82">
        <f>SUM(E22,E27)</f>
        <v>50411822</v>
      </c>
      <c r="F30" s="82">
        <f>SUM(F22,F27)</f>
        <v>50411822</v>
      </c>
      <c r="G30" s="81" t="s">
        <v>327</v>
      </c>
      <c r="H30" s="80">
        <f>SUM(H22:H29)</f>
        <v>2101763</v>
      </c>
      <c r="I30" s="80">
        <f>SUM(I22:I29)</f>
        <v>2101763</v>
      </c>
      <c r="J30" s="80">
        <f>SUM(J22:J29)</f>
        <v>2101763</v>
      </c>
      <c r="K30" s="80">
        <f>SUM(K22:K29)</f>
        <v>2101763</v>
      </c>
    </row>
    <row r="31" spans="1:11" ht="15" customHeight="1" thickBot="1" x14ac:dyDescent="0.35">
      <c r="A31" s="79" t="s">
        <v>273</v>
      </c>
      <c r="B31" s="78" t="s">
        <v>326</v>
      </c>
      <c r="C31" s="77">
        <f>SUM(C21,C30)</f>
        <v>153846135</v>
      </c>
      <c r="D31" s="77">
        <f>SUM(D21,D30)</f>
        <v>162897131</v>
      </c>
      <c r="E31" s="77">
        <f>SUM(E21,E30)</f>
        <v>152760956</v>
      </c>
      <c r="F31" s="77">
        <f>SUM(F21,F30)</f>
        <v>152760956</v>
      </c>
      <c r="G31" s="78" t="s">
        <v>325</v>
      </c>
      <c r="H31" s="77">
        <f>SUM(H21,H30)</f>
        <v>126360123</v>
      </c>
      <c r="I31" s="77">
        <f>SUM(I21,I30)</f>
        <v>130906973</v>
      </c>
      <c r="J31" s="77">
        <f>SUM(J21,J30)</f>
        <v>120830798</v>
      </c>
      <c r="K31" s="77">
        <f>SUM(K21,K30)</f>
        <v>97910419</v>
      </c>
    </row>
    <row r="32" spans="1:11" ht="15" customHeight="1" thickBot="1" x14ac:dyDescent="0.35">
      <c r="A32" s="79" t="s">
        <v>270</v>
      </c>
      <c r="B32" s="78" t="s">
        <v>324</v>
      </c>
      <c r="C32" s="77">
        <v>20394414</v>
      </c>
      <c r="D32" s="77">
        <v>15890268</v>
      </c>
      <c r="E32" s="77">
        <v>16379901</v>
      </c>
      <c r="F32" s="77">
        <v>0</v>
      </c>
      <c r="G32" s="78" t="s">
        <v>323</v>
      </c>
      <c r="H32" s="77"/>
      <c r="I32" s="77" t="s">
        <v>354</v>
      </c>
      <c r="J32" s="77" t="s">
        <v>354</v>
      </c>
      <c r="K32" s="77">
        <v>6540478</v>
      </c>
    </row>
    <row r="33" spans="1:11" ht="15" customHeight="1" thickBot="1" x14ac:dyDescent="0.35">
      <c r="A33" s="79" t="s">
        <v>267</v>
      </c>
      <c r="B33" s="78" t="s">
        <v>322</v>
      </c>
      <c r="C33" s="77"/>
      <c r="D33" s="77"/>
      <c r="E33" s="77"/>
      <c r="F33" s="77"/>
      <c r="G33" s="78" t="s">
        <v>321</v>
      </c>
      <c r="H33" s="77">
        <v>27486012</v>
      </c>
      <c r="I33" s="77">
        <v>31990158</v>
      </c>
      <c r="J33" s="77">
        <v>31930158</v>
      </c>
      <c r="K33" s="77">
        <v>54850537</v>
      </c>
    </row>
    <row r="34" spans="1:11" ht="15" customHeight="1" x14ac:dyDescent="0.3">
      <c r="B34" s="208"/>
      <c r="C34" s="208"/>
      <c r="D34" s="208"/>
      <c r="E34" s="208"/>
      <c r="F34" s="208"/>
      <c r="G34" s="208"/>
      <c r="I34" s="234" t="s">
        <v>354</v>
      </c>
      <c r="J34" s="381" t="s">
        <v>354</v>
      </c>
      <c r="K34" s="231" t="s">
        <v>354</v>
      </c>
    </row>
  </sheetData>
  <mergeCells count="6">
    <mergeCell ref="B1:K1"/>
    <mergeCell ref="A6:A7"/>
    <mergeCell ref="B2:K2"/>
    <mergeCell ref="J5:K5"/>
    <mergeCell ref="A3:K3"/>
    <mergeCell ref="A4:K4"/>
  </mergeCells>
  <printOptions horizontalCentered="1"/>
  <pageMargins left="0.33" right="0.48" top="0.9055118110236221" bottom="0.5" header="0.6692913385826772" footer="0.28000000000000003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view="pageBreakPreview" zoomScale="87" zoomScaleNormal="100" zoomScaleSheetLayoutView="87" workbookViewId="0">
      <selection activeCell="A5" sqref="A5"/>
    </sheetView>
  </sheetViews>
  <sheetFormatPr defaultColWidth="9.109375" defaultRowHeight="16.5" customHeight="1" x14ac:dyDescent="0.3"/>
  <cols>
    <col min="1" max="1" width="5.88671875" style="75" customWidth="1"/>
    <col min="2" max="2" width="50" style="76" customWidth="1"/>
    <col min="3" max="6" width="13.6640625" style="75" customWidth="1"/>
    <col min="7" max="7" width="47.33203125" style="75" customWidth="1"/>
    <col min="8" max="11" width="13.6640625" style="75" customWidth="1"/>
    <col min="12" max="16384" width="9.109375" style="75"/>
  </cols>
  <sheetData>
    <row r="1" spans="1:11" ht="16.5" customHeight="1" x14ac:dyDescent="0.3">
      <c r="B1" s="452" t="s">
        <v>854</v>
      </c>
      <c r="C1" s="452"/>
      <c r="D1" s="452"/>
      <c r="E1" s="452"/>
      <c r="F1" s="452"/>
      <c r="G1" s="452"/>
      <c r="H1" s="452"/>
      <c r="I1" s="452"/>
      <c r="J1" s="452"/>
      <c r="K1" s="452"/>
    </row>
    <row r="2" spans="1:11" ht="16.5" customHeight="1" x14ac:dyDescent="0.3">
      <c r="A2" s="452" t="s">
        <v>354</v>
      </c>
      <c r="B2" s="452"/>
      <c r="C2" s="452"/>
      <c r="D2" s="452"/>
      <c r="E2" s="452"/>
      <c r="F2" s="452"/>
      <c r="G2" s="452"/>
      <c r="H2" s="452"/>
      <c r="I2" s="452"/>
    </row>
    <row r="3" spans="1:11" ht="16.5" customHeight="1" x14ac:dyDescent="0.3">
      <c r="A3" s="453" t="s">
        <v>346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</row>
    <row r="4" spans="1:11" ht="16.5" customHeight="1" x14ac:dyDescent="0.3">
      <c r="A4" s="456" t="s">
        <v>345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</row>
    <row r="5" spans="1:11" ht="16.5" customHeight="1" thickBot="1" x14ac:dyDescent="0.35">
      <c r="H5" s="139" t="s">
        <v>354</v>
      </c>
      <c r="I5" s="139" t="s">
        <v>354</v>
      </c>
      <c r="J5" s="455" t="s">
        <v>843</v>
      </c>
      <c r="K5" s="455"/>
    </row>
    <row r="6" spans="1:11" ht="16.5" customHeight="1" thickBot="1" x14ac:dyDescent="0.35">
      <c r="A6" s="457" t="s">
        <v>109</v>
      </c>
      <c r="B6" s="129" t="s">
        <v>319</v>
      </c>
      <c r="C6" s="130"/>
      <c r="D6" s="130"/>
      <c r="E6" s="130"/>
      <c r="F6" s="130"/>
      <c r="G6" s="459" t="s">
        <v>318</v>
      </c>
      <c r="H6" s="460"/>
      <c r="I6" s="460"/>
      <c r="J6" s="460"/>
      <c r="K6" s="461"/>
    </row>
    <row r="7" spans="1:11" s="125" customFormat="1" ht="36.75" customHeight="1" thickBot="1" x14ac:dyDescent="0.35">
      <c r="A7" s="458"/>
      <c r="B7" s="127" t="s">
        <v>317</v>
      </c>
      <c r="C7" s="138" t="s">
        <v>344</v>
      </c>
      <c r="D7" s="138" t="s">
        <v>455</v>
      </c>
      <c r="E7" s="138" t="s">
        <v>456</v>
      </c>
      <c r="F7" s="138" t="s">
        <v>840</v>
      </c>
      <c r="G7" s="127" t="s">
        <v>317</v>
      </c>
      <c r="H7" s="144" t="s">
        <v>344</v>
      </c>
      <c r="I7" s="144" t="s">
        <v>455</v>
      </c>
      <c r="J7" s="144" t="s">
        <v>456</v>
      </c>
      <c r="K7" s="144" t="s">
        <v>840</v>
      </c>
    </row>
    <row r="8" spans="1:11" s="125" customFormat="1" ht="16.5" customHeight="1" thickBot="1" x14ac:dyDescent="0.35">
      <c r="A8" s="124" t="s">
        <v>5</v>
      </c>
      <c r="B8" s="122" t="s">
        <v>4</v>
      </c>
      <c r="C8" s="123" t="s">
        <v>3</v>
      </c>
      <c r="D8" s="123" t="s">
        <v>316</v>
      </c>
      <c r="E8" s="123" t="s">
        <v>315</v>
      </c>
      <c r="F8" s="123" t="s">
        <v>398</v>
      </c>
      <c r="G8" s="122" t="s">
        <v>399</v>
      </c>
      <c r="H8" s="121" t="s">
        <v>429</v>
      </c>
      <c r="I8" s="121" t="s">
        <v>430</v>
      </c>
      <c r="J8" s="121" t="s">
        <v>844</v>
      </c>
      <c r="K8" s="121" t="s">
        <v>845</v>
      </c>
    </row>
    <row r="9" spans="1:11" ht="16.5" customHeight="1" x14ac:dyDescent="0.3">
      <c r="A9" s="92" t="s">
        <v>106</v>
      </c>
      <c r="B9" s="105" t="s">
        <v>305</v>
      </c>
      <c r="C9" s="113"/>
      <c r="D9" s="113">
        <v>15344113</v>
      </c>
      <c r="E9" s="113">
        <v>15344113</v>
      </c>
      <c r="F9" s="113">
        <v>15344113</v>
      </c>
      <c r="G9" s="105" t="s">
        <v>74</v>
      </c>
      <c r="H9" s="118">
        <v>14325600</v>
      </c>
      <c r="I9" s="118">
        <v>14675600</v>
      </c>
      <c r="J9" s="118">
        <v>14675600</v>
      </c>
      <c r="K9" s="118">
        <v>3022119</v>
      </c>
    </row>
    <row r="10" spans="1:11" ht="16.5" customHeight="1" x14ac:dyDescent="0.3">
      <c r="A10" s="89" t="s">
        <v>1</v>
      </c>
      <c r="B10" s="110" t="s">
        <v>343</v>
      </c>
      <c r="C10" s="111"/>
      <c r="D10" s="111"/>
      <c r="E10" s="111"/>
      <c r="F10" s="111"/>
      <c r="G10" s="110" t="s">
        <v>342</v>
      </c>
      <c r="H10" s="115">
        <v>8088600</v>
      </c>
      <c r="I10" s="115">
        <v>8088600</v>
      </c>
      <c r="J10" s="115">
        <v>8088600</v>
      </c>
      <c r="K10" s="115">
        <v>1899820</v>
      </c>
    </row>
    <row r="11" spans="1:11" ht="16.5" customHeight="1" x14ac:dyDescent="0.3">
      <c r="A11" s="89" t="s">
        <v>56</v>
      </c>
      <c r="B11" s="110" t="s">
        <v>304</v>
      </c>
      <c r="C11" s="111"/>
      <c r="D11" s="111"/>
      <c r="E11" s="111"/>
      <c r="F11" s="111"/>
      <c r="G11" s="110" t="s">
        <v>71</v>
      </c>
      <c r="H11" s="115">
        <v>52115500</v>
      </c>
      <c r="I11" s="115">
        <v>71613759</v>
      </c>
      <c r="J11" s="115">
        <v>71613759</v>
      </c>
      <c r="K11" s="115">
        <v>20582226</v>
      </c>
    </row>
    <row r="12" spans="1:11" ht="16.5" customHeight="1" x14ac:dyDescent="0.3">
      <c r="A12" s="89" t="s">
        <v>50</v>
      </c>
      <c r="B12" s="110" t="s">
        <v>303</v>
      </c>
      <c r="C12" s="111"/>
      <c r="D12" s="111"/>
      <c r="E12" s="111"/>
      <c r="F12" s="111"/>
      <c r="G12" s="110" t="s">
        <v>341</v>
      </c>
      <c r="H12" s="115">
        <v>32796488</v>
      </c>
      <c r="I12" s="115">
        <v>32903931</v>
      </c>
      <c r="J12" s="115">
        <v>32903931</v>
      </c>
      <c r="K12" s="115">
        <v>4592531</v>
      </c>
    </row>
    <row r="13" spans="1:11" ht="16.5" customHeight="1" x14ac:dyDescent="0.3">
      <c r="A13" s="89" t="s">
        <v>48</v>
      </c>
      <c r="B13" s="110" t="s">
        <v>340</v>
      </c>
      <c r="C13" s="111"/>
      <c r="D13" s="111"/>
      <c r="E13" s="111"/>
      <c r="F13" s="111"/>
      <c r="G13" s="110" t="s">
        <v>424</v>
      </c>
      <c r="H13" s="115">
        <v>100000</v>
      </c>
      <c r="I13" s="115">
        <v>100000</v>
      </c>
      <c r="J13" s="115">
        <v>40000</v>
      </c>
      <c r="K13" s="115">
        <v>40000</v>
      </c>
    </row>
    <row r="14" spans="1:11" ht="16.5" customHeight="1" x14ac:dyDescent="0.3">
      <c r="A14" s="89" t="s">
        <v>40</v>
      </c>
      <c r="B14" s="110"/>
      <c r="C14" s="116"/>
      <c r="D14" s="116"/>
      <c r="E14" s="116"/>
      <c r="F14" s="116"/>
      <c r="G14" s="90" t="s">
        <v>428</v>
      </c>
      <c r="H14" s="115">
        <v>100000</v>
      </c>
      <c r="I14" s="115">
        <v>100000</v>
      </c>
      <c r="J14" s="115">
        <v>40000</v>
      </c>
      <c r="K14" s="115">
        <v>40000</v>
      </c>
    </row>
    <row r="15" spans="1:11" ht="16.5" customHeight="1" x14ac:dyDescent="0.3">
      <c r="A15" s="89" t="s">
        <v>30</v>
      </c>
      <c r="B15" s="90"/>
      <c r="C15" s="111"/>
      <c r="D15" s="111"/>
      <c r="E15" s="111"/>
      <c r="F15" s="111"/>
      <c r="G15" s="90" t="s">
        <v>373</v>
      </c>
      <c r="H15" s="115"/>
      <c r="I15" s="115"/>
      <c r="J15" s="115"/>
      <c r="K15" s="115"/>
    </row>
    <row r="16" spans="1:11" ht="16.5" customHeight="1" x14ac:dyDescent="0.3">
      <c r="A16" s="89" t="s">
        <v>20</v>
      </c>
      <c r="B16" s="90"/>
      <c r="C16" s="111"/>
      <c r="D16" s="111"/>
      <c r="E16" s="111"/>
      <c r="F16" s="111"/>
      <c r="G16" s="90" t="s">
        <v>307</v>
      </c>
      <c r="H16" s="115"/>
      <c r="I16" s="115"/>
      <c r="J16" s="115"/>
      <c r="K16" s="115"/>
    </row>
    <row r="17" spans="1:11" ht="16.5" customHeight="1" x14ac:dyDescent="0.3">
      <c r="A17" s="89" t="s">
        <v>10</v>
      </c>
      <c r="B17" s="90"/>
      <c r="C17" s="116"/>
      <c r="D17" s="116"/>
      <c r="E17" s="116"/>
      <c r="F17" s="116"/>
      <c r="G17" s="90"/>
      <c r="H17" s="115"/>
      <c r="I17" s="115"/>
      <c r="J17" s="115"/>
      <c r="K17" s="115"/>
    </row>
    <row r="18" spans="1:11" ht="16.5" customHeight="1" x14ac:dyDescent="0.3">
      <c r="A18" s="89" t="s">
        <v>8</v>
      </c>
      <c r="B18" s="90"/>
      <c r="C18" s="116"/>
      <c r="D18" s="116"/>
      <c r="E18" s="116"/>
      <c r="F18" s="116"/>
      <c r="G18" s="90"/>
      <c r="H18" s="115"/>
      <c r="I18" s="115"/>
      <c r="J18" s="115"/>
      <c r="K18" s="115"/>
    </row>
    <row r="19" spans="1:11" ht="16.5" customHeight="1" thickBot="1" x14ac:dyDescent="0.35">
      <c r="A19" s="107" t="s">
        <v>302</v>
      </c>
      <c r="B19" s="143"/>
      <c r="C19" s="142"/>
      <c r="D19" s="142"/>
      <c r="E19" s="142"/>
      <c r="F19" s="142"/>
      <c r="G19" s="141"/>
      <c r="H19" s="140"/>
      <c r="I19" s="140"/>
      <c r="J19" s="140"/>
      <c r="K19" s="140"/>
    </row>
    <row r="20" spans="1:11" ht="21" customHeight="1" thickBot="1" x14ac:dyDescent="0.35">
      <c r="A20" s="79" t="s">
        <v>299</v>
      </c>
      <c r="B20" s="81" t="s">
        <v>339</v>
      </c>
      <c r="C20" s="209">
        <v>0</v>
      </c>
      <c r="D20" s="209">
        <f>SUM(D9,D11,D12)</f>
        <v>15344113</v>
      </c>
      <c r="E20" s="209">
        <f>SUM(E9,E11,E12)</f>
        <v>15344113</v>
      </c>
      <c r="F20" s="209">
        <f>SUM(F9,F11,F12)</f>
        <v>15344113</v>
      </c>
      <c r="G20" s="81" t="s">
        <v>405</v>
      </c>
      <c r="H20" s="80">
        <f>SUM(H9,H11,H13)</f>
        <v>66541100</v>
      </c>
      <c r="I20" s="80">
        <f>SUM(I9,I11,I13)</f>
        <v>86389359</v>
      </c>
      <c r="J20" s="80">
        <f>SUM(J9,J11,J13)</f>
        <v>86329359</v>
      </c>
      <c r="K20" s="80">
        <f>SUM(K9,K11,K13)</f>
        <v>23644345</v>
      </c>
    </row>
    <row r="21" spans="1:11" ht="16.5" customHeight="1" x14ac:dyDescent="0.3">
      <c r="A21" s="92" t="s">
        <v>296</v>
      </c>
      <c r="B21" s="103" t="s">
        <v>338</v>
      </c>
      <c r="C21" s="102">
        <f>SUM(C22:C26)</f>
        <v>39055088</v>
      </c>
      <c r="D21" s="102">
        <f>SUM(D22:D26)</f>
        <v>39055088</v>
      </c>
      <c r="E21" s="102">
        <f>SUM(E22:E26)</f>
        <v>39055088</v>
      </c>
      <c r="F21" s="102">
        <f>SUM(F22:F26)</f>
        <v>39055088</v>
      </c>
      <c r="G21" s="99" t="s">
        <v>274</v>
      </c>
      <c r="H21" s="101"/>
      <c r="I21" s="101"/>
      <c r="J21" s="101"/>
      <c r="K21" s="101"/>
    </row>
    <row r="22" spans="1:11" ht="16.5" customHeight="1" x14ac:dyDescent="0.3">
      <c r="A22" s="89" t="s">
        <v>294</v>
      </c>
      <c r="B22" s="93" t="s">
        <v>272</v>
      </c>
      <c r="C22" s="87">
        <v>39055088</v>
      </c>
      <c r="D22" s="87">
        <v>39055088</v>
      </c>
      <c r="E22" s="87">
        <v>39055088</v>
      </c>
      <c r="F22" s="87">
        <v>39055088</v>
      </c>
      <c r="G22" s="99" t="s">
        <v>271</v>
      </c>
      <c r="H22" s="85"/>
      <c r="I22" s="85"/>
      <c r="J22" s="85"/>
      <c r="K22" s="85"/>
    </row>
    <row r="23" spans="1:11" ht="16.5" customHeight="1" x14ac:dyDescent="0.3">
      <c r="A23" s="92" t="s">
        <v>291</v>
      </c>
      <c r="B23" s="93" t="s">
        <v>269</v>
      </c>
      <c r="C23" s="87"/>
      <c r="D23" s="87"/>
      <c r="E23" s="87"/>
      <c r="F23" s="87"/>
      <c r="G23" s="99" t="s">
        <v>268</v>
      </c>
      <c r="H23" s="85"/>
      <c r="I23" s="85"/>
      <c r="J23" s="85"/>
      <c r="K23" s="85"/>
    </row>
    <row r="24" spans="1:11" ht="16.5" customHeight="1" x14ac:dyDescent="0.3">
      <c r="A24" s="89" t="s">
        <v>289</v>
      </c>
      <c r="B24" s="93" t="s">
        <v>266</v>
      </c>
      <c r="C24" s="87"/>
      <c r="D24" s="87"/>
      <c r="E24" s="87"/>
      <c r="F24" s="87"/>
      <c r="G24" s="99" t="s">
        <v>265</v>
      </c>
      <c r="H24" s="85"/>
      <c r="I24" s="85"/>
      <c r="J24" s="85"/>
      <c r="K24" s="85"/>
    </row>
    <row r="25" spans="1:11" ht="16.5" customHeight="1" x14ac:dyDescent="0.3">
      <c r="A25" s="92" t="s">
        <v>287</v>
      </c>
      <c r="B25" s="93" t="s">
        <v>263</v>
      </c>
      <c r="C25" s="87"/>
      <c r="D25" s="87"/>
      <c r="E25" s="87"/>
      <c r="F25" s="87"/>
      <c r="G25" s="100" t="s">
        <v>262</v>
      </c>
      <c r="H25" s="85"/>
      <c r="I25" s="85"/>
      <c r="J25" s="85"/>
      <c r="K25" s="85"/>
    </row>
    <row r="26" spans="1:11" ht="16.5" customHeight="1" x14ac:dyDescent="0.3">
      <c r="A26" s="89" t="s">
        <v>286</v>
      </c>
      <c r="B26" s="95" t="s">
        <v>260</v>
      </c>
      <c r="C26" s="87"/>
      <c r="D26" s="87"/>
      <c r="E26" s="87"/>
      <c r="F26" s="87"/>
      <c r="G26" s="99" t="s">
        <v>259</v>
      </c>
      <c r="H26" s="85"/>
      <c r="I26" s="85"/>
      <c r="J26" s="85"/>
      <c r="K26" s="85"/>
    </row>
    <row r="27" spans="1:11" ht="16.5" customHeight="1" x14ac:dyDescent="0.3">
      <c r="A27" s="92" t="s">
        <v>283</v>
      </c>
      <c r="B27" s="98" t="s">
        <v>337</v>
      </c>
      <c r="C27" s="97">
        <f>SUM(C28:C32)</f>
        <v>0</v>
      </c>
      <c r="D27" s="97">
        <f>SUM(D28:D32)</f>
        <v>0</v>
      </c>
      <c r="E27" s="97">
        <f>SUM(E28:E32)</f>
        <v>0</v>
      </c>
      <c r="F27" s="97">
        <f>SUM(F28:F32)</f>
        <v>0</v>
      </c>
      <c r="G27" s="96" t="s">
        <v>256</v>
      </c>
      <c r="H27" s="85"/>
      <c r="I27" s="85"/>
      <c r="J27" s="85"/>
      <c r="K27" s="85"/>
    </row>
    <row r="28" spans="1:11" ht="16.5" customHeight="1" x14ac:dyDescent="0.3">
      <c r="A28" s="89" t="s">
        <v>281</v>
      </c>
      <c r="B28" s="95" t="s">
        <v>254</v>
      </c>
      <c r="C28" s="87"/>
      <c r="D28" s="87"/>
      <c r="E28" s="87"/>
      <c r="F28" s="87"/>
      <c r="G28" s="96" t="s">
        <v>253</v>
      </c>
      <c r="H28" s="85"/>
      <c r="I28" s="85"/>
      <c r="J28" s="85"/>
      <c r="K28" s="85"/>
    </row>
    <row r="29" spans="1:11" ht="16.5" customHeight="1" x14ac:dyDescent="0.3">
      <c r="A29" s="92" t="s">
        <v>279</v>
      </c>
      <c r="B29" s="95" t="s">
        <v>251</v>
      </c>
      <c r="C29" s="87"/>
      <c r="D29" s="87"/>
      <c r="E29" s="87"/>
      <c r="F29" s="87"/>
      <c r="G29" s="94"/>
      <c r="H29" s="85"/>
      <c r="I29" s="85"/>
      <c r="J29" s="85"/>
      <c r="K29" s="85"/>
    </row>
    <row r="30" spans="1:11" ht="16.5" customHeight="1" x14ac:dyDescent="0.3">
      <c r="A30" s="89" t="s">
        <v>276</v>
      </c>
      <c r="B30" s="93" t="s">
        <v>249</v>
      </c>
      <c r="C30" s="87"/>
      <c r="D30" s="87"/>
      <c r="E30" s="87"/>
      <c r="F30" s="87"/>
      <c r="G30" s="86"/>
      <c r="H30" s="85"/>
      <c r="I30" s="85"/>
      <c r="J30" s="85"/>
      <c r="K30" s="85"/>
    </row>
    <row r="31" spans="1:11" ht="16.5" customHeight="1" x14ac:dyDescent="0.3">
      <c r="A31" s="92" t="s">
        <v>273</v>
      </c>
      <c r="B31" s="91" t="s">
        <v>247</v>
      </c>
      <c r="C31" s="87"/>
      <c r="D31" s="87"/>
      <c r="E31" s="87"/>
      <c r="F31" s="87"/>
      <c r="G31" s="90"/>
      <c r="H31" s="85"/>
      <c r="I31" s="85"/>
      <c r="J31" s="85"/>
      <c r="K31" s="85"/>
    </row>
    <row r="32" spans="1:11" ht="16.5" customHeight="1" thickBot="1" x14ac:dyDescent="0.35">
      <c r="A32" s="89" t="s">
        <v>270</v>
      </c>
      <c r="B32" s="88" t="s">
        <v>245</v>
      </c>
      <c r="C32" s="87"/>
      <c r="D32" s="87"/>
      <c r="E32" s="87"/>
      <c r="F32" s="87"/>
      <c r="G32" s="86"/>
      <c r="H32" s="85"/>
      <c r="I32" s="85"/>
      <c r="J32" s="85"/>
      <c r="K32" s="85"/>
    </row>
    <row r="33" spans="1:11" ht="21.75" customHeight="1" thickBot="1" x14ac:dyDescent="0.35">
      <c r="A33" s="79" t="s">
        <v>267</v>
      </c>
      <c r="B33" s="81" t="s">
        <v>336</v>
      </c>
      <c r="C33" s="82">
        <f>SUM(C21,C27)</f>
        <v>39055088</v>
      </c>
      <c r="D33" s="82">
        <f>SUM(D21,D27)</f>
        <v>39055088</v>
      </c>
      <c r="E33" s="82">
        <f>SUM(E21,E27)</f>
        <v>39055088</v>
      </c>
      <c r="F33" s="82">
        <f>SUM(F21,F27)</f>
        <v>39055088</v>
      </c>
      <c r="G33" s="81" t="s">
        <v>335</v>
      </c>
      <c r="H33" s="80"/>
      <c r="I33" s="80"/>
      <c r="J33" s="80"/>
      <c r="K33" s="80"/>
    </row>
    <row r="34" spans="1:11" ht="27" customHeight="1" thickBot="1" x14ac:dyDescent="0.35">
      <c r="A34" s="79" t="s">
        <v>264</v>
      </c>
      <c r="B34" s="78" t="s">
        <v>334</v>
      </c>
      <c r="C34" s="77">
        <f>SUM(C20,C33)</f>
        <v>39055088</v>
      </c>
      <c r="D34" s="77">
        <f>SUM(D20,D33)</f>
        <v>54399201</v>
      </c>
      <c r="E34" s="77">
        <f>SUM(E20,E33)</f>
        <v>54399201</v>
      </c>
      <c r="F34" s="77">
        <f>SUM(F20,F33)</f>
        <v>54399201</v>
      </c>
      <c r="G34" s="78" t="s">
        <v>333</v>
      </c>
      <c r="H34" s="77">
        <f>SUM(H20,H33)</f>
        <v>66541100</v>
      </c>
      <c r="I34" s="77">
        <f>SUM(I20,I33)</f>
        <v>86389359</v>
      </c>
      <c r="J34" s="77">
        <f>SUM(J20,J33)</f>
        <v>86329359</v>
      </c>
      <c r="K34" s="77">
        <f>SUM(K20,K33)</f>
        <v>23644345</v>
      </c>
    </row>
    <row r="35" spans="1:11" ht="16.5" customHeight="1" thickBot="1" x14ac:dyDescent="0.35">
      <c r="A35" s="79" t="s">
        <v>261</v>
      </c>
      <c r="B35" s="78" t="s">
        <v>324</v>
      </c>
      <c r="C35" s="77">
        <v>66541100</v>
      </c>
      <c r="D35" s="77">
        <v>71045246</v>
      </c>
      <c r="E35" s="77">
        <v>70985246</v>
      </c>
      <c r="F35" s="77">
        <v>8300232</v>
      </c>
      <c r="G35" s="78" t="s">
        <v>323</v>
      </c>
      <c r="H35" s="77"/>
      <c r="I35" s="77"/>
      <c r="J35" s="77"/>
      <c r="K35" s="77"/>
    </row>
    <row r="36" spans="1:11" ht="16.5" customHeight="1" thickBot="1" x14ac:dyDescent="0.35">
      <c r="A36" s="79" t="s">
        <v>258</v>
      </c>
      <c r="B36" s="78" t="s">
        <v>322</v>
      </c>
      <c r="C36" s="77">
        <v>27486012</v>
      </c>
      <c r="D36" s="77">
        <v>31990158</v>
      </c>
      <c r="E36" s="77">
        <v>31930158</v>
      </c>
      <c r="F36" s="77">
        <v>0</v>
      </c>
      <c r="G36" s="78" t="s">
        <v>321</v>
      </c>
      <c r="H36" s="77"/>
      <c r="I36" s="77"/>
      <c r="J36" s="77"/>
      <c r="K36" s="77">
        <v>30754856</v>
      </c>
    </row>
    <row r="37" spans="1:11" ht="16.5" customHeight="1" x14ac:dyDescent="0.3">
      <c r="I37" s="234" t="s">
        <v>354</v>
      </c>
      <c r="J37" s="381" t="s">
        <v>354</v>
      </c>
      <c r="K37" s="234" t="s">
        <v>354</v>
      </c>
    </row>
  </sheetData>
  <mergeCells count="7">
    <mergeCell ref="B1:K1"/>
    <mergeCell ref="A6:A7"/>
    <mergeCell ref="G6:K6"/>
    <mergeCell ref="A2:I2"/>
    <mergeCell ref="J5:K5"/>
    <mergeCell ref="A3:K3"/>
    <mergeCell ref="A4:K4"/>
  </mergeCells>
  <printOptions horizontalCentered="1"/>
  <pageMargins left="0.25" right="0.25" top="0.75" bottom="0.75" header="0.3" footer="0.3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9"/>
  <sheetViews>
    <sheetView view="pageBreakPreview" zoomScaleNormal="100" zoomScaleSheetLayoutView="100" workbookViewId="0">
      <selection activeCell="G3" sqref="G3"/>
    </sheetView>
  </sheetViews>
  <sheetFormatPr defaultRowHeight="14.4" x14ac:dyDescent="0.3"/>
  <cols>
    <col min="1" max="1" width="74.44140625" customWidth="1"/>
    <col min="2" max="7" width="12.6640625" customWidth="1"/>
    <col min="8" max="8" width="2.5546875" customWidth="1"/>
  </cols>
  <sheetData>
    <row r="1" spans="1:8" x14ac:dyDescent="0.3">
      <c r="A1" s="463" t="s">
        <v>855</v>
      </c>
      <c r="B1" s="463"/>
      <c r="C1" s="463"/>
      <c r="D1" s="463"/>
      <c r="E1" s="463"/>
      <c r="F1" s="463"/>
      <c r="G1" s="463"/>
    </row>
    <row r="2" spans="1:8" ht="18.75" customHeight="1" x14ac:dyDescent="0.3">
      <c r="A2" s="467" t="s">
        <v>354</v>
      </c>
      <c r="B2" s="467"/>
      <c r="C2" s="467"/>
      <c r="D2" s="467"/>
    </row>
    <row r="3" spans="1:8" ht="21.75" customHeight="1" x14ac:dyDescent="0.3">
      <c r="A3" s="464" t="s">
        <v>457</v>
      </c>
      <c r="B3" s="464"/>
      <c r="C3" s="464"/>
      <c r="D3" s="464"/>
      <c r="E3" s="464"/>
      <c r="F3" s="464"/>
      <c r="G3" s="265"/>
    </row>
    <row r="4" spans="1:8" ht="15" thickBot="1" x14ac:dyDescent="0.35">
      <c r="A4" s="155"/>
      <c r="B4" s="182" t="s">
        <v>354</v>
      </c>
      <c r="C4" s="182" t="s">
        <v>354</v>
      </c>
      <c r="D4" s="182" t="s">
        <v>354</v>
      </c>
      <c r="E4" s="182" t="s">
        <v>354</v>
      </c>
      <c r="F4" s="462" t="s">
        <v>460</v>
      </c>
      <c r="G4" s="462"/>
    </row>
    <row r="5" spans="1:8" ht="57" x14ac:dyDescent="0.3">
      <c r="A5" s="183" t="s">
        <v>369</v>
      </c>
      <c r="B5" s="271" t="s">
        <v>107</v>
      </c>
      <c r="C5" s="271" t="s">
        <v>450</v>
      </c>
      <c r="D5" s="270" t="s">
        <v>451</v>
      </c>
      <c r="E5" s="267" t="s">
        <v>840</v>
      </c>
      <c r="F5" s="267" t="s">
        <v>458</v>
      </c>
      <c r="G5" s="268" t="s">
        <v>459</v>
      </c>
      <c r="H5" s="258"/>
    </row>
    <row r="6" spans="1:8" x14ac:dyDescent="0.3">
      <c r="A6" s="207" t="s">
        <v>5</v>
      </c>
      <c r="B6" s="238" t="s">
        <v>4</v>
      </c>
      <c r="C6" s="238" t="s">
        <v>3</v>
      </c>
      <c r="D6" s="215" t="s">
        <v>316</v>
      </c>
      <c r="E6" s="215" t="s">
        <v>315</v>
      </c>
      <c r="F6" s="215" t="s">
        <v>398</v>
      </c>
      <c r="G6" s="215" t="s">
        <v>399</v>
      </c>
      <c r="H6" s="258"/>
    </row>
    <row r="7" spans="1:8" ht="20.25" customHeight="1" x14ac:dyDescent="0.3">
      <c r="A7" s="235" t="s">
        <v>368</v>
      </c>
      <c r="B7" s="237"/>
      <c r="C7" s="378"/>
      <c r="D7" s="236"/>
      <c r="E7" s="236"/>
      <c r="F7" s="236"/>
      <c r="G7" s="236"/>
      <c r="H7" s="258"/>
    </row>
    <row r="8" spans="1:8" x14ac:dyDescent="0.3">
      <c r="A8" s="154" t="s">
        <v>409</v>
      </c>
      <c r="B8" s="240">
        <v>9939656</v>
      </c>
      <c r="C8" s="240">
        <v>9939656</v>
      </c>
      <c r="D8" s="239">
        <v>9939656</v>
      </c>
      <c r="E8" s="216">
        <v>9939656</v>
      </c>
      <c r="F8" s="216" t="s">
        <v>354</v>
      </c>
      <c r="G8" s="216" t="s">
        <v>354</v>
      </c>
      <c r="H8" s="258"/>
    </row>
    <row r="9" spans="1:8" x14ac:dyDescent="0.3">
      <c r="A9" s="150" t="s">
        <v>410</v>
      </c>
      <c r="B9" s="269">
        <v>3090780</v>
      </c>
      <c r="C9" s="269">
        <v>3090780</v>
      </c>
      <c r="D9" s="243">
        <v>3090780</v>
      </c>
      <c r="E9" s="217">
        <v>3090780</v>
      </c>
      <c r="F9" s="217" t="s">
        <v>354</v>
      </c>
      <c r="G9" s="217" t="s">
        <v>354</v>
      </c>
      <c r="H9" s="258"/>
    </row>
    <row r="10" spans="1:8" x14ac:dyDescent="0.3">
      <c r="A10" s="150" t="s">
        <v>411</v>
      </c>
      <c r="B10" s="269">
        <v>4000000</v>
      </c>
      <c r="C10" s="269">
        <v>4000000</v>
      </c>
      <c r="D10" s="243">
        <v>4000000</v>
      </c>
      <c r="E10" s="217">
        <v>4000000</v>
      </c>
      <c r="F10" s="217" t="s">
        <v>354</v>
      </c>
      <c r="G10" s="217" t="s">
        <v>354</v>
      </c>
      <c r="H10" s="258"/>
    </row>
    <row r="11" spans="1:8" x14ac:dyDescent="0.3">
      <c r="A11" s="150" t="s">
        <v>412</v>
      </c>
      <c r="B11" s="269">
        <v>1373376</v>
      </c>
      <c r="C11" s="269">
        <v>1373376</v>
      </c>
      <c r="D11" s="243">
        <v>1373376</v>
      </c>
      <c r="E11" s="217">
        <v>1373376</v>
      </c>
      <c r="F11" s="217" t="s">
        <v>354</v>
      </c>
      <c r="G11" s="217" t="s">
        <v>354</v>
      </c>
      <c r="H11" s="258"/>
    </row>
    <row r="12" spans="1:8" x14ac:dyDescent="0.3">
      <c r="A12" s="150" t="s">
        <v>413</v>
      </c>
      <c r="B12" s="269">
        <v>1475500</v>
      </c>
      <c r="C12" s="269">
        <v>1475500</v>
      </c>
      <c r="D12" s="243">
        <v>1475500</v>
      </c>
      <c r="E12" s="217">
        <v>1475500</v>
      </c>
      <c r="F12" s="217" t="s">
        <v>354</v>
      </c>
      <c r="G12" s="217" t="s">
        <v>354</v>
      </c>
      <c r="H12" s="258"/>
    </row>
    <row r="13" spans="1:8" x14ac:dyDescent="0.3">
      <c r="A13" s="154" t="s">
        <v>414</v>
      </c>
      <c r="B13" s="240">
        <v>5000000</v>
      </c>
      <c r="C13" s="240">
        <v>5000000</v>
      </c>
      <c r="D13" s="239">
        <v>5000000</v>
      </c>
      <c r="E13" s="216">
        <v>5000000</v>
      </c>
      <c r="F13" s="216" t="s">
        <v>354</v>
      </c>
      <c r="G13" s="216" t="s">
        <v>354</v>
      </c>
      <c r="H13" s="258"/>
    </row>
    <row r="14" spans="1:8" x14ac:dyDescent="0.3">
      <c r="A14" s="154" t="s">
        <v>415</v>
      </c>
      <c r="B14" s="240">
        <v>145350</v>
      </c>
      <c r="C14" s="240">
        <v>145350</v>
      </c>
      <c r="D14" s="239">
        <v>145350</v>
      </c>
      <c r="E14" s="216">
        <v>145350</v>
      </c>
      <c r="F14" s="216" t="s">
        <v>354</v>
      </c>
      <c r="G14" s="216" t="s">
        <v>354</v>
      </c>
      <c r="H14" s="258"/>
    </row>
    <row r="15" spans="1:8" x14ac:dyDescent="0.3">
      <c r="A15" s="185" t="s">
        <v>416</v>
      </c>
      <c r="B15" s="240">
        <v>4487274</v>
      </c>
      <c r="C15" s="240">
        <v>4487274</v>
      </c>
      <c r="D15" s="239">
        <v>4487274</v>
      </c>
      <c r="E15" s="216">
        <v>4487274</v>
      </c>
      <c r="F15" s="216" t="s">
        <v>354</v>
      </c>
      <c r="G15" s="216" t="s">
        <v>354</v>
      </c>
      <c r="H15" s="258"/>
    </row>
    <row r="16" spans="1:8" x14ac:dyDescent="0.3">
      <c r="A16" s="153" t="s">
        <v>379</v>
      </c>
      <c r="B16" s="240">
        <v>1120500</v>
      </c>
      <c r="C16" s="240">
        <v>1120500</v>
      </c>
      <c r="D16" s="239">
        <v>1120500</v>
      </c>
      <c r="E16" s="216">
        <v>1120500</v>
      </c>
      <c r="F16" s="216" t="s">
        <v>354</v>
      </c>
      <c r="G16" s="216" t="s">
        <v>354</v>
      </c>
      <c r="H16" s="258"/>
    </row>
    <row r="17" spans="1:8" x14ac:dyDescent="0.3">
      <c r="A17" s="153" t="s">
        <v>432</v>
      </c>
      <c r="B17" s="240"/>
      <c r="C17" s="240">
        <v>4063</v>
      </c>
      <c r="D17" s="239">
        <v>4063</v>
      </c>
      <c r="E17" s="216">
        <v>4063</v>
      </c>
      <c r="F17" s="216" t="s">
        <v>354</v>
      </c>
      <c r="G17" s="216" t="s">
        <v>354</v>
      </c>
      <c r="H17" s="258"/>
    </row>
    <row r="18" spans="1:8" x14ac:dyDescent="0.3">
      <c r="A18" s="246" t="s">
        <v>404</v>
      </c>
      <c r="B18" s="240">
        <f>B8+B13+B14+B15+B16+B17</f>
        <v>20692780</v>
      </c>
      <c r="C18" s="239">
        <f>C8+C13+C14+C15+C16+C17</f>
        <v>20696843</v>
      </c>
      <c r="D18" s="216">
        <f>D8+D13+D14+D15+D16+D17</f>
        <v>20696843</v>
      </c>
      <c r="E18" s="216">
        <f>E8+E13+E14+E15+E16+E17</f>
        <v>20696843</v>
      </c>
      <c r="F18" s="216">
        <v>20696843</v>
      </c>
      <c r="G18" s="216" t="s">
        <v>354</v>
      </c>
      <c r="H18" s="258"/>
    </row>
    <row r="19" spans="1:8" ht="20.25" customHeight="1" x14ac:dyDescent="0.3">
      <c r="A19" s="468" t="s">
        <v>417</v>
      </c>
      <c r="B19" s="469"/>
      <c r="H19" s="258"/>
    </row>
    <row r="20" spans="1:8" x14ac:dyDescent="0.3">
      <c r="A20" s="249" t="s">
        <v>367</v>
      </c>
      <c r="B20" s="242"/>
      <c r="C20" s="241"/>
      <c r="D20" s="218"/>
      <c r="E20" s="218"/>
      <c r="F20" s="218"/>
      <c r="G20" s="218"/>
      <c r="H20" s="258"/>
    </row>
    <row r="21" spans="1:8" x14ac:dyDescent="0.3">
      <c r="A21" s="152" t="s">
        <v>362</v>
      </c>
      <c r="B21" s="242"/>
      <c r="C21" s="242"/>
      <c r="D21" s="241"/>
      <c r="E21" s="218"/>
      <c r="F21" s="218"/>
      <c r="G21" s="218"/>
      <c r="H21" s="258"/>
    </row>
    <row r="22" spans="1:8" x14ac:dyDescent="0.3">
      <c r="A22" s="149" t="s">
        <v>366</v>
      </c>
      <c r="B22" s="255">
        <v>9034433</v>
      </c>
      <c r="C22" s="255">
        <v>9034433</v>
      </c>
      <c r="D22" s="257">
        <v>9034433</v>
      </c>
      <c r="E22" s="219">
        <v>9034433</v>
      </c>
      <c r="F22" s="219" t="s">
        <v>354</v>
      </c>
      <c r="G22" s="219" t="s">
        <v>354</v>
      </c>
      <c r="H22" s="258"/>
    </row>
    <row r="23" spans="1:8" x14ac:dyDescent="0.3">
      <c r="A23" s="149" t="s">
        <v>365</v>
      </c>
      <c r="B23" s="255">
        <v>2940000</v>
      </c>
      <c r="C23" s="255">
        <v>2940000</v>
      </c>
      <c r="D23" s="257">
        <v>2940000</v>
      </c>
      <c r="E23" s="219">
        <v>2940000</v>
      </c>
      <c r="F23" s="219" t="s">
        <v>354</v>
      </c>
      <c r="G23" s="219" t="s">
        <v>354</v>
      </c>
      <c r="H23" s="258"/>
    </row>
    <row r="24" spans="1:8" x14ac:dyDescent="0.3">
      <c r="A24" s="152" t="s">
        <v>360</v>
      </c>
      <c r="B24" s="255"/>
      <c r="C24" s="255"/>
      <c r="D24" s="257"/>
      <c r="E24" s="219"/>
      <c r="F24" s="219" t="s">
        <v>354</v>
      </c>
      <c r="G24" s="219" t="s">
        <v>354</v>
      </c>
      <c r="H24" s="258"/>
    </row>
    <row r="25" spans="1:8" x14ac:dyDescent="0.3">
      <c r="A25" s="149" t="s">
        <v>364</v>
      </c>
      <c r="B25" s="255">
        <v>4517217</v>
      </c>
      <c r="C25" s="255">
        <v>4371500</v>
      </c>
      <c r="D25" s="257">
        <v>4371500</v>
      </c>
      <c r="E25" s="219">
        <v>4371500</v>
      </c>
      <c r="F25" s="219" t="s">
        <v>354</v>
      </c>
      <c r="G25" s="219" t="s">
        <v>354</v>
      </c>
      <c r="H25" s="258"/>
    </row>
    <row r="26" spans="1:8" x14ac:dyDescent="0.3">
      <c r="A26" s="149" t="s">
        <v>363</v>
      </c>
      <c r="B26" s="255">
        <v>1470000</v>
      </c>
      <c r="C26" s="255">
        <v>1470000</v>
      </c>
      <c r="D26" s="257">
        <v>1470000</v>
      </c>
      <c r="E26" s="219">
        <v>1470000</v>
      </c>
      <c r="F26" s="219" t="s">
        <v>354</v>
      </c>
      <c r="G26" s="219" t="s">
        <v>354</v>
      </c>
      <c r="H26" s="258"/>
    </row>
    <row r="27" spans="1:8" x14ac:dyDescent="0.3">
      <c r="A27" s="152" t="s">
        <v>434</v>
      </c>
      <c r="B27" s="255"/>
      <c r="C27" s="255">
        <v>390000</v>
      </c>
      <c r="D27" s="257">
        <v>390000</v>
      </c>
      <c r="E27" s="219">
        <v>390000</v>
      </c>
      <c r="F27" s="219" t="s">
        <v>354</v>
      </c>
      <c r="G27" s="219" t="s">
        <v>354</v>
      </c>
      <c r="H27" s="258"/>
    </row>
    <row r="28" spans="1:8" x14ac:dyDescent="0.3">
      <c r="A28" s="151" t="s">
        <v>433</v>
      </c>
      <c r="B28" s="255"/>
      <c r="C28" s="255"/>
      <c r="D28" s="257"/>
      <c r="E28" s="219"/>
      <c r="F28" s="219"/>
      <c r="G28" s="219"/>
      <c r="H28" s="258"/>
    </row>
    <row r="29" spans="1:8" x14ac:dyDescent="0.3">
      <c r="A29" s="152" t="s">
        <v>362</v>
      </c>
      <c r="B29" s="255"/>
      <c r="C29" s="255"/>
      <c r="D29" s="257"/>
      <c r="E29" s="219"/>
      <c r="F29" s="219"/>
      <c r="G29" s="219"/>
      <c r="H29" s="258"/>
    </row>
    <row r="30" spans="1:8" x14ac:dyDescent="0.3">
      <c r="A30" s="149" t="s">
        <v>361</v>
      </c>
      <c r="B30" s="255">
        <v>1883067</v>
      </c>
      <c r="C30" s="255">
        <v>1948000</v>
      </c>
      <c r="D30" s="257">
        <v>1948000</v>
      </c>
      <c r="E30" s="219">
        <v>1948000</v>
      </c>
      <c r="F30" s="219" t="s">
        <v>354</v>
      </c>
      <c r="G30" s="219" t="s">
        <v>354</v>
      </c>
      <c r="H30" s="258"/>
    </row>
    <row r="31" spans="1:8" x14ac:dyDescent="0.3">
      <c r="A31" s="152" t="s">
        <v>360</v>
      </c>
      <c r="B31" s="255"/>
      <c r="C31" s="255"/>
      <c r="D31" s="257"/>
      <c r="E31" s="219"/>
      <c r="F31" s="219" t="s">
        <v>354</v>
      </c>
      <c r="G31" s="219"/>
      <c r="H31" s="258"/>
    </row>
    <row r="32" spans="1:8" x14ac:dyDescent="0.3">
      <c r="A32" s="149" t="s">
        <v>359</v>
      </c>
      <c r="B32" s="255">
        <v>974000</v>
      </c>
      <c r="C32" s="255">
        <v>941533</v>
      </c>
      <c r="D32" s="257">
        <v>941533</v>
      </c>
      <c r="E32" s="219">
        <v>941533</v>
      </c>
      <c r="F32" s="219" t="s">
        <v>354</v>
      </c>
      <c r="G32" s="219" t="s">
        <v>354</v>
      </c>
      <c r="H32" s="258"/>
    </row>
    <row r="33" spans="1:8" x14ac:dyDescent="0.3">
      <c r="A33" s="246" t="s">
        <v>358</v>
      </c>
      <c r="B33" s="248">
        <f>SUM(B22:B32)</f>
        <v>20818717</v>
      </c>
      <c r="C33" s="247">
        <f>SUM(C22:C32)</f>
        <v>21095466</v>
      </c>
      <c r="D33" s="220">
        <f>SUM(D22:D32)</f>
        <v>21095466</v>
      </c>
      <c r="E33" s="220">
        <f>SUM(E22:E32)</f>
        <v>21095466</v>
      </c>
      <c r="F33" s="220">
        <v>21095466</v>
      </c>
      <c r="G33" s="220" t="s">
        <v>354</v>
      </c>
      <c r="H33" s="258"/>
    </row>
    <row r="34" spans="1:8" ht="25.5" customHeight="1" x14ac:dyDescent="0.3">
      <c r="A34" s="470" t="s">
        <v>418</v>
      </c>
      <c r="B34" s="471"/>
      <c r="C34" s="402"/>
      <c r="D34" s="402"/>
      <c r="E34" s="402"/>
      <c r="F34" s="402"/>
      <c r="G34" s="403"/>
      <c r="H34" s="258"/>
    </row>
    <row r="35" spans="1:8" ht="15" customHeight="1" x14ac:dyDescent="0.3">
      <c r="A35" s="245" t="s">
        <v>435</v>
      </c>
      <c r="B35" s="244"/>
      <c r="C35" s="243">
        <v>79696</v>
      </c>
      <c r="D35" s="217">
        <v>86864</v>
      </c>
      <c r="E35" s="217">
        <v>86864</v>
      </c>
      <c r="F35" s="217" t="s">
        <v>354</v>
      </c>
      <c r="G35" s="217" t="s">
        <v>354</v>
      </c>
      <c r="H35" s="258"/>
    </row>
    <row r="36" spans="1:8" x14ac:dyDescent="0.3">
      <c r="A36" s="150" t="s">
        <v>353</v>
      </c>
      <c r="B36" s="269">
        <v>7005000</v>
      </c>
      <c r="C36" s="269">
        <v>7005000</v>
      </c>
      <c r="D36" s="243">
        <v>7005000</v>
      </c>
      <c r="E36" s="217">
        <v>7005000</v>
      </c>
      <c r="F36" s="217" t="s">
        <v>354</v>
      </c>
      <c r="G36" s="217" t="s">
        <v>354</v>
      </c>
      <c r="H36" s="258"/>
    </row>
    <row r="37" spans="1:8" x14ac:dyDescent="0.3">
      <c r="A37" s="150" t="s">
        <v>352</v>
      </c>
      <c r="B37" s="269">
        <v>3100000</v>
      </c>
      <c r="C37" s="269">
        <v>3100000</v>
      </c>
      <c r="D37" s="243">
        <v>3100000</v>
      </c>
      <c r="E37" s="217">
        <v>3100000</v>
      </c>
      <c r="F37" s="217" t="s">
        <v>354</v>
      </c>
      <c r="G37" s="217" t="s">
        <v>354</v>
      </c>
      <c r="H37" s="258"/>
    </row>
    <row r="38" spans="1:8" x14ac:dyDescent="0.3">
      <c r="A38" s="150" t="s">
        <v>436</v>
      </c>
      <c r="B38" s="269"/>
      <c r="C38" s="269">
        <v>1150000</v>
      </c>
      <c r="D38" s="243">
        <v>1150000</v>
      </c>
      <c r="E38" s="217">
        <v>1150000</v>
      </c>
      <c r="F38" s="217" t="s">
        <v>354</v>
      </c>
      <c r="G38" s="217" t="s">
        <v>354</v>
      </c>
      <c r="H38" s="258"/>
    </row>
    <row r="39" spans="1:8" x14ac:dyDescent="0.3">
      <c r="A39" s="151" t="s">
        <v>357</v>
      </c>
      <c r="B39" s="255"/>
      <c r="C39" s="255"/>
      <c r="D39" s="257"/>
      <c r="E39" s="219"/>
      <c r="F39" s="219"/>
      <c r="G39" s="219" t="s">
        <v>354</v>
      </c>
      <c r="H39" s="258"/>
    </row>
    <row r="40" spans="1:8" x14ac:dyDescent="0.3">
      <c r="A40" s="149" t="s">
        <v>437</v>
      </c>
      <c r="B40" s="255"/>
      <c r="C40" s="255">
        <v>208000</v>
      </c>
      <c r="D40" s="257">
        <v>208000</v>
      </c>
      <c r="E40" s="219">
        <v>208000</v>
      </c>
      <c r="F40" s="219" t="s">
        <v>354</v>
      </c>
      <c r="G40" s="219" t="s">
        <v>354</v>
      </c>
      <c r="H40" s="258"/>
    </row>
    <row r="41" spans="1:8" x14ac:dyDescent="0.3">
      <c r="A41" s="149" t="s">
        <v>356</v>
      </c>
      <c r="B41" s="255">
        <v>1976000</v>
      </c>
      <c r="C41" s="255">
        <v>1900000</v>
      </c>
      <c r="D41" s="257">
        <v>1900000</v>
      </c>
      <c r="E41" s="219">
        <v>1900000</v>
      </c>
      <c r="F41" s="219" t="s">
        <v>354</v>
      </c>
      <c r="G41" s="219" t="s">
        <v>354</v>
      </c>
      <c r="H41" s="258"/>
    </row>
    <row r="42" spans="1:8" x14ac:dyDescent="0.3">
      <c r="A42" s="149" t="s">
        <v>355</v>
      </c>
      <c r="B42" s="255">
        <v>3695562</v>
      </c>
      <c r="C42" s="255">
        <v>3871100</v>
      </c>
      <c r="D42" s="257">
        <v>3871103</v>
      </c>
      <c r="E42" s="219">
        <v>3871103</v>
      </c>
      <c r="F42" s="219" t="s">
        <v>354</v>
      </c>
      <c r="G42" s="219" t="s">
        <v>354</v>
      </c>
      <c r="H42" s="258"/>
    </row>
    <row r="43" spans="1:8" x14ac:dyDescent="0.3">
      <c r="A43" s="149" t="s">
        <v>351</v>
      </c>
      <c r="B43" s="255">
        <v>417240</v>
      </c>
      <c r="C43" s="255">
        <v>193800</v>
      </c>
      <c r="D43" s="257">
        <v>193800</v>
      </c>
      <c r="E43" s="219">
        <v>193800</v>
      </c>
      <c r="F43" s="219" t="s">
        <v>354</v>
      </c>
      <c r="G43" s="219" t="s">
        <v>354</v>
      </c>
      <c r="H43" s="258"/>
    </row>
    <row r="44" spans="1:8" x14ac:dyDescent="0.3">
      <c r="A44" s="246" t="s">
        <v>350</v>
      </c>
      <c r="B44" s="240">
        <f>SUM(B35:B38,B41:B43)</f>
        <v>16193802</v>
      </c>
      <c r="C44" s="239">
        <f>SUM(C35:C38,C40:C43)</f>
        <v>17507596</v>
      </c>
      <c r="D44" s="216">
        <f>SUM(D35:D38,D40:D43)</f>
        <v>17514767</v>
      </c>
      <c r="E44" s="216">
        <f>SUM(E35:E38,E40:E43)</f>
        <v>17514767</v>
      </c>
      <c r="F44" s="216">
        <v>17514767</v>
      </c>
      <c r="G44" s="216" t="s">
        <v>354</v>
      </c>
      <c r="H44" s="258"/>
    </row>
    <row r="45" spans="1:8" ht="20.25" customHeight="1" x14ac:dyDescent="0.3">
      <c r="A45" s="465" t="s">
        <v>349</v>
      </c>
      <c r="B45" s="466"/>
      <c r="H45" s="258"/>
    </row>
    <row r="46" spans="1:8" x14ac:dyDescent="0.3">
      <c r="A46" s="250" t="s">
        <v>419</v>
      </c>
      <c r="B46" s="252">
        <v>1800000</v>
      </c>
      <c r="C46" s="251">
        <v>1800000</v>
      </c>
      <c r="D46" s="221">
        <v>1800000</v>
      </c>
      <c r="E46" s="221">
        <v>1800000</v>
      </c>
      <c r="F46" s="221" t="s">
        <v>354</v>
      </c>
      <c r="G46" s="221" t="s">
        <v>354</v>
      </c>
      <c r="H46" s="258"/>
    </row>
    <row r="47" spans="1:8" x14ac:dyDescent="0.3">
      <c r="A47" s="246" t="s">
        <v>348</v>
      </c>
      <c r="B47" s="254">
        <f>B46</f>
        <v>1800000</v>
      </c>
      <c r="C47" s="254">
        <f>C46</f>
        <v>1800000</v>
      </c>
      <c r="D47" s="222">
        <f>D46</f>
        <v>1800000</v>
      </c>
      <c r="E47" s="222">
        <f>E46</f>
        <v>1800000</v>
      </c>
      <c r="F47" s="222">
        <v>1800000</v>
      </c>
      <c r="G47" s="222" t="s">
        <v>354</v>
      </c>
      <c r="H47" s="258"/>
    </row>
    <row r="48" spans="1:8" ht="20.25" customHeight="1" x14ac:dyDescent="0.3">
      <c r="A48" s="465" t="s">
        <v>438</v>
      </c>
      <c r="B48" s="466"/>
      <c r="C48" s="379"/>
      <c r="D48" s="253"/>
      <c r="E48" s="253"/>
      <c r="F48" s="253"/>
      <c r="G48" s="253"/>
      <c r="H48" s="258"/>
    </row>
    <row r="49" spans="1:8" x14ac:dyDescent="0.3">
      <c r="A49" s="249" t="s">
        <v>439</v>
      </c>
      <c r="B49" s="255"/>
      <c r="C49" s="255"/>
      <c r="D49" s="257"/>
      <c r="E49" s="257"/>
      <c r="F49" s="257"/>
      <c r="G49" s="257"/>
      <c r="H49" s="258"/>
    </row>
    <row r="50" spans="1:8" x14ac:dyDescent="0.3">
      <c r="A50" s="149" t="s">
        <v>440</v>
      </c>
      <c r="B50" s="255"/>
      <c r="C50" s="255">
        <v>1062800</v>
      </c>
      <c r="D50" s="257">
        <v>1062800</v>
      </c>
      <c r="E50" s="219">
        <v>1062800</v>
      </c>
      <c r="F50" s="219" t="s">
        <v>354</v>
      </c>
      <c r="G50" s="219" t="s">
        <v>354</v>
      </c>
      <c r="H50" s="258"/>
    </row>
    <row r="51" spans="1:8" x14ac:dyDescent="0.3">
      <c r="A51" s="149" t="s">
        <v>441</v>
      </c>
      <c r="B51" s="255"/>
      <c r="C51" s="148">
        <v>1489710</v>
      </c>
      <c r="D51" s="257">
        <v>1489710</v>
      </c>
      <c r="E51" s="219">
        <v>1489710</v>
      </c>
      <c r="F51" s="219" t="s">
        <v>354</v>
      </c>
      <c r="G51" s="219" t="s">
        <v>354</v>
      </c>
      <c r="H51" s="258"/>
    </row>
    <row r="52" spans="1:8" x14ac:dyDescent="0.3">
      <c r="A52" s="149" t="s">
        <v>454</v>
      </c>
      <c r="B52" s="255"/>
      <c r="C52" s="148"/>
      <c r="D52" s="257">
        <v>1831205</v>
      </c>
      <c r="E52" s="219">
        <v>1831205</v>
      </c>
      <c r="F52" s="219" t="s">
        <v>354</v>
      </c>
      <c r="G52" s="219" t="s">
        <v>354</v>
      </c>
      <c r="H52" s="258"/>
    </row>
    <row r="53" spans="1:8" x14ac:dyDescent="0.3">
      <c r="A53" s="246" t="s">
        <v>445</v>
      </c>
      <c r="B53" s="255"/>
      <c r="C53" s="255">
        <f>SUM(C50:C51)</f>
        <v>2552510</v>
      </c>
      <c r="D53" s="248">
        <f>SUM(D50:D52)</f>
        <v>4383715</v>
      </c>
      <c r="E53" s="248">
        <f>SUM(E50:E52)</f>
        <v>4383715</v>
      </c>
      <c r="F53" s="248">
        <v>4383715</v>
      </c>
      <c r="G53" s="247" t="s">
        <v>354</v>
      </c>
      <c r="H53" s="258"/>
    </row>
    <row r="54" spans="1:8" x14ac:dyDescent="0.3">
      <c r="A54" s="465" t="s">
        <v>446</v>
      </c>
      <c r="B54" s="466"/>
      <c r="C54" s="380" t="s">
        <v>354</v>
      </c>
      <c r="D54" s="257" t="s">
        <v>354</v>
      </c>
      <c r="E54" s="257" t="s">
        <v>354</v>
      </c>
      <c r="F54" s="257" t="s">
        <v>354</v>
      </c>
      <c r="G54" s="257" t="s">
        <v>354</v>
      </c>
      <c r="H54" s="258"/>
    </row>
    <row r="55" spans="1:8" x14ac:dyDescent="0.3">
      <c r="A55" s="256" t="s">
        <v>447</v>
      </c>
      <c r="B55" s="255"/>
      <c r="C55" s="255">
        <v>56176</v>
      </c>
      <c r="D55" s="248">
        <v>56176</v>
      </c>
      <c r="E55" s="248">
        <v>56176</v>
      </c>
      <c r="F55" s="248">
        <v>56176</v>
      </c>
      <c r="G55" s="257" t="s">
        <v>354</v>
      </c>
      <c r="H55" s="258"/>
    </row>
    <row r="56" spans="1:8" ht="15" thickBot="1" x14ac:dyDescent="0.35">
      <c r="A56" s="225"/>
      <c r="B56" s="272"/>
      <c r="C56" s="272"/>
      <c r="D56" s="253"/>
      <c r="E56" s="224"/>
      <c r="F56" s="224"/>
      <c r="G56" s="224"/>
      <c r="H56" s="258"/>
    </row>
    <row r="57" spans="1:8" ht="15" thickBot="1" x14ac:dyDescent="0.35">
      <c r="A57" s="147" t="s">
        <v>347</v>
      </c>
      <c r="B57" s="146">
        <f>B18+B33+B44+B47</f>
        <v>59505299</v>
      </c>
      <c r="C57" s="223">
        <f>C18+C33+C44+C47+C53+C55</f>
        <v>63708591</v>
      </c>
      <c r="D57" s="223">
        <f>D18+D33+D44+D47+D53+D55</f>
        <v>65546967</v>
      </c>
      <c r="E57" s="223">
        <f>E18+E33+E44+E47+E53+E55</f>
        <v>65546967</v>
      </c>
      <c r="F57" s="223">
        <f>F18+F33+F44+F47+F53+F55</f>
        <v>65546967</v>
      </c>
      <c r="G57" s="223" t="s">
        <v>354</v>
      </c>
      <c r="H57" s="258"/>
    </row>
    <row r="58" spans="1:8" x14ac:dyDescent="0.3">
      <c r="B58" s="145"/>
      <c r="C58" s="145"/>
      <c r="D58" s="259" t="s">
        <v>354</v>
      </c>
      <c r="E58" s="259" t="s">
        <v>354</v>
      </c>
      <c r="F58" s="259" t="s">
        <v>354</v>
      </c>
      <c r="G58" s="259" t="s">
        <v>354</v>
      </c>
    </row>
    <row r="59" spans="1:8" x14ac:dyDescent="0.3">
      <c r="A59" s="184"/>
    </row>
  </sheetData>
  <mergeCells count="9">
    <mergeCell ref="F4:G4"/>
    <mergeCell ref="A1:G1"/>
    <mergeCell ref="A3:F3"/>
    <mergeCell ref="A54:B54"/>
    <mergeCell ref="A48:B48"/>
    <mergeCell ref="A2:D2"/>
    <mergeCell ref="A45:B45"/>
    <mergeCell ref="A19:B19"/>
    <mergeCell ref="A34:B3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1" manualBreakCount="1">
    <brk id="33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view="pageBreakPreview" zoomScale="90" zoomScaleNormal="100" zoomScaleSheetLayoutView="90" workbookViewId="0">
      <selection activeCell="A3" sqref="A3"/>
    </sheetView>
  </sheetViews>
  <sheetFormatPr defaultColWidth="9.109375" defaultRowHeight="13.2" x14ac:dyDescent="0.25"/>
  <cols>
    <col min="1" max="1" width="5.6640625" style="156" customWidth="1"/>
    <col min="2" max="2" width="66.109375" style="156" bestFit="1" customWidth="1"/>
    <col min="3" max="6" width="15.109375" style="156" customWidth="1"/>
    <col min="7" max="16384" width="9.109375" style="156"/>
  </cols>
  <sheetData>
    <row r="1" spans="1:6" ht="15.75" customHeight="1" x14ac:dyDescent="0.25">
      <c r="A1" s="475" t="s">
        <v>856</v>
      </c>
      <c r="B1" s="475"/>
      <c r="C1" s="475"/>
      <c r="D1" s="475"/>
      <c r="E1" s="475"/>
      <c r="F1" s="475"/>
    </row>
    <row r="2" spans="1:6" ht="15.75" customHeight="1" x14ac:dyDescent="0.25">
      <c r="A2" s="472" t="s">
        <v>354</v>
      </c>
      <c r="B2" s="473"/>
      <c r="C2" s="473"/>
      <c r="D2" s="473"/>
      <c r="E2" s="473"/>
    </row>
    <row r="3" spans="1:6" ht="15.75" customHeight="1" x14ac:dyDescent="0.25">
      <c r="A3" s="173"/>
      <c r="B3" s="173"/>
      <c r="C3" s="173"/>
      <c r="D3" s="372"/>
      <c r="E3" s="266"/>
      <c r="F3" s="233"/>
    </row>
    <row r="4" spans="1:6" ht="15.75" customHeight="1" x14ac:dyDescent="0.25">
      <c r="A4" s="474" t="s">
        <v>846</v>
      </c>
      <c r="B4" s="474"/>
      <c r="C4" s="474"/>
      <c r="D4" s="474"/>
      <c r="E4" s="474"/>
    </row>
    <row r="5" spans="1:6" ht="15.75" customHeight="1" thickBot="1" x14ac:dyDescent="0.3">
      <c r="A5" s="179"/>
      <c r="B5" s="179"/>
      <c r="C5" s="189" t="s">
        <v>354</v>
      </c>
      <c r="D5" s="189" t="s">
        <v>354</v>
      </c>
      <c r="E5" s="189" t="s">
        <v>354</v>
      </c>
      <c r="F5" s="189" t="s">
        <v>461</v>
      </c>
    </row>
    <row r="6" spans="1:6" ht="42.75" customHeight="1" thickBot="1" x14ac:dyDescent="0.3">
      <c r="A6" s="186" t="s">
        <v>109</v>
      </c>
      <c r="B6" s="187" t="s">
        <v>370</v>
      </c>
      <c r="C6" s="188" t="s">
        <v>107</v>
      </c>
      <c r="D6" s="373" t="s">
        <v>450</v>
      </c>
      <c r="E6" s="188" t="s">
        <v>837</v>
      </c>
      <c r="F6" s="188" t="s">
        <v>840</v>
      </c>
    </row>
    <row r="7" spans="1:6" ht="13.8" thickBot="1" x14ac:dyDescent="0.3">
      <c r="A7" s="172" t="s">
        <v>5</v>
      </c>
      <c r="B7" s="171" t="s">
        <v>4</v>
      </c>
      <c r="C7" s="170" t="s">
        <v>3</v>
      </c>
      <c r="D7" s="374" t="s">
        <v>316</v>
      </c>
      <c r="E7" s="170" t="s">
        <v>315</v>
      </c>
      <c r="F7" s="170" t="s">
        <v>398</v>
      </c>
    </row>
    <row r="8" spans="1:6" ht="15.9" customHeight="1" x14ac:dyDescent="0.25">
      <c r="A8" s="169" t="s">
        <v>106</v>
      </c>
      <c r="B8" s="168" t="s">
        <v>380</v>
      </c>
      <c r="C8" s="167">
        <v>0</v>
      </c>
      <c r="D8" s="375">
        <v>0</v>
      </c>
      <c r="E8" s="167">
        <v>0</v>
      </c>
      <c r="F8" s="167">
        <v>0</v>
      </c>
    </row>
    <row r="9" spans="1:6" ht="15.9" customHeight="1" thickBot="1" x14ac:dyDescent="0.3">
      <c r="A9" s="166" t="s">
        <v>1</v>
      </c>
      <c r="B9" s="165" t="s">
        <v>371</v>
      </c>
      <c r="C9" s="164">
        <v>29860000</v>
      </c>
      <c r="D9" s="376">
        <v>30300000</v>
      </c>
      <c r="E9" s="164">
        <v>29874766</v>
      </c>
      <c r="F9" s="164">
        <v>29874766</v>
      </c>
    </row>
    <row r="10" spans="1:6" ht="14.25" customHeight="1" x14ac:dyDescent="0.25">
      <c r="A10" s="163" t="s">
        <v>56</v>
      </c>
      <c r="B10" s="162" t="s">
        <v>387</v>
      </c>
      <c r="C10" s="161">
        <v>705250</v>
      </c>
      <c r="D10" s="377">
        <v>2758750</v>
      </c>
      <c r="E10" s="161">
        <v>2758750</v>
      </c>
      <c r="F10" s="161">
        <v>2758750</v>
      </c>
    </row>
    <row r="11" spans="1:6" ht="15.9" customHeight="1" x14ac:dyDescent="0.25">
      <c r="A11" s="159" t="s">
        <v>50</v>
      </c>
      <c r="B11" s="158" t="s">
        <v>420</v>
      </c>
      <c r="C11" s="157">
        <v>676575</v>
      </c>
      <c r="D11" s="160">
        <v>676575</v>
      </c>
      <c r="E11" s="157">
        <v>676575</v>
      </c>
      <c r="F11" s="157">
        <v>676575</v>
      </c>
    </row>
    <row r="12" spans="1:6" ht="15.9" customHeight="1" x14ac:dyDescent="0.25">
      <c r="A12" s="159" t="s">
        <v>48</v>
      </c>
      <c r="B12" s="158" t="s">
        <v>388</v>
      </c>
      <c r="C12" s="157">
        <v>500000</v>
      </c>
      <c r="D12" s="160">
        <v>500000</v>
      </c>
      <c r="E12" s="157">
        <v>475000</v>
      </c>
      <c r="F12" s="157">
        <v>475000</v>
      </c>
    </row>
    <row r="13" spans="1:6" ht="15.9" customHeight="1" x14ac:dyDescent="0.25">
      <c r="A13" s="159" t="s">
        <v>40</v>
      </c>
      <c r="B13" s="190" t="s">
        <v>382</v>
      </c>
      <c r="C13" s="191">
        <f>SUM(C8:C12)</f>
        <v>31741825</v>
      </c>
      <c r="D13" s="191">
        <f>SUM(D8:D12)</f>
        <v>34235325</v>
      </c>
      <c r="E13" s="191">
        <f>SUM(E8:E12)</f>
        <v>33785091</v>
      </c>
      <c r="F13" s="191">
        <f>SUM(F8:F12)</f>
        <v>33785091</v>
      </c>
    </row>
    <row r="14" spans="1:6" ht="15.9" customHeight="1" x14ac:dyDescent="0.25">
      <c r="A14" s="159" t="s">
        <v>30</v>
      </c>
      <c r="B14" s="158" t="s">
        <v>421</v>
      </c>
      <c r="C14" s="157">
        <v>500000</v>
      </c>
      <c r="D14" s="160">
        <v>500000</v>
      </c>
      <c r="E14" s="157">
        <v>500000</v>
      </c>
      <c r="F14" s="157">
        <v>500000</v>
      </c>
    </row>
    <row r="15" spans="1:6" ht="15.9" customHeight="1" x14ac:dyDescent="0.25">
      <c r="A15" s="159" t="s">
        <v>20</v>
      </c>
      <c r="B15" s="158" t="s">
        <v>422</v>
      </c>
      <c r="C15" s="160">
        <v>150000</v>
      </c>
      <c r="D15" s="160">
        <v>150000</v>
      </c>
      <c r="E15" s="160">
        <v>0</v>
      </c>
      <c r="F15" s="160">
        <v>0</v>
      </c>
    </row>
    <row r="16" spans="1:6" ht="15.9" customHeight="1" x14ac:dyDescent="0.25">
      <c r="A16" s="159" t="s">
        <v>10</v>
      </c>
      <c r="B16" s="158" t="s">
        <v>384</v>
      </c>
      <c r="C16" s="157">
        <v>25000</v>
      </c>
      <c r="D16" s="160">
        <v>25000</v>
      </c>
      <c r="E16" s="157">
        <v>25000</v>
      </c>
      <c r="F16" s="157">
        <v>25000</v>
      </c>
    </row>
    <row r="17" spans="1:6" ht="15.9" customHeight="1" x14ac:dyDescent="0.25">
      <c r="A17" s="159" t="s">
        <v>8</v>
      </c>
      <c r="B17" s="158" t="s">
        <v>383</v>
      </c>
      <c r="C17" s="157">
        <v>17750</v>
      </c>
      <c r="D17" s="160">
        <v>17870</v>
      </c>
      <c r="E17" s="157">
        <v>17870</v>
      </c>
      <c r="F17" s="157">
        <v>17870</v>
      </c>
    </row>
    <row r="18" spans="1:6" ht="15.9" customHeight="1" x14ac:dyDescent="0.25">
      <c r="A18" s="159" t="s">
        <v>302</v>
      </c>
      <c r="B18" s="158" t="s">
        <v>381</v>
      </c>
      <c r="C18" s="160">
        <v>19375</v>
      </c>
      <c r="D18" s="160">
        <v>19375</v>
      </c>
      <c r="E18" s="160">
        <v>19375</v>
      </c>
      <c r="F18" s="160">
        <v>19375</v>
      </c>
    </row>
    <row r="19" spans="1:6" ht="15.9" customHeight="1" x14ac:dyDescent="0.25">
      <c r="A19" s="159" t="s">
        <v>299</v>
      </c>
      <c r="B19" s="158" t="s">
        <v>389</v>
      </c>
      <c r="C19" s="157">
        <v>46500</v>
      </c>
      <c r="D19" s="160">
        <v>0</v>
      </c>
      <c r="E19" s="157">
        <v>0</v>
      </c>
      <c r="F19" s="157">
        <v>0</v>
      </c>
    </row>
    <row r="20" spans="1:6" ht="15.9" customHeight="1" x14ac:dyDescent="0.25">
      <c r="A20" s="159" t="s">
        <v>296</v>
      </c>
      <c r="B20" s="158" t="s">
        <v>385</v>
      </c>
      <c r="C20" s="160">
        <v>100000</v>
      </c>
      <c r="D20" s="160">
        <v>100000</v>
      </c>
      <c r="E20" s="160">
        <v>36000</v>
      </c>
      <c r="F20" s="160">
        <v>36000</v>
      </c>
    </row>
    <row r="21" spans="1:6" ht="15.9" customHeight="1" x14ac:dyDescent="0.25">
      <c r="A21" s="159" t="s">
        <v>294</v>
      </c>
      <c r="B21" s="158" t="s">
        <v>443</v>
      </c>
      <c r="C21" s="160"/>
      <c r="D21" s="160">
        <v>1062800</v>
      </c>
      <c r="E21" s="160">
        <v>1062800</v>
      </c>
      <c r="F21" s="160">
        <v>1062800</v>
      </c>
    </row>
    <row r="22" spans="1:6" ht="15.9" customHeight="1" x14ac:dyDescent="0.25">
      <c r="A22" s="159" t="s">
        <v>291</v>
      </c>
      <c r="B22" s="190" t="s">
        <v>452</v>
      </c>
      <c r="C22" s="191">
        <f>SUM(C14:C20)</f>
        <v>858625</v>
      </c>
      <c r="D22" s="191">
        <f>SUM(D14:D21)</f>
        <v>1875045</v>
      </c>
      <c r="E22" s="191">
        <f>SUM(E14:E21)</f>
        <v>1661045</v>
      </c>
      <c r="F22" s="191">
        <f>SUM(F14:F21)</f>
        <v>1661045</v>
      </c>
    </row>
    <row r="23" spans="1:6" ht="15.9" customHeight="1" x14ac:dyDescent="0.25">
      <c r="A23" s="159" t="s">
        <v>289</v>
      </c>
      <c r="B23" s="158" t="s">
        <v>386</v>
      </c>
      <c r="C23" s="160">
        <v>100000</v>
      </c>
      <c r="D23" s="160">
        <v>100000</v>
      </c>
      <c r="E23" s="160">
        <v>40000</v>
      </c>
      <c r="F23" s="160">
        <v>40000</v>
      </c>
    </row>
    <row r="24" spans="1:6" ht="15.9" customHeight="1" x14ac:dyDescent="0.25">
      <c r="A24" s="159" t="s">
        <v>287</v>
      </c>
      <c r="B24" s="190" t="s">
        <v>453</v>
      </c>
      <c r="C24" s="191">
        <v>100000</v>
      </c>
      <c r="D24" s="191">
        <v>100000</v>
      </c>
      <c r="E24" s="191">
        <f>E23</f>
        <v>40000</v>
      </c>
      <c r="F24" s="191">
        <f>F23</f>
        <v>40000</v>
      </c>
    </row>
    <row r="25" spans="1:6" x14ac:dyDescent="0.25">
      <c r="D25" s="226" t="s">
        <v>354</v>
      </c>
      <c r="E25" s="226" t="s">
        <v>354</v>
      </c>
      <c r="F25" s="226" t="s">
        <v>354</v>
      </c>
    </row>
  </sheetData>
  <sheetProtection selectLockedCells="1" selectUnlockedCells="1"/>
  <mergeCells count="3">
    <mergeCell ref="A2:E2"/>
    <mergeCell ref="A4:E4"/>
    <mergeCell ref="A1:F1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0" orientation="landscape" r:id="rId1"/>
  <headerFooter alignWithMargins="0">
    <oddHeader xml:space="preserve">&amp;C&amp;"Times New Roman CE,Félkövér"&amp;12 &amp;R&amp;"Times New Roman CE,Félkövér dőlt"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E3AD-0561-4D58-B43D-7999E3FAAE03}">
  <dimension ref="A1:E26"/>
  <sheetViews>
    <sheetView view="pageBreakPreview" zoomScale="80" zoomScaleNormal="100" zoomScaleSheetLayoutView="80" workbookViewId="0">
      <selection activeCell="A3" sqref="A3"/>
    </sheetView>
  </sheetViews>
  <sheetFormatPr defaultRowHeight="13.2" x14ac:dyDescent="0.3"/>
  <cols>
    <col min="1" max="1" width="4.88671875" style="273" bestFit="1" customWidth="1"/>
    <col min="2" max="2" width="64.44140625" style="295" customWidth="1"/>
    <col min="3" max="5" width="14.5546875" style="273" customWidth="1"/>
    <col min="6" max="6" width="11" style="273" customWidth="1"/>
    <col min="7" max="7" width="11.88671875" style="273" customWidth="1"/>
    <col min="8" max="254" width="9.109375" style="273"/>
    <col min="255" max="255" width="40.44140625" style="273" customWidth="1"/>
    <col min="256" max="256" width="13.44140625" style="273" customWidth="1"/>
    <col min="257" max="257" width="14" style="273" customWidth="1"/>
    <col min="258" max="258" width="15.44140625" style="273" customWidth="1"/>
    <col min="259" max="259" width="14.33203125" style="273" customWidth="1"/>
    <col min="260" max="260" width="16.109375" style="273" customWidth="1"/>
    <col min="261" max="262" width="11" style="273" customWidth="1"/>
    <col min="263" max="263" width="11.88671875" style="273" customWidth="1"/>
    <col min="264" max="510" width="9.109375" style="273"/>
    <col min="511" max="511" width="40.44140625" style="273" customWidth="1"/>
    <col min="512" max="512" width="13.44140625" style="273" customWidth="1"/>
    <col min="513" max="513" width="14" style="273" customWidth="1"/>
    <col min="514" max="514" width="15.44140625" style="273" customWidth="1"/>
    <col min="515" max="515" width="14.33203125" style="273" customWidth="1"/>
    <col min="516" max="516" width="16.109375" style="273" customWidth="1"/>
    <col min="517" max="518" width="11" style="273" customWidth="1"/>
    <col min="519" max="519" width="11.88671875" style="273" customWidth="1"/>
    <col min="520" max="766" width="9.109375" style="273"/>
    <col min="767" max="767" width="40.44140625" style="273" customWidth="1"/>
    <col min="768" max="768" width="13.44140625" style="273" customWidth="1"/>
    <col min="769" max="769" width="14" style="273" customWidth="1"/>
    <col min="770" max="770" width="15.44140625" style="273" customWidth="1"/>
    <col min="771" max="771" width="14.33203125" style="273" customWidth="1"/>
    <col min="772" max="772" width="16.109375" style="273" customWidth="1"/>
    <col min="773" max="774" width="11" style="273" customWidth="1"/>
    <col min="775" max="775" width="11.88671875" style="273" customWidth="1"/>
    <col min="776" max="1022" width="9.109375" style="273"/>
    <col min="1023" max="1023" width="40.44140625" style="273" customWidth="1"/>
    <col min="1024" max="1024" width="13.44140625" style="273" customWidth="1"/>
    <col min="1025" max="1025" width="14" style="273" customWidth="1"/>
    <col min="1026" max="1026" width="15.44140625" style="273" customWidth="1"/>
    <col min="1027" max="1027" width="14.33203125" style="273" customWidth="1"/>
    <col min="1028" max="1028" width="16.109375" style="273" customWidth="1"/>
    <col min="1029" max="1030" width="11" style="273" customWidth="1"/>
    <col min="1031" max="1031" width="11.88671875" style="273" customWidth="1"/>
    <col min="1032" max="1278" width="9.109375" style="273"/>
    <col min="1279" max="1279" width="40.44140625" style="273" customWidth="1"/>
    <col min="1280" max="1280" width="13.44140625" style="273" customWidth="1"/>
    <col min="1281" max="1281" width="14" style="273" customWidth="1"/>
    <col min="1282" max="1282" width="15.44140625" style="273" customWidth="1"/>
    <col min="1283" max="1283" width="14.33203125" style="273" customWidth="1"/>
    <col min="1284" max="1284" width="16.109375" style="273" customWidth="1"/>
    <col min="1285" max="1286" width="11" style="273" customWidth="1"/>
    <col min="1287" max="1287" width="11.88671875" style="273" customWidth="1"/>
    <col min="1288" max="1534" width="9.109375" style="273"/>
    <col min="1535" max="1535" width="40.44140625" style="273" customWidth="1"/>
    <col min="1536" max="1536" width="13.44140625" style="273" customWidth="1"/>
    <col min="1537" max="1537" width="14" style="273" customWidth="1"/>
    <col min="1538" max="1538" width="15.44140625" style="273" customWidth="1"/>
    <col min="1539" max="1539" width="14.33203125" style="273" customWidth="1"/>
    <col min="1540" max="1540" width="16.109375" style="273" customWidth="1"/>
    <col min="1541" max="1542" width="11" style="273" customWidth="1"/>
    <col min="1543" max="1543" width="11.88671875" style="273" customWidth="1"/>
    <col min="1544" max="1790" width="9.109375" style="273"/>
    <col min="1791" max="1791" width="40.44140625" style="273" customWidth="1"/>
    <col min="1792" max="1792" width="13.44140625" style="273" customWidth="1"/>
    <col min="1793" max="1793" width="14" style="273" customWidth="1"/>
    <col min="1794" max="1794" width="15.44140625" style="273" customWidth="1"/>
    <col min="1795" max="1795" width="14.33203125" style="273" customWidth="1"/>
    <col min="1796" max="1796" width="16.109375" style="273" customWidth="1"/>
    <col min="1797" max="1798" width="11" style="273" customWidth="1"/>
    <col min="1799" max="1799" width="11.88671875" style="273" customWidth="1"/>
    <col min="1800" max="2046" width="9.109375" style="273"/>
    <col min="2047" max="2047" width="40.44140625" style="273" customWidth="1"/>
    <col min="2048" max="2048" width="13.44140625" style="273" customWidth="1"/>
    <col min="2049" max="2049" width="14" style="273" customWidth="1"/>
    <col min="2050" max="2050" width="15.44140625" style="273" customWidth="1"/>
    <col min="2051" max="2051" width="14.33203125" style="273" customWidth="1"/>
    <col min="2052" max="2052" width="16.109375" style="273" customWidth="1"/>
    <col min="2053" max="2054" width="11" style="273" customWidth="1"/>
    <col min="2055" max="2055" width="11.88671875" style="273" customWidth="1"/>
    <col min="2056" max="2302" width="9.109375" style="273"/>
    <col min="2303" max="2303" width="40.44140625" style="273" customWidth="1"/>
    <col min="2304" max="2304" width="13.44140625" style="273" customWidth="1"/>
    <col min="2305" max="2305" width="14" style="273" customWidth="1"/>
    <col min="2306" max="2306" width="15.44140625" style="273" customWidth="1"/>
    <col min="2307" max="2307" width="14.33203125" style="273" customWidth="1"/>
    <col min="2308" max="2308" width="16.109375" style="273" customWidth="1"/>
    <col min="2309" max="2310" width="11" style="273" customWidth="1"/>
    <col min="2311" max="2311" width="11.88671875" style="273" customWidth="1"/>
    <col min="2312" max="2558" width="9.109375" style="273"/>
    <col min="2559" max="2559" width="40.44140625" style="273" customWidth="1"/>
    <col min="2560" max="2560" width="13.44140625" style="273" customWidth="1"/>
    <col min="2561" max="2561" width="14" style="273" customWidth="1"/>
    <col min="2562" max="2562" width="15.44140625" style="273" customWidth="1"/>
    <col min="2563" max="2563" width="14.33203125" style="273" customWidth="1"/>
    <col min="2564" max="2564" width="16.109375" style="273" customWidth="1"/>
    <col min="2565" max="2566" width="11" style="273" customWidth="1"/>
    <col min="2567" max="2567" width="11.88671875" style="273" customWidth="1"/>
    <col min="2568" max="2814" width="9.109375" style="273"/>
    <col min="2815" max="2815" width="40.44140625" style="273" customWidth="1"/>
    <col min="2816" max="2816" width="13.44140625" style="273" customWidth="1"/>
    <col min="2817" max="2817" width="14" style="273" customWidth="1"/>
    <col min="2818" max="2818" width="15.44140625" style="273" customWidth="1"/>
    <col min="2819" max="2819" width="14.33203125" style="273" customWidth="1"/>
    <col min="2820" max="2820" width="16.109375" style="273" customWidth="1"/>
    <col min="2821" max="2822" width="11" style="273" customWidth="1"/>
    <col min="2823" max="2823" width="11.88671875" style="273" customWidth="1"/>
    <col min="2824" max="3070" width="9.109375" style="273"/>
    <col min="3071" max="3071" width="40.44140625" style="273" customWidth="1"/>
    <col min="3072" max="3072" width="13.44140625" style="273" customWidth="1"/>
    <col min="3073" max="3073" width="14" style="273" customWidth="1"/>
    <col min="3074" max="3074" width="15.44140625" style="273" customWidth="1"/>
    <col min="3075" max="3075" width="14.33203125" style="273" customWidth="1"/>
    <col min="3076" max="3076" width="16.109375" style="273" customWidth="1"/>
    <col min="3077" max="3078" width="11" style="273" customWidth="1"/>
    <col min="3079" max="3079" width="11.88671875" style="273" customWidth="1"/>
    <col min="3080" max="3326" width="9.109375" style="273"/>
    <col min="3327" max="3327" width="40.44140625" style="273" customWidth="1"/>
    <col min="3328" max="3328" width="13.44140625" style="273" customWidth="1"/>
    <col min="3329" max="3329" width="14" style="273" customWidth="1"/>
    <col min="3330" max="3330" width="15.44140625" style="273" customWidth="1"/>
    <col min="3331" max="3331" width="14.33203125" style="273" customWidth="1"/>
    <col min="3332" max="3332" width="16.109375" style="273" customWidth="1"/>
    <col min="3333" max="3334" width="11" style="273" customWidth="1"/>
    <col min="3335" max="3335" width="11.88671875" style="273" customWidth="1"/>
    <col min="3336" max="3582" width="9.109375" style="273"/>
    <col min="3583" max="3583" width="40.44140625" style="273" customWidth="1"/>
    <col min="3584" max="3584" width="13.44140625" style="273" customWidth="1"/>
    <col min="3585" max="3585" width="14" style="273" customWidth="1"/>
    <col min="3586" max="3586" width="15.44140625" style="273" customWidth="1"/>
    <col min="3587" max="3587" width="14.33203125" style="273" customWidth="1"/>
    <col min="3588" max="3588" width="16.109375" style="273" customWidth="1"/>
    <col min="3589" max="3590" width="11" style="273" customWidth="1"/>
    <col min="3591" max="3591" width="11.88671875" style="273" customWidth="1"/>
    <col min="3592" max="3838" width="9.109375" style="273"/>
    <col min="3839" max="3839" width="40.44140625" style="273" customWidth="1"/>
    <col min="3840" max="3840" width="13.44140625" style="273" customWidth="1"/>
    <col min="3841" max="3841" width="14" style="273" customWidth="1"/>
    <col min="3842" max="3842" width="15.44140625" style="273" customWidth="1"/>
    <col min="3843" max="3843" width="14.33203125" style="273" customWidth="1"/>
    <col min="3844" max="3844" width="16.109375" style="273" customWidth="1"/>
    <col min="3845" max="3846" width="11" style="273" customWidth="1"/>
    <col min="3847" max="3847" width="11.88671875" style="273" customWidth="1"/>
    <col min="3848" max="4094" width="9.109375" style="273"/>
    <col min="4095" max="4095" width="40.44140625" style="273" customWidth="1"/>
    <col min="4096" max="4096" width="13.44140625" style="273" customWidth="1"/>
    <col min="4097" max="4097" width="14" style="273" customWidth="1"/>
    <col min="4098" max="4098" width="15.44140625" style="273" customWidth="1"/>
    <col min="4099" max="4099" width="14.33203125" style="273" customWidth="1"/>
    <col min="4100" max="4100" width="16.109375" style="273" customWidth="1"/>
    <col min="4101" max="4102" width="11" style="273" customWidth="1"/>
    <col min="4103" max="4103" width="11.88671875" style="273" customWidth="1"/>
    <col min="4104" max="4350" width="9.109375" style="273"/>
    <col min="4351" max="4351" width="40.44140625" style="273" customWidth="1"/>
    <col min="4352" max="4352" width="13.44140625" style="273" customWidth="1"/>
    <col min="4353" max="4353" width="14" style="273" customWidth="1"/>
    <col min="4354" max="4354" width="15.44140625" style="273" customWidth="1"/>
    <col min="4355" max="4355" width="14.33203125" style="273" customWidth="1"/>
    <col min="4356" max="4356" width="16.109375" style="273" customWidth="1"/>
    <col min="4357" max="4358" width="11" style="273" customWidth="1"/>
    <col min="4359" max="4359" width="11.88671875" style="273" customWidth="1"/>
    <col min="4360" max="4606" width="9.109375" style="273"/>
    <col min="4607" max="4607" width="40.44140625" style="273" customWidth="1"/>
    <col min="4608" max="4608" width="13.44140625" style="273" customWidth="1"/>
    <col min="4609" max="4609" width="14" style="273" customWidth="1"/>
    <col min="4610" max="4610" width="15.44140625" style="273" customWidth="1"/>
    <col min="4611" max="4611" width="14.33203125" style="273" customWidth="1"/>
    <col min="4612" max="4612" width="16.109375" style="273" customWidth="1"/>
    <col min="4613" max="4614" width="11" style="273" customWidth="1"/>
    <col min="4615" max="4615" width="11.88671875" style="273" customWidth="1"/>
    <col min="4616" max="4862" width="9.109375" style="273"/>
    <col min="4863" max="4863" width="40.44140625" style="273" customWidth="1"/>
    <col min="4864" max="4864" width="13.44140625" style="273" customWidth="1"/>
    <col min="4865" max="4865" width="14" style="273" customWidth="1"/>
    <col min="4866" max="4866" width="15.44140625" style="273" customWidth="1"/>
    <col min="4867" max="4867" width="14.33203125" style="273" customWidth="1"/>
    <col min="4868" max="4868" width="16.109375" style="273" customWidth="1"/>
    <col min="4869" max="4870" width="11" style="273" customWidth="1"/>
    <col min="4871" max="4871" width="11.88671875" style="273" customWidth="1"/>
    <col min="4872" max="5118" width="9.109375" style="273"/>
    <col min="5119" max="5119" width="40.44140625" style="273" customWidth="1"/>
    <col min="5120" max="5120" width="13.44140625" style="273" customWidth="1"/>
    <col min="5121" max="5121" width="14" style="273" customWidth="1"/>
    <col min="5122" max="5122" width="15.44140625" style="273" customWidth="1"/>
    <col min="5123" max="5123" width="14.33203125" style="273" customWidth="1"/>
    <col min="5124" max="5124" width="16.109375" style="273" customWidth="1"/>
    <col min="5125" max="5126" width="11" style="273" customWidth="1"/>
    <col min="5127" max="5127" width="11.88671875" style="273" customWidth="1"/>
    <col min="5128" max="5374" width="9.109375" style="273"/>
    <col min="5375" max="5375" width="40.44140625" style="273" customWidth="1"/>
    <col min="5376" max="5376" width="13.44140625" style="273" customWidth="1"/>
    <col min="5377" max="5377" width="14" style="273" customWidth="1"/>
    <col min="5378" max="5378" width="15.44140625" style="273" customWidth="1"/>
    <col min="5379" max="5379" width="14.33203125" style="273" customWidth="1"/>
    <col min="5380" max="5380" width="16.109375" style="273" customWidth="1"/>
    <col min="5381" max="5382" width="11" style="273" customWidth="1"/>
    <col min="5383" max="5383" width="11.88671875" style="273" customWidth="1"/>
    <col min="5384" max="5630" width="9.109375" style="273"/>
    <col min="5631" max="5631" width="40.44140625" style="273" customWidth="1"/>
    <col min="5632" max="5632" width="13.44140625" style="273" customWidth="1"/>
    <col min="5633" max="5633" width="14" style="273" customWidth="1"/>
    <col min="5634" max="5634" width="15.44140625" style="273" customWidth="1"/>
    <col min="5635" max="5635" width="14.33203125" style="273" customWidth="1"/>
    <col min="5636" max="5636" width="16.109375" style="273" customWidth="1"/>
    <col min="5637" max="5638" width="11" style="273" customWidth="1"/>
    <col min="5639" max="5639" width="11.88671875" style="273" customWidth="1"/>
    <col min="5640" max="5886" width="9.109375" style="273"/>
    <col min="5887" max="5887" width="40.44140625" style="273" customWidth="1"/>
    <col min="5888" max="5888" width="13.44140625" style="273" customWidth="1"/>
    <col min="5889" max="5889" width="14" style="273" customWidth="1"/>
    <col min="5890" max="5890" width="15.44140625" style="273" customWidth="1"/>
    <col min="5891" max="5891" width="14.33203125" style="273" customWidth="1"/>
    <col min="5892" max="5892" width="16.109375" style="273" customWidth="1"/>
    <col min="5893" max="5894" width="11" style="273" customWidth="1"/>
    <col min="5895" max="5895" width="11.88671875" style="273" customWidth="1"/>
    <col min="5896" max="6142" width="9.109375" style="273"/>
    <col min="6143" max="6143" width="40.44140625" style="273" customWidth="1"/>
    <col min="6144" max="6144" width="13.44140625" style="273" customWidth="1"/>
    <col min="6145" max="6145" width="14" style="273" customWidth="1"/>
    <col min="6146" max="6146" width="15.44140625" style="273" customWidth="1"/>
    <col min="6147" max="6147" width="14.33203125" style="273" customWidth="1"/>
    <col min="6148" max="6148" width="16.109375" style="273" customWidth="1"/>
    <col min="6149" max="6150" width="11" style="273" customWidth="1"/>
    <col min="6151" max="6151" width="11.88671875" style="273" customWidth="1"/>
    <col min="6152" max="6398" width="9.109375" style="273"/>
    <col min="6399" max="6399" width="40.44140625" style="273" customWidth="1"/>
    <col min="6400" max="6400" width="13.44140625" style="273" customWidth="1"/>
    <col min="6401" max="6401" width="14" style="273" customWidth="1"/>
    <col min="6402" max="6402" width="15.44140625" style="273" customWidth="1"/>
    <col min="6403" max="6403" width="14.33203125" style="273" customWidth="1"/>
    <col min="6404" max="6404" width="16.109375" style="273" customWidth="1"/>
    <col min="6405" max="6406" width="11" style="273" customWidth="1"/>
    <col min="6407" max="6407" width="11.88671875" style="273" customWidth="1"/>
    <col min="6408" max="6654" width="9.109375" style="273"/>
    <col min="6655" max="6655" width="40.44140625" style="273" customWidth="1"/>
    <col min="6656" max="6656" width="13.44140625" style="273" customWidth="1"/>
    <col min="6657" max="6657" width="14" style="273" customWidth="1"/>
    <col min="6658" max="6658" width="15.44140625" style="273" customWidth="1"/>
    <col min="6659" max="6659" width="14.33203125" style="273" customWidth="1"/>
    <col min="6660" max="6660" width="16.109375" style="273" customWidth="1"/>
    <col min="6661" max="6662" width="11" style="273" customWidth="1"/>
    <col min="6663" max="6663" width="11.88671875" style="273" customWidth="1"/>
    <col min="6664" max="6910" width="9.109375" style="273"/>
    <col min="6911" max="6911" width="40.44140625" style="273" customWidth="1"/>
    <col min="6912" max="6912" width="13.44140625" style="273" customWidth="1"/>
    <col min="6913" max="6913" width="14" style="273" customWidth="1"/>
    <col min="6914" max="6914" width="15.44140625" style="273" customWidth="1"/>
    <col min="6915" max="6915" width="14.33203125" style="273" customWidth="1"/>
    <col min="6916" max="6916" width="16.109375" style="273" customWidth="1"/>
    <col min="6917" max="6918" width="11" style="273" customWidth="1"/>
    <col min="6919" max="6919" width="11.88671875" style="273" customWidth="1"/>
    <col min="6920" max="7166" width="9.109375" style="273"/>
    <col min="7167" max="7167" width="40.44140625" style="273" customWidth="1"/>
    <col min="7168" max="7168" width="13.44140625" style="273" customWidth="1"/>
    <col min="7169" max="7169" width="14" style="273" customWidth="1"/>
    <col min="7170" max="7170" width="15.44140625" style="273" customWidth="1"/>
    <col min="7171" max="7171" width="14.33203125" style="273" customWidth="1"/>
    <col min="7172" max="7172" width="16.109375" style="273" customWidth="1"/>
    <col min="7173" max="7174" width="11" style="273" customWidth="1"/>
    <col min="7175" max="7175" width="11.88671875" style="273" customWidth="1"/>
    <col min="7176" max="7422" width="9.109375" style="273"/>
    <col min="7423" max="7423" width="40.44140625" style="273" customWidth="1"/>
    <col min="7424" max="7424" width="13.44140625" style="273" customWidth="1"/>
    <col min="7425" max="7425" width="14" style="273" customWidth="1"/>
    <col min="7426" max="7426" width="15.44140625" style="273" customWidth="1"/>
    <col min="7427" max="7427" width="14.33203125" style="273" customWidth="1"/>
    <col min="7428" max="7428" width="16.109375" style="273" customWidth="1"/>
    <col min="7429" max="7430" width="11" style="273" customWidth="1"/>
    <col min="7431" max="7431" width="11.88671875" style="273" customWidth="1"/>
    <col min="7432" max="7678" width="9.109375" style="273"/>
    <col min="7679" max="7679" width="40.44140625" style="273" customWidth="1"/>
    <col min="7680" max="7680" width="13.44140625" style="273" customWidth="1"/>
    <col min="7681" max="7681" width="14" style="273" customWidth="1"/>
    <col min="7682" max="7682" width="15.44140625" style="273" customWidth="1"/>
    <col min="7683" max="7683" width="14.33203125" style="273" customWidth="1"/>
    <col min="7684" max="7684" width="16.109375" style="273" customWidth="1"/>
    <col min="7685" max="7686" width="11" style="273" customWidth="1"/>
    <col min="7687" max="7687" width="11.88671875" style="273" customWidth="1"/>
    <col min="7688" max="7934" width="9.109375" style="273"/>
    <col min="7935" max="7935" width="40.44140625" style="273" customWidth="1"/>
    <col min="7936" max="7936" width="13.44140625" style="273" customWidth="1"/>
    <col min="7937" max="7937" width="14" style="273" customWidth="1"/>
    <col min="7938" max="7938" width="15.44140625" style="273" customWidth="1"/>
    <col min="7939" max="7939" width="14.33203125" style="273" customWidth="1"/>
    <col min="7940" max="7940" width="16.109375" style="273" customWidth="1"/>
    <col min="7941" max="7942" width="11" style="273" customWidth="1"/>
    <col min="7943" max="7943" width="11.88671875" style="273" customWidth="1"/>
    <col min="7944" max="8190" width="9.109375" style="273"/>
    <col min="8191" max="8191" width="40.44140625" style="273" customWidth="1"/>
    <col min="8192" max="8192" width="13.44140625" style="273" customWidth="1"/>
    <col min="8193" max="8193" width="14" style="273" customWidth="1"/>
    <col min="8194" max="8194" width="15.44140625" style="273" customWidth="1"/>
    <col min="8195" max="8195" width="14.33203125" style="273" customWidth="1"/>
    <col min="8196" max="8196" width="16.109375" style="273" customWidth="1"/>
    <col min="8197" max="8198" width="11" style="273" customWidth="1"/>
    <col min="8199" max="8199" width="11.88671875" style="273" customWidth="1"/>
    <col min="8200" max="8446" width="9.109375" style="273"/>
    <col min="8447" max="8447" width="40.44140625" style="273" customWidth="1"/>
    <col min="8448" max="8448" width="13.44140625" style="273" customWidth="1"/>
    <col min="8449" max="8449" width="14" style="273" customWidth="1"/>
    <col min="8450" max="8450" width="15.44140625" style="273" customWidth="1"/>
    <col min="8451" max="8451" width="14.33203125" style="273" customWidth="1"/>
    <col min="8452" max="8452" width="16.109375" style="273" customWidth="1"/>
    <col min="8453" max="8454" width="11" style="273" customWidth="1"/>
    <col min="8455" max="8455" width="11.88671875" style="273" customWidth="1"/>
    <col min="8456" max="8702" width="9.109375" style="273"/>
    <col min="8703" max="8703" width="40.44140625" style="273" customWidth="1"/>
    <col min="8704" max="8704" width="13.44140625" style="273" customWidth="1"/>
    <col min="8705" max="8705" width="14" style="273" customWidth="1"/>
    <col min="8706" max="8706" width="15.44140625" style="273" customWidth="1"/>
    <col min="8707" max="8707" width="14.33203125" style="273" customWidth="1"/>
    <col min="8708" max="8708" width="16.109375" style="273" customWidth="1"/>
    <col min="8709" max="8710" width="11" style="273" customWidth="1"/>
    <col min="8711" max="8711" width="11.88671875" style="273" customWidth="1"/>
    <col min="8712" max="8958" width="9.109375" style="273"/>
    <col min="8959" max="8959" width="40.44140625" style="273" customWidth="1"/>
    <col min="8960" max="8960" width="13.44140625" style="273" customWidth="1"/>
    <col min="8961" max="8961" width="14" style="273" customWidth="1"/>
    <col min="8962" max="8962" width="15.44140625" style="273" customWidth="1"/>
    <col min="8963" max="8963" width="14.33203125" style="273" customWidth="1"/>
    <col min="8964" max="8964" width="16.109375" style="273" customWidth="1"/>
    <col min="8965" max="8966" width="11" style="273" customWidth="1"/>
    <col min="8967" max="8967" width="11.88671875" style="273" customWidth="1"/>
    <col min="8968" max="9214" width="9.109375" style="273"/>
    <col min="9215" max="9215" width="40.44140625" style="273" customWidth="1"/>
    <col min="9216" max="9216" width="13.44140625" style="273" customWidth="1"/>
    <col min="9217" max="9217" width="14" style="273" customWidth="1"/>
    <col min="9218" max="9218" width="15.44140625" style="273" customWidth="1"/>
    <col min="9219" max="9219" width="14.33203125" style="273" customWidth="1"/>
    <col min="9220" max="9220" width="16.109375" style="273" customWidth="1"/>
    <col min="9221" max="9222" width="11" style="273" customWidth="1"/>
    <col min="9223" max="9223" width="11.88671875" style="273" customWidth="1"/>
    <col min="9224" max="9470" width="9.109375" style="273"/>
    <col min="9471" max="9471" width="40.44140625" style="273" customWidth="1"/>
    <col min="9472" max="9472" width="13.44140625" style="273" customWidth="1"/>
    <col min="9473" max="9473" width="14" style="273" customWidth="1"/>
    <col min="9474" max="9474" width="15.44140625" style="273" customWidth="1"/>
    <col min="9475" max="9475" width="14.33203125" style="273" customWidth="1"/>
    <col min="9476" max="9476" width="16.109375" style="273" customWidth="1"/>
    <col min="9477" max="9478" width="11" style="273" customWidth="1"/>
    <col min="9479" max="9479" width="11.88671875" style="273" customWidth="1"/>
    <col min="9480" max="9726" width="9.109375" style="273"/>
    <col min="9727" max="9727" width="40.44140625" style="273" customWidth="1"/>
    <col min="9728" max="9728" width="13.44140625" style="273" customWidth="1"/>
    <col min="9729" max="9729" width="14" style="273" customWidth="1"/>
    <col min="9730" max="9730" width="15.44140625" style="273" customWidth="1"/>
    <col min="9731" max="9731" width="14.33203125" style="273" customWidth="1"/>
    <col min="9732" max="9732" width="16.109375" style="273" customWidth="1"/>
    <col min="9733" max="9734" width="11" style="273" customWidth="1"/>
    <col min="9735" max="9735" width="11.88671875" style="273" customWidth="1"/>
    <col min="9736" max="9982" width="9.109375" style="273"/>
    <col min="9983" max="9983" width="40.44140625" style="273" customWidth="1"/>
    <col min="9984" max="9984" width="13.44140625" style="273" customWidth="1"/>
    <col min="9985" max="9985" width="14" style="273" customWidth="1"/>
    <col min="9986" max="9986" width="15.44140625" style="273" customWidth="1"/>
    <col min="9987" max="9987" width="14.33203125" style="273" customWidth="1"/>
    <col min="9988" max="9988" width="16.109375" style="273" customWidth="1"/>
    <col min="9989" max="9990" width="11" style="273" customWidth="1"/>
    <col min="9991" max="9991" width="11.88671875" style="273" customWidth="1"/>
    <col min="9992" max="10238" width="9.109375" style="273"/>
    <col min="10239" max="10239" width="40.44140625" style="273" customWidth="1"/>
    <col min="10240" max="10240" width="13.44140625" style="273" customWidth="1"/>
    <col min="10241" max="10241" width="14" style="273" customWidth="1"/>
    <col min="10242" max="10242" width="15.44140625" style="273" customWidth="1"/>
    <col min="10243" max="10243" width="14.33203125" style="273" customWidth="1"/>
    <col min="10244" max="10244" width="16.109375" style="273" customWidth="1"/>
    <col min="10245" max="10246" width="11" style="273" customWidth="1"/>
    <col min="10247" max="10247" width="11.88671875" style="273" customWidth="1"/>
    <col min="10248" max="10494" width="9.109375" style="273"/>
    <col min="10495" max="10495" width="40.44140625" style="273" customWidth="1"/>
    <col min="10496" max="10496" width="13.44140625" style="273" customWidth="1"/>
    <col min="10497" max="10497" width="14" style="273" customWidth="1"/>
    <col min="10498" max="10498" width="15.44140625" style="273" customWidth="1"/>
    <col min="10499" max="10499" width="14.33203125" style="273" customWidth="1"/>
    <col min="10500" max="10500" width="16.109375" style="273" customWidth="1"/>
    <col min="10501" max="10502" width="11" style="273" customWidth="1"/>
    <col min="10503" max="10503" width="11.88671875" style="273" customWidth="1"/>
    <col min="10504" max="10750" width="9.109375" style="273"/>
    <col min="10751" max="10751" width="40.44140625" style="273" customWidth="1"/>
    <col min="10752" max="10752" width="13.44140625" style="273" customWidth="1"/>
    <col min="10753" max="10753" width="14" style="273" customWidth="1"/>
    <col min="10754" max="10754" width="15.44140625" style="273" customWidth="1"/>
    <col min="10755" max="10755" width="14.33203125" style="273" customWidth="1"/>
    <col min="10756" max="10756" width="16.109375" style="273" customWidth="1"/>
    <col min="10757" max="10758" width="11" style="273" customWidth="1"/>
    <col min="10759" max="10759" width="11.88671875" style="273" customWidth="1"/>
    <col min="10760" max="11006" width="9.109375" style="273"/>
    <col min="11007" max="11007" width="40.44140625" style="273" customWidth="1"/>
    <col min="11008" max="11008" width="13.44140625" style="273" customWidth="1"/>
    <col min="11009" max="11009" width="14" style="273" customWidth="1"/>
    <col min="11010" max="11010" width="15.44140625" style="273" customWidth="1"/>
    <col min="11011" max="11011" width="14.33203125" style="273" customWidth="1"/>
    <col min="11012" max="11012" width="16.109375" style="273" customWidth="1"/>
    <col min="11013" max="11014" width="11" style="273" customWidth="1"/>
    <col min="11015" max="11015" width="11.88671875" style="273" customWidth="1"/>
    <col min="11016" max="11262" width="9.109375" style="273"/>
    <col min="11263" max="11263" width="40.44140625" style="273" customWidth="1"/>
    <col min="11264" max="11264" width="13.44140625" style="273" customWidth="1"/>
    <col min="11265" max="11265" width="14" style="273" customWidth="1"/>
    <col min="11266" max="11266" width="15.44140625" style="273" customWidth="1"/>
    <col min="11267" max="11267" width="14.33203125" style="273" customWidth="1"/>
    <col min="11268" max="11268" width="16.109375" style="273" customWidth="1"/>
    <col min="11269" max="11270" width="11" style="273" customWidth="1"/>
    <col min="11271" max="11271" width="11.88671875" style="273" customWidth="1"/>
    <col min="11272" max="11518" width="9.109375" style="273"/>
    <col min="11519" max="11519" width="40.44140625" style="273" customWidth="1"/>
    <col min="11520" max="11520" width="13.44140625" style="273" customWidth="1"/>
    <col min="11521" max="11521" width="14" style="273" customWidth="1"/>
    <col min="11522" max="11522" width="15.44140625" style="273" customWidth="1"/>
    <col min="11523" max="11523" width="14.33203125" style="273" customWidth="1"/>
    <col min="11524" max="11524" width="16.109375" style="273" customWidth="1"/>
    <col min="11525" max="11526" width="11" style="273" customWidth="1"/>
    <col min="11527" max="11527" width="11.88671875" style="273" customWidth="1"/>
    <col min="11528" max="11774" width="9.109375" style="273"/>
    <col min="11775" max="11775" width="40.44140625" style="273" customWidth="1"/>
    <col min="11776" max="11776" width="13.44140625" style="273" customWidth="1"/>
    <col min="11777" max="11777" width="14" style="273" customWidth="1"/>
    <col min="11778" max="11778" width="15.44140625" style="273" customWidth="1"/>
    <col min="11779" max="11779" width="14.33203125" style="273" customWidth="1"/>
    <col min="11780" max="11780" width="16.109375" style="273" customWidth="1"/>
    <col min="11781" max="11782" width="11" style="273" customWidth="1"/>
    <col min="11783" max="11783" width="11.88671875" style="273" customWidth="1"/>
    <col min="11784" max="12030" width="9.109375" style="273"/>
    <col min="12031" max="12031" width="40.44140625" style="273" customWidth="1"/>
    <col min="12032" max="12032" width="13.44140625" style="273" customWidth="1"/>
    <col min="12033" max="12033" width="14" style="273" customWidth="1"/>
    <col min="12034" max="12034" width="15.44140625" style="273" customWidth="1"/>
    <col min="12035" max="12035" width="14.33203125" style="273" customWidth="1"/>
    <col min="12036" max="12036" width="16.109375" style="273" customWidth="1"/>
    <col min="12037" max="12038" width="11" style="273" customWidth="1"/>
    <col min="12039" max="12039" width="11.88671875" style="273" customWidth="1"/>
    <col min="12040" max="12286" width="9.109375" style="273"/>
    <col min="12287" max="12287" width="40.44140625" style="273" customWidth="1"/>
    <col min="12288" max="12288" width="13.44140625" style="273" customWidth="1"/>
    <col min="12289" max="12289" width="14" style="273" customWidth="1"/>
    <col min="12290" max="12290" width="15.44140625" style="273" customWidth="1"/>
    <col min="12291" max="12291" width="14.33203125" style="273" customWidth="1"/>
    <col min="12292" max="12292" width="16.109375" style="273" customWidth="1"/>
    <col min="12293" max="12294" width="11" style="273" customWidth="1"/>
    <col min="12295" max="12295" width="11.88671875" style="273" customWidth="1"/>
    <col min="12296" max="12542" width="9.109375" style="273"/>
    <col min="12543" max="12543" width="40.44140625" style="273" customWidth="1"/>
    <col min="12544" max="12544" width="13.44140625" style="273" customWidth="1"/>
    <col min="12545" max="12545" width="14" style="273" customWidth="1"/>
    <col min="12546" max="12546" width="15.44140625" style="273" customWidth="1"/>
    <col min="12547" max="12547" width="14.33203125" style="273" customWidth="1"/>
    <col min="12548" max="12548" width="16.109375" style="273" customWidth="1"/>
    <col min="12549" max="12550" width="11" style="273" customWidth="1"/>
    <col min="12551" max="12551" width="11.88671875" style="273" customWidth="1"/>
    <col min="12552" max="12798" width="9.109375" style="273"/>
    <col min="12799" max="12799" width="40.44140625" style="273" customWidth="1"/>
    <col min="12800" max="12800" width="13.44140625" style="273" customWidth="1"/>
    <col min="12801" max="12801" width="14" style="273" customWidth="1"/>
    <col min="12802" max="12802" width="15.44140625" style="273" customWidth="1"/>
    <col min="12803" max="12803" width="14.33203125" style="273" customWidth="1"/>
    <col min="12804" max="12804" width="16.109375" style="273" customWidth="1"/>
    <col min="12805" max="12806" width="11" style="273" customWidth="1"/>
    <col min="12807" max="12807" width="11.88671875" style="273" customWidth="1"/>
    <col min="12808" max="13054" width="9.109375" style="273"/>
    <col min="13055" max="13055" width="40.44140625" style="273" customWidth="1"/>
    <col min="13056" max="13056" width="13.44140625" style="273" customWidth="1"/>
    <col min="13057" max="13057" width="14" style="273" customWidth="1"/>
    <col min="13058" max="13058" width="15.44140625" style="273" customWidth="1"/>
    <col min="13059" max="13059" width="14.33203125" style="273" customWidth="1"/>
    <col min="13060" max="13060" width="16.109375" style="273" customWidth="1"/>
    <col min="13061" max="13062" width="11" style="273" customWidth="1"/>
    <col min="13063" max="13063" width="11.88671875" style="273" customWidth="1"/>
    <col min="13064" max="13310" width="9.109375" style="273"/>
    <col min="13311" max="13311" width="40.44140625" style="273" customWidth="1"/>
    <col min="13312" max="13312" width="13.44140625" style="273" customWidth="1"/>
    <col min="13313" max="13313" width="14" style="273" customWidth="1"/>
    <col min="13314" max="13314" width="15.44140625" style="273" customWidth="1"/>
    <col min="13315" max="13315" width="14.33203125" style="273" customWidth="1"/>
    <col min="13316" max="13316" width="16.109375" style="273" customWidth="1"/>
    <col min="13317" max="13318" width="11" style="273" customWidth="1"/>
    <col min="13319" max="13319" width="11.88671875" style="273" customWidth="1"/>
    <col min="13320" max="13566" width="9.109375" style="273"/>
    <col min="13567" max="13567" width="40.44140625" style="273" customWidth="1"/>
    <col min="13568" max="13568" width="13.44140625" style="273" customWidth="1"/>
    <col min="13569" max="13569" width="14" style="273" customWidth="1"/>
    <col min="13570" max="13570" width="15.44140625" style="273" customWidth="1"/>
    <col min="13571" max="13571" width="14.33203125" style="273" customWidth="1"/>
    <col min="13572" max="13572" width="16.109375" style="273" customWidth="1"/>
    <col min="13573" max="13574" width="11" style="273" customWidth="1"/>
    <col min="13575" max="13575" width="11.88671875" style="273" customWidth="1"/>
    <col min="13576" max="13822" width="9.109375" style="273"/>
    <col min="13823" max="13823" width="40.44140625" style="273" customWidth="1"/>
    <col min="13824" max="13824" width="13.44140625" style="273" customWidth="1"/>
    <col min="13825" max="13825" width="14" style="273" customWidth="1"/>
    <col min="13826" max="13826" width="15.44140625" style="273" customWidth="1"/>
    <col min="13827" max="13827" width="14.33203125" style="273" customWidth="1"/>
    <col min="13828" max="13828" width="16.109375" style="273" customWidth="1"/>
    <col min="13829" max="13830" width="11" style="273" customWidth="1"/>
    <col min="13831" max="13831" width="11.88671875" style="273" customWidth="1"/>
    <col min="13832" max="14078" width="9.109375" style="273"/>
    <col min="14079" max="14079" width="40.44140625" style="273" customWidth="1"/>
    <col min="14080" max="14080" width="13.44140625" style="273" customWidth="1"/>
    <col min="14081" max="14081" width="14" style="273" customWidth="1"/>
    <col min="14082" max="14082" width="15.44140625" style="273" customWidth="1"/>
    <col min="14083" max="14083" width="14.33203125" style="273" customWidth="1"/>
    <col min="14084" max="14084" width="16.109375" style="273" customWidth="1"/>
    <col min="14085" max="14086" width="11" style="273" customWidth="1"/>
    <col min="14087" max="14087" width="11.88671875" style="273" customWidth="1"/>
    <col min="14088" max="14334" width="9.109375" style="273"/>
    <col min="14335" max="14335" width="40.44140625" style="273" customWidth="1"/>
    <col min="14336" max="14336" width="13.44140625" style="273" customWidth="1"/>
    <col min="14337" max="14337" width="14" style="273" customWidth="1"/>
    <col min="14338" max="14338" width="15.44140625" style="273" customWidth="1"/>
    <col min="14339" max="14339" width="14.33203125" style="273" customWidth="1"/>
    <col min="14340" max="14340" width="16.109375" style="273" customWidth="1"/>
    <col min="14341" max="14342" width="11" style="273" customWidth="1"/>
    <col min="14343" max="14343" width="11.88671875" style="273" customWidth="1"/>
    <col min="14344" max="14590" width="9.109375" style="273"/>
    <col min="14591" max="14591" width="40.44140625" style="273" customWidth="1"/>
    <col min="14592" max="14592" width="13.44140625" style="273" customWidth="1"/>
    <col min="14593" max="14593" width="14" style="273" customWidth="1"/>
    <col min="14594" max="14594" width="15.44140625" style="273" customWidth="1"/>
    <col min="14595" max="14595" width="14.33203125" style="273" customWidth="1"/>
    <col min="14596" max="14596" width="16.109375" style="273" customWidth="1"/>
    <col min="14597" max="14598" width="11" style="273" customWidth="1"/>
    <col min="14599" max="14599" width="11.88671875" style="273" customWidth="1"/>
    <col min="14600" max="14846" width="9.109375" style="273"/>
    <col min="14847" max="14847" width="40.44140625" style="273" customWidth="1"/>
    <col min="14848" max="14848" width="13.44140625" style="273" customWidth="1"/>
    <col min="14849" max="14849" width="14" style="273" customWidth="1"/>
    <col min="14850" max="14850" width="15.44140625" style="273" customWidth="1"/>
    <col min="14851" max="14851" width="14.33203125" style="273" customWidth="1"/>
    <col min="14852" max="14852" width="16.109375" style="273" customWidth="1"/>
    <col min="14853" max="14854" width="11" style="273" customWidth="1"/>
    <col min="14855" max="14855" width="11.88671875" style="273" customWidth="1"/>
    <col min="14856" max="15102" width="9.109375" style="273"/>
    <col min="15103" max="15103" width="40.44140625" style="273" customWidth="1"/>
    <col min="15104" max="15104" width="13.44140625" style="273" customWidth="1"/>
    <col min="15105" max="15105" width="14" style="273" customWidth="1"/>
    <col min="15106" max="15106" width="15.44140625" style="273" customWidth="1"/>
    <col min="15107" max="15107" width="14.33203125" style="273" customWidth="1"/>
    <col min="15108" max="15108" width="16.109375" style="273" customWidth="1"/>
    <col min="15109" max="15110" width="11" style="273" customWidth="1"/>
    <col min="15111" max="15111" width="11.88671875" style="273" customWidth="1"/>
    <col min="15112" max="15358" width="9.109375" style="273"/>
    <col min="15359" max="15359" width="40.44140625" style="273" customWidth="1"/>
    <col min="15360" max="15360" width="13.44140625" style="273" customWidth="1"/>
    <col min="15361" max="15361" width="14" style="273" customWidth="1"/>
    <col min="15362" max="15362" width="15.44140625" style="273" customWidth="1"/>
    <col min="15363" max="15363" width="14.33203125" style="273" customWidth="1"/>
    <col min="15364" max="15364" width="16.109375" style="273" customWidth="1"/>
    <col min="15365" max="15366" width="11" style="273" customWidth="1"/>
    <col min="15367" max="15367" width="11.88671875" style="273" customWidth="1"/>
    <col min="15368" max="15614" width="9.109375" style="273"/>
    <col min="15615" max="15615" width="40.44140625" style="273" customWidth="1"/>
    <col min="15616" max="15616" width="13.44140625" style="273" customWidth="1"/>
    <col min="15617" max="15617" width="14" style="273" customWidth="1"/>
    <col min="15618" max="15618" width="15.44140625" style="273" customWidth="1"/>
    <col min="15619" max="15619" width="14.33203125" style="273" customWidth="1"/>
    <col min="15620" max="15620" width="16.109375" style="273" customWidth="1"/>
    <col min="15621" max="15622" width="11" style="273" customWidth="1"/>
    <col min="15623" max="15623" width="11.88671875" style="273" customWidth="1"/>
    <col min="15624" max="15870" width="9.109375" style="273"/>
    <col min="15871" max="15871" width="40.44140625" style="273" customWidth="1"/>
    <col min="15872" max="15872" width="13.44140625" style="273" customWidth="1"/>
    <col min="15873" max="15873" width="14" style="273" customWidth="1"/>
    <col min="15874" max="15874" width="15.44140625" style="273" customWidth="1"/>
    <col min="15875" max="15875" width="14.33203125" style="273" customWidth="1"/>
    <col min="15876" max="15876" width="16.109375" style="273" customWidth="1"/>
    <col min="15877" max="15878" width="11" style="273" customWidth="1"/>
    <col min="15879" max="15879" width="11.88671875" style="273" customWidth="1"/>
    <col min="15880" max="16126" width="9.109375" style="273"/>
    <col min="16127" max="16127" width="40.44140625" style="273" customWidth="1"/>
    <col min="16128" max="16128" width="13.44140625" style="273" customWidth="1"/>
    <col min="16129" max="16129" width="14" style="273" customWidth="1"/>
    <col min="16130" max="16130" width="15.44140625" style="273" customWidth="1"/>
    <col min="16131" max="16131" width="14.33203125" style="273" customWidth="1"/>
    <col min="16132" max="16132" width="16.109375" style="273" customWidth="1"/>
    <col min="16133" max="16134" width="11" style="273" customWidth="1"/>
    <col min="16135" max="16135" width="11.88671875" style="273" customWidth="1"/>
    <col min="16136" max="16384" width="9.109375" style="273"/>
  </cols>
  <sheetData>
    <row r="1" spans="1:5" ht="12.75" customHeight="1" x14ac:dyDescent="0.3">
      <c r="A1" s="476" t="s">
        <v>857</v>
      </c>
      <c r="B1" s="476"/>
      <c r="C1" s="476"/>
      <c r="D1" s="476"/>
      <c r="E1" s="476"/>
    </row>
    <row r="2" spans="1:5" x14ac:dyDescent="0.3">
      <c r="A2" s="477" t="s">
        <v>354</v>
      </c>
      <c r="B2" s="477"/>
      <c r="C2" s="477"/>
      <c r="D2" s="477"/>
      <c r="E2" s="477"/>
    </row>
    <row r="4" spans="1:5" ht="24.75" customHeight="1" x14ac:dyDescent="0.3">
      <c r="A4" s="478" t="s">
        <v>462</v>
      </c>
      <c r="B4" s="478"/>
      <c r="C4" s="478"/>
      <c r="D4" s="478"/>
      <c r="E4" s="478"/>
    </row>
    <row r="5" spans="1:5" ht="6" customHeight="1" x14ac:dyDescent="0.3">
      <c r="A5" s="478"/>
      <c r="B5" s="478"/>
      <c r="C5" s="478"/>
      <c r="D5" s="478"/>
      <c r="E5" s="478"/>
    </row>
    <row r="6" spans="1:5" ht="15.75" customHeight="1" thickBot="1" x14ac:dyDescent="0.35">
      <c r="A6" s="479" t="s">
        <v>235</v>
      </c>
      <c r="B6" s="479"/>
      <c r="C6" s="274" t="s">
        <v>354</v>
      </c>
      <c r="D6" s="274" t="s">
        <v>354</v>
      </c>
      <c r="E6" s="274" t="s">
        <v>461</v>
      </c>
    </row>
    <row r="7" spans="1:5" s="277" customFormat="1" ht="44.25" customHeight="1" thickBot="1" x14ac:dyDescent="0.35">
      <c r="A7" s="193" t="s">
        <v>109</v>
      </c>
      <c r="B7" s="275" t="s">
        <v>463</v>
      </c>
      <c r="C7" s="276" t="s">
        <v>107</v>
      </c>
      <c r="D7" s="276" t="s">
        <v>838</v>
      </c>
      <c r="E7" s="276" t="s">
        <v>840</v>
      </c>
    </row>
    <row r="8" spans="1:5" ht="12" customHeight="1" thickBot="1" x14ac:dyDescent="0.35">
      <c r="A8" s="172" t="s">
        <v>5</v>
      </c>
      <c r="B8" s="278" t="s">
        <v>4</v>
      </c>
      <c r="C8" s="279" t="s">
        <v>3</v>
      </c>
      <c r="D8" s="279" t="s">
        <v>316</v>
      </c>
      <c r="E8" s="279" t="s">
        <v>315</v>
      </c>
    </row>
    <row r="9" spans="1:5" ht="15.9" customHeight="1" x14ac:dyDescent="0.3">
      <c r="A9" s="280" t="s">
        <v>106</v>
      </c>
      <c r="B9" s="281" t="s">
        <v>464</v>
      </c>
      <c r="C9" s="282">
        <v>8088600</v>
      </c>
      <c r="D9" s="282">
        <v>8088600</v>
      </c>
      <c r="E9" s="282">
        <v>1899820</v>
      </c>
    </row>
    <row r="10" spans="1:5" ht="15.9" customHeight="1" x14ac:dyDescent="0.3">
      <c r="A10" s="283" t="s">
        <v>1</v>
      </c>
      <c r="B10" s="281" t="s">
        <v>465</v>
      </c>
      <c r="C10" s="282">
        <v>990600</v>
      </c>
      <c r="D10" s="282">
        <v>990600</v>
      </c>
      <c r="E10" s="282">
        <v>990600</v>
      </c>
    </row>
    <row r="11" spans="1:5" ht="15.9" customHeight="1" x14ac:dyDescent="0.3">
      <c r="A11" s="284" t="s">
        <v>56</v>
      </c>
      <c r="B11" s="281" t="s">
        <v>466</v>
      </c>
      <c r="C11" s="282">
        <v>211400</v>
      </c>
      <c r="D11" s="282">
        <v>211400</v>
      </c>
      <c r="E11" s="282">
        <v>116700</v>
      </c>
    </row>
    <row r="12" spans="1:5" ht="15.9" customHeight="1" x14ac:dyDescent="0.3">
      <c r="A12" s="284" t="s">
        <v>50</v>
      </c>
      <c r="B12" s="281" t="s">
        <v>467</v>
      </c>
      <c r="C12" s="282">
        <v>635000</v>
      </c>
      <c r="D12" s="282">
        <v>425000</v>
      </c>
      <c r="E12" s="282">
        <v>14999</v>
      </c>
    </row>
    <row r="13" spans="1:5" ht="15.9" customHeight="1" x14ac:dyDescent="0.3">
      <c r="A13" s="284" t="s">
        <v>48</v>
      </c>
      <c r="B13" s="281" t="s">
        <v>468</v>
      </c>
      <c r="C13" s="297"/>
      <c r="D13" s="282">
        <v>560000</v>
      </c>
      <c r="E13" s="297">
        <v>0</v>
      </c>
    </row>
    <row r="14" spans="1:5" ht="15.9" customHeight="1" thickBot="1" x14ac:dyDescent="0.35">
      <c r="A14" s="284" t="s">
        <v>40</v>
      </c>
      <c r="B14" s="281" t="s">
        <v>469</v>
      </c>
      <c r="C14" s="282">
        <v>4400000</v>
      </c>
      <c r="D14" s="282">
        <v>4400000</v>
      </c>
      <c r="E14" s="297">
        <v>0</v>
      </c>
    </row>
    <row r="15" spans="1:5" s="287" customFormat="1" ht="18" customHeight="1" thickBot="1" x14ac:dyDescent="0.35">
      <c r="A15" s="285" t="s">
        <v>30</v>
      </c>
      <c r="B15" s="286" t="s">
        <v>372</v>
      </c>
      <c r="C15" s="300">
        <f>SUM(C9:C14)</f>
        <v>14325600</v>
      </c>
      <c r="D15" s="300">
        <f>SUM(D9:D14)</f>
        <v>14675600</v>
      </c>
      <c r="E15" s="300">
        <f>SUM(E9:E14)</f>
        <v>3022119</v>
      </c>
    </row>
    <row r="16" spans="1:5" s="287" customFormat="1" x14ac:dyDescent="0.3">
      <c r="A16" s="277"/>
      <c r="B16" s="288"/>
      <c r="C16" s="289"/>
      <c r="D16" s="289"/>
      <c r="E16" s="289"/>
    </row>
    <row r="18" spans="1:5" ht="13.8" thickBot="1" x14ac:dyDescent="0.35">
      <c r="A18" s="479" t="s">
        <v>110</v>
      </c>
      <c r="B18" s="479"/>
      <c r="C18" s="274" t="s">
        <v>354</v>
      </c>
      <c r="D18" s="274" t="s">
        <v>354</v>
      </c>
      <c r="E18" s="274" t="s">
        <v>461</v>
      </c>
    </row>
    <row r="19" spans="1:5" s="277" customFormat="1" ht="44.25" customHeight="1" thickBot="1" x14ac:dyDescent="0.35">
      <c r="A19" s="193" t="s">
        <v>109</v>
      </c>
      <c r="B19" s="275" t="s">
        <v>470</v>
      </c>
      <c r="C19" s="276" t="s">
        <v>107</v>
      </c>
      <c r="D19" s="276" t="s">
        <v>450</v>
      </c>
      <c r="E19" s="276" t="s">
        <v>840</v>
      </c>
    </row>
    <row r="20" spans="1:5" ht="12" customHeight="1" thickBot="1" x14ac:dyDescent="0.35">
      <c r="A20" s="172" t="s">
        <v>5</v>
      </c>
      <c r="B20" s="278" t="s">
        <v>4</v>
      </c>
      <c r="C20" s="279" t="s">
        <v>3</v>
      </c>
      <c r="D20" s="279" t="s">
        <v>316</v>
      </c>
      <c r="E20" s="279" t="s">
        <v>315</v>
      </c>
    </row>
    <row r="21" spans="1:5" ht="15.9" customHeight="1" x14ac:dyDescent="0.3">
      <c r="A21" s="280" t="s">
        <v>106</v>
      </c>
      <c r="B21" s="290" t="s">
        <v>471</v>
      </c>
      <c r="C21" s="291">
        <v>28511400</v>
      </c>
      <c r="D21" s="291">
        <v>28511400</v>
      </c>
      <c r="E21" s="291">
        <v>200000</v>
      </c>
    </row>
    <row r="22" spans="1:5" ht="15.9" customHeight="1" x14ac:dyDescent="0.3">
      <c r="A22" s="283" t="s">
        <v>1</v>
      </c>
      <c r="B22" s="290" t="s">
        <v>472</v>
      </c>
      <c r="C22" s="291">
        <v>4285088</v>
      </c>
      <c r="D22" s="291">
        <v>4392531</v>
      </c>
      <c r="E22" s="291">
        <v>4392531</v>
      </c>
    </row>
    <row r="23" spans="1:5" ht="15.9" customHeight="1" x14ac:dyDescent="0.3">
      <c r="A23" s="284" t="s">
        <v>56</v>
      </c>
      <c r="B23" s="290" t="s">
        <v>473</v>
      </c>
      <c r="C23" s="291">
        <v>5080000</v>
      </c>
      <c r="D23" s="291">
        <v>5080000</v>
      </c>
      <c r="E23" s="298">
        <v>0</v>
      </c>
    </row>
    <row r="24" spans="1:5" ht="15.9" customHeight="1" thickBot="1" x14ac:dyDescent="0.35">
      <c r="A24" s="292" t="s">
        <v>50</v>
      </c>
      <c r="B24" s="290" t="s">
        <v>474</v>
      </c>
      <c r="C24" s="291">
        <v>14239012</v>
      </c>
      <c r="D24" s="291">
        <v>33629828</v>
      </c>
      <c r="E24" s="291">
        <v>15989695</v>
      </c>
    </row>
    <row r="25" spans="1:5" s="287" customFormat="1" ht="18" customHeight="1" thickBot="1" x14ac:dyDescent="0.35">
      <c r="A25" s="293" t="s">
        <v>48</v>
      </c>
      <c r="B25" s="294" t="s">
        <v>372</v>
      </c>
      <c r="C25" s="299">
        <f>SUM(C21:C24)</f>
        <v>52115500</v>
      </c>
      <c r="D25" s="299">
        <f>SUM(D21:D24)</f>
        <v>71613759</v>
      </c>
      <c r="E25" s="299">
        <f>SUM(E21:E24)</f>
        <v>20582226</v>
      </c>
    </row>
    <row r="26" spans="1:5" x14ac:dyDescent="0.3">
      <c r="D26" s="296" t="s">
        <v>354</v>
      </c>
      <c r="E26" s="296" t="s">
        <v>354</v>
      </c>
    </row>
  </sheetData>
  <mergeCells count="5">
    <mergeCell ref="A1:E1"/>
    <mergeCell ref="A2:E2"/>
    <mergeCell ref="A4:E5"/>
    <mergeCell ref="A6:B6"/>
    <mergeCell ref="A18:B18"/>
  </mergeCells>
  <pageMargins left="0.7" right="0.7" top="0.75" bottom="0.75" header="0.3" footer="0.3"/>
  <pageSetup paperSize="9" scale="77" fitToWidth="0" fitToHeight="0" orientation="portrait" r:id="rId1"/>
  <headerFooter>
    <oddHeader xml:space="preserve">&amp;R&amp;"Times New Roman CE,Félkövér dőlt"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2"/>
  <sheetViews>
    <sheetView view="pageBreakPreview" zoomScale="80" zoomScaleNormal="100" zoomScaleSheetLayoutView="80" workbookViewId="0">
      <selection activeCell="A3" sqref="A3"/>
    </sheetView>
  </sheetViews>
  <sheetFormatPr defaultRowHeight="14.4" x14ac:dyDescent="0.3"/>
  <cols>
    <col min="1" max="1" width="9.44140625" customWidth="1"/>
    <col min="2" max="2" width="46.5546875" customWidth="1"/>
    <col min="3" max="6" width="10.6640625" customWidth="1"/>
    <col min="7" max="7" width="3.109375" customWidth="1"/>
  </cols>
  <sheetData>
    <row r="1" spans="1:9" x14ac:dyDescent="0.3">
      <c r="A1" s="480" t="s">
        <v>858</v>
      </c>
      <c r="B1" s="480"/>
      <c r="C1" s="480"/>
      <c r="D1" s="480"/>
      <c r="E1" s="480"/>
      <c r="F1" s="480"/>
      <c r="G1" s="383"/>
    </row>
    <row r="2" spans="1:9" x14ac:dyDescent="0.3">
      <c r="A2" s="483" t="s">
        <v>354</v>
      </c>
      <c r="B2" s="483"/>
      <c r="C2" s="483"/>
      <c r="D2" s="483"/>
      <c r="E2" s="483"/>
      <c r="F2" s="483"/>
      <c r="G2" s="483"/>
    </row>
    <row r="3" spans="1:9" x14ac:dyDescent="0.3">
      <c r="A3" s="202" t="s">
        <v>354</v>
      </c>
      <c r="B3" s="202"/>
      <c r="C3" s="202"/>
      <c r="D3" s="202"/>
      <c r="E3" s="202"/>
      <c r="F3" s="202"/>
      <c r="G3" s="202"/>
    </row>
    <row r="4" spans="1:9" x14ac:dyDescent="0.3">
      <c r="A4" s="481" t="s">
        <v>390</v>
      </c>
      <c r="B4" s="481"/>
      <c r="C4" s="481"/>
      <c r="D4" s="481"/>
      <c r="E4" s="481"/>
      <c r="F4" s="481"/>
      <c r="G4" s="481"/>
    </row>
    <row r="6" spans="1:9" ht="15" thickBot="1" x14ac:dyDescent="0.35">
      <c r="A6" s="482" t="s">
        <v>235</v>
      </c>
      <c r="B6" s="482"/>
      <c r="C6" s="192" t="s">
        <v>354</v>
      </c>
      <c r="D6" s="192" t="s">
        <v>354</v>
      </c>
      <c r="E6" s="484" t="s">
        <v>839</v>
      </c>
      <c r="F6" s="484"/>
    </row>
    <row r="7" spans="1:9" ht="53.4" thickBot="1" x14ac:dyDescent="0.35">
      <c r="A7" s="193" t="s">
        <v>109</v>
      </c>
      <c r="B7" s="175" t="s">
        <v>396</v>
      </c>
      <c r="C7" s="195" t="s">
        <v>107</v>
      </c>
      <c r="D7" s="195" t="s">
        <v>450</v>
      </c>
      <c r="E7" s="195" t="s">
        <v>451</v>
      </c>
      <c r="F7" s="195" t="s">
        <v>840</v>
      </c>
    </row>
    <row r="8" spans="1:9" ht="15" thickBot="1" x14ac:dyDescent="0.35">
      <c r="A8" s="172" t="s">
        <v>5</v>
      </c>
      <c r="B8" s="176" t="s">
        <v>4</v>
      </c>
      <c r="C8" s="196" t="s">
        <v>3</v>
      </c>
      <c r="D8" s="263" t="s">
        <v>316</v>
      </c>
      <c r="E8" s="196" t="s">
        <v>315</v>
      </c>
      <c r="F8" s="196" t="s">
        <v>398</v>
      </c>
    </row>
    <row r="9" spans="1:9" ht="26.4" x14ac:dyDescent="0.3">
      <c r="A9" s="204" t="s">
        <v>106</v>
      </c>
      <c r="B9" s="194" t="s">
        <v>395</v>
      </c>
      <c r="C9" s="260">
        <v>13425051</v>
      </c>
      <c r="D9" s="262">
        <v>13505000</v>
      </c>
      <c r="E9" s="405">
        <v>3406000</v>
      </c>
      <c r="F9" s="407">
        <v>3406000</v>
      </c>
      <c r="I9" t="s">
        <v>354</v>
      </c>
    </row>
    <row r="10" spans="1:9" x14ac:dyDescent="0.3">
      <c r="A10" s="204" t="s">
        <v>1</v>
      </c>
      <c r="B10" s="194" t="s">
        <v>442</v>
      </c>
      <c r="C10" s="260"/>
      <c r="D10" s="178">
        <v>1489710</v>
      </c>
      <c r="E10" s="405">
        <v>1489710</v>
      </c>
      <c r="F10" s="408">
        <v>1489710</v>
      </c>
    </row>
    <row r="11" spans="1:9" x14ac:dyDescent="0.3">
      <c r="A11" s="204" t="s">
        <v>56</v>
      </c>
      <c r="B11" s="194" t="s">
        <v>443</v>
      </c>
      <c r="C11" s="260"/>
      <c r="D11" s="178">
        <v>1062800</v>
      </c>
      <c r="E11" s="405">
        <v>1062800</v>
      </c>
      <c r="F11" s="408">
        <v>1062800</v>
      </c>
    </row>
    <row r="12" spans="1:9" x14ac:dyDescent="0.3">
      <c r="A12" s="204" t="s">
        <v>50</v>
      </c>
      <c r="B12" s="194" t="s">
        <v>444</v>
      </c>
      <c r="C12" s="260"/>
      <c r="D12" s="178">
        <v>350000</v>
      </c>
      <c r="E12" s="405">
        <v>350000</v>
      </c>
      <c r="F12" s="408">
        <v>350000</v>
      </c>
    </row>
    <row r="13" spans="1:9" ht="26.4" x14ac:dyDescent="0.3">
      <c r="A13" s="204" t="s">
        <v>48</v>
      </c>
      <c r="B13" s="227" t="s">
        <v>448</v>
      </c>
      <c r="C13" s="261"/>
      <c r="D13" s="178">
        <v>14994113</v>
      </c>
      <c r="E13" s="406">
        <v>14994113</v>
      </c>
      <c r="F13" s="409">
        <v>14994113</v>
      </c>
    </row>
    <row r="14" spans="1:9" ht="27" thickBot="1" x14ac:dyDescent="0.35">
      <c r="A14" s="204" t="s">
        <v>40</v>
      </c>
      <c r="B14" s="412" t="s">
        <v>850</v>
      </c>
      <c r="C14" s="413"/>
      <c r="D14" s="414"/>
      <c r="E14" s="415">
        <v>1831205</v>
      </c>
      <c r="F14" s="416">
        <v>1831205</v>
      </c>
    </row>
    <row r="15" spans="1:9" ht="15" thickBot="1" x14ac:dyDescent="0.35">
      <c r="A15" s="201">
        <v>7</v>
      </c>
      <c r="B15" s="420" t="s">
        <v>372</v>
      </c>
      <c r="C15" s="419">
        <f>SUM(C9:C9)</f>
        <v>13425051</v>
      </c>
      <c r="D15" s="417">
        <f>SUM(D9:D13)</f>
        <v>31401623</v>
      </c>
      <c r="E15" s="417">
        <f>SUM(E9:E14)</f>
        <v>23133828</v>
      </c>
      <c r="F15" s="417">
        <f>SUM(F9:F14)</f>
        <v>23133828</v>
      </c>
    </row>
    <row r="16" spans="1:9" x14ac:dyDescent="0.3">
      <c r="A16" s="198"/>
      <c r="B16" s="199"/>
      <c r="C16" s="200"/>
      <c r="D16" s="200"/>
      <c r="E16" s="200"/>
      <c r="F16" s="200"/>
    </row>
    <row r="17" spans="1:6" x14ac:dyDescent="0.3">
      <c r="A17" s="174"/>
      <c r="B17" s="180"/>
      <c r="C17" s="174"/>
      <c r="D17" s="174"/>
      <c r="E17" s="174"/>
      <c r="F17" s="174"/>
    </row>
    <row r="18" spans="1:6" ht="15" thickBot="1" x14ac:dyDescent="0.35">
      <c r="A18" s="482" t="s">
        <v>110</v>
      </c>
      <c r="B18" s="482"/>
      <c r="C18" s="192" t="s">
        <v>354</v>
      </c>
      <c r="D18" s="192" t="s">
        <v>354</v>
      </c>
      <c r="E18" s="484" t="s">
        <v>461</v>
      </c>
      <c r="F18" s="484"/>
    </row>
    <row r="19" spans="1:6" ht="53.4" thickBot="1" x14ac:dyDescent="0.35">
      <c r="A19" s="193" t="s">
        <v>109</v>
      </c>
      <c r="B19" s="175" t="s">
        <v>397</v>
      </c>
      <c r="C19" s="195" t="s">
        <v>107</v>
      </c>
      <c r="D19" s="195" t="s">
        <v>450</v>
      </c>
      <c r="E19" s="195" t="s">
        <v>451</v>
      </c>
      <c r="F19" s="195" t="s">
        <v>840</v>
      </c>
    </row>
    <row r="20" spans="1:6" ht="15" thickBot="1" x14ac:dyDescent="0.35">
      <c r="A20" s="172" t="s">
        <v>5</v>
      </c>
      <c r="B20" s="176" t="s">
        <v>4</v>
      </c>
      <c r="C20" s="196" t="s">
        <v>3</v>
      </c>
      <c r="D20" s="196" t="s">
        <v>316</v>
      </c>
      <c r="E20" s="196" t="s">
        <v>315</v>
      </c>
      <c r="F20" s="196" t="s">
        <v>398</v>
      </c>
    </row>
    <row r="21" spans="1:6" x14ac:dyDescent="0.3">
      <c r="A21" s="203" t="s">
        <v>106</v>
      </c>
      <c r="B21" s="177" t="s">
        <v>392</v>
      </c>
      <c r="C21" s="178">
        <v>36600000</v>
      </c>
      <c r="D21" s="178">
        <v>36600000</v>
      </c>
      <c r="E21" s="178">
        <v>36600000</v>
      </c>
      <c r="F21" s="407">
        <v>16387320</v>
      </c>
    </row>
    <row r="22" spans="1:6" x14ac:dyDescent="0.3">
      <c r="A22" s="204" t="s">
        <v>1</v>
      </c>
      <c r="B22" s="177" t="s">
        <v>391</v>
      </c>
      <c r="C22" s="178">
        <v>4285088</v>
      </c>
      <c r="D22" s="178">
        <v>4392531</v>
      </c>
      <c r="E22" s="178">
        <v>4392531</v>
      </c>
      <c r="F22" s="408">
        <v>4392531</v>
      </c>
    </row>
    <row r="23" spans="1:6" ht="26.4" x14ac:dyDescent="0.3">
      <c r="A23" s="197" t="s">
        <v>56</v>
      </c>
      <c r="B23" s="194" t="s">
        <v>395</v>
      </c>
      <c r="C23" s="178">
        <v>15933618</v>
      </c>
      <c r="D23" s="178">
        <v>15907178</v>
      </c>
      <c r="E23" s="178">
        <v>15907178</v>
      </c>
      <c r="F23" s="408">
        <v>12374863</v>
      </c>
    </row>
    <row r="24" spans="1:6" x14ac:dyDescent="0.3">
      <c r="A24" s="204" t="s">
        <v>50</v>
      </c>
      <c r="B24" s="177" t="s">
        <v>393</v>
      </c>
      <c r="C24" s="178">
        <v>285750</v>
      </c>
      <c r="D24" s="178">
        <v>285750</v>
      </c>
      <c r="E24" s="178">
        <v>285750</v>
      </c>
      <c r="F24" s="408">
        <v>285750</v>
      </c>
    </row>
    <row r="25" spans="1:6" x14ac:dyDescent="0.3">
      <c r="A25" s="204" t="s">
        <v>48</v>
      </c>
      <c r="B25" s="205" t="s">
        <v>394</v>
      </c>
      <c r="C25" s="178">
        <v>1352550</v>
      </c>
      <c r="D25" s="178">
        <v>1352550</v>
      </c>
      <c r="E25" s="178">
        <v>1352550</v>
      </c>
      <c r="F25" s="408">
        <v>1352550</v>
      </c>
    </row>
    <row r="26" spans="1:6" x14ac:dyDescent="0.3">
      <c r="A26" s="204" t="s">
        <v>40</v>
      </c>
      <c r="B26" s="177" t="s">
        <v>442</v>
      </c>
      <c r="C26" s="178"/>
      <c r="D26" s="178">
        <v>1592580</v>
      </c>
      <c r="E26" s="178">
        <v>1592580</v>
      </c>
      <c r="F26" s="408">
        <v>1592580</v>
      </c>
    </row>
    <row r="27" spans="1:6" x14ac:dyDescent="0.3">
      <c r="A27" s="204" t="s">
        <v>30</v>
      </c>
      <c r="B27" s="177" t="s">
        <v>443</v>
      </c>
      <c r="C27" s="178"/>
      <c r="D27" s="178">
        <v>1062800</v>
      </c>
      <c r="E27" s="178">
        <v>1062800</v>
      </c>
      <c r="F27" s="408">
        <v>1062800</v>
      </c>
    </row>
    <row r="28" spans="1:6" x14ac:dyDescent="0.3">
      <c r="A28" s="204" t="s">
        <v>20</v>
      </c>
      <c r="B28" s="177" t="s">
        <v>444</v>
      </c>
      <c r="C28" s="178"/>
      <c r="D28" s="178">
        <v>560000</v>
      </c>
      <c r="E28" s="178">
        <v>560000</v>
      </c>
      <c r="F28" s="410">
        <v>0</v>
      </c>
    </row>
    <row r="29" spans="1:6" ht="26.4" x14ac:dyDescent="0.3">
      <c r="A29" s="404" t="s">
        <v>10</v>
      </c>
      <c r="B29" s="194" t="s">
        <v>448</v>
      </c>
      <c r="C29" s="178"/>
      <c r="D29" s="178">
        <v>17640133</v>
      </c>
      <c r="E29" s="178">
        <v>17640133</v>
      </c>
      <c r="F29" s="410">
        <v>0</v>
      </c>
    </row>
    <row r="30" spans="1:6" ht="27" thickBot="1" x14ac:dyDescent="0.35">
      <c r="A30" s="264" t="s">
        <v>8</v>
      </c>
      <c r="B30" s="205" t="s">
        <v>850</v>
      </c>
      <c r="C30" s="206"/>
      <c r="D30" s="206"/>
      <c r="E30" s="206">
        <v>1831205</v>
      </c>
      <c r="F30" s="411">
        <v>1831205</v>
      </c>
    </row>
    <row r="31" spans="1:6" ht="15" thickBot="1" x14ac:dyDescent="0.35">
      <c r="A31" s="201" t="s">
        <v>302</v>
      </c>
      <c r="B31" s="418" t="s">
        <v>372</v>
      </c>
      <c r="C31" s="419">
        <f>SUM(C21:C25)</f>
        <v>58457006</v>
      </c>
      <c r="D31" s="419">
        <f>SUM(D21:D29)</f>
        <v>79393522</v>
      </c>
      <c r="E31" s="419">
        <f>SUM(E21:E30)</f>
        <v>81224727</v>
      </c>
      <c r="F31" s="419">
        <f>SUM(F21:F30)</f>
        <v>39279599</v>
      </c>
    </row>
    <row r="32" spans="1:6" x14ac:dyDescent="0.3">
      <c r="D32" s="202" t="s">
        <v>354</v>
      </c>
      <c r="E32" s="202" t="s">
        <v>354</v>
      </c>
      <c r="F32" s="202" t="s">
        <v>354</v>
      </c>
    </row>
  </sheetData>
  <mergeCells count="7">
    <mergeCell ref="A1:F1"/>
    <mergeCell ref="A4:G4"/>
    <mergeCell ref="A6:B6"/>
    <mergeCell ref="A18:B18"/>
    <mergeCell ref="A2:G2"/>
    <mergeCell ref="E6:F6"/>
    <mergeCell ref="E18:F18"/>
  </mergeCells>
  <pageMargins left="0.7" right="0.7" top="0.75" bottom="0.75" header="0.3" footer="0.3"/>
  <pageSetup paperSize="9" scale="88" orientation="portrait" copies="2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E0F6-6791-409E-BA1B-4D5248C8F667}">
  <dimension ref="A1:E134"/>
  <sheetViews>
    <sheetView view="pageBreakPreview" zoomScaleNormal="90" zoomScaleSheetLayoutView="100" workbookViewId="0">
      <selection activeCell="A5" sqref="A5"/>
    </sheetView>
  </sheetViews>
  <sheetFormatPr defaultColWidth="2.6640625" defaultRowHeight="13.2" x14ac:dyDescent="0.25"/>
  <cols>
    <col min="1" max="1" width="10.44140625" style="301" customWidth="1"/>
    <col min="2" max="2" width="87.109375" style="301" customWidth="1"/>
    <col min="3" max="4" width="17.44140625" style="301" customWidth="1"/>
    <col min="5" max="5" width="5.44140625" style="301" customWidth="1"/>
    <col min="6" max="217" width="2.6640625" style="301"/>
    <col min="218" max="242" width="3.44140625" style="301" customWidth="1"/>
    <col min="243" max="244" width="3.33203125" style="301" customWidth="1"/>
    <col min="245" max="250" width="3.44140625" style="301" customWidth="1"/>
    <col min="251" max="255" width="0" style="301" hidden="1" customWidth="1"/>
    <col min="256" max="260" width="3.44140625" style="301" customWidth="1"/>
    <col min="261" max="473" width="2.6640625" style="301"/>
    <col min="474" max="498" width="3.44140625" style="301" customWidth="1"/>
    <col min="499" max="500" width="3.33203125" style="301" customWidth="1"/>
    <col min="501" max="506" width="3.44140625" style="301" customWidth="1"/>
    <col min="507" max="511" width="0" style="301" hidden="1" customWidth="1"/>
    <col min="512" max="516" width="3.44140625" style="301" customWidth="1"/>
    <col min="517" max="729" width="2.6640625" style="301"/>
    <col min="730" max="754" width="3.44140625" style="301" customWidth="1"/>
    <col min="755" max="756" width="3.33203125" style="301" customWidth="1"/>
    <col min="757" max="762" width="3.44140625" style="301" customWidth="1"/>
    <col min="763" max="767" width="0" style="301" hidden="1" customWidth="1"/>
    <col min="768" max="772" width="3.44140625" style="301" customWidth="1"/>
    <col min="773" max="985" width="2.6640625" style="301"/>
    <col min="986" max="1010" width="3.44140625" style="301" customWidth="1"/>
    <col min="1011" max="1012" width="3.33203125" style="301" customWidth="1"/>
    <col min="1013" max="1018" width="3.44140625" style="301" customWidth="1"/>
    <col min="1019" max="1023" width="0" style="301" hidden="1" customWidth="1"/>
    <col min="1024" max="1028" width="3.44140625" style="301" customWidth="1"/>
    <col min="1029" max="1241" width="2.6640625" style="301"/>
    <col min="1242" max="1266" width="3.44140625" style="301" customWidth="1"/>
    <col min="1267" max="1268" width="3.33203125" style="301" customWidth="1"/>
    <col min="1269" max="1274" width="3.44140625" style="301" customWidth="1"/>
    <col min="1275" max="1279" width="0" style="301" hidden="1" customWidth="1"/>
    <col min="1280" max="1284" width="3.44140625" style="301" customWidth="1"/>
    <col min="1285" max="1497" width="2.6640625" style="301"/>
    <col min="1498" max="1522" width="3.44140625" style="301" customWidth="1"/>
    <col min="1523" max="1524" width="3.33203125" style="301" customWidth="1"/>
    <col min="1525" max="1530" width="3.44140625" style="301" customWidth="1"/>
    <col min="1531" max="1535" width="0" style="301" hidden="1" customWidth="1"/>
    <col min="1536" max="1540" width="3.44140625" style="301" customWidth="1"/>
    <col min="1541" max="1753" width="2.6640625" style="301"/>
    <col min="1754" max="1778" width="3.44140625" style="301" customWidth="1"/>
    <col min="1779" max="1780" width="3.33203125" style="301" customWidth="1"/>
    <col min="1781" max="1786" width="3.44140625" style="301" customWidth="1"/>
    <col min="1787" max="1791" width="0" style="301" hidden="1" customWidth="1"/>
    <col min="1792" max="1796" width="3.44140625" style="301" customWidth="1"/>
    <col min="1797" max="2009" width="2.6640625" style="301"/>
    <col min="2010" max="2034" width="3.44140625" style="301" customWidth="1"/>
    <col min="2035" max="2036" width="3.33203125" style="301" customWidth="1"/>
    <col min="2037" max="2042" width="3.44140625" style="301" customWidth="1"/>
    <col min="2043" max="2047" width="0" style="301" hidden="1" customWidth="1"/>
    <col min="2048" max="2052" width="3.44140625" style="301" customWidth="1"/>
    <col min="2053" max="2265" width="2.6640625" style="301"/>
    <col min="2266" max="2290" width="3.44140625" style="301" customWidth="1"/>
    <col min="2291" max="2292" width="3.33203125" style="301" customWidth="1"/>
    <col min="2293" max="2298" width="3.44140625" style="301" customWidth="1"/>
    <col min="2299" max="2303" width="0" style="301" hidden="1" customWidth="1"/>
    <col min="2304" max="2308" width="3.44140625" style="301" customWidth="1"/>
    <col min="2309" max="2521" width="2.6640625" style="301"/>
    <col min="2522" max="2546" width="3.44140625" style="301" customWidth="1"/>
    <col min="2547" max="2548" width="3.33203125" style="301" customWidth="1"/>
    <col min="2549" max="2554" width="3.44140625" style="301" customWidth="1"/>
    <col min="2555" max="2559" width="0" style="301" hidden="1" customWidth="1"/>
    <col min="2560" max="2564" width="3.44140625" style="301" customWidth="1"/>
    <col min="2565" max="2777" width="2.6640625" style="301"/>
    <col min="2778" max="2802" width="3.44140625" style="301" customWidth="1"/>
    <col min="2803" max="2804" width="3.33203125" style="301" customWidth="1"/>
    <col min="2805" max="2810" width="3.44140625" style="301" customWidth="1"/>
    <col min="2811" max="2815" width="0" style="301" hidden="1" customWidth="1"/>
    <col min="2816" max="2820" width="3.44140625" style="301" customWidth="1"/>
    <col min="2821" max="3033" width="2.6640625" style="301"/>
    <col min="3034" max="3058" width="3.44140625" style="301" customWidth="1"/>
    <col min="3059" max="3060" width="3.33203125" style="301" customWidth="1"/>
    <col min="3061" max="3066" width="3.44140625" style="301" customWidth="1"/>
    <col min="3067" max="3071" width="0" style="301" hidden="1" customWidth="1"/>
    <col min="3072" max="3076" width="3.44140625" style="301" customWidth="1"/>
    <col min="3077" max="3289" width="2.6640625" style="301"/>
    <col min="3290" max="3314" width="3.44140625" style="301" customWidth="1"/>
    <col min="3315" max="3316" width="3.33203125" style="301" customWidth="1"/>
    <col min="3317" max="3322" width="3.44140625" style="301" customWidth="1"/>
    <col min="3323" max="3327" width="0" style="301" hidden="1" customWidth="1"/>
    <col min="3328" max="3332" width="3.44140625" style="301" customWidth="1"/>
    <col min="3333" max="3545" width="2.6640625" style="301"/>
    <col min="3546" max="3570" width="3.44140625" style="301" customWidth="1"/>
    <col min="3571" max="3572" width="3.33203125" style="301" customWidth="1"/>
    <col min="3573" max="3578" width="3.44140625" style="301" customWidth="1"/>
    <col min="3579" max="3583" width="0" style="301" hidden="1" customWidth="1"/>
    <col min="3584" max="3588" width="3.44140625" style="301" customWidth="1"/>
    <col min="3589" max="3801" width="2.6640625" style="301"/>
    <col min="3802" max="3826" width="3.44140625" style="301" customWidth="1"/>
    <col min="3827" max="3828" width="3.33203125" style="301" customWidth="1"/>
    <col min="3829" max="3834" width="3.44140625" style="301" customWidth="1"/>
    <col min="3835" max="3839" width="0" style="301" hidden="1" customWidth="1"/>
    <col min="3840" max="3844" width="3.44140625" style="301" customWidth="1"/>
    <col min="3845" max="4057" width="2.6640625" style="301"/>
    <col min="4058" max="4082" width="3.44140625" style="301" customWidth="1"/>
    <col min="4083" max="4084" width="3.33203125" style="301" customWidth="1"/>
    <col min="4085" max="4090" width="3.44140625" style="301" customWidth="1"/>
    <col min="4091" max="4095" width="0" style="301" hidden="1" customWidth="1"/>
    <col min="4096" max="4100" width="3.44140625" style="301" customWidth="1"/>
    <col min="4101" max="4313" width="2.6640625" style="301"/>
    <col min="4314" max="4338" width="3.44140625" style="301" customWidth="1"/>
    <col min="4339" max="4340" width="3.33203125" style="301" customWidth="1"/>
    <col min="4341" max="4346" width="3.44140625" style="301" customWidth="1"/>
    <col min="4347" max="4351" width="0" style="301" hidden="1" customWidth="1"/>
    <col min="4352" max="4356" width="3.44140625" style="301" customWidth="1"/>
    <col min="4357" max="4569" width="2.6640625" style="301"/>
    <col min="4570" max="4594" width="3.44140625" style="301" customWidth="1"/>
    <col min="4595" max="4596" width="3.33203125" style="301" customWidth="1"/>
    <col min="4597" max="4602" width="3.44140625" style="301" customWidth="1"/>
    <col min="4603" max="4607" width="0" style="301" hidden="1" customWidth="1"/>
    <col min="4608" max="4612" width="3.44140625" style="301" customWidth="1"/>
    <col min="4613" max="4825" width="2.6640625" style="301"/>
    <col min="4826" max="4850" width="3.44140625" style="301" customWidth="1"/>
    <col min="4851" max="4852" width="3.33203125" style="301" customWidth="1"/>
    <col min="4853" max="4858" width="3.44140625" style="301" customWidth="1"/>
    <col min="4859" max="4863" width="0" style="301" hidden="1" customWidth="1"/>
    <col min="4864" max="4868" width="3.44140625" style="301" customWidth="1"/>
    <col min="4869" max="5081" width="2.6640625" style="301"/>
    <col min="5082" max="5106" width="3.44140625" style="301" customWidth="1"/>
    <col min="5107" max="5108" width="3.33203125" style="301" customWidth="1"/>
    <col min="5109" max="5114" width="3.44140625" style="301" customWidth="1"/>
    <col min="5115" max="5119" width="0" style="301" hidden="1" customWidth="1"/>
    <col min="5120" max="5124" width="3.44140625" style="301" customWidth="1"/>
    <col min="5125" max="5337" width="2.6640625" style="301"/>
    <col min="5338" max="5362" width="3.44140625" style="301" customWidth="1"/>
    <col min="5363" max="5364" width="3.33203125" style="301" customWidth="1"/>
    <col min="5365" max="5370" width="3.44140625" style="301" customWidth="1"/>
    <col min="5371" max="5375" width="0" style="301" hidden="1" customWidth="1"/>
    <col min="5376" max="5380" width="3.44140625" style="301" customWidth="1"/>
    <col min="5381" max="5593" width="2.6640625" style="301"/>
    <col min="5594" max="5618" width="3.44140625" style="301" customWidth="1"/>
    <col min="5619" max="5620" width="3.33203125" style="301" customWidth="1"/>
    <col min="5621" max="5626" width="3.44140625" style="301" customWidth="1"/>
    <col min="5627" max="5631" width="0" style="301" hidden="1" customWidth="1"/>
    <col min="5632" max="5636" width="3.44140625" style="301" customWidth="1"/>
    <col min="5637" max="5849" width="2.6640625" style="301"/>
    <col min="5850" max="5874" width="3.44140625" style="301" customWidth="1"/>
    <col min="5875" max="5876" width="3.33203125" style="301" customWidth="1"/>
    <col min="5877" max="5882" width="3.44140625" style="301" customWidth="1"/>
    <col min="5883" max="5887" width="0" style="301" hidden="1" customWidth="1"/>
    <col min="5888" max="5892" width="3.44140625" style="301" customWidth="1"/>
    <col min="5893" max="6105" width="2.6640625" style="301"/>
    <col min="6106" max="6130" width="3.44140625" style="301" customWidth="1"/>
    <col min="6131" max="6132" width="3.33203125" style="301" customWidth="1"/>
    <col min="6133" max="6138" width="3.44140625" style="301" customWidth="1"/>
    <col min="6139" max="6143" width="0" style="301" hidden="1" customWidth="1"/>
    <col min="6144" max="6148" width="3.44140625" style="301" customWidth="1"/>
    <col min="6149" max="6361" width="2.6640625" style="301"/>
    <col min="6362" max="6386" width="3.44140625" style="301" customWidth="1"/>
    <col min="6387" max="6388" width="3.33203125" style="301" customWidth="1"/>
    <col min="6389" max="6394" width="3.44140625" style="301" customWidth="1"/>
    <col min="6395" max="6399" width="0" style="301" hidden="1" customWidth="1"/>
    <col min="6400" max="6404" width="3.44140625" style="301" customWidth="1"/>
    <col min="6405" max="6617" width="2.6640625" style="301"/>
    <col min="6618" max="6642" width="3.44140625" style="301" customWidth="1"/>
    <col min="6643" max="6644" width="3.33203125" style="301" customWidth="1"/>
    <col min="6645" max="6650" width="3.44140625" style="301" customWidth="1"/>
    <col min="6651" max="6655" width="0" style="301" hidden="1" customWidth="1"/>
    <col min="6656" max="6660" width="3.44140625" style="301" customWidth="1"/>
    <col min="6661" max="6873" width="2.6640625" style="301"/>
    <col min="6874" max="6898" width="3.44140625" style="301" customWidth="1"/>
    <col min="6899" max="6900" width="3.33203125" style="301" customWidth="1"/>
    <col min="6901" max="6906" width="3.44140625" style="301" customWidth="1"/>
    <col min="6907" max="6911" width="0" style="301" hidden="1" customWidth="1"/>
    <col min="6912" max="6916" width="3.44140625" style="301" customWidth="1"/>
    <col min="6917" max="7129" width="2.6640625" style="301"/>
    <col min="7130" max="7154" width="3.44140625" style="301" customWidth="1"/>
    <col min="7155" max="7156" width="3.33203125" style="301" customWidth="1"/>
    <col min="7157" max="7162" width="3.44140625" style="301" customWidth="1"/>
    <col min="7163" max="7167" width="0" style="301" hidden="1" customWidth="1"/>
    <col min="7168" max="7172" width="3.44140625" style="301" customWidth="1"/>
    <col min="7173" max="7385" width="2.6640625" style="301"/>
    <col min="7386" max="7410" width="3.44140625" style="301" customWidth="1"/>
    <col min="7411" max="7412" width="3.33203125" style="301" customWidth="1"/>
    <col min="7413" max="7418" width="3.44140625" style="301" customWidth="1"/>
    <col min="7419" max="7423" width="0" style="301" hidden="1" customWidth="1"/>
    <col min="7424" max="7428" width="3.44140625" style="301" customWidth="1"/>
    <col min="7429" max="7641" width="2.6640625" style="301"/>
    <col min="7642" max="7666" width="3.44140625" style="301" customWidth="1"/>
    <col min="7667" max="7668" width="3.33203125" style="301" customWidth="1"/>
    <col min="7669" max="7674" width="3.44140625" style="301" customWidth="1"/>
    <col min="7675" max="7679" width="0" style="301" hidden="1" customWidth="1"/>
    <col min="7680" max="7684" width="3.44140625" style="301" customWidth="1"/>
    <col min="7685" max="7897" width="2.6640625" style="301"/>
    <col min="7898" max="7922" width="3.44140625" style="301" customWidth="1"/>
    <col min="7923" max="7924" width="3.33203125" style="301" customWidth="1"/>
    <col min="7925" max="7930" width="3.44140625" style="301" customWidth="1"/>
    <col min="7931" max="7935" width="0" style="301" hidden="1" customWidth="1"/>
    <col min="7936" max="7940" width="3.44140625" style="301" customWidth="1"/>
    <col min="7941" max="8153" width="2.6640625" style="301"/>
    <col min="8154" max="8178" width="3.44140625" style="301" customWidth="1"/>
    <col min="8179" max="8180" width="3.33203125" style="301" customWidth="1"/>
    <col min="8181" max="8186" width="3.44140625" style="301" customWidth="1"/>
    <col min="8187" max="8191" width="0" style="301" hidden="1" customWidth="1"/>
    <col min="8192" max="8196" width="3.44140625" style="301" customWidth="1"/>
    <col min="8197" max="8409" width="2.6640625" style="301"/>
    <col min="8410" max="8434" width="3.44140625" style="301" customWidth="1"/>
    <col min="8435" max="8436" width="3.33203125" style="301" customWidth="1"/>
    <col min="8437" max="8442" width="3.44140625" style="301" customWidth="1"/>
    <col min="8443" max="8447" width="0" style="301" hidden="1" customWidth="1"/>
    <col min="8448" max="8452" width="3.44140625" style="301" customWidth="1"/>
    <col min="8453" max="8665" width="2.6640625" style="301"/>
    <col min="8666" max="8690" width="3.44140625" style="301" customWidth="1"/>
    <col min="8691" max="8692" width="3.33203125" style="301" customWidth="1"/>
    <col min="8693" max="8698" width="3.44140625" style="301" customWidth="1"/>
    <col min="8699" max="8703" width="0" style="301" hidden="1" customWidth="1"/>
    <col min="8704" max="8708" width="3.44140625" style="301" customWidth="1"/>
    <col min="8709" max="8921" width="2.6640625" style="301"/>
    <col min="8922" max="8946" width="3.44140625" style="301" customWidth="1"/>
    <col min="8947" max="8948" width="3.33203125" style="301" customWidth="1"/>
    <col min="8949" max="8954" width="3.44140625" style="301" customWidth="1"/>
    <col min="8955" max="8959" width="0" style="301" hidden="1" customWidth="1"/>
    <col min="8960" max="8964" width="3.44140625" style="301" customWidth="1"/>
    <col min="8965" max="9177" width="2.6640625" style="301"/>
    <col min="9178" max="9202" width="3.44140625" style="301" customWidth="1"/>
    <col min="9203" max="9204" width="3.33203125" style="301" customWidth="1"/>
    <col min="9205" max="9210" width="3.44140625" style="301" customWidth="1"/>
    <col min="9211" max="9215" width="0" style="301" hidden="1" customWidth="1"/>
    <col min="9216" max="9220" width="3.44140625" style="301" customWidth="1"/>
    <col min="9221" max="9433" width="2.6640625" style="301"/>
    <col min="9434" max="9458" width="3.44140625" style="301" customWidth="1"/>
    <col min="9459" max="9460" width="3.33203125" style="301" customWidth="1"/>
    <col min="9461" max="9466" width="3.44140625" style="301" customWidth="1"/>
    <col min="9467" max="9471" width="0" style="301" hidden="1" customWidth="1"/>
    <col min="9472" max="9476" width="3.44140625" style="301" customWidth="1"/>
    <col min="9477" max="9689" width="2.6640625" style="301"/>
    <col min="9690" max="9714" width="3.44140625" style="301" customWidth="1"/>
    <col min="9715" max="9716" width="3.33203125" style="301" customWidth="1"/>
    <col min="9717" max="9722" width="3.44140625" style="301" customWidth="1"/>
    <col min="9723" max="9727" width="0" style="301" hidden="1" customWidth="1"/>
    <col min="9728" max="9732" width="3.44140625" style="301" customWidth="1"/>
    <col min="9733" max="9945" width="2.6640625" style="301"/>
    <col min="9946" max="9970" width="3.44140625" style="301" customWidth="1"/>
    <col min="9971" max="9972" width="3.33203125" style="301" customWidth="1"/>
    <col min="9973" max="9978" width="3.44140625" style="301" customWidth="1"/>
    <col min="9979" max="9983" width="0" style="301" hidden="1" customWidth="1"/>
    <col min="9984" max="9988" width="3.44140625" style="301" customWidth="1"/>
    <col min="9989" max="10201" width="2.6640625" style="301"/>
    <col min="10202" max="10226" width="3.44140625" style="301" customWidth="1"/>
    <col min="10227" max="10228" width="3.33203125" style="301" customWidth="1"/>
    <col min="10229" max="10234" width="3.44140625" style="301" customWidth="1"/>
    <col min="10235" max="10239" width="0" style="301" hidden="1" customWidth="1"/>
    <col min="10240" max="10244" width="3.44140625" style="301" customWidth="1"/>
    <col min="10245" max="10457" width="2.6640625" style="301"/>
    <col min="10458" max="10482" width="3.44140625" style="301" customWidth="1"/>
    <col min="10483" max="10484" width="3.33203125" style="301" customWidth="1"/>
    <col min="10485" max="10490" width="3.44140625" style="301" customWidth="1"/>
    <col min="10491" max="10495" width="0" style="301" hidden="1" customWidth="1"/>
    <col min="10496" max="10500" width="3.44140625" style="301" customWidth="1"/>
    <col min="10501" max="10713" width="2.6640625" style="301"/>
    <col min="10714" max="10738" width="3.44140625" style="301" customWidth="1"/>
    <col min="10739" max="10740" width="3.33203125" style="301" customWidth="1"/>
    <col min="10741" max="10746" width="3.44140625" style="301" customWidth="1"/>
    <col min="10747" max="10751" width="0" style="301" hidden="1" customWidth="1"/>
    <col min="10752" max="10756" width="3.44140625" style="301" customWidth="1"/>
    <col min="10757" max="10969" width="2.6640625" style="301"/>
    <col min="10970" max="10994" width="3.44140625" style="301" customWidth="1"/>
    <col min="10995" max="10996" width="3.33203125" style="301" customWidth="1"/>
    <col min="10997" max="11002" width="3.44140625" style="301" customWidth="1"/>
    <col min="11003" max="11007" width="0" style="301" hidden="1" customWidth="1"/>
    <col min="11008" max="11012" width="3.44140625" style="301" customWidth="1"/>
    <col min="11013" max="11225" width="2.6640625" style="301"/>
    <col min="11226" max="11250" width="3.44140625" style="301" customWidth="1"/>
    <col min="11251" max="11252" width="3.33203125" style="301" customWidth="1"/>
    <col min="11253" max="11258" width="3.44140625" style="301" customWidth="1"/>
    <col min="11259" max="11263" width="0" style="301" hidden="1" customWidth="1"/>
    <col min="11264" max="11268" width="3.44140625" style="301" customWidth="1"/>
    <col min="11269" max="11481" width="2.6640625" style="301"/>
    <col min="11482" max="11506" width="3.44140625" style="301" customWidth="1"/>
    <col min="11507" max="11508" width="3.33203125" style="301" customWidth="1"/>
    <col min="11509" max="11514" width="3.44140625" style="301" customWidth="1"/>
    <col min="11515" max="11519" width="0" style="301" hidden="1" customWidth="1"/>
    <col min="11520" max="11524" width="3.44140625" style="301" customWidth="1"/>
    <col min="11525" max="11737" width="2.6640625" style="301"/>
    <col min="11738" max="11762" width="3.44140625" style="301" customWidth="1"/>
    <col min="11763" max="11764" width="3.33203125" style="301" customWidth="1"/>
    <col min="11765" max="11770" width="3.44140625" style="301" customWidth="1"/>
    <col min="11771" max="11775" width="0" style="301" hidden="1" customWidth="1"/>
    <col min="11776" max="11780" width="3.44140625" style="301" customWidth="1"/>
    <col min="11781" max="11993" width="2.6640625" style="301"/>
    <col min="11994" max="12018" width="3.44140625" style="301" customWidth="1"/>
    <col min="12019" max="12020" width="3.33203125" style="301" customWidth="1"/>
    <col min="12021" max="12026" width="3.44140625" style="301" customWidth="1"/>
    <col min="12027" max="12031" width="0" style="301" hidden="1" customWidth="1"/>
    <col min="12032" max="12036" width="3.44140625" style="301" customWidth="1"/>
    <col min="12037" max="12249" width="2.6640625" style="301"/>
    <col min="12250" max="12274" width="3.44140625" style="301" customWidth="1"/>
    <col min="12275" max="12276" width="3.33203125" style="301" customWidth="1"/>
    <col min="12277" max="12282" width="3.44140625" style="301" customWidth="1"/>
    <col min="12283" max="12287" width="0" style="301" hidden="1" customWidth="1"/>
    <col min="12288" max="12292" width="3.44140625" style="301" customWidth="1"/>
    <col min="12293" max="12505" width="2.6640625" style="301"/>
    <col min="12506" max="12530" width="3.44140625" style="301" customWidth="1"/>
    <col min="12531" max="12532" width="3.33203125" style="301" customWidth="1"/>
    <col min="12533" max="12538" width="3.44140625" style="301" customWidth="1"/>
    <col min="12539" max="12543" width="0" style="301" hidden="1" customWidth="1"/>
    <col min="12544" max="12548" width="3.44140625" style="301" customWidth="1"/>
    <col min="12549" max="12761" width="2.6640625" style="301"/>
    <col min="12762" max="12786" width="3.44140625" style="301" customWidth="1"/>
    <col min="12787" max="12788" width="3.33203125" style="301" customWidth="1"/>
    <col min="12789" max="12794" width="3.44140625" style="301" customWidth="1"/>
    <col min="12795" max="12799" width="0" style="301" hidden="1" customWidth="1"/>
    <col min="12800" max="12804" width="3.44140625" style="301" customWidth="1"/>
    <col min="12805" max="13017" width="2.6640625" style="301"/>
    <col min="13018" max="13042" width="3.44140625" style="301" customWidth="1"/>
    <col min="13043" max="13044" width="3.33203125" style="301" customWidth="1"/>
    <col min="13045" max="13050" width="3.44140625" style="301" customWidth="1"/>
    <col min="13051" max="13055" width="0" style="301" hidden="1" customWidth="1"/>
    <col min="13056" max="13060" width="3.44140625" style="301" customWidth="1"/>
    <col min="13061" max="13273" width="2.6640625" style="301"/>
    <col min="13274" max="13298" width="3.44140625" style="301" customWidth="1"/>
    <col min="13299" max="13300" width="3.33203125" style="301" customWidth="1"/>
    <col min="13301" max="13306" width="3.44140625" style="301" customWidth="1"/>
    <col min="13307" max="13311" width="0" style="301" hidden="1" customWidth="1"/>
    <col min="13312" max="13316" width="3.44140625" style="301" customWidth="1"/>
    <col min="13317" max="13529" width="2.6640625" style="301"/>
    <col min="13530" max="13554" width="3.44140625" style="301" customWidth="1"/>
    <col min="13555" max="13556" width="3.33203125" style="301" customWidth="1"/>
    <col min="13557" max="13562" width="3.44140625" style="301" customWidth="1"/>
    <col min="13563" max="13567" width="0" style="301" hidden="1" customWidth="1"/>
    <col min="13568" max="13572" width="3.44140625" style="301" customWidth="1"/>
    <col min="13573" max="13785" width="2.6640625" style="301"/>
    <col min="13786" max="13810" width="3.44140625" style="301" customWidth="1"/>
    <col min="13811" max="13812" width="3.33203125" style="301" customWidth="1"/>
    <col min="13813" max="13818" width="3.44140625" style="301" customWidth="1"/>
    <col min="13819" max="13823" width="0" style="301" hidden="1" customWidth="1"/>
    <col min="13824" max="13828" width="3.44140625" style="301" customWidth="1"/>
    <col min="13829" max="14041" width="2.6640625" style="301"/>
    <col min="14042" max="14066" width="3.44140625" style="301" customWidth="1"/>
    <col min="14067" max="14068" width="3.33203125" style="301" customWidth="1"/>
    <col min="14069" max="14074" width="3.44140625" style="301" customWidth="1"/>
    <col min="14075" max="14079" width="0" style="301" hidden="1" customWidth="1"/>
    <col min="14080" max="14084" width="3.44140625" style="301" customWidth="1"/>
    <col min="14085" max="14297" width="2.6640625" style="301"/>
    <col min="14298" max="14322" width="3.44140625" style="301" customWidth="1"/>
    <col min="14323" max="14324" width="3.33203125" style="301" customWidth="1"/>
    <col min="14325" max="14330" width="3.44140625" style="301" customWidth="1"/>
    <col min="14331" max="14335" width="0" style="301" hidden="1" customWidth="1"/>
    <col min="14336" max="14340" width="3.44140625" style="301" customWidth="1"/>
    <col min="14341" max="14553" width="2.6640625" style="301"/>
    <col min="14554" max="14578" width="3.44140625" style="301" customWidth="1"/>
    <col min="14579" max="14580" width="3.33203125" style="301" customWidth="1"/>
    <col min="14581" max="14586" width="3.44140625" style="301" customWidth="1"/>
    <col min="14587" max="14591" width="0" style="301" hidden="1" customWidth="1"/>
    <col min="14592" max="14596" width="3.44140625" style="301" customWidth="1"/>
    <col min="14597" max="14809" width="2.6640625" style="301"/>
    <col min="14810" max="14834" width="3.44140625" style="301" customWidth="1"/>
    <col min="14835" max="14836" width="3.33203125" style="301" customWidth="1"/>
    <col min="14837" max="14842" width="3.44140625" style="301" customWidth="1"/>
    <col min="14843" max="14847" width="0" style="301" hidden="1" customWidth="1"/>
    <col min="14848" max="14852" width="3.44140625" style="301" customWidth="1"/>
    <col min="14853" max="15065" width="2.6640625" style="301"/>
    <col min="15066" max="15090" width="3.44140625" style="301" customWidth="1"/>
    <col min="15091" max="15092" width="3.33203125" style="301" customWidth="1"/>
    <col min="15093" max="15098" width="3.44140625" style="301" customWidth="1"/>
    <col min="15099" max="15103" width="0" style="301" hidden="1" customWidth="1"/>
    <col min="15104" max="15108" width="3.44140625" style="301" customWidth="1"/>
    <col min="15109" max="15321" width="2.6640625" style="301"/>
    <col min="15322" max="15346" width="3.44140625" style="301" customWidth="1"/>
    <col min="15347" max="15348" width="3.33203125" style="301" customWidth="1"/>
    <col min="15349" max="15354" width="3.44140625" style="301" customWidth="1"/>
    <col min="15355" max="15359" width="0" style="301" hidden="1" customWidth="1"/>
    <col min="15360" max="15364" width="3.44140625" style="301" customWidth="1"/>
    <col min="15365" max="15577" width="2.6640625" style="301"/>
    <col min="15578" max="15602" width="3.44140625" style="301" customWidth="1"/>
    <col min="15603" max="15604" width="3.33203125" style="301" customWidth="1"/>
    <col min="15605" max="15610" width="3.44140625" style="301" customWidth="1"/>
    <col min="15611" max="15615" width="0" style="301" hidden="1" customWidth="1"/>
    <col min="15616" max="15620" width="3.44140625" style="301" customWidth="1"/>
    <col min="15621" max="15833" width="2.6640625" style="301"/>
    <col min="15834" max="15858" width="3.44140625" style="301" customWidth="1"/>
    <col min="15859" max="15860" width="3.33203125" style="301" customWidth="1"/>
    <col min="15861" max="15866" width="3.44140625" style="301" customWidth="1"/>
    <col min="15867" max="15871" width="0" style="301" hidden="1" customWidth="1"/>
    <col min="15872" max="15876" width="3.44140625" style="301" customWidth="1"/>
    <col min="15877" max="16089" width="2.6640625" style="301"/>
    <col min="16090" max="16114" width="3.44140625" style="301" customWidth="1"/>
    <col min="16115" max="16116" width="3.33203125" style="301" customWidth="1"/>
    <col min="16117" max="16122" width="3.44140625" style="301" customWidth="1"/>
    <col min="16123" max="16127" width="0" style="301" hidden="1" customWidth="1"/>
    <col min="16128" max="16132" width="3.44140625" style="301" customWidth="1"/>
    <col min="16133" max="16384" width="2.6640625" style="301"/>
  </cols>
  <sheetData>
    <row r="1" spans="1:5" ht="19.5" customHeight="1" x14ac:dyDescent="0.25">
      <c r="A1" s="487" t="s">
        <v>859</v>
      </c>
      <c r="B1" s="487"/>
      <c r="C1" s="487"/>
      <c r="D1" s="487"/>
    </row>
    <row r="2" spans="1:5" ht="15.75" customHeight="1" x14ac:dyDescent="0.25">
      <c r="A2" s="488" t="s">
        <v>827</v>
      </c>
      <c r="B2" s="489"/>
      <c r="C2" s="489"/>
      <c r="D2" s="489"/>
    </row>
    <row r="3" spans="1:5" ht="12.9" customHeight="1" x14ac:dyDescent="0.25">
      <c r="A3" s="490" t="s">
        <v>461</v>
      </c>
      <c r="B3" s="491"/>
      <c r="C3" s="491"/>
      <c r="D3" s="491"/>
      <c r="E3" s="303"/>
    </row>
    <row r="4" spans="1:5" s="302" customFormat="1" ht="26.1" customHeight="1" x14ac:dyDescent="0.3">
      <c r="A4" s="347" t="s">
        <v>475</v>
      </c>
      <c r="B4" s="361" t="s">
        <v>476</v>
      </c>
      <c r="C4" s="361" t="s">
        <v>851</v>
      </c>
      <c r="D4" s="347" t="s">
        <v>828</v>
      </c>
    </row>
    <row r="5" spans="1:5" s="302" customFormat="1" x14ac:dyDescent="0.3">
      <c r="A5" s="434" t="s">
        <v>106</v>
      </c>
      <c r="B5" s="435" t="s">
        <v>1</v>
      </c>
      <c r="C5" s="435" t="s">
        <v>56</v>
      </c>
      <c r="D5" s="434" t="s">
        <v>50</v>
      </c>
    </row>
    <row r="6" spans="1:5" ht="12.9" customHeight="1" x14ac:dyDescent="0.25">
      <c r="A6" s="348" t="s">
        <v>477</v>
      </c>
      <c r="B6" s="359" t="s">
        <v>478</v>
      </c>
      <c r="C6" s="306" t="s">
        <v>354</v>
      </c>
      <c r="D6" s="306" t="s">
        <v>354</v>
      </c>
    </row>
    <row r="7" spans="1:5" ht="12.9" customHeight="1" x14ac:dyDescent="0.25">
      <c r="A7" s="348" t="s">
        <v>479</v>
      </c>
      <c r="B7" s="359" t="s">
        <v>480</v>
      </c>
      <c r="C7" s="306">
        <v>527558</v>
      </c>
      <c r="D7" s="306">
        <v>814290</v>
      </c>
    </row>
    <row r="8" spans="1:5" ht="12.9" customHeight="1" x14ac:dyDescent="0.25">
      <c r="A8" s="348" t="s">
        <v>481</v>
      </c>
      <c r="B8" s="359" t="s">
        <v>482</v>
      </c>
      <c r="C8" s="306"/>
      <c r="D8" s="306"/>
    </row>
    <row r="9" spans="1:5" ht="12.9" customHeight="1" x14ac:dyDescent="0.25">
      <c r="A9" s="349" t="s">
        <v>483</v>
      </c>
      <c r="B9" s="360" t="s">
        <v>484</v>
      </c>
      <c r="C9" s="307">
        <f>SUM(C6:C8)</f>
        <v>527558</v>
      </c>
      <c r="D9" s="307">
        <f>SUM(D6:D8)</f>
        <v>814290</v>
      </c>
    </row>
    <row r="10" spans="1:5" ht="12.9" customHeight="1" x14ac:dyDescent="0.25">
      <c r="A10" s="348" t="s">
        <v>485</v>
      </c>
      <c r="B10" s="359" t="s">
        <v>486</v>
      </c>
      <c r="C10" s="362">
        <v>564460091</v>
      </c>
      <c r="D10" s="362">
        <v>702129573</v>
      </c>
    </row>
    <row r="11" spans="1:5" ht="12.9" customHeight="1" x14ac:dyDescent="0.25">
      <c r="A11" s="348" t="s">
        <v>487</v>
      </c>
      <c r="B11" s="359" t="s">
        <v>488</v>
      </c>
      <c r="C11" s="362">
        <v>19558953</v>
      </c>
      <c r="D11" s="362">
        <v>11031793</v>
      </c>
    </row>
    <row r="12" spans="1:5" ht="12.9" customHeight="1" x14ac:dyDescent="0.25">
      <c r="A12" s="348" t="s">
        <v>489</v>
      </c>
      <c r="B12" s="359" t="s">
        <v>490</v>
      </c>
      <c r="C12" s="362"/>
      <c r="D12" s="362"/>
    </row>
    <row r="13" spans="1:5" ht="12.9" customHeight="1" x14ac:dyDescent="0.25">
      <c r="A13" s="348" t="s">
        <v>491</v>
      </c>
      <c r="B13" s="359" t="s">
        <v>492</v>
      </c>
      <c r="C13" s="362">
        <v>10376057</v>
      </c>
      <c r="D13" s="362">
        <v>200000</v>
      </c>
    </row>
    <row r="14" spans="1:5" ht="12.9" customHeight="1" x14ac:dyDescent="0.25">
      <c r="A14" s="348" t="s">
        <v>493</v>
      </c>
      <c r="B14" s="359" t="s">
        <v>494</v>
      </c>
      <c r="C14" s="362"/>
      <c r="D14" s="362"/>
    </row>
    <row r="15" spans="1:5" ht="12.9" customHeight="1" x14ac:dyDescent="0.25">
      <c r="A15" s="349" t="s">
        <v>495</v>
      </c>
      <c r="B15" s="360" t="s">
        <v>496</v>
      </c>
      <c r="C15" s="307">
        <f>SUM(C10:C13)</f>
        <v>594395101</v>
      </c>
      <c r="D15" s="307">
        <f>SUM(D10:D13)</f>
        <v>713361366</v>
      </c>
    </row>
    <row r="16" spans="1:5" ht="12.9" customHeight="1" x14ac:dyDescent="0.25">
      <c r="A16" s="348" t="s">
        <v>497</v>
      </c>
      <c r="B16" s="359" t="s">
        <v>498</v>
      </c>
      <c r="C16" s="362">
        <v>1000000</v>
      </c>
      <c r="D16" s="362">
        <v>1000000</v>
      </c>
    </row>
    <row r="17" spans="1:4" ht="12.9" customHeight="1" x14ac:dyDescent="0.25">
      <c r="A17" s="348" t="s">
        <v>499</v>
      </c>
      <c r="B17" s="369" t="s">
        <v>500</v>
      </c>
      <c r="C17" s="362"/>
      <c r="D17" s="362"/>
    </row>
    <row r="18" spans="1:4" ht="12.9" customHeight="1" x14ac:dyDescent="0.25">
      <c r="A18" s="348" t="s">
        <v>501</v>
      </c>
      <c r="B18" s="369" t="s">
        <v>502</v>
      </c>
      <c r="C18" s="362">
        <v>1000000</v>
      </c>
      <c r="D18" s="362">
        <v>1000000</v>
      </c>
    </row>
    <row r="19" spans="1:4" ht="12.9" customHeight="1" x14ac:dyDescent="0.25">
      <c r="A19" s="348" t="s">
        <v>503</v>
      </c>
      <c r="B19" s="359" t="s">
        <v>504</v>
      </c>
      <c r="C19" s="362"/>
      <c r="D19" s="362"/>
    </row>
    <row r="20" spans="1:4" ht="12.9" customHeight="1" x14ac:dyDescent="0.25">
      <c r="A20" s="348" t="s">
        <v>505</v>
      </c>
      <c r="B20" s="359" t="s">
        <v>506</v>
      </c>
      <c r="C20" s="306"/>
      <c r="D20" s="306"/>
    </row>
    <row r="21" spans="1:4" s="304" customFormat="1" ht="12.9" customHeight="1" x14ac:dyDescent="0.25">
      <c r="A21" s="349" t="s">
        <v>507</v>
      </c>
      <c r="B21" s="360" t="s">
        <v>508</v>
      </c>
      <c r="C21" s="307">
        <v>1000000</v>
      </c>
      <c r="D21" s="307">
        <v>1000000</v>
      </c>
    </row>
    <row r="22" spans="1:4" ht="12.9" customHeight="1" x14ac:dyDescent="0.25">
      <c r="A22" s="348" t="s">
        <v>509</v>
      </c>
      <c r="B22" s="359" t="s">
        <v>510</v>
      </c>
      <c r="C22" s="362"/>
      <c r="D22" s="362"/>
    </row>
    <row r="23" spans="1:4" ht="12.9" customHeight="1" x14ac:dyDescent="0.25">
      <c r="A23" s="348" t="s">
        <v>511</v>
      </c>
      <c r="B23" s="359" t="s">
        <v>512</v>
      </c>
      <c r="C23" s="362"/>
      <c r="D23" s="362"/>
    </row>
    <row r="24" spans="1:4" s="304" customFormat="1" ht="12.9" customHeight="1" x14ac:dyDescent="0.25">
      <c r="A24" s="349" t="s">
        <v>513</v>
      </c>
      <c r="B24" s="360" t="s">
        <v>514</v>
      </c>
      <c r="C24" s="363"/>
      <c r="D24" s="363"/>
    </row>
    <row r="25" spans="1:4" ht="12.9" customHeight="1" x14ac:dyDescent="0.25">
      <c r="A25" s="350" t="s">
        <v>515</v>
      </c>
      <c r="B25" s="360" t="s">
        <v>516</v>
      </c>
      <c r="C25" s="307">
        <f>SUM(C9+C15+C21)</f>
        <v>595922659</v>
      </c>
      <c r="D25" s="307">
        <f>SUM(D9+D15+D21)</f>
        <v>715175656</v>
      </c>
    </row>
    <row r="26" spans="1:4" ht="12.9" customHeight="1" x14ac:dyDescent="0.25">
      <c r="A26" s="351" t="s">
        <v>517</v>
      </c>
      <c r="B26" s="359" t="s">
        <v>518</v>
      </c>
      <c r="C26" s="362"/>
      <c r="D26" s="362"/>
    </row>
    <row r="27" spans="1:4" ht="12.9" customHeight="1" x14ac:dyDescent="0.25">
      <c r="A27" s="351" t="s">
        <v>519</v>
      </c>
      <c r="B27" s="359" t="s">
        <v>520</v>
      </c>
      <c r="C27" s="362"/>
      <c r="D27" s="362"/>
    </row>
    <row r="28" spans="1:4" ht="12.9" customHeight="1" x14ac:dyDescent="0.25">
      <c r="A28" s="351" t="s">
        <v>521</v>
      </c>
      <c r="B28" s="359" t="s">
        <v>522</v>
      </c>
      <c r="C28" s="362"/>
      <c r="D28" s="362"/>
    </row>
    <row r="29" spans="1:4" ht="12.9" customHeight="1" x14ac:dyDescent="0.25">
      <c r="A29" s="351" t="s">
        <v>523</v>
      </c>
      <c r="B29" s="359" t="s">
        <v>524</v>
      </c>
      <c r="C29" s="362"/>
      <c r="D29" s="362"/>
    </row>
    <row r="30" spans="1:4" ht="12.9" customHeight="1" x14ac:dyDescent="0.25">
      <c r="A30" s="351" t="s">
        <v>525</v>
      </c>
      <c r="B30" s="359" t="s">
        <v>526</v>
      </c>
      <c r="C30" s="362"/>
      <c r="D30" s="362"/>
    </row>
    <row r="31" spans="1:4" s="305" customFormat="1" ht="12.9" customHeight="1" x14ac:dyDescent="0.25">
      <c r="A31" s="350" t="s">
        <v>527</v>
      </c>
      <c r="B31" s="370" t="s">
        <v>528</v>
      </c>
      <c r="C31" s="363"/>
      <c r="D31" s="363"/>
    </row>
    <row r="32" spans="1:4" ht="12.9" customHeight="1" x14ac:dyDescent="0.25">
      <c r="A32" s="351" t="s">
        <v>529</v>
      </c>
      <c r="B32" s="359" t="s">
        <v>530</v>
      </c>
      <c r="C32" s="362"/>
      <c r="D32" s="362"/>
    </row>
    <row r="33" spans="1:4" ht="12.9" customHeight="1" x14ac:dyDescent="0.25">
      <c r="A33" s="351" t="s">
        <v>531</v>
      </c>
      <c r="B33" s="359" t="s">
        <v>532</v>
      </c>
      <c r="C33" s="362" t="s">
        <v>354</v>
      </c>
      <c r="D33" s="362" t="s">
        <v>354</v>
      </c>
    </row>
    <row r="34" spans="1:4" s="304" customFormat="1" ht="12.9" customHeight="1" x14ac:dyDescent="0.25">
      <c r="A34" s="350" t="s">
        <v>533</v>
      </c>
      <c r="B34" s="371" t="s">
        <v>534</v>
      </c>
      <c r="C34" s="307" t="s">
        <v>354</v>
      </c>
      <c r="D34" s="307" t="s">
        <v>354</v>
      </c>
    </row>
    <row r="35" spans="1:4" s="304" customFormat="1" ht="12.9" customHeight="1" x14ac:dyDescent="0.25">
      <c r="A35" s="350" t="s">
        <v>535</v>
      </c>
      <c r="B35" s="371" t="s">
        <v>536</v>
      </c>
      <c r="C35" s="307" t="s">
        <v>354</v>
      </c>
      <c r="D35" s="307" t="s">
        <v>354</v>
      </c>
    </row>
    <row r="36" spans="1:4" ht="12.9" customHeight="1" x14ac:dyDescent="0.25">
      <c r="A36" s="351" t="s">
        <v>537</v>
      </c>
      <c r="B36" s="358" t="s">
        <v>538</v>
      </c>
      <c r="C36" s="362">
        <v>193275</v>
      </c>
      <c r="D36" s="362">
        <v>476615</v>
      </c>
    </row>
    <row r="37" spans="1:4" ht="12.9" customHeight="1" x14ac:dyDescent="0.25">
      <c r="A37" s="350" t="s">
        <v>539</v>
      </c>
      <c r="B37" s="371" t="s">
        <v>540</v>
      </c>
      <c r="C37" s="364">
        <v>193275</v>
      </c>
      <c r="D37" s="364">
        <f>SUM(D36)</f>
        <v>476615</v>
      </c>
    </row>
    <row r="38" spans="1:4" ht="12.9" customHeight="1" x14ac:dyDescent="0.25">
      <c r="A38" s="351" t="s">
        <v>541</v>
      </c>
      <c r="B38" s="358" t="s">
        <v>542</v>
      </c>
      <c r="C38" s="306">
        <v>86696004</v>
      </c>
      <c r="D38" s="306">
        <v>72419308</v>
      </c>
    </row>
    <row r="39" spans="1:4" ht="12.9" customHeight="1" x14ac:dyDescent="0.25">
      <c r="A39" s="350" t="s">
        <v>543</v>
      </c>
      <c r="B39" s="371" t="s">
        <v>544</v>
      </c>
      <c r="C39" s="365">
        <v>86696004</v>
      </c>
      <c r="D39" s="365">
        <f>SUM(D38)</f>
        <v>72419308</v>
      </c>
    </row>
    <row r="40" spans="1:4" ht="12.9" customHeight="1" x14ac:dyDescent="0.25">
      <c r="A40" s="350" t="s">
        <v>831</v>
      </c>
      <c r="B40" s="371" t="s">
        <v>832</v>
      </c>
      <c r="C40" s="365"/>
      <c r="D40" s="365"/>
    </row>
    <row r="41" spans="1:4" s="304" customFormat="1" ht="12.9" customHeight="1" x14ac:dyDescent="0.25">
      <c r="A41" s="350" t="s">
        <v>545</v>
      </c>
      <c r="B41" s="371" t="s">
        <v>546</v>
      </c>
      <c r="C41" s="307">
        <f>SUM(C36,C39)</f>
        <v>86889279</v>
      </c>
      <c r="D41" s="307">
        <f>SUM(D36,D39)</f>
        <v>72895923</v>
      </c>
    </row>
    <row r="42" spans="1:4" ht="26.1" customHeight="1" x14ac:dyDescent="0.25">
      <c r="A42" s="351" t="s">
        <v>547</v>
      </c>
      <c r="B42" s="358" t="s">
        <v>548</v>
      </c>
      <c r="C42" s="306"/>
      <c r="D42" s="306"/>
    </row>
    <row r="43" spans="1:4" ht="26.1" customHeight="1" x14ac:dyDescent="0.25">
      <c r="A43" s="351" t="s">
        <v>549</v>
      </c>
      <c r="B43" s="358" t="s">
        <v>550</v>
      </c>
      <c r="C43" s="306"/>
      <c r="D43" s="306"/>
    </row>
    <row r="44" spans="1:4" ht="12.9" customHeight="1" x14ac:dyDescent="0.25">
      <c r="A44" s="351" t="s">
        <v>551</v>
      </c>
      <c r="B44" s="358" t="s">
        <v>552</v>
      </c>
      <c r="C44" s="306">
        <v>683439</v>
      </c>
      <c r="D44" s="306">
        <v>6820271</v>
      </c>
    </row>
    <row r="45" spans="1:4" ht="12.9" customHeight="1" x14ac:dyDescent="0.25">
      <c r="A45" s="352" t="s">
        <v>553</v>
      </c>
      <c r="B45" s="369" t="s">
        <v>554</v>
      </c>
      <c r="C45" s="366">
        <v>32077</v>
      </c>
      <c r="D45" s="306">
        <v>281585</v>
      </c>
    </row>
    <row r="46" spans="1:4" ht="12.9" customHeight="1" x14ac:dyDescent="0.25">
      <c r="A46" s="352" t="s">
        <v>555</v>
      </c>
      <c r="B46" s="369" t="s">
        <v>556</v>
      </c>
      <c r="C46" s="366">
        <v>385590</v>
      </c>
      <c r="D46" s="306">
        <v>6127230</v>
      </c>
    </row>
    <row r="47" spans="1:4" ht="12.9" customHeight="1" x14ac:dyDescent="0.25">
      <c r="A47" s="352" t="s">
        <v>557</v>
      </c>
      <c r="B47" s="357" t="s">
        <v>558</v>
      </c>
      <c r="C47" s="366">
        <v>265772</v>
      </c>
      <c r="D47" s="306">
        <v>411456</v>
      </c>
    </row>
    <row r="48" spans="1:4" ht="12.9" customHeight="1" x14ac:dyDescent="0.25">
      <c r="A48" s="351" t="s">
        <v>559</v>
      </c>
      <c r="B48" s="358" t="s">
        <v>560</v>
      </c>
      <c r="C48" s="306">
        <v>12319241</v>
      </c>
      <c r="D48" s="306">
        <v>16668687</v>
      </c>
    </row>
    <row r="49" spans="1:4" ht="26.25" customHeight="1" x14ac:dyDescent="0.25">
      <c r="A49" s="353" t="s">
        <v>561</v>
      </c>
      <c r="B49" s="358" t="s">
        <v>562</v>
      </c>
      <c r="C49" s="366">
        <v>691920</v>
      </c>
      <c r="D49" s="306">
        <v>691188</v>
      </c>
    </row>
    <row r="50" spans="1:4" ht="12.9" customHeight="1" x14ac:dyDescent="0.25">
      <c r="A50" s="352" t="s">
        <v>563</v>
      </c>
      <c r="B50" s="357" t="s">
        <v>564</v>
      </c>
      <c r="C50" s="366">
        <v>9125970</v>
      </c>
      <c r="D50" s="306">
        <v>13132890</v>
      </c>
    </row>
    <row r="51" spans="1:4" ht="12.9" customHeight="1" x14ac:dyDescent="0.25">
      <c r="A51" s="352" t="s">
        <v>565</v>
      </c>
      <c r="B51" s="357" t="s">
        <v>566</v>
      </c>
      <c r="C51" s="366">
        <v>2501351</v>
      </c>
      <c r="D51" s="306">
        <v>2844609</v>
      </c>
    </row>
    <row r="52" spans="1:4" ht="12.9" customHeight="1" x14ac:dyDescent="0.25">
      <c r="A52" s="352" t="s">
        <v>567</v>
      </c>
      <c r="B52" s="357" t="s">
        <v>568</v>
      </c>
      <c r="C52" s="366">
        <v>0</v>
      </c>
      <c r="D52" s="306">
        <v>0</v>
      </c>
    </row>
    <row r="53" spans="1:4" ht="12.9" customHeight="1" x14ac:dyDescent="0.25">
      <c r="A53" s="351" t="s">
        <v>569</v>
      </c>
      <c r="B53" s="358" t="s">
        <v>570</v>
      </c>
      <c r="C53" s="306"/>
      <c r="D53" s="306"/>
    </row>
    <row r="54" spans="1:4" ht="12.9" customHeight="1" x14ac:dyDescent="0.25">
      <c r="A54" s="351" t="s">
        <v>571</v>
      </c>
      <c r="B54" s="358" t="s">
        <v>572</v>
      </c>
      <c r="C54" s="306" t="s">
        <v>354</v>
      </c>
      <c r="D54" s="306" t="s">
        <v>354</v>
      </c>
    </row>
    <row r="55" spans="1:4" ht="26.1" customHeight="1" x14ac:dyDescent="0.25">
      <c r="A55" s="351" t="s">
        <v>573</v>
      </c>
      <c r="B55" s="369" t="s">
        <v>574</v>
      </c>
      <c r="C55" s="306" t="s">
        <v>354</v>
      </c>
      <c r="D55" s="306" t="s">
        <v>354</v>
      </c>
    </row>
    <row r="56" spans="1:4" ht="12.9" customHeight="1" x14ac:dyDescent="0.25">
      <c r="A56" s="351" t="s">
        <v>575</v>
      </c>
      <c r="B56" s="358" t="s">
        <v>576</v>
      </c>
      <c r="C56" s="306">
        <v>146000</v>
      </c>
      <c r="D56" s="306">
        <v>146000</v>
      </c>
    </row>
    <row r="57" spans="1:4" ht="26.1" customHeight="1" x14ac:dyDescent="0.25">
      <c r="A57" s="351" t="s">
        <v>577</v>
      </c>
      <c r="B57" s="369" t="s">
        <v>578</v>
      </c>
      <c r="C57" s="306">
        <v>146000</v>
      </c>
      <c r="D57" s="306">
        <v>146000</v>
      </c>
    </row>
    <row r="58" spans="1:4" ht="12.9" customHeight="1" x14ac:dyDescent="0.25">
      <c r="A58" s="351" t="s">
        <v>579</v>
      </c>
      <c r="B58" s="358" t="s">
        <v>580</v>
      </c>
      <c r="C58" s="306"/>
      <c r="D58" s="306"/>
    </row>
    <row r="59" spans="1:4" s="304" customFormat="1" ht="12.9" customHeight="1" x14ac:dyDescent="0.25">
      <c r="A59" s="350" t="s">
        <v>581</v>
      </c>
      <c r="B59" s="371" t="s">
        <v>582</v>
      </c>
      <c r="C59" s="307">
        <f>SUM(C42,C43,C44,C48,C53,C54,C56,C58)</f>
        <v>13148680</v>
      </c>
      <c r="D59" s="307">
        <f>SUM(D42,D43,D44,D48,D53,D54,D56,D58)</f>
        <v>23634958</v>
      </c>
    </row>
    <row r="60" spans="1:4" ht="26.1" customHeight="1" x14ac:dyDescent="0.25">
      <c r="A60" s="351" t="s">
        <v>583</v>
      </c>
      <c r="B60" s="358" t="s">
        <v>584</v>
      </c>
      <c r="C60" s="306" t="s">
        <v>354</v>
      </c>
      <c r="D60" s="306" t="s">
        <v>354</v>
      </c>
    </row>
    <row r="61" spans="1:4" ht="26.1" customHeight="1" x14ac:dyDescent="0.25">
      <c r="A61" s="351" t="s">
        <v>585</v>
      </c>
      <c r="B61" s="358" t="s">
        <v>586</v>
      </c>
      <c r="C61" s="306"/>
      <c r="D61" s="306"/>
    </row>
    <row r="62" spans="1:4" ht="12.9" customHeight="1" x14ac:dyDescent="0.25">
      <c r="A62" s="351" t="s">
        <v>587</v>
      </c>
      <c r="B62" s="358" t="s">
        <v>588</v>
      </c>
      <c r="C62" s="306"/>
      <c r="D62" s="306"/>
    </row>
    <row r="63" spans="1:4" ht="12.9" customHeight="1" x14ac:dyDescent="0.25">
      <c r="A63" s="351" t="s">
        <v>589</v>
      </c>
      <c r="B63" s="358" t="s">
        <v>590</v>
      </c>
      <c r="C63" s="306"/>
      <c r="D63" s="306"/>
    </row>
    <row r="64" spans="1:4" ht="12.9" customHeight="1" x14ac:dyDescent="0.25">
      <c r="A64" s="351" t="s">
        <v>591</v>
      </c>
      <c r="B64" s="358" t="s">
        <v>592</v>
      </c>
      <c r="C64" s="306"/>
      <c r="D64" s="306"/>
    </row>
    <row r="65" spans="1:4" ht="12.9" customHeight="1" x14ac:dyDescent="0.25">
      <c r="A65" s="351" t="s">
        <v>593</v>
      </c>
      <c r="B65" s="358" t="s">
        <v>594</v>
      </c>
      <c r="C65" s="306"/>
      <c r="D65" s="306"/>
    </row>
    <row r="66" spans="1:4" ht="12.9" customHeight="1" x14ac:dyDescent="0.25">
      <c r="A66" s="351" t="s">
        <v>595</v>
      </c>
      <c r="B66" s="358" t="s">
        <v>596</v>
      </c>
      <c r="C66" s="306"/>
      <c r="D66" s="306"/>
    </row>
    <row r="67" spans="1:4" ht="12.9" customHeight="1" x14ac:dyDescent="0.25">
      <c r="A67" s="351" t="s">
        <v>597</v>
      </c>
      <c r="B67" s="358" t="s">
        <v>598</v>
      </c>
      <c r="C67" s="306"/>
      <c r="D67" s="306"/>
    </row>
    <row r="68" spans="1:4" ht="12.9" customHeight="1" x14ac:dyDescent="0.25">
      <c r="A68" s="350" t="s">
        <v>599</v>
      </c>
      <c r="B68" s="371" t="s">
        <v>600</v>
      </c>
      <c r="C68" s="307" t="s">
        <v>354</v>
      </c>
      <c r="D68" s="307" t="s">
        <v>354</v>
      </c>
    </row>
    <row r="69" spans="1:4" ht="12.9" customHeight="1" x14ac:dyDescent="0.25">
      <c r="A69" s="325" t="s">
        <v>601</v>
      </c>
      <c r="B69" s="359" t="s">
        <v>602</v>
      </c>
      <c r="C69" s="306"/>
      <c r="D69" s="306">
        <v>11250000</v>
      </c>
    </row>
    <row r="70" spans="1:4" ht="12.9" customHeight="1" x14ac:dyDescent="0.25">
      <c r="A70" s="325" t="s">
        <v>835</v>
      </c>
      <c r="B70" s="369" t="s">
        <v>836</v>
      </c>
      <c r="C70" s="306">
        <v>0</v>
      </c>
      <c r="D70" s="306">
        <v>11250000</v>
      </c>
    </row>
    <row r="71" spans="1:4" ht="12.9" customHeight="1" x14ac:dyDescent="0.25">
      <c r="A71" s="325" t="s">
        <v>603</v>
      </c>
      <c r="B71" s="369" t="s">
        <v>604</v>
      </c>
      <c r="C71" s="306"/>
      <c r="D71" s="306"/>
    </row>
    <row r="72" spans="1:4" ht="12.9" customHeight="1" x14ac:dyDescent="0.25">
      <c r="A72" s="325" t="s">
        <v>605</v>
      </c>
      <c r="B72" s="369" t="s">
        <v>606</v>
      </c>
      <c r="C72" s="306">
        <v>0</v>
      </c>
      <c r="D72" s="306">
        <v>0</v>
      </c>
    </row>
    <row r="73" spans="1:4" ht="12.9" customHeight="1" x14ac:dyDescent="0.25">
      <c r="A73" s="325" t="s">
        <v>607</v>
      </c>
      <c r="B73" s="369" t="s">
        <v>608</v>
      </c>
      <c r="C73" s="306">
        <v>45000</v>
      </c>
      <c r="D73" s="306">
        <v>46000</v>
      </c>
    </row>
    <row r="74" spans="1:4" ht="12.9" customHeight="1" x14ac:dyDescent="0.25">
      <c r="A74" s="325" t="s">
        <v>609</v>
      </c>
      <c r="B74" s="369" t="s">
        <v>610</v>
      </c>
      <c r="C74" s="306"/>
      <c r="D74" s="306"/>
    </row>
    <row r="75" spans="1:4" ht="12.9" customHeight="1" x14ac:dyDescent="0.25">
      <c r="A75" s="325" t="s">
        <v>611</v>
      </c>
      <c r="B75" s="369" t="s">
        <v>612</v>
      </c>
      <c r="C75" s="306"/>
      <c r="D75" s="306"/>
    </row>
    <row r="76" spans="1:4" ht="12.9" customHeight="1" x14ac:dyDescent="0.25">
      <c r="A76" s="325" t="s">
        <v>613</v>
      </c>
      <c r="B76" s="369" t="s">
        <v>614</v>
      </c>
      <c r="C76" s="306"/>
      <c r="D76" s="306"/>
    </row>
    <row r="77" spans="1:4" ht="12.9" customHeight="1" x14ac:dyDescent="0.25">
      <c r="A77" s="354" t="s">
        <v>615</v>
      </c>
      <c r="B77" s="360" t="s">
        <v>616</v>
      </c>
      <c r="C77" s="307">
        <f>SUM(C69:C76)</f>
        <v>45000</v>
      </c>
      <c r="D77" s="307">
        <f>SUM(D69,D71:D76)</f>
        <v>11296000</v>
      </c>
    </row>
    <row r="78" spans="1:4" s="304" customFormat="1" ht="12.9" customHeight="1" x14ac:dyDescent="0.25">
      <c r="A78" s="354" t="s">
        <v>617</v>
      </c>
      <c r="B78" s="360" t="s">
        <v>618</v>
      </c>
      <c r="C78" s="307">
        <f>SUM(C59,C68,C77)</f>
        <v>13193680</v>
      </c>
      <c r="D78" s="307">
        <f>SUM(D59,D68,D77)</f>
        <v>34930958</v>
      </c>
    </row>
    <row r="79" spans="1:4" s="304" customFormat="1" ht="12.9" customHeight="1" x14ac:dyDescent="0.25">
      <c r="A79" s="355" t="s">
        <v>619</v>
      </c>
      <c r="B79" s="359" t="s">
        <v>620</v>
      </c>
      <c r="C79" s="367">
        <v>43000</v>
      </c>
      <c r="D79" s="363">
        <v>71000</v>
      </c>
    </row>
    <row r="80" spans="1:4" s="304" customFormat="1" ht="12.9" customHeight="1" x14ac:dyDescent="0.25">
      <c r="A80" s="355" t="s">
        <v>829</v>
      </c>
      <c r="B80" s="359" t="s">
        <v>830</v>
      </c>
      <c r="C80" s="367"/>
      <c r="D80" s="363">
        <v>3037500</v>
      </c>
    </row>
    <row r="81" spans="1:4" s="304" customFormat="1" ht="12.9" customHeight="1" x14ac:dyDescent="0.25">
      <c r="A81" s="356" t="s">
        <v>621</v>
      </c>
      <c r="B81" s="360" t="s">
        <v>622</v>
      </c>
      <c r="C81" s="368">
        <v>43000</v>
      </c>
      <c r="D81" s="307">
        <f>SUM(D79:D80)</f>
        <v>3108500</v>
      </c>
    </row>
    <row r="82" spans="1:4" s="304" customFormat="1" ht="12.9" customHeight="1" x14ac:dyDescent="0.25">
      <c r="A82" s="355" t="s">
        <v>623</v>
      </c>
      <c r="B82" s="359" t="s">
        <v>624</v>
      </c>
      <c r="C82" s="367">
        <v>-9000</v>
      </c>
      <c r="D82" s="363">
        <v>-56000</v>
      </c>
    </row>
    <row r="83" spans="1:4" s="304" customFormat="1" ht="12.9" customHeight="1" x14ac:dyDescent="0.25">
      <c r="A83" s="356" t="s">
        <v>625</v>
      </c>
      <c r="B83" s="360" t="s">
        <v>626</v>
      </c>
      <c r="C83" s="368">
        <v>-9000</v>
      </c>
      <c r="D83" s="307">
        <f>SUM(D82)</f>
        <v>-56000</v>
      </c>
    </row>
    <row r="84" spans="1:4" s="304" customFormat="1" ht="12.9" customHeight="1" x14ac:dyDescent="0.25">
      <c r="A84" s="356" t="s">
        <v>833</v>
      </c>
      <c r="B84" s="360" t="s">
        <v>834</v>
      </c>
      <c r="C84" s="368"/>
      <c r="D84" s="307"/>
    </row>
    <row r="85" spans="1:4" s="304" customFormat="1" ht="12.9" customHeight="1" x14ac:dyDescent="0.25">
      <c r="A85" s="354" t="s">
        <v>627</v>
      </c>
      <c r="B85" s="360" t="s">
        <v>628</v>
      </c>
      <c r="C85" s="365">
        <f>SUM(C81,C83)</f>
        <v>34000</v>
      </c>
      <c r="D85" s="365">
        <f>SUM(D81,D83)</f>
        <v>3052500</v>
      </c>
    </row>
    <row r="86" spans="1:4" ht="12.9" customHeight="1" x14ac:dyDescent="0.25">
      <c r="A86" s="325" t="s">
        <v>629</v>
      </c>
      <c r="B86" s="359" t="s">
        <v>630</v>
      </c>
      <c r="C86" s="365"/>
      <c r="D86" s="365"/>
    </row>
    <row r="87" spans="1:4" ht="12.9" customHeight="1" x14ac:dyDescent="0.25">
      <c r="A87" s="325" t="s">
        <v>631</v>
      </c>
      <c r="B87" s="359" t="s">
        <v>632</v>
      </c>
      <c r="C87" s="365"/>
      <c r="D87" s="365"/>
    </row>
    <row r="88" spans="1:4" ht="12.9" customHeight="1" x14ac:dyDescent="0.25">
      <c r="A88" s="325" t="s">
        <v>633</v>
      </c>
      <c r="B88" s="359" t="s">
        <v>634</v>
      </c>
      <c r="C88" s="365"/>
      <c r="D88" s="365"/>
    </row>
    <row r="89" spans="1:4" s="304" customFormat="1" ht="12.9" customHeight="1" x14ac:dyDescent="0.25">
      <c r="A89" s="354" t="s">
        <v>635</v>
      </c>
      <c r="B89" s="360" t="s">
        <v>636</v>
      </c>
      <c r="C89" s="307"/>
      <c r="D89" s="307"/>
    </row>
    <row r="90" spans="1:4" s="304" customFormat="1" ht="12.9" customHeight="1" x14ac:dyDescent="0.25">
      <c r="A90" s="485" t="s">
        <v>637</v>
      </c>
      <c r="B90" s="486"/>
      <c r="C90" s="307">
        <f>SUM(C25,C35,C41,C78,C85,C89)</f>
        <v>696039618</v>
      </c>
      <c r="D90" s="307">
        <f>SUM(D25,D35,D41,D78,D85,D89)</f>
        <v>826055037</v>
      </c>
    </row>
    <row r="91" spans="1:4" s="304" customFormat="1" ht="12.9" customHeight="1" x14ac:dyDescent="0.25">
      <c r="A91" s="325" t="s">
        <v>638</v>
      </c>
      <c r="B91" s="359" t="s">
        <v>639</v>
      </c>
      <c r="C91" s="362">
        <v>670981493</v>
      </c>
      <c r="D91" s="362">
        <v>670981493</v>
      </c>
    </row>
    <row r="92" spans="1:4" s="304" customFormat="1" ht="12.9" customHeight="1" x14ac:dyDescent="0.25">
      <c r="A92" s="325" t="s">
        <v>640</v>
      </c>
      <c r="B92" s="359" t="s">
        <v>641</v>
      </c>
      <c r="C92" s="362" t="s">
        <v>354</v>
      </c>
      <c r="D92" s="362" t="s">
        <v>354</v>
      </c>
    </row>
    <row r="93" spans="1:4" s="304" customFormat="1" ht="12.9" customHeight="1" x14ac:dyDescent="0.25">
      <c r="A93" s="325" t="s">
        <v>642</v>
      </c>
      <c r="B93" s="359" t="s">
        <v>643</v>
      </c>
      <c r="C93" s="362">
        <v>7807655</v>
      </c>
      <c r="D93" s="362">
        <v>7807655</v>
      </c>
    </row>
    <row r="94" spans="1:4" s="304" customFormat="1" ht="12.9" customHeight="1" x14ac:dyDescent="0.25">
      <c r="A94" s="325" t="s">
        <v>644</v>
      </c>
      <c r="B94" s="359" t="s">
        <v>645</v>
      </c>
      <c r="C94" s="362">
        <v>751825</v>
      </c>
      <c r="D94" s="362">
        <v>11257540</v>
      </c>
    </row>
    <row r="95" spans="1:4" ht="12.9" customHeight="1" x14ac:dyDescent="0.25">
      <c r="A95" s="325" t="s">
        <v>646</v>
      </c>
      <c r="B95" s="359" t="s">
        <v>647</v>
      </c>
      <c r="C95" s="362"/>
      <c r="D95" s="362"/>
    </row>
    <row r="96" spans="1:4" ht="12.9" customHeight="1" x14ac:dyDescent="0.25">
      <c r="A96" s="325" t="s">
        <v>648</v>
      </c>
      <c r="B96" s="359" t="s">
        <v>649</v>
      </c>
      <c r="C96" s="306">
        <v>10505715</v>
      </c>
      <c r="D96" s="306">
        <v>125308211</v>
      </c>
    </row>
    <row r="97" spans="1:4" s="304" customFormat="1" ht="12.9" customHeight="1" x14ac:dyDescent="0.25">
      <c r="A97" s="354" t="s">
        <v>650</v>
      </c>
      <c r="B97" s="360" t="s">
        <v>651</v>
      </c>
      <c r="C97" s="307">
        <f>SUM(C91:C96)</f>
        <v>690046688</v>
      </c>
      <c r="D97" s="307">
        <f>SUM(D91:D96)</f>
        <v>815354899</v>
      </c>
    </row>
    <row r="98" spans="1:4" ht="12.9" customHeight="1" x14ac:dyDescent="0.25">
      <c r="A98" s="325" t="s">
        <v>652</v>
      </c>
      <c r="B98" s="359" t="s">
        <v>653</v>
      </c>
      <c r="C98" s="306" t="s">
        <v>354</v>
      </c>
      <c r="D98" s="306" t="s">
        <v>354</v>
      </c>
    </row>
    <row r="99" spans="1:4" ht="26.1" customHeight="1" x14ac:dyDescent="0.25">
      <c r="A99" s="325" t="s">
        <v>654</v>
      </c>
      <c r="B99" s="359" t="s">
        <v>655</v>
      </c>
      <c r="C99" s="306"/>
      <c r="D99" s="306"/>
    </row>
    <row r="100" spans="1:4" ht="12.9" customHeight="1" x14ac:dyDescent="0.25">
      <c r="A100" s="325" t="s">
        <v>656</v>
      </c>
      <c r="B100" s="359" t="s">
        <v>657</v>
      </c>
      <c r="C100" s="306" t="s">
        <v>354</v>
      </c>
      <c r="D100" s="306">
        <v>2245093</v>
      </c>
    </row>
    <row r="101" spans="1:4" ht="12.9" customHeight="1" x14ac:dyDescent="0.25">
      <c r="A101" s="325" t="s">
        <v>658</v>
      </c>
      <c r="B101" s="359" t="s">
        <v>659</v>
      </c>
      <c r="C101" s="306"/>
      <c r="D101" s="306"/>
    </row>
    <row r="102" spans="1:4" s="304" customFormat="1" ht="12.9" customHeight="1" x14ac:dyDescent="0.25">
      <c r="A102" s="325" t="s">
        <v>660</v>
      </c>
      <c r="B102" s="359" t="s">
        <v>661</v>
      </c>
      <c r="C102" s="306"/>
      <c r="D102" s="306"/>
    </row>
    <row r="103" spans="1:4" ht="12.9" customHeight="1" x14ac:dyDescent="0.25">
      <c r="A103" s="325" t="s">
        <v>662</v>
      </c>
      <c r="B103" s="359" t="s">
        <v>663</v>
      </c>
      <c r="C103" s="306"/>
      <c r="D103" s="306"/>
    </row>
    <row r="104" spans="1:4" ht="12.9" customHeight="1" x14ac:dyDescent="0.25">
      <c r="A104" s="325" t="s">
        <v>664</v>
      </c>
      <c r="B104" s="359" t="s">
        <v>665</v>
      </c>
      <c r="C104" s="306" t="s">
        <v>354</v>
      </c>
      <c r="D104" s="306" t="s">
        <v>354</v>
      </c>
    </row>
    <row r="105" spans="1:4" ht="12.9" customHeight="1" x14ac:dyDescent="0.25">
      <c r="A105" s="325" t="s">
        <v>666</v>
      </c>
      <c r="B105" s="359" t="s">
        <v>667</v>
      </c>
      <c r="C105" s="306"/>
      <c r="D105" s="306"/>
    </row>
    <row r="106" spans="1:4" ht="12.9" customHeight="1" x14ac:dyDescent="0.25">
      <c r="A106" s="325" t="s">
        <v>668</v>
      </c>
      <c r="B106" s="359" t="s">
        <v>669</v>
      </c>
      <c r="C106" s="365"/>
      <c r="D106" s="365"/>
    </row>
    <row r="107" spans="1:4" s="304" customFormat="1" ht="12.9" customHeight="1" x14ac:dyDescent="0.25">
      <c r="A107" s="354" t="s">
        <v>670</v>
      </c>
      <c r="B107" s="360" t="s">
        <v>671</v>
      </c>
      <c r="C107" s="307" t="s">
        <v>354</v>
      </c>
      <c r="D107" s="307">
        <f>SUM(D98:D106)</f>
        <v>2245093</v>
      </c>
    </row>
    <row r="108" spans="1:4" ht="12.9" customHeight="1" x14ac:dyDescent="0.25">
      <c r="A108" s="325" t="s">
        <v>672</v>
      </c>
      <c r="B108" s="359" t="s">
        <v>673</v>
      </c>
      <c r="C108" s="365"/>
      <c r="D108" s="365"/>
    </row>
    <row r="109" spans="1:4" ht="26.1" customHeight="1" x14ac:dyDescent="0.25">
      <c r="A109" s="325" t="s">
        <v>674</v>
      </c>
      <c r="B109" s="359" t="s">
        <v>675</v>
      </c>
      <c r="C109" s="365"/>
      <c r="D109" s="365"/>
    </row>
    <row r="110" spans="1:4" ht="12.9" customHeight="1" x14ac:dyDescent="0.25">
      <c r="A110" s="325" t="s">
        <v>676</v>
      </c>
      <c r="B110" s="359" t="s">
        <v>677</v>
      </c>
      <c r="C110" s="365"/>
      <c r="D110" s="365"/>
    </row>
    <row r="111" spans="1:4" ht="12.9" customHeight="1" x14ac:dyDescent="0.25">
      <c r="A111" s="325" t="s">
        <v>678</v>
      </c>
      <c r="B111" s="359" t="s">
        <v>679</v>
      </c>
      <c r="C111" s="365"/>
      <c r="D111" s="365"/>
    </row>
    <row r="112" spans="1:4" s="304" customFormat="1" ht="12.9" customHeight="1" x14ac:dyDescent="0.25">
      <c r="A112" s="325" t="s">
        <v>680</v>
      </c>
      <c r="B112" s="359" t="s">
        <v>681</v>
      </c>
      <c r="C112" s="365"/>
      <c r="D112" s="365"/>
    </row>
    <row r="113" spans="1:4" ht="12.9" customHeight="1" x14ac:dyDescent="0.25">
      <c r="A113" s="325" t="s">
        <v>682</v>
      </c>
      <c r="B113" s="359" t="s">
        <v>683</v>
      </c>
      <c r="C113" s="365"/>
      <c r="D113" s="365"/>
    </row>
    <row r="114" spans="1:4" ht="12.9" customHeight="1" x14ac:dyDescent="0.25">
      <c r="A114" s="325" t="s">
        <v>684</v>
      </c>
      <c r="B114" s="359" t="s">
        <v>685</v>
      </c>
      <c r="C114" s="306"/>
      <c r="D114" s="306"/>
    </row>
    <row r="115" spans="1:4" ht="12.9" customHeight="1" x14ac:dyDescent="0.25">
      <c r="A115" s="325" t="s">
        <v>686</v>
      </c>
      <c r="B115" s="359" t="s">
        <v>687</v>
      </c>
      <c r="C115" s="365"/>
      <c r="D115" s="365"/>
    </row>
    <row r="116" spans="1:4" ht="12.9" customHeight="1" x14ac:dyDescent="0.25">
      <c r="A116" s="325" t="s">
        <v>688</v>
      </c>
      <c r="B116" s="359" t="s">
        <v>689</v>
      </c>
      <c r="C116" s="306">
        <v>2101763</v>
      </c>
      <c r="D116" s="306">
        <v>2531396</v>
      </c>
    </row>
    <row r="117" spans="1:4" ht="26.1" customHeight="1" x14ac:dyDescent="0.25">
      <c r="A117" s="325" t="s">
        <v>690</v>
      </c>
      <c r="B117" s="369" t="s">
        <v>691</v>
      </c>
      <c r="C117" s="306">
        <v>2101763</v>
      </c>
      <c r="D117" s="306">
        <v>2531396</v>
      </c>
    </row>
    <row r="118" spans="1:4" ht="12.9" customHeight="1" x14ac:dyDescent="0.25">
      <c r="A118" s="354" t="s">
        <v>692</v>
      </c>
      <c r="B118" s="360" t="s">
        <v>693</v>
      </c>
      <c r="C118" s="307">
        <f>SUM(C108+C110+C109+C111+C112+C113+C114+C115+C116)</f>
        <v>2101763</v>
      </c>
      <c r="D118" s="307">
        <f>SUM(D108+D110+D109+D111+D112+D113+D114+D115+D116)</f>
        <v>2531396</v>
      </c>
    </row>
    <row r="119" spans="1:4" ht="12.9" customHeight="1" x14ac:dyDescent="0.25">
      <c r="A119" s="325" t="s">
        <v>694</v>
      </c>
      <c r="B119" s="359" t="s">
        <v>695</v>
      </c>
      <c r="C119" s="362">
        <v>1547048</v>
      </c>
      <c r="D119" s="362">
        <v>3172313</v>
      </c>
    </row>
    <row r="120" spans="1:4" ht="12.9" customHeight="1" x14ac:dyDescent="0.25">
      <c r="A120" s="325" t="s">
        <v>696</v>
      </c>
      <c r="B120" s="369" t="s">
        <v>604</v>
      </c>
      <c r="C120" s="364"/>
      <c r="D120" s="364"/>
    </row>
    <row r="121" spans="1:4" ht="12.9" customHeight="1" x14ac:dyDescent="0.25">
      <c r="A121" s="325" t="s">
        <v>697</v>
      </c>
      <c r="B121" s="369" t="s">
        <v>698</v>
      </c>
      <c r="C121" s="364"/>
      <c r="D121" s="364"/>
    </row>
    <row r="122" spans="1:4" ht="12.9" customHeight="1" x14ac:dyDescent="0.25">
      <c r="A122" s="325" t="s">
        <v>699</v>
      </c>
      <c r="B122" s="369" t="s">
        <v>700</v>
      </c>
      <c r="C122" s="364"/>
      <c r="D122" s="364"/>
    </row>
    <row r="123" spans="1:4" ht="12.9" customHeight="1" x14ac:dyDescent="0.25">
      <c r="A123" s="325" t="s">
        <v>701</v>
      </c>
      <c r="B123" s="369" t="s">
        <v>702</v>
      </c>
      <c r="C123" s="364"/>
      <c r="D123" s="364"/>
    </row>
    <row r="124" spans="1:4" ht="12.9" customHeight="1" x14ac:dyDescent="0.25">
      <c r="A124" s="325" t="s">
        <v>703</v>
      </c>
      <c r="B124" s="369" t="s">
        <v>612</v>
      </c>
      <c r="C124" s="364"/>
      <c r="D124" s="364"/>
    </row>
    <row r="125" spans="1:4" ht="12.9" customHeight="1" x14ac:dyDescent="0.25">
      <c r="A125" s="325" t="s">
        <v>704</v>
      </c>
      <c r="B125" s="369" t="s">
        <v>705</v>
      </c>
      <c r="C125" s="364"/>
      <c r="D125" s="364"/>
    </row>
    <row r="126" spans="1:4" ht="12.9" customHeight="1" x14ac:dyDescent="0.25">
      <c r="A126" s="354" t="s">
        <v>706</v>
      </c>
      <c r="B126" s="360" t="s">
        <v>707</v>
      </c>
      <c r="C126" s="307">
        <f>SUM(C119:C125)</f>
        <v>1547048</v>
      </c>
      <c r="D126" s="307">
        <f>SUM(D119:D125)</f>
        <v>3172313</v>
      </c>
    </row>
    <row r="127" spans="1:4" s="304" customFormat="1" ht="12.9" customHeight="1" x14ac:dyDescent="0.25">
      <c r="A127" s="354" t="s">
        <v>708</v>
      </c>
      <c r="B127" s="360" t="s">
        <v>709</v>
      </c>
      <c r="C127" s="307">
        <f>SUM(C107,C126,C118)</f>
        <v>3648811</v>
      </c>
      <c r="D127" s="307">
        <f>SUM(D107,D126,D118)</f>
        <v>7948802</v>
      </c>
    </row>
    <row r="128" spans="1:4" s="304" customFormat="1" ht="12.9" customHeight="1" x14ac:dyDescent="0.25">
      <c r="A128" s="354" t="s">
        <v>710</v>
      </c>
      <c r="B128" s="360" t="s">
        <v>711</v>
      </c>
      <c r="C128" s="364"/>
      <c r="D128" s="364"/>
    </row>
    <row r="129" spans="1:4" s="304" customFormat="1" ht="12.9" customHeight="1" x14ac:dyDescent="0.25">
      <c r="A129" s="354" t="s">
        <v>712</v>
      </c>
      <c r="B129" s="360" t="s">
        <v>713</v>
      </c>
      <c r="C129" s="364"/>
      <c r="D129" s="364"/>
    </row>
    <row r="130" spans="1:4" ht="12.9" customHeight="1" x14ac:dyDescent="0.25">
      <c r="A130" s="325" t="s">
        <v>714</v>
      </c>
      <c r="B130" s="359" t="s">
        <v>715</v>
      </c>
      <c r="C130" s="364"/>
      <c r="D130" s="364"/>
    </row>
    <row r="131" spans="1:4" ht="12.9" customHeight="1" x14ac:dyDescent="0.25">
      <c r="A131" s="325" t="s">
        <v>716</v>
      </c>
      <c r="B131" s="359" t="s">
        <v>717</v>
      </c>
      <c r="C131" s="362">
        <v>2344119</v>
      </c>
      <c r="D131" s="362">
        <v>2751336</v>
      </c>
    </row>
    <row r="132" spans="1:4" ht="12.9" customHeight="1" x14ac:dyDescent="0.25">
      <c r="A132" s="325" t="s">
        <v>718</v>
      </c>
      <c r="B132" s="359" t="s">
        <v>719</v>
      </c>
      <c r="C132" s="362" t="s">
        <v>354</v>
      </c>
      <c r="D132" s="362" t="s">
        <v>354</v>
      </c>
    </row>
    <row r="133" spans="1:4" ht="12.9" customHeight="1" x14ac:dyDescent="0.25">
      <c r="A133" s="354" t="s">
        <v>720</v>
      </c>
      <c r="B133" s="360" t="s">
        <v>721</v>
      </c>
      <c r="C133" s="307">
        <f>SUM(C130:C132)</f>
        <v>2344119</v>
      </c>
      <c r="D133" s="307">
        <f>SUM(D130:D132)</f>
        <v>2751336</v>
      </c>
    </row>
    <row r="134" spans="1:4" s="304" customFormat="1" ht="12.9" customHeight="1" x14ac:dyDescent="0.25">
      <c r="A134" s="485" t="s">
        <v>722</v>
      </c>
      <c r="B134" s="486"/>
      <c r="C134" s="307">
        <f>SUM(C97+C127+C128+C129+C133)</f>
        <v>696039618</v>
      </c>
      <c r="D134" s="307">
        <f>SUM(D97+D127+D128+D129+D133)</f>
        <v>826055037</v>
      </c>
    </row>
  </sheetData>
  <mergeCells count="5">
    <mergeCell ref="A134:B134"/>
    <mergeCell ref="A90:B90"/>
    <mergeCell ref="A1:D1"/>
    <mergeCell ref="A2:D2"/>
    <mergeCell ref="A3:D3"/>
  </mergeCells>
  <printOptions horizontalCentered="1"/>
  <pageMargins left="0.31496062992125984" right="0.19685039370078741" top="0.47244094488188981" bottom="0.31496062992125984" header="0.31496062992125984" footer="0.23622047244094491"/>
  <pageSetup paperSize="9" scale="60" orientation="portrait" errors="blank" r:id="rId1"/>
  <headerFooter alignWithMargins="0"/>
  <rowBreaks count="1" manualBreakCount="1">
    <brk id="90" max="4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A7CE-D11E-4647-AA6E-B6039B249F62}">
  <dimension ref="A1:E44"/>
  <sheetViews>
    <sheetView view="pageBreakPreview" zoomScaleNormal="100" zoomScaleSheetLayoutView="100" workbookViewId="0">
      <selection activeCell="A2" sqref="A2"/>
    </sheetView>
  </sheetViews>
  <sheetFormatPr defaultRowHeight="13.2" x14ac:dyDescent="0.25"/>
  <cols>
    <col min="1" max="1" width="5.44140625" style="301" customWidth="1"/>
    <col min="2" max="2" width="48" style="301" customWidth="1"/>
    <col min="3" max="5" width="16.6640625" style="301" customWidth="1"/>
    <col min="6" max="6" width="9.88671875" style="301" customWidth="1"/>
    <col min="7" max="222" width="9.109375" style="301"/>
    <col min="223" max="262" width="2.6640625" style="301" customWidth="1"/>
    <col min="263" max="478" width="9.109375" style="301"/>
    <col min="479" max="518" width="2.6640625" style="301" customWidth="1"/>
    <col min="519" max="734" width="9.109375" style="301"/>
    <col min="735" max="774" width="2.6640625" style="301" customWidth="1"/>
    <col min="775" max="990" width="9.109375" style="301"/>
    <col min="991" max="1030" width="2.6640625" style="301" customWidth="1"/>
    <col min="1031" max="1246" width="9.109375" style="301"/>
    <col min="1247" max="1286" width="2.6640625" style="301" customWidth="1"/>
    <col min="1287" max="1502" width="9.109375" style="301"/>
    <col min="1503" max="1542" width="2.6640625" style="301" customWidth="1"/>
    <col min="1543" max="1758" width="9.109375" style="301"/>
    <col min="1759" max="1798" width="2.6640625" style="301" customWidth="1"/>
    <col min="1799" max="2014" width="9.109375" style="301"/>
    <col min="2015" max="2054" width="2.6640625" style="301" customWidth="1"/>
    <col min="2055" max="2270" width="9.109375" style="301"/>
    <col min="2271" max="2310" width="2.6640625" style="301" customWidth="1"/>
    <col min="2311" max="2526" width="9.109375" style="301"/>
    <col min="2527" max="2566" width="2.6640625" style="301" customWidth="1"/>
    <col min="2567" max="2782" width="9.109375" style="301"/>
    <col min="2783" max="2822" width="2.6640625" style="301" customWidth="1"/>
    <col min="2823" max="3038" width="9.109375" style="301"/>
    <col min="3039" max="3078" width="2.6640625" style="301" customWidth="1"/>
    <col min="3079" max="3294" width="9.109375" style="301"/>
    <col min="3295" max="3334" width="2.6640625" style="301" customWidth="1"/>
    <col min="3335" max="3550" width="9.109375" style="301"/>
    <col min="3551" max="3590" width="2.6640625" style="301" customWidth="1"/>
    <col min="3591" max="3806" width="9.109375" style="301"/>
    <col min="3807" max="3846" width="2.6640625" style="301" customWidth="1"/>
    <col min="3847" max="4062" width="9.109375" style="301"/>
    <col min="4063" max="4102" width="2.6640625" style="301" customWidth="1"/>
    <col min="4103" max="4318" width="9.109375" style="301"/>
    <col min="4319" max="4358" width="2.6640625" style="301" customWidth="1"/>
    <col min="4359" max="4574" width="9.109375" style="301"/>
    <col min="4575" max="4614" width="2.6640625" style="301" customWidth="1"/>
    <col min="4615" max="4830" width="9.109375" style="301"/>
    <col min="4831" max="4870" width="2.6640625" style="301" customWidth="1"/>
    <col min="4871" max="5086" width="9.109375" style="301"/>
    <col min="5087" max="5126" width="2.6640625" style="301" customWidth="1"/>
    <col min="5127" max="5342" width="9.109375" style="301"/>
    <col min="5343" max="5382" width="2.6640625" style="301" customWidth="1"/>
    <col min="5383" max="5598" width="9.109375" style="301"/>
    <col min="5599" max="5638" width="2.6640625" style="301" customWidth="1"/>
    <col min="5639" max="5854" width="9.109375" style="301"/>
    <col min="5855" max="5894" width="2.6640625" style="301" customWidth="1"/>
    <col min="5895" max="6110" width="9.109375" style="301"/>
    <col min="6111" max="6150" width="2.6640625" style="301" customWidth="1"/>
    <col min="6151" max="6366" width="9.109375" style="301"/>
    <col min="6367" max="6406" width="2.6640625" style="301" customWidth="1"/>
    <col min="6407" max="6622" width="9.109375" style="301"/>
    <col min="6623" max="6662" width="2.6640625" style="301" customWidth="1"/>
    <col min="6663" max="6878" width="9.109375" style="301"/>
    <col min="6879" max="6918" width="2.6640625" style="301" customWidth="1"/>
    <col min="6919" max="7134" width="9.109375" style="301"/>
    <col min="7135" max="7174" width="2.6640625" style="301" customWidth="1"/>
    <col min="7175" max="7390" width="9.109375" style="301"/>
    <col min="7391" max="7430" width="2.6640625" style="301" customWidth="1"/>
    <col min="7431" max="7646" width="9.109375" style="301"/>
    <col min="7647" max="7686" width="2.6640625" style="301" customWidth="1"/>
    <col min="7687" max="7902" width="9.109375" style="301"/>
    <col min="7903" max="7942" width="2.6640625" style="301" customWidth="1"/>
    <col min="7943" max="8158" width="9.109375" style="301"/>
    <col min="8159" max="8198" width="2.6640625" style="301" customWidth="1"/>
    <col min="8199" max="8414" width="9.109375" style="301"/>
    <col min="8415" max="8454" width="2.6640625" style="301" customWidth="1"/>
    <col min="8455" max="8670" width="9.109375" style="301"/>
    <col min="8671" max="8710" width="2.6640625" style="301" customWidth="1"/>
    <col min="8711" max="8926" width="9.109375" style="301"/>
    <col min="8927" max="8966" width="2.6640625" style="301" customWidth="1"/>
    <col min="8967" max="9182" width="9.109375" style="301"/>
    <col min="9183" max="9222" width="2.6640625" style="301" customWidth="1"/>
    <col min="9223" max="9438" width="9.109375" style="301"/>
    <col min="9439" max="9478" width="2.6640625" style="301" customWidth="1"/>
    <col min="9479" max="9694" width="9.109375" style="301"/>
    <col min="9695" max="9734" width="2.6640625" style="301" customWidth="1"/>
    <col min="9735" max="9950" width="9.109375" style="301"/>
    <col min="9951" max="9990" width="2.6640625" style="301" customWidth="1"/>
    <col min="9991" max="10206" width="9.109375" style="301"/>
    <col min="10207" max="10246" width="2.6640625" style="301" customWidth="1"/>
    <col min="10247" max="10462" width="9.109375" style="301"/>
    <col min="10463" max="10502" width="2.6640625" style="301" customWidth="1"/>
    <col min="10503" max="10718" width="9.109375" style="301"/>
    <col min="10719" max="10758" width="2.6640625" style="301" customWidth="1"/>
    <col min="10759" max="10974" width="9.109375" style="301"/>
    <col min="10975" max="11014" width="2.6640625" style="301" customWidth="1"/>
    <col min="11015" max="11230" width="9.109375" style="301"/>
    <col min="11231" max="11270" width="2.6640625" style="301" customWidth="1"/>
    <col min="11271" max="11486" width="9.109375" style="301"/>
    <col min="11487" max="11526" width="2.6640625" style="301" customWidth="1"/>
    <col min="11527" max="11742" width="9.109375" style="301"/>
    <col min="11743" max="11782" width="2.6640625" style="301" customWidth="1"/>
    <col min="11783" max="11998" width="9.109375" style="301"/>
    <col min="11999" max="12038" width="2.6640625" style="301" customWidth="1"/>
    <col min="12039" max="12254" width="9.109375" style="301"/>
    <col min="12255" max="12294" width="2.6640625" style="301" customWidth="1"/>
    <col min="12295" max="12510" width="9.109375" style="301"/>
    <col min="12511" max="12550" width="2.6640625" style="301" customWidth="1"/>
    <col min="12551" max="12766" width="9.109375" style="301"/>
    <col min="12767" max="12806" width="2.6640625" style="301" customWidth="1"/>
    <col min="12807" max="13022" width="9.109375" style="301"/>
    <col min="13023" max="13062" width="2.6640625" style="301" customWidth="1"/>
    <col min="13063" max="13278" width="9.109375" style="301"/>
    <col min="13279" max="13318" width="2.6640625" style="301" customWidth="1"/>
    <col min="13319" max="13534" width="9.109375" style="301"/>
    <col min="13535" max="13574" width="2.6640625" style="301" customWidth="1"/>
    <col min="13575" max="13790" width="9.109375" style="301"/>
    <col min="13791" max="13830" width="2.6640625" style="301" customWidth="1"/>
    <col min="13831" max="14046" width="9.109375" style="301"/>
    <col min="14047" max="14086" width="2.6640625" style="301" customWidth="1"/>
    <col min="14087" max="14302" width="9.109375" style="301"/>
    <col min="14303" max="14342" width="2.6640625" style="301" customWidth="1"/>
    <col min="14343" max="14558" width="9.109375" style="301"/>
    <col min="14559" max="14598" width="2.6640625" style="301" customWidth="1"/>
    <col min="14599" max="14814" width="9.109375" style="301"/>
    <col min="14815" max="14854" width="2.6640625" style="301" customWidth="1"/>
    <col min="14855" max="15070" width="9.109375" style="301"/>
    <col min="15071" max="15110" width="2.6640625" style="301" customWidth="1"/>
    <col min="15111" max="15326" width="9.109375" style="301"/>
    <col min="15327" max="15366" width="2.6640625" style="301" customWidth="1"/>
    <col min="15367" max="15582" width="9.109375" style="301"/>
    <col min="15583" max="15622" width="2.6640625" style="301" customWidth="1"/>
    <col min="15623" max="15838" width="9.109375" style="301"/>
    <col min="15839" max="15878" width="2.6640625" style="301" customWidth="1"/>
    <col min="15879" max="16094" width="9.109375" style="301"/>
    <col min="16095" max="16134" width="2.6640625" style="301" customWidth="1"/>
    <col min="16135" max="16384" width="9.109375" style="301"/>
  </cols>
  <sheetData>
    <row r="1" spans="1:5" ht="39" customHeight="1" x14ac:dyDescent="0.25">
      <c r="A1" s="492" t="s">
        <v>860</v>
      </c>
      <c r="B1" s="492"/>
      <c r="C1" s="492"/>
      <c r="D1" s="492"/>
      <c r="E1" s="492"/>
    </row>
    <row r="2" spans="1:5" ht="12.9" customHeight="1" x14ac:dyDescent="0.25">
      <c r="A2" s="313"/>
      <c r="B2" s="505" t="s">
        <v>823</v>
      </c>
      <c r="C2" s="506"/>
      <c r="D2" s="506"/>
    </row>
    <row r="3" spans="1:5" ht="12.9" customHeight="1" x14ac:dyDescent="0.25">
      <c r="A3" s="507"/>
      <c r="B3" s="508"/>
      <c r="C3" s="508"/>
      <c r="D3" s="508"/>
    </row>
    <row r="4" spans="1:5" ht="19.5" customHeight="1" x14ac:dyDescent="0.25">
      <c r="A4" s="509" t="s">
        <v>797</v>
      </c>
      <c r="B4" s="509"/>
      <c r="C4" s="510"/>
      <c r="D4" s="510"/>
      <c r="E4" s="436" t="s">
        <v>461</v>
      </c>
    </row>
    <row r="5" spans="1:5" ht="12.9" customHeight="1" x14ac:dyDescent="0.25">
      <c r="A5" s="387" t="s">
        <v>109</v>
      </c>
      <c r="B5" s="493" t="s">
        <v>317</v>
      </c>
      <c r="C5" s="494"/>
      <c r="D5" s="495"/>
      <c r="E5" s="388" t="s">
        <v>798</v>
      </c>
    </row>
    <row r="6" spans="1:5" ht="12.9" customHeight="1" x14ac:dyDescent="0.25">
      <c r="A6" s="385" t="s">
        <v>106</v>
      </c>
      <c r="B6" s="496" t="s">
        <v>1</v>
      </c>
      <c r="C6" s="497"/>
      <c r="D6" s="498"/>
      <c r="E6" s="385" t="s">
        <v>56</v>
      </c>
    </row>
    <row r="7" spans="1:5" ht="12.9" customHeight="1" x14ac:dyDescent="0.25">
      <c r="A7" s="386" t="s">
        <v>724</v>
      </c>
      <c r="B7" s="499" t="s">
        <v>799</v>
      </c>
      <c r="C7" s="500"/>
      <c r="D7" s="501"/>
      <c r="E7" s="340">
        <v>117693247</v>
      </c>
    </row>
    <row r="8" spans="1:5" ht="12.9" customHeight="1" x14ac:dyDescent="0.25">
      <c r="A8" s="386" t="s">
        <v>726</v>
      </c>
      <c r="B8" s="499" t="s">
        <v>800</v>
      </c>
      <c r="C8" s="500"/>
      <c r="D8" s="501"/>
      <c r="E8" s="340">
        <v>119453001</v>
      </c>
    </row>
    <row r="9" spans="1:5" ht="12.9" customHeight="1" x14ac:dyDescent="0.25">
      <c r="A9" s="389" t="s">
        <v>430</v>
      </c>
      <c r="B9" s="502" t="s">
        <v>801</v>
      </c>
      <c r="C9" s="503"/>
      <c r="D9" s="504"/>
      <c r="E9" s="341">
        <f>SUM(E7-E8)</f>
        <v>-1759754</v>
      </c>
    </row>
    <row r="10" spans="1:5" ht="12.9" customHeight="1" x14ac:dyDescent="0.25">
      <c r="A10" s="386" t="s">
        <v>728</v>
      </c>
      <c r="B10" s="499" t="s">
        <v>802</v>
      </c>
      <c r="C10" s="500"/>
      <c r="D10" s="501"/>
      <c r="E10" s="342">
        <v>89466910</v>
      </c>
    </row>
    <row r="11" spans="1:5" ht="12.9" customHeight="1" x14ac:dyDescent="0.25">
      <c r="A11" s="386" t="s">
        <v>731</v>
      </c>
      <c r="B11" s="499" t="s">
        <v>803</v>
      </c>
      <c r="C11" s="500"/>
      <c r="D11" s="501"/>
      <c r="E11" s="342">
        <v>2101763</v>
      </c>
    </row>
    <row r="12" spans="1:5" ht="12.9" customHeight="1" x14ac:dyDescent="0.25">
      <c r="A12" s="389" t="s">
        <v>735</v>
      </c>
      <c r="B12" s="502" t="s">
        <v>804</v>
      </c>
      <c r="C12" s="503"/>
      <c r="D12" s="504"/>
      <c r="E12" s="341">
        <f>SUM(E10-E11)</f>
        <v>87365147</v>
      </c>
    </row>
    <row r="13" spans="1:5" ht="12.9" customHeight="1" x14ac:dyDescent="0.25">
      <c r="A13" s="389" t="s">
        <v>515</v>
      </c>
      <c r="B13" s="502" t="s">
        <v>805</v>
      </c>
      <c r="C13" s="503"/>
      <c r="D13" s="504"/>
      <c r="E13" s="341">
        <f>SUM(E9,E12)</f>
        <v>85605393</v>
      </c>
    </row>
    <row r="14" spans="1:5" ht="12.9" customHeight="1" x14ac:dyDescent="0.25">
      <c r="A14" s="386" t="s">
        <v>733</v>
      </c>
      <c r="B14" s="499" t="s">
        <v>806</v>
      </c>
      <c r="C14" s="500"/>
      <c r="D14" s="501"/>
      <c r="E14" s="342"/>
    </row>
    <row r="15" spans="1:5" s="304" customFormat="1" ht="12.9" customHeight="1" x14ac:dyDescent="0.25">
      <c r="A15" s="386" t="s">
        <v>737</v>
      </c>
      <c r="B15" s="499" t="s">
        <v>807</v>
      </c>
      <c r="C15" s="500"/>
      <c r="D15" s="501"/>
      <c r="E15" s="342"/>
    </row>
    <row r="16" spans="1:5" ht="12.9" customHeight="1" x14ac:dyDescent="0.25">
      <c r="A16" s="389" t="s">
        <v>745</v>
      </c>
      <c r="B16" s="502" t="s">
        <v>808</v>
      </c>
      <c r="C16" s="503"/>
      <c r="D16" s="504"/>
      <c r="E16" s="346"/>
    </row>
    <row r="17" spans="1:5" ht="12.9" customHeight="1" x14ac:dyDescent="0.25">
      <c r="A17" s="386" t="s">
        <v>739</v>
      </c>
      <c r="B17" s="499" t="s">
        <v>809</v>
      </c>
      <c r="C17" s="500"/>
      <c r="D17" s="501"/>
      <c r="E17" s="342"/>
    </row>
    <row r="18" spans="1:5" s="304" customFormat="1" ht="12.9" customHeight="1" x14ac:dyDescent="0.25">
      <c r="A18" s="386" t="s">
        <v>741</v>
      </c>
      <c r="B18" s="499" t="s">
        <v>810</v>
      </c>
      <c r="C18" s="500"/>
      <c r="D18" s="501"/>
      <c r="E18" s="342"/>
    </row>
    <row r="19" spans="1:5" ht="12.9" customHeight="1" x14ac:dyDescent="0.25">
      <c r="A19" s="389" t="s">
        <v>755</v>
      </c>
      <c r="B19" s="502" t="s">
        <v>811</v>
      </c>
      <c r="C19" s="503"/>
      <c r="D19" s="504"/>
      <c r="E19" s="346"/>
    </row>
    <row r="20" spans="1:5" ht="12.9" customHeight="1" x14ac:dyDescent="0.25">
      <c r="A20" s="389" t="s">
        <v>535</v>
      </c>
      <c r="B20" s="502" t="s">
        <v>812</v>
      </c>
      <c r="C20" s="503"/>
      <c r="D20" s="504"/>
      <c r="E20" s="346"/>
    </row>
    <row r="21" spans="1:5" s="304" customFormat="1" ht="12.9" customHeight="1" x14ac:dyDescent="0.25">
      <c r="A21" s="389" t="s">
        <v>545</v>
      </c>
      <c r="B21" s="502" t="s">
        <v>813</v>
      </c>
      <c r="C21" s="503"/>
      <c r="D21" s="504"/>
      <c r="E21" s="341">
        <f>E13</f>
        <v>85605393</v>
      </c>
    </row>
    <row r="22" spans="1:5" ht="12.9" customHeight="1" x14ac:dyDescent="0.25">
      <c r="A22" s="389" t="s">
        <v>617</v>
      </c>
      <c r="B22" s="499" t="s">
        <v>814</v>
      </c>
      <c r="C22" s="500"/>
      <c r="D22" s="501"/>
      <c r="E22" s="342">
        <v>85605393</v>
      </c>
    </row>
    <row r="23" spans="1:5" ht="12.9" customHeight="1" x14ac:dyDescent="0.25">
      <c r="A23" s="389" t="s">
        <v>627</v>
      </c>
      <c r="B23" s="502" t="s">
        <v>815</v>
      </c>
      <c r="C23" s="503"/>
      <c r="D23" s="504"/>
      <c r="E23" s="346"/>
    </row>
    <row r="24" spans="1:5" ht="12.9" customHeight="1" x14ac:dyDescent="0.25">
      <c r="A24" s="389" t="s">
        <v>635</v>
      </c>
      <c r="B24" s="502" t="s">
        <v>816</v>
      </c>
      <c r="C24" s="503"/>
      <c r="D24" s="504"/>
      <c r="E24" s="422"/>
    </row>
    <row r="25" spans="1:5" ht="14.25" customHeight="1" x14ac:dyDescent="0.25">
      <c r="A25" s="389" t="s">
        <v>650</v>
      </c>
      <c r="B25" s="502" t="s">
        <v>817</v>
      </c>
      <c r="C25" s="503"/>
      <c r="D25" s="504"/>
      <c r="E25" s="346"/>
    </row>
    <row r="26" spans="1:5" ht="14.25" customHeight="1" x14ac:dyDescent="0.25">
      <c r="A26" s="314"/>
      <c r="B26" s="315"/>
      <c r="C26" s="316"/>
      <c r="D26" s="317"/>
    </row>
    <row r="27" spans="1:5" ht="14.25" customHeight="1" x14ac:dyDescent="0.25">
      <c r="A27" s="318"/>
      <c r="B27" s="319"/>
      <c r="C27" s="320"/>
      <c r="D27" s="321"/>
    </row>
    <row r="28" spans="1:5" ht="14.25" customHeight="1" x14ac:dyDescent="0.25">
      <c r="A28" s="318"/>
      <c r="B28" s="319"/>
      <c r="C28" s="320"/>
      <c r="D28" s="321"/>
    </row>
    <row r="29" spans="1:5" ht="14.25" customHeight="1" x14ac:dyDescent="0.25">
      <c r="A29" s="390"/>
      <c r="B29" s="423" t="s">
        <v>847</v>
      </c>
      <c r="C29" s="423"/>
      <c r="D29" s="423"/>
      <c r="E29" s="384"/>
    </row>
    <row r="30" spans="1:5" ht="14.25" customHeight="1" x14ac:dyDescent="0.25">
      <c r="A30" s="318"/>
      <c r="B30" s="319"/>
      <c r="C30" s="320"/>
      <c r="D30" s="321"/>
    </row>
    <row r="31" spans="1:5" ht="14.25" customHeight="1" x14ac:dyDescent="0.25">
      <c r="A31" s="516" t="s">
        <v>818</v>
      </c>
      <c r="B31" s="516"/>
      <c r="C31" s="517"/>
      <c r="D31" s="517"/>
      <c r="E31" s="436" t="s">
        <v>461</v>
      </c>
    </row>
    <row r="32" spans="1:5" ht="29.25" customHeight="1" x14ac:dyDescent="0.25">
      <c r="A32" s="439"/>
      <c r="B32" s="433" t="s">
        <v>317</v>
      </c>
      <c r="C32" s="391" t="s">
        <v>819</v>
      </c>
      <c r="D32" s="391" t="s">
        <v>820</v>
      </c>
      <c r="E32" s="391" t="s">
        <v>377</v>
      </c>
    </row>
    <row r="33" spans="1:5" s="432" customFormat="1" x14ac:dyDescent="0.25">
      <c r="A33" s="386" t="s">
        <v>106</v>
      </c>
      <c r="B33" s="386" t="s">
        <v>1</v>
      </c>
      <c r="C33" s="434" t="s">
        <v>56</v>
      </c>
      <c r="D33" s="434" t="s">
        <v>50</v>
      </c>
      <c r="E33" s="434" t="s">
        <v>48</v>
      </c>
    </row>
    <row r="34" spans="1:5" ht="14.25" customHeight="1" x14ac:dyDescent="0.25">
      <c r="A34" s="440" t="s">
        <v>106</v>
      </c>
      <c r="B34" s="437" t="s">
        <v>821</v>
      </c>
      <c r="C34" s="427"/>
      <c r="D34" s="341">
        <v>11974705</v>
      </c>
      <c r="E34" s="341">
        <f>SUM(C34:D34)</f>
        <v>11974705</v>
      </c>
    </row>
    <row r="35" spans="1:5" ht="14.25" customHeight="1" x14ac:dyDescent="0.25">
      <c r="A35" s="440" t="s">
        <v>1</v>
      </c>
      <c r="B35" s="437" t="s">
        <v>822</v>
      </c>
      <c r="C35" s="427"/>
      <c r="D35" s="341">
        <v>40807715</v>
      </c>
      <c r="E35" s="341">
        <f>SUM(C35:D35)</f>
        <v>40807715</v>
      </c>
    </row>
    <row r="36" spans="1:5" ht="13.8" customHeight="1" x14ac:dyDescent="0.25">
      <c r="A36" s="440" t="s">
        <v>56</v>
      </c>
      <c r="B36" s="438" t="s">
        <v>848</v>
      </c>
      <c r="C36" s="427">
        <v>3727996</v>
      </c>
      <c r="D36" s="427"/>
      <c r="E36" s="341">
        <f>SUM(C36:D36)</f>
        <v>3727996</v>
      </c>
    </row>
    <row r="37" spans="1:5" ht="14.25" customHeight="1" x14ac:dyDescent="0.25">
      <c r="A37" s="440" t="s">
        <v>50</v>
      </c>
      <c r="B37" s="437" t="s">
        <v>849</v>
      </c>
      <c r="C37" s="427">
        <v>29094977</v>
      </c>
      <c r="D37" s="427"/>
      <c r="E37" s="341">
        <f>SUM(C37:D37)</f>
        <v>29094977</v>
      </c>
    </row>
    <row r="38" spans="1:5" ht="14.25" customHeight="1" x14ac:dyDescent="0.25">
      <c r="A38" s="440" t="s">
        <v>48</v>
      </c>
      <c r="B38" s="437" t="s">
        <v>372</v>
      </c>
      <c r="C38" s="427">
        <f>SUM(C34:C37)</f>
        <v>32822973</v>
      </c>
      <c r="D38" s="427">
        <f>SUM(D34:D37)</f>
        <v>52782420</v>
      </c>
      <c r="E38" s="341">
        <f>SUM(E34:E37)</f>
        <v>85605393</v>
      </c>
    </row>
    <row r="39" spans="1:5" ht="14.25" customHeight="1" x14ac:dyDescent="0.25">
      <c r="A39" s="424"/>
      <c r="B39" s="425"/>
      <c r="C39" s="426"/>
      <c r="D39" s="426"/>
    </row>
    <row r="40" spans="1:5" ht="14.25" customHeight="1" x14ac:dyDescent="0.25">
      <c r="A40" s="318"/>
      <c r="B40" s="319"/>
      <c r="C40" s="308"/>
      <c r="D40" s="308"/>
    </row>
    <row r="41" spans="1:5" ht="14.25" customHeight="1" x14ac:dyDescent="0.25">
      <c r="A41" s="318"/>
      <c r="B41" s="319"/>
      <c r="C41" s="320"/>
      <c r="D41" s="321"/>
    </row>
    <row r="42" spans="1:5" ht="14.25" customHeight="1" x14ac:dyDescent="0.25">
      <c r="A42" s="318"/>
      <c r="B42" s="319"/>
      <c r="C42" s="322"/>
      <c r="D42" s="323"/>
    </row>
    <row r="43" spans="1:5" ht="14.25" customHeight="1" x14ac:dyDescent="0.25">
      <c r="A43" s="514" t="s">
        <v>354</v>
      </c>
      <c r="B43" s="515"/>
      <c r="C43" s="515"/>
      <c r="D43" s="515"/>
    </row>
    <row r="44" spans="1:5" ht="12.9" customHeight="1" x14ac:dyDescent="0.25">
      <c r="A44" s="511"/>
      <c r="B44" s="512"/>
      <c r="C44" s="513"/>
      <c r="D44" s="513"/>
    </row>
  </sheetData>
  <mergeCells count="31">
    <mergeCell ref="A44:B44"/>
    <mergeCell ref="C44:D44"/>
    <mergeCell ref="A43:D43"/>
    <mergeCell ref="B23:D23"/>
    <mergeCell ref="A31:B31"/>
    <mergeCell ref="C31:D31"/>
    <mergeCell ref="B24:D24"/>
    <mergeCell ref="B25:D25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B9:D9"/>
    <mergeCell ref="B10:D10"/>
    <mergeCell ref="B11:D11"/>
    <mergeCell ref="B12:D12"/>
    <mergeCell ref="B2:D2"/>
    <mergeCell ref="A3:D3"/>
    <mergeCell ref="A4:B4"/>
    <mergeCell ref="C4:D4"/>
    <mergeCell ref="A1:E1"/>
    <mergeCell ref="B5:D5"/>
    <mergeCell ref="B6:D6"/>
    <mergeCell ref="B7:D7"/>
    <mergeCell ref="B8:D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3A44-D221-486C-AE55-14E713EFEC61}">
  <dimension ref="A2:E45"/>
  <sheetViews>
    <sheetView view="pageBreakPreview" zoomScaleSheetLayoutView="75" workbookViewId="0">
      <selection activeCell="A7" sqref="A7"/>
    </sheetView>
  </sheetViews>
  <sheetFormatPr defaultRowHeight="13.2" x14ac:dyDescent="0.25"/>
  <cols>
    <col min="1" max="1" width="8.109375" style="301" customWidth="1"/>
    <col min="2" max="2" width="54.109375" style="301" customWidth="1"/>
    <col min="3" max="3" width="13.33203125" style="301" customWidth="1"/>
    <col min="4" max="4" width="12.88671875" style="301" customWidth="1"/>
    <col min="5" max="5" width="13.33203125" style="301" customWidth="1"/>
    <col min="6" max="12" width="2.6640625" style="301" customWidth="1"/>
    <col min="13" max="223" width="9.109375" style="301"/>
    <col min="224" max="268" width="2.6640625" style="301" customWidth="1"/>
    <col min="269" max="479" width="9.109375" style="301"/>
    <col min="480" max="524" width="2.6640625" style="301" customWidth="1"/>
    <col min="525" max="735" width="9.109375" style="301"/>
    <col min="736" max="780" width="2.6640625" style="301" customWidth="1"/>
    <col min="781" max="991" width="9.109375" style="301"/>
    <col min="992" max="1036" width="2.6640625" style="301" customWidth="1"/>
    <col min="1037" max="1247" width="9.109375" style="301"/>
    <col min="1248" max="1292" width="2.6640625" style="301" customWidth="1"/>
    <col min="1293" max="1503" width="9.109375" style="301"/>
    <col min="1504" max="1548" width="2.6640625" style="301" customWidth="1"/>
    <col min="1549" max="1759" width="9.109375" style="301"/>
    <col min="1760" max="1804" width="2.6640625" style="301" customWidth="1"/>
    <col min="1805" max="2015" width="9.109375" style="301"/>
    <col min="2016" max="2060" width="2.6640625" style="301" customWidth="1"/>
    <col min="2061" max="2271" width="9.109375" style="301"/>
    <col min="2272" max="2316" width="2.6640625" style="301" customWidth="1"/>
    <col min="2317" max="2527" width="9.109375" style="301"/>
    <col min="2528" max="2572" width="2.6640625" style="301" customWidth="1"/>
    <col min="2573" max="2783" width="9.109375" style="301"/>
    <col min="2784" max="2828" width="2.6640625" style="301" customWidth="1"/>
    <col min="2829" max="3039" width="9.109375" style="301"/>
    <col min="3040" max="3084" width="2.6640625" style="301" customWidth="1"/>
    <col min="3085" max="3295" width="9.109375" style="301"/>
    <col min="3296" max="3340" width="2.6640625" style="301" customWidth="1"/>
    <col min="3341" max="3551" width="9.109375" style="301"/>
    <col min="3552" max="3596" width="2.6640625" style="301" customWidth="1"/>
    <col min="3597" max="3807" width="9.109375" style="301"/>
    <col min="3808" max="3852" width="2.6640625" style="301" customWidth="1"/>
    <col min="3853" max="4063" width="9.109375" style="301"/>
    <col min="4064" max="4108" width="2.6640625" style="301" customWidth="1"/>
    <col min="4109" max="4319" width="9.109375" style="301"/>
    <col min="4320" max="4364" width="2.6640625" style="301" customWidth="1"/>
    <col min="4365" max="4575" width="9.109375" style="301"/>
    <col min="4576" max="4620" width="2.6640625" style="301" customWidth="1"/>
    <col min="4621" max="4831" width="9.109375" style="301"/>
    <col min="4832" max="4876" width="2.6640625" style="301" customWidth="1"/>
    <col min="4877" max="5087" width="9.109375" style="301"/>
    <col min="5088" max="5132" width="2.6640625" style="301" customWidth="1"/>
    <col min="5133" max="5343" width="9.109375" style="301"/>
    <col min="5344" max="5388" width="2.6640625" style="301" customWidth="1"/>
    <col min="5389" max="5599" width="9.109375" style="301"/>
    <col min="5600" max="5644" width="2.6640625" style="301" customWidth="1"/>
    <col min="5645" max="5855" width="9.109375" style="301"/>
    <col min="5856" max="5900" width="2.6640625" style="301" customWidth="1"/>
    <col min="5901" max="6111" width="9.109375" style="301"/>
    <col min="6112" max="6156" width="2.6640625" style="301" customWidth="1"/>
    <col min="6157" max="6367" width="9.109375" style="301"/>
    <col min="6368" max="6412" width="2.6640625" style="301" customWidth="1"/>
    <col min="6413" max="6623" width="9.109375" style="301"/>
    <col min="6624" max="6668" width="2.6640625" style="301" customWidth="1"/>
    <col min="6669" max="6879" width="9.109375" style="301"/>
    <col min="6880" max="6924" width="2.6640625" style="301" customWidth="1"/>
    <col min="6925" max="7135" width="9.109375" style="301"/>
    <col min="7136" max="7180" width="2.6640625" style="301" customWidth="1"/>
    <col min="7181" max="7391" width="9.109375" style="301"/>
    <col min="7392" max="7436" width="2.6640625" style="301" customWidth="1"/>
    <col min="7437" max="7647" width="9.109375" style="301"/>
    <col min="7648" max="7692" width="2.6640625" style="301" customWidth="1"/>
    <col min="7693" max="7903" width="9.109375" style="301"/>
    <col min="7904" max="7948" width="2.6640625" style="301" customWidth="1"/>
    <col min="7949" max="8159" width="9.109375" style="301"/>
    <col min="8160" max="8204" width="2.6640625" style="301" customWidth="1"/>
    <col min="8205" max="8415" width="9.109375" style="301"/>
    <col min="8416" max="8460" width="2.6640625" style="301" customWidth="1"/>
    <col min="8461" max="8671" width="9.109375" style="301"/>
    <col min="8672" max="8716" width="2.6640625" style="301" customWidth="1"/>
    <col min="8717" max="8927" width="9.109375" style="301"/>
    <col min="8928" max="8972" width="2.6640625" style="301" customWidth="1"/>
    <col min="8973" max="9183" width="9.109375" style="301"/>
    <col min="9184" max="9228" width="2.6640625" style="301" customWidth="1"/>
    <col min="9229" max="9439" width="9.109375" style="301"/>
    <col min="9440" max="9484" width="2.6640625" style="301" customWidth="1"/>
    <col min="9485" max="9695" width="9.109375" style="301"/>
    <col min="9696" max="9740" width="2.6640625" style="301" customWidth="1"/>
    <col min="9741" max="9951" width="9.109375" style="301"/>
    <col min="9952" max="9996" width="2.6640625" style="301" customWidth="1"/>
    <col min="9997" max="10207" width="9.109375" style="301"/>
    <col min="10208" max="10252" width="2.6640625" style="301" customWidth="1"/>
    <col min="10253" max="10463" width="9.109375" style="301"/>
    <col min="10464" max="10508" width="2.6640625" style="301" customWidth="1"/>
    <col min="10509" max="10719" width="9.109375" style="301"/>
    <col min="10720" max="10764" width="2.6640625" style="301" customWidth="1"/>
    <col min="10765" max="10975" width="9.109375" style="301"/>
    <col min="10976" max="11020" width="2.6640625" style="301" customWidth="1"/>
    <col min="11021" max="11231" width="9.109375" style="301"/>
    <col min="11232" max="11276" width="2.6640625" style="301" customWidth="1"/>
    <col min="11277" max="11487" width="9.109375" style="301"/>
    <col min="11488" max="11532" width="2.6640625" style="301" customWidth="1"/>
    <col min="11533" max="11743" width="9.109375" style="301"/>
    <col min="11744" max="11788" width="2.6640625" style="301" customWidth="1"/>
    <col min="11789" max="11999" width="9.109375" style="301"/>
    <col min="12000" max="12044" width="2.6640625" style="301" customWidth="1"/>
    <col min="12045" max="12255" width="9.109375" style="301"/>
    <col min="12256" max="12300" width="2.6640625" style="301" customWidth="1"/>
    <col min="12301" max="12511" width="9.109375" style="301"/>
    <col min="12512" max="12556" width="2.6640625" style="301" customWidth="1"/>
    <col min="12557" max="12767" width="9.109375" style="301"/>
    <col min="12768" max="12812" width="2.6640625" style="301" customWidth="1"/>
    <col min="12813" max="13023" width="9.109375" style="301"/>
    <col min="13024" max="13068" width="2.6640625" style="301" customWidth="1"/>
    <col min="13069" max="13279" width="9.109375" style="301"/>
    <col min="13280" max="13324" width="2.6640625" style="301" customWidth="1"/>
    <col min="13325" max="13535" width="9.109375" style="301"/>
    <col min="13536" max="13580" width="2.6640625" style="301" customWidth="1"/>
    <col min="13581" max="13791" width="9.109375" style="301"/>
    <col min="13792" max="13836" width="2.6640625" style="301" customWidth="1"/>
    <col min="13837" max="14047" width="9.109375" style="301"/>
    <col min="14048" max="14092" width="2.6640625" style="301" customWidth="1"/>
    <col min="14093" max="14303" width="9.109375" style="301"/>
    <col min="14304" max="14348" width="2.6640625" style="301" customWidth="1"/>
    <col min="14349" max="14559" width="9.109375" style="301"/>
    <col min="14560" max="14604" width="2.6640625" style="301" customWidth="1"/>
    <col min="14605" max="14815" width="9.109375" style="301"/>
    <col min="14816" max="14860" width="2.6640625" style="301" customWidth="1"/>
    <col min="14861" max="15071" width="9.109375" style="301"/>
    <col min="15072" max="15116" width="2.6640625" style="301" customWidth="1"/>
    <col min="15117" max="15327" width="9.109375" style="301"/>
    <col min="15328" max="15372" width="2.6640625" style="301" customWidth="1"/>
    <col min="15373" max="15583" width="9.109375" style="301"/>
    <col min="15584" max="15628" width="2.6640625" style="301" customWidth="1"/>
    <col min="15629" max="15839" width="9.109375" style="301"/>
    <col min="15840" max="15884" width="2.6640625" style="301" customWidth="1"/>
    <col min="15885" max="16095" width="9.109375" style="301"/>
    <col min="16096" max="16140" width="2.6640625" style="301" customWidth="1"/>
    <col min="16141" max="16384" width="9.109375" style="301"/>
  </cols>
  <sheetData>
    <row r="2" spans="1:5" ht="21.75" customHeight="1" x14ac:dyDescent="0.25">
      <c r="A2" s="492" t="s">
        <v>861</v>
      </c>
      <c r="B2" s="518"/>
      <c r="C2" s="518"/>
      <c r="D2" s="518"/>
      <c r="E2" s="518"/>
    </row>
    <row r="3" spans="1:5" ht="18.75" customHeight="1" x14ac:dyDescent="0.25">
      <c r="A3" s="519"/>
      <c r="B3" s="508"/>
      <c r="C3" s="508"/>
      <c r="D3" s="508"/>
      <c r="E3" s="508"/>
    </row>
    <row r="4" spans="1:5" ht="30" customHeight="1" x14ac:dyDescent="0.25">
      <c r="A4" s="519" t="s">
        <v>824</v>
      </c>
      <c r="B4" s="508"/>
      <c r="C4" s="508"/>
      <c r="D4" s="508"/>
      <c r="E4" s="508"/>
    </row>
    <row r="5" spans="1:5" ht="12.9" customHeight="1" x14ac:dyDescent="0.25">
      <c r="A5" s="520" t="s">
        <v>461</v>
      </c>
      <c r="B5" s="521"/>
      <c r="C5" s="521"/>
      <c r="D5" s="521"/>
      <c r="E5" s="521"/>
    </row>
    <row r="6" spans="1:5" s="308" customFormat="1" ht="26.1" customHeight="1" x14ac:dyDescent="0.3">
      <c r="A6" s="324" t="s">
        <v>378</v>
      </c>
      <c r="B6" s="324" t="s">
        <v>317</v>
      </c>
      <c r="C6" s="324" t="s">
        <v>851</v>
      </c>
      <c r="D6" s="324" t="s">
        <v>723</v>
      </c>
      <c r="E6" s="324" t="s">
        <v>828</v>
      </c>
    </row>
    <row r="7" spans="1:5" ht="12.9" customHeight="1" x14ac:dyDescent="0.25">
      <c r="A7" s="325" t="s">
        <v>106</v>
      </c>
      <c r="B7" s="325">
        <v>2</v>
      </c>
      <c r="C7" s="325" t="s">
        <v>56</v>
      </c>
      <c r="D7" s="325" t="s">
        <v>50</v>
      </c>
      <c r="E7" s="325" t="s">
        <v>48</v>
      </c>
    </row>
    <row r="8" spans="1:5" s="309" customFormat="1" ht="12.9" customHeight="1" x14ac:dyDescent="0.3">
      <c r="A8" s="326" t="s">
        <v>724</v>
      </c>
      <c r="B8" s="332" t="s">
        <v>725</v>
      </c>
      <c r="C8" s="340">
        <v>13664494</v>
      </c>
      <c r="D8" s="340"/>
      <c r="E8" s="340">
        <v>19075523</v>
      </c>
    </row>
    <row r="9" spans="1:5" s="309" customFormat="1" ht="26.1" customHeight="1" x14ac:dyDescent="0.3">
      <c r="A9" s="326" t="s">
        <v>726</v>
      </c>
      <c r="B9" s="333" t="s">
        <v>727</v>
      </c>
      <c r="C9" s="340">
        <v>1245186</v>
      </c>
      <c r="D9" s="340"/>
      <c r="E9" s="340">
        <v>3165153</v>
      </c>
    </row>
    <row r="10" spans="1:5" s="309" customFormat="1" ht="12.9" customHeight="1" x14ac:dyDescent="0.3">
      <c r="A10" s="326" t="s">
        <v>728</v>
      </c>
      <c r="B10" s="333" t="s">
        <v>729</v>
      </c>
      <c r="C10" s="340">
        <v>9120495</v>
      </c>
      <c r="D10" s="340"/>
      <c r="E10" s="340">
        <v>6119375</v>
      </c>
    </row>
    <row r="11" spans="1:5" s="309" customFormat="1" ht="26.1" customHeight="1" x14ac:dyDescent="0.3">
      <c r="A11" s="327" t="s">
        <v>430</v>
      </c>
      <c r="B11" s="334" t="s">
        <v>730</v>
      </c>
      <c r="C11" s="341">
        <f>SUM(C8:C10)</f>
        <v>24030175</v>
      </c>
      <c r="D11" s="341"/>
      <c r="E11" s="341">
        <f>SUM(E8:E10)</f>
        <v>28360051</v>
      </c>
    </row>
    <row r="12" spans="1:5" s="309" customFormat="1" ht="12.9" customHeight="1" x14ac:dyDescent="0.3">
      <c r="A12" s="326" t="s">
        <v>731</v>
      </c>
      <c r="B12" s="333" t="s">
        <v>732</v>
      </c>
      <c r="C12" s="342"/>
      <c r="D12" s="342"/>
      <c r="E12" s="342"/>
    </row>
    <row r="13" spans="1:5" s="309" customFormat="1" ht="12.9" customHeight="1" x14ac:dyDescent="0.3">
      <c r="A13" s="326" t="s">
        <v>733</v>
      </c>
      <c r="B13" s="333" t="s">
        <v>734</v>
      </c>
      <c r="C13" s="342"/>
      <c r="D13" s="342"/>
      <c r="E13" s="342"/>
    </row>
    <row r="14" spans="1:5" s="309" customFormat="1" ht="12.9" customHeight="1" x14ac:dyDescent="0.3">
      <c r="A14" s="327" t="s">
        <v>735</v>
      </c>
      <c r="B14" s="335" t="s">
        <v>736</v>
      </c>
      <c r="C14" s="341"/>
      <c r="D14" s="341"/>
      <c r="E14" s="341"/>
    </row>
    <row r="15" spans="1:5" s="309" customFormat="1" ht="26.1" customHeight="1" x14ac:dyDescent="0.3">
      <c r="A15" s="326" t="s">
        <v>737</v>
      </c>
      <c r="B15" s="333" t="s">
        <v>738</v>
      </c>
      <c r="C15" s="342">
        <v>65410411</v>
      </c>
      <c r="D15" s="342"/>
      <c r="E15" s="342">
        <v>65546967</v>
      </c>
    </row>
    <row r="16" spans="1:5" s="309" customFormat="1" ht="26.1" customHeight="1" x14ac:dyDescent="0.3">
      <c r="A16" s="326" t="s">
        <v>739</v>
      </c>
      <c r="B16" s="333" t="s">
        <v>740</v>
      </c>
      <c r="C16" s="342">
        <v>12046519</v>
      </c>
      <c r="D16" s="342"/>
      <c r="E16" s="342">
        <v>15500432</v>
      </c>
    </row>
    <row r="17" spans="1:5" s="309" customFormat="1" ht="12.9" customHeight="1" x14ac:dyDescent="0.3">
      <c r="A17" s="326" t="s">
        <v>741</v>
      </c>
      <c r="B17" s="333" t="s">
        <v>742</v>
      </c>
      <c r="C17" s="342">
        <v>34770000</v>
      </c>
      <c r="D17" s="342"/>
      <c r="E17" s="342">
        <v>15344113</v>
      </c>
    </row>
    <row r="18" spans="1:5" s="309" customFormat="1" ht="12.9" customHeight="1" x14ac:dyDescent="0.3">
      <c r="A18" s="328" t="s">
        <v>743</v>
      </c>
      <c r="B18" s="333" t="s">
        <v>744</v>
      </c>
      <c r="C18" s="343">
        <v>9926880</v>
      </c>
      <c r="D18" s="343"/>
      <c r="E18" s="342">
        <v>129149807</v>
      </c>
    </row>
    <row r="19" spans="1:5" s="309" customFormat="1" ht="12.9" customHeight="1" x14ac:dyDescent="0.3">
      <c r="A19" s="327" t="s">
        <v>745</v>
      </c>
      <c r="B19" s="334" t="s">
        <v>746</v>
      </c>
      <c r="C19" s="341">
        <f>SUM(C15:C18)</f>
        <v>122153810</v>
      </c>
      <c r="D19" s="341"/>
      <c r="E19" s="341">
        <f>SUM(E15:E18)</f>
        <v>225541319</v>
      </c>
    </row>
    <row r="20" spans="1:5" s="309" customFormat="1" ht="12.9" customHeight="1" x14ac:dyDescent="0.3">
      <c r="A20" s="326" t="s">
        <v>747</v>
      </c>
      <c r="B20" s="333" t="s">
        <v>748</v>
      </c>
      <c r="C20" s="342">
        <v>3260285</v>
      </c>
      <c r="D20" s="342"/>
      <c r="E20" s="342">
        <v>5678536</v>
      </c>
    </row>
    <row r="21" spans="1:5" s="309" customFormat="1" ht="12.9" customHeight="1" x14ac:dyDescent="0.3">
      <c r="A21" s="326" t="s">
        <v>749</v>
      </c>
      <c r="B21" s="333" t="s">
        <v>750</v>
      </c>
      <c r="C21" s="342">
        <v>10325113</v>
      </c>
      <c r="D21" s="342"/>
      <c r="E21" s="342">
        <v>16854769</v>
      </c>
    </row>
    <row r="22" spans="1:5" s="309" customFormat="1" ht="12.9" customHeight="1" x14ac:dyDescent="0.3">
      <c r="A22" s="326" t="s">
        <v>751</v>
      </c>
      <c r="B22" s="333" t="s">
        <v>752</v>
      </c>
      <c r="C22" s="342" t="s">
        <v>354</v>
      </c>
      <c r="D22" s="342"/>
      <c r="E22" s="342" t="s">
        <v>354</v>
      </c>
    </row>
    <row r="23" spans="1:5" s="309" customFormat="1" ht="12.9" customHeight="1" x14ac:dyDescent="0.3">
      <c r="A23" s="326" t="s">
        <v>753</v>
      </c>
      <c r="B23" s="333" t="s">
        <v>754</v>
      </c>
      <c r="C23" s="342">
        <v>130596</v>
      </c>
      <c r="D23" s="342"/>
      <c r="E23" s="342">
        <v>327486</v>
      </c>
    </row>
    <row r="24" spans="1:5" s="309" customFormat="1" ht="12.9" customHeight="1" x14ac:dyDescent="0.3">
      <c r="A24" s="327" t="s">
        <v>755</v>
      </c>
      <c r="B24" s="334" t="s">
        <v>756</v>
      </c>
      <c r="C24" s="341">
        <f>SUM(C20:C23)</f>
        <v>13715994</v>
      </c>
      <c r="D24" s="341"/>
      <c r="E24" s="341">
        <f>SUM(E20:E23)</f>
        <v>22860791</v>
      </c>
    </row>
    <row r="25" spans="1:5" s="309" customFormat="1" ht="12.9" customHeight="1" x14ac:dyDescent="0.3">
      <c r="A25" s="326" t="s">
        <v>757</v>
      </c>
      <c r="B25" s="333" t="s">
        <v>758</v>
      </c>
      <c r="C25" s="342">
        <v>18549646</v>
      </c>
      <c r="D25" s="342"/>
      <c r="E25" s="342">
        <v>20123876</v>
      </c>
    </row>
    <row r="26" spans="1:5" s="309" customFormat="1" ht="12.9" customHeight="1" x14ac:dyDescent="0.3">
      <c r="A26" s="326" t="s">
        <v>759</v>
      </c>
      <c r="B26" s="333" t="s">
        <v>760</v>
      </c>
      <c r="C26" s="342">
        <v>6117812</v>
      </c>
      <c r="D26" s="342"/>
      <c r="E26" s="342">
        <v>7212443</v>
      </c>
    </row>
    <row r="27" spans="1:5" s="309" customFormat="1" ht="12.9" customHeight="1" x14ac:dyDescent="0.3">
      <c r="A27" s="326" t="s">
        <v>761</v>
      </c>
      <c r="B27" s="333" t="s">
        <v>762</v>
      </c>
      <c r="C27" s="342">
        <v>4527295</v>
      </c>
      <c r="D27" s="342"/>
      <c r="E27" s="342">
        <v>4323878</v>
      </c>
    </row>
    <row r="28" spans="1:5" s="309" customFormat="1" ht="12.9" customHeight="1" x14ac:dyDescent="0.3">
      <c r="A28" s="327" t="s">
        <v>763</v>
      </c>
      <c r="B28" s="334" t="s">
        <v>764</v>
      </c>
      <c r="C28" s="341">
        <f>SUM(C25:C27)</f>
        <v>29194753</v>
      </c>
      <c r="D28" s="341"/>
      <c r="E28" s="341">
        <f>SUM(E25:E27)</f>
        <v>31660197</v>
      </c>
    </row>
    <row r="29" spans="1:5" s="309" customFormat="1" ht="12.9" customHeight="1" x14ac:dyDescent="0.3">
      <c r="A29" s="327" t="s">
        <v>765</v>
      </c>
      <c r="B29" s="334" t="s">
        <v>766</v>
      </c>
      <c r="C29" s="344">
        <v>30944500</v>
      </c>
      <c r="D29" s="344"/>
      <c r="E29" s="344">
        <v>27253548</v>
      </c>
    </row>
    <row r="30" spans="1:5" s="310" customFormat="1" ht="12.9" customHeight="1" x14ac:dyDescent="0.3">
      <c r="A30" s="327" t="s">
        <v>767</v>
      </c>
      <c r="B30" s="334" t="s">
        <v>768</v>
      </c>
      <c r="C30" s="344">
        <v>61823103</v>
      </c>
      <c r="D30" s="344"/>
      <c r="E30" s="344">
        <v>46818696</v>
      </c>
    </row>
    <row r="31" spans="1:5" s="309" customFormat="1" ht="29.25" customHeight="1" x14ac:dyDescent="0.3">
      <c r="A31" s="327" t="s">
        <v>769</v>
      </c>
      <c r="B31" s="334" t="s">
        <v>770</v>
      </c>
      <c r="C31" s="341">
        <f>SUM(C11+C14+C19-C24-C28-C29-C30)</f>
        <v>10505635</v>
      </c>
      <c r="D31" s="341"/>
      <c r="E31" s="341">
        <f>SUM(E11+E14+E19-E24-E28-E29-E30)</f>
        <v>125308138</v>
      </c>
    </row>
    <row r="32" spans="1:5" s="309" customFormat="1" ht="12.9" customHeight="1" x14ac:dyDescent="0.3">
      <c r="A32" s="326" t="s">
        <v>771</v>
      </c>
      <c r="B32" s="333" t="s">
        <v>772</v>
      </c>
      <c r="C32" s="342"/>
      <c r="D32" s="342"/>
      <c r="E32" s="342"/>
    </row>
    <row r="33" spans="1:5" s="309" customFormat="1" ht="26.1" customHeight="1" x14ac:dyDescent="0.3">
      <c r="A33" s="326" t="s">
        <v>773</v>
      </c>
      <c r="B33" s="333" t="s">
        <v>774</v>
      </c>
      <c r="C33" s="342" t="s">
        <v>354</v>
      </c>
      <c r="D33" s="342"/>
      <c r="E33" s="342" t="s">
        <v>354</v>
      </c>
    </row>
    <row r="34" spans="1:5" s="309" customFormat="1" ht="26.1" customHeight="1" x14ac:dyDescent="0.3">
      <c r="A34" s="329" t="s">
        <v>775</v>
      </c>
      <c r="B34" s="336" t="s">
        <v>776</v>
      </c>
      <c r="C34" s="342"/>
      <c r="D34" s="342"/>
      <c r="E34" s="342"/>
    </row>
    <row r="35" spans="1:5" s="309" customFormat="1" ht="27" customHeight="1" x14ac:dyDescent="0.3">
      <c r="A35" s="330" t="s">
        <v>777</v>
      </c>
      <c r="B35" s="337" t="s">
        <v>778</v>
      </c>
      <c r="C35" s="311">
        <v>80</v>
      </c>
      <c r="D35" s="312"/>
      <c r="E35" s="382">
        <v>73</v>
      </c>
    </row>
    <row r="36" spans="1:5" s="309" customFormat="1" ht="15.75" customHeight="1" x14ac:dyDescent="0.3">
      <c r="A36" s="330" t="s">
        <v>779</v>
      </c>
      <c r="B36" s="338" t="s">
        <v>780</v>
      </c>
      <c r="C36" s="311"/>
      <c r="D36" s="312"/>
      <c r="E36" s="382"/>
    </row>
    <row r="37" spans="1:5" s="309" customFormat="1" ht="26.1" customHeight="1" x14ac:dyDescent="0.3">
      <c r="A37" s="331" t="s">
        <v>781</v>
      </c>
      <c r="B37" s="339" t="s">
        <v>782</v>
      </c>
      <c r="C37" s="341">
        <v>80</v>
      </c>
      <c r="D37" s="341"/>
      <c r="E37" s="341">
        <v>73</v>
      </c>
    </row>
    <row r="38" spans="1:5" s="309" customFormat="1" ht="12.75" customHeight="1" x14ac:dyDescent="0.3">
      <c r="A38" s="330" t="s">
        <v>783</v>
      </c>
      <c r="B38" s="338" t="s">
        <v>784</v>
      </c>
      <c r="C38" s="345"/>
      <c r="D38" s="345"/>
      <c r="E38" s="421"/>
    </row>
    <row r="39" spans="1:5" s="309" customFormat="1" ht="26.25" customHeight="1" x14ac:dyDescent="0.3">
      <c r="A39" s="330" t="s">
        <v>785</v>
      </c>
      <c r="B39" s="338" t="s">
        <v>826</v>
      </c>
      <c r="C39" s="345"/>
      <c r="D39" s="345"/>
      <c r="E39" s="421"/>
    </row>
    <row r="40" spans="1:5" s="309" customFormat="1" ht="12.9" customHeight="1" x14ac:dyDescent="0.3">
      <c r="A40" s="329" t="s">
        <v>786</v>
      </c>
      <c r="B40" s="336" t="s">
        <v>787</v>
      </c>
      <c r="C40" s="340"/>
      <c r="D40" s="340"/>
      <c r="E40" s="340"/>
    </row>
    <row r="41" spans="1:5" s="309" customFormat="1" ht="12.9" customHeight="1" x14ac:dyDescent="0.3">
      <c r="A41" s="329" t="s">
        <v>788</v>
      </c>
      <c r="B41" s="336" t="s">
        <v>789</v>
      </c>
      <c r="C41" s="340"/>
      <c r="D41" s="340"/>
      <c r="E41" s="340"/>
    </row>
    <row r="42" spans="1:5" s="309" customFormat="1" ht="12.9" customHeight="1" x14ac:dyDescent="0.3">
      <c r="A42" s="329" t="s">
        <v>790</v>
      </c>
      <c r="B42" s="336" t="s">
        <v>825</v>
      </c>
      <c r="C42" s="340"/>
      <c r="D42" s="340"/>
      <c r="E42" s="340"/>
    </row>
    <row r="43" spans="1:5" s="309" customFormat="1" ht="12.9" customHeight="1" x14ac:dyDescent="0.3">
      <c r="A43" s="327" t="s">
        <v>791</v>
      </c>
      <c r="B43" s="334" t="s">
        <v>792</v>
      </c>
      <c r="C43" s="346"/>
      <c r="D43" s="346"/>
      <c r="E43" s="346"/>
    </row>
    <row r="44" spans="1:5" s="309" customFormat="1" ht="12.9" customHeight="1" x14ac:dyDescent="0.3">
      <c r="A44" s="327" t="s">
        <v>793</v>
      </c>
      <c r="B44" s="334" t="s">
        <v>794</v>
      </c>
      <c r="C44" s="346">
        <f>SUM(C37-C43)</f>
        <v>80</v>
      </c>
      <c r="D44" s="346"/>
      <c r="E44" s="346">
        <v>73</v>
      </c>
    </row>
    <row r="45" spans="1:5" s="309" customFormat="1" ht="12.9" customHeight="1" x14ac:dyDescent="0.3">
      <c r="A45" s="327" t="s">
        <v>795</v>
      </c>
      <c r="B45" s="334" t="s">
        <v>796</v>
      </c>
      <c r="C45" s="341">
        <f>SUM(C31+C44)</f>
        <v>10505715</v>
      </c>
      <c r="D45" s="341"/>
      <c r="E45" s="341">
        <f>SUM(E31+E44)</f>
        <v>125308211</v>
      </c>
    </row>
  </sheetData>
  <mergeCells count="4">
    <mergeCell ref="A2:E2"/>
    <mergeCell ref="A3:E3"/>
    <mergeCell ref="A4:E4"/>
    <mergeCell ref="A5:E5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9</vt:i4>
      </vt:variant>
    </vt:vector>
  </HeadingPairs>
  <TitlesOfParts>
    <vt:vector size="20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11. melléklet</vt:lpstr>
      <vt:lpstr>'1. melléklet'!Nyomtatási_terület</vt:lpstr>
      <vt:lpstr>'10. melléklet'!Nyomtatási_terület</vt:lpstr>
      <vt:lpstr>'11. melléklet'!Nyomtatási_terület</vt:lpstr>
      <vt:lpstr>'4. melléklet'!Nyomtatási_terület</vt:lpstr>
      <vt:lpstr>'5. melléklet'!Nyomtatási_terület</vt:lpstr>
      <vt:lpstr>'6. melléklet'!Nyomtatási_terület</vt:lpstr>
      <vt:lpstr>'7. melléklet'!Nyomtatási_terület</vt:lpstr>
      <vt:lpstr>'8. melléklet'!Nyomtatási_terület</vt:lpstr>
      <vt:lpstr>'9.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Asus</cp:lastModifiedBy>
  <cp:lastPrinted>2020-07-29T13:54:54Z</cp:lastPrinted>
  <dcterms:created xsi:type="dcterms:W3CDTF">2019-02-19T15:17:26Z</dcterms:created>
  <dcterms:modified xsi:type="dcterms:W3CDTF">2020-07-30T13:12:35Z</dcterms:modified>
</cp:coreProperties>
</file>