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T költségvetés\"/>
    </mc:Choice>
  </mc:AlternateContent>
  <bookViews>
    <workbookView xWindow="0" yWindow="0" windowWidth="28800" windowHeight="11835"/>
  </bookViews>
  <sheets>
    <sheet name="7. sz. önk. műk. f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2" i="1" l="1"/>
  <c r="I172" i="1"/>
  <c r="G172" i="1"/>
  <c r="E172" i="1"/>
  <c r="L171" i="1"/>
  <c r="O170" i="1"/>
  <c r="N170" i="1"/>
  <c r="P170" i="1" s="1"/>
  <c r="M170" i="1"/>
  <c r="L170" i="1"/>
  <c r="O169" i="1"/>
  <c r="M169" i="1"/>
  <c r="H169" i="1"/>
  <c r="O168" i="1"/>
  <c r="O172" i="1" s="1"/>
  <c r="N168" i="1"/>
  <c r="M168" i="1"/>
  <c r="P168" i="1" s="1"/>
  <c r="O167" i="1"/>
  <c r="N167" i="1"/>
  <c r="M167" i="1"/>
  <c r="K166" i="1"/>
  <c r="J166" i="1"/>
  <c r="J172" i="1" s="1"/>
  <c r="I166" i="1"/>
  <c r="G166" i="1"/>
  <c r="F166" i="1"/>
  <c r="F172" i="1" s="1"/>
  <c r="E166" i="1"/>
  <c r="H159" i="1"/>
  <c r="H158" i="1"/>
  <c r="H157" i="1"/>
  <c r="K156" i="1"/>
  <c r="K162" i="1" s="1"/>
  <c r="J156" i="1"/>
  <c r="J162" i="1" s="1"/>
  <c r="I156" i="1"/>
  <c r="I162" i="1" s="1"/>
  <c r="G156" i="1"/>
  <c r="H156" i="1" s="1"/>
  <c r="F156" i="1"/>
  <c r="F162" i="1" s="1"/>
  <c r="E156" i="1"/>
  <c r="E162" i="1" s="1"/>
  <c r="H149" i="1"/>
  <c r="K146" i="1"/>
  <c r="K152" i="1" s="1"/>
  <c r="J146" i="1"/>
  <c r="J152" i="1" s="1"/>
  <c r="I146" i="1"/>
  <c r="I152" i="1" s="1"/>
  <c r="G146" i="1"/>
  <c r="G152" i="1" s="1"/>
  <c r="H152" i="1" s="1"/>
  <c r="F146" i="1"/>
  <c r="F152" i="1" s="1"/>
  <c r="E146" i="1"/>
  <c r="E152" i="1" s="1"/>
  <c r="K142" i="1"/>
  <c r="I142" i="1"/>
  <c r="H138" i="1"/>
  <c r="H137" i="1"/>
  <c r="H134" i="1"/>
  <c r="H133" i="1"/>
  <c r="H130" i="1"/>
  <c r="H129" i="1"/>
  <c r="H128" i="1"/>
  <c r="H127" i="1"/>
  <c r="G125" i="1"/>
  <c r="H125" i="1" s="1"/>
  <c r="F125" i="1"/>
  <c r="E125" i="1"/>
  <c r="H123" i="1"/>
  <c r="H122" i="1"/>
  <c r="H121" i="1"/>
  <c r="G120" i="1"/>
  <c r="L168" i="1" s="1"/>
  <c r="F120" i="1"/>
  <c r="H120" i="1" s="1"/>
  <c r="E120" i="1"/>
  <c r="H118" i="1"/>
  <c r="H117" i="1"/>
  <c r="H116" i="1"/>
  <c r="G115" i="1"/>
  <c r="F115" i="1"/>
  <c r="E115" i="1"/>
  <c r="K114" i="1"/>
  <c r="J114" i="1"/>
  <c r="J142" i="1" s="1"/>
  <c r="I114" i="1"/>
  <c r="F114" i="1"/>
  <c r="F142" i="1" s="1"/>
  <c r="E110" i="1"/>
  <c r="H107" i="1"/>
  <c r="H106" i="1"/>
  <c r="H105" i="1"/>
  <c r="K104" i="1"/>
  <c r="K110" i="1" s="1"/>
  <c r="J104" i="1"/>
  <c r="J110" i="1" s="1"/>
  <c r="I104" i="1"/>
  <c r="I110" i="1" s="1"/>
  <c r="G104" i="1"/>
  <c r="H104" i="1" s="1"/>
  <c r="F104" i="1"/>
  <c r="F110" i="1" s="1"/>
  <c r="E104" i="1"/>
  <c r="K100" i="1"/>
  <c r="H97" i="1"/>
  <c r="H96" i="1"/>
  <c r="J93" i="1"/>
  <c r="J100" i="1" s="1"/>
  <c r="I93" i="1"/>
  <c r="I100" i="1" s="1"/>
  <c r="G93" i="1"/>
  <c r="G100" i="1" s="1"/>
  <c r="F93" i="1"/>
  <c r="F100" i="1" s="1"/>
  <c r="H100" i="1" s="1"/>
  <c r="E93" i="1"/>
  <c r="E100" i="1" s="1"/>
  <c r="K89" i="1"/>
  <c r="H86" i="1"/>
  <c r="K83" i="1"/>
  <c r="J83" i="1"/>
  <c r="J89" i="1" s="1"/>
  <c r="I83" i="1"/>
  <c r="I89" i="1" s="1"/>
  <c r="G83" i="1"/>
  <c r="H83" i="1" s="1"/>
  <c r="F83" i="1"/>
  <c r="F89" i="1" s="1"/>
  <c r="E83" i="1"/>
  <c r="E89" i="1" s="1"/>
  <c r="H76" i="1"/>
  <c r="H75" i="1"/>
  <c r="H74" i="1"/>
  <c r="K73" i="1"/>
  <c r="K79" i="1" s="1"/>
  <c r="J73" i="1"/>
  <c r="J79" i="1" s="1"/>
  <c r="I73" i="1"/>
  <c r="I79" i="1" s="1"/>
  <c r="G73" i="1"/>
  <c r="G79" i="1" s="1"/>
  <c r="F73" i="1"/>
  <c r="F79" i="1" s="1"/>
  <c r="H79" i="1" s="1"/>
  <c r="E73" i="1"/>
  <c r="E79" i="1" s="1"/>
  <c r="K68" i="1"/>
  <c r="I68" i="1"/>
  <c r="G68" i="1"/>
  <c r="H68" i="1" s="1"/>
  <c r="E68" i="1"/>
  <c r="H64" i="1"/>
  <c r="H63" i="1"/>
  <c r="K62" i="1"/>
  <c r="J62" i="1"/>
  <c r="J68" i="1" s="1"/>
  <c r="I62" i="1"/>
  <c r="G62" i="1"/>
  <c r="F62" i="1"/>
  <c r="F68" i="1" s="1"/>
  <c r="E62" i="1"/>
  <c r="E57" i="1"/>
  <c r="H54" i="1"/>
  <c r="H53" i="1"/>
  <c r="H52" i="1"/>
  <c r="K51" i="1"/>
  <c r="K57" i="1" s="1"/>
  <c r="J51" i="1"/>
  <c r="J57" i="1" s="1"/>
  <c r="I51" i="1"/>
  <c r="I57" i="1" s="1"/>
  <c r="G51" i="1"/>
  <c r="H51" i="1" s="1"/>
  <c r="F51" i="1"/>
  <c r="F57" i="1" s="1"/>
  <c r="E51" i="1"/>
  <c r="J45" i="1"/>
  <c r="F45" i="1"/>
  <c r="H42" i="1"/>
  <c r="K39" i="1"/>
  <c r="K45" i="1" s="1"/>
  <c r="J39" i="1"/>
  <c r="I39" i="1"/>
  <c r="I45" i="1" s="1"/>
  <c r="G39" i="1"/>
  <c r="G45" i="1" s="1"/>
  <c r="H45" i="1" s="1"/>
  <c r="F39" i="1"/>
  <c r="H39" i="1" s="1"/>
  <c r="E39" i="1"/>
  <c r="E45" i="1" s="1"/>
  <c r="K36" i="1"/>
  <c r="J36" i="1"/>
  <c r="H32" i="1"/>
  <c r="H30" i="1"/>
  <c r="H29" i="1"/>
  <c r="H28" i="1"/>
  <c r="H27" i="1"/>
  <c r="H26" i="1"/>
  <c r="H25" i="1"/>
  <c r="H24" i="1"/>
  <c r="K22" i="1"/>
  <c r="J22" i="1"/>
  <c r="N169" i="1" s="1"/>
  <c r="I22" i="1"/>
  <c r="G22" i="1"/>
  <c r="L169" i="1" s="1"/>
  <c r="F22" i="1"/>
  <c r="F19" i="1" s="1"/>
  <c r="F36" i="1" s="1"/>
  <c r="E22" i="1"/>
  <c r="I19" i="1"/>
  <c r="I36" i="1" s="1"/>
  <c r="I175" i="1" s="1"/>
  <c r="G19" i="1"/>
  <c r="H19" i="1" s="1"/>
  <c r="E19" i="1"/>
  <c r="E36" i="1" s="1"/>
  <c r="J15" i="1"/>
  <c r="F15" i="1"/>
  <c r="H12" i="1"/>
  <c r="H11" i="1"/>
  <c r="H10" i="1"/>
  <c r="K9" i="1"/>
  <c r="K15" i="1" s="1"/>
  <c r="J9" i="1"/>
  <c r="I9" i="1"/>
  <c r="I15" i="1" s="1"/>
  <c r="G9" i="1"/>
  <c r="G15" i="1" s="1"/>
  <c r="H15" i="1" s="1"/>
  <c r="F9" i="1"/>
  <c r="H9" i="1" s="1"/>
  <c r="E9" i="1"/>
  <c r="E15" i="1" s="1"/>
  <c r="G36" i="1" l="1"/>
  <c r="J175" i="1"/>
  <c r="L175" i="1" s="1"/>
  <c r="H73" i="1"/>
  <c r="G89" i="1"/>
  <c r="H89" i="1" s="1"/>
  <c r="H93" i="1"/>
  <c r="F175" i="1"/>
  <c r="H22" i="1"/>
  <c r="K175" i="1"/>
  <c r="G57" i="1"/>
  <c r="H57" i="1" s="1"/>
  <c r="H62" i="1"/>
  <c r="G110" i="1"/>
  <c r="H110" i="1" s="1"/>
  <c r="H115" i="1"/>
  <c r="G114" i="1"/>
  <c r="L167" i="1"/>
  <c r="L172" i="1" s="1"/>
  <c r="E114" i="1"/>
  <c r="E142" i="1" s="1"/>
  <c r="E175" i="1" s="1"/>
  <c r="N172" i="1"/>
  <c r="P169" i="1"/>
  <c r="H172" i="1"/>
  <c r="H146" i="1"/>
  <c r="G162" i="1"/>
  <c r="H162" i="1" s="1"/>
  <c r="H166" i="1"/>
  <c r="P167" i="1"/>
  <c r="P172" i="1" s="1"/>
  <c r="M172" i="1"/>
  <c r="G142" i="1" l="1"/>
  <c r="H114" i="1"/>
  <c r="H142" i="1" s="1"/>
  <c r="H36" i="1"/>
  <c r="G175" i="1"/>
  <c r="H175" i="1" s="1"/>
</calcChain>
</file>

<file path=xl/comments1.xml><?xml version="1.0" encoding="utf-8"?>
<comments xmlns="http://schemas.openxmlformats.org/spreadsheetml/2006/main">
  <authors>
    <author>Schönherrné Pokó Ildikó</author>
  </authors>
  <commentList>
    <comment ref="G96" authorId="0" shapeId="0">
      <text>
        <r>
          <rPr>
            <b/>
            <sz val="9"/>
            <color indexed="81"/>
            <rFont val="Tahoma"/>
            <family val="2"/>
            <charset val="238"/>
          </rPr>
          <t>Schönherrné Pokó Ildikó:</t>
        </r>
        <r>
          <rPr>
            <sz val="9"/>
            <color indexed="81"/>
            <rFont val="Tahoma"/>
            <family val="2"/>
            <charset val="238"/>
          </rPr>
          <t xml:space="preserve">
Téli rezsicsökk:3.113 eFt
</t>
        </r>
      </text>
    </comment>
  </commentList>
</comments>
</file>

<file path=xl/sharedStrings.xml><?xml version="1.0" encoding="utf-8"?>
<sst xmlns="http://schemas.openxmlformats.org/spreadsheetml/2006/main" count="191" uniqueCount="84">
  <si>
    <t>ezer forintban</t>
  </si>
  <si>
    <t>Cím</t>
  </si>
  <si>
    <t>Alcím</t>
  </si>
  <si>
    <t>Kiemelt előirány-zat</t>
  </si>
  <si>
    <t>Cím száma</t>
  </si>
  <si>
    <t>2020.évi               eredeti ei.</t>
  </si>
  <si>
    <t>2020. évi     módosított ei.           javaslat</t>
  </si>
  <si>
    <t>Teljesítés 2020. december 31-ig</t>
  </si>
  <si>
    <t>Teljesítés %-a</t>
  </si>
  <si>
    <t>Kötelező feladatok teljesítése</t>
  </si>
  <si>
    <t>Állami (áll.ig.) feladatok teljesítése</t>
  </si>
  <si>
    <t>Önként vállalt feladatok teljesítése</t>
  </si>
  <si>
    <t>Előirányzat-csoport, kiemelt előirányzat megnevezése</t>
  </si>
  <si>
    <t xml:space="preserve">ÖNKORMÁNYZATI FELADATOK </t>
  </si>
  <si>
    <t>Kiadások</t>
  </si>
  <si>
    <t>01</t>
  </si>
  <si>
    <t>A. IGAZGATÁS</t>
  </si>
  <si>
    <t xml:space="preserve">I. Működési költségvetés kiadásai </t>
  </si>
  <si>
    <t>Személyi  juttatások</t>
  </si>
  <si>
    <t>Munkaadókat terhelő járulékok és szociális hozzájárulási adó</t>
  </si>
  <si>
    <t>Dologi  kiadások (fizetendő Áfa-t is tartalmazza)</t>
  </si>
  <si>
    <t xml:space="preserve"> Ellátottak pénzbeli juttatásai</t>
  </si>
  <si>
    <t>Egyéb működési célú kiadások</t>
  </si>
  <si>
    <t xml:space="preserve">KIADÁSOK ÖSSZESEN: </t>
  </si>
  <si>
    <t>Éves engedélyezett létszám eredeti előirányzat (fő)</t>
  </si>
  <si>
    <t>02</t>
  </si>
  <si>
    <t>B. VÁROSÜZEMELTETÉS</t>
  </si>
  <si>
    <t>14.</t>
  </si>
  <si>
    <t>Dologi  kiadások</t>
  </si>
  <si>
    <t xml:space="preserve">Ebből:   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</si>
  <si>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</si>
  <si>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</si>
  <si>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</si>
  <si>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parkok és zöldfelületek fenntartása</t>
  </si>
  <si>
    <t xml:space="preserve">   - egyéb város és községgazdálkodás</t>
  </si>
  <si>
    <t xml:space="preserve">   - állategészségügyi feladatok</t>
  </si>
  <si>
    <t xml:space="preserve">   - közutak, hídak, járdák üzemeltetése</t>
  </si>
  <si>
    <t xml:space="preserve">   - önkormányzati vagyonnal való gazdálkodás</t>
  </si>
  <si>
    <t xml:space="preserve">   - városüzemeltetési tartalék (előre nem tervezhető többletköltség)</t>
  </si>
  <si>
    <t xml:space="preserve">   - beruházások előkészítő kiadásai</t>
  </si>
  <si>
    <t>Ellátottak pénzbeli juttatásai</t>
  </si>
  <si>
    <t>03</t>
  </si>
  <si>
    <t>C. TEMETŐFENNTARTÁS</t>
  </si>
  <si>
    <t>Személyi  juttatások (Közös Hivatalnál tervezve)</t>
  </si>
  <si>
    <t>04</t>
  </si>
  <si>
    <t>D. KÖZFOGLALKOZTATÁS</t>
  </si>
  <si>
    <t>05</t>
  </si>
  <si>
    <t>E. MUNKACSOPORT MŰKÖDÉSI KIADÁSAI</t>
  </si>
  <si>
    <t>1.</t>
  </si>
  <si>
    <t>06</t>
  </si>
  <si>
    <t>F. KULTÚRA, KÖZMŰVELŐDÉS</t>
  </si>
  <si>
    <t>07</t>
  </si>
  <si>
    <t>G. SPORT TEVÉKENYSÉG</t>
  </si>
  <si>
    <t>08</t>
  </si>
  <si>
    <t>H. SZOCIÁLPOLITIKAI ELLÁTÁSOK</t>
  </si>
  <si>
    <t xml:space="preserve"> - 5-ből: - Szociális, rászorultság jellegű ellátások</t>
  </si>
  <si>
    <t>09</t>
  </si>
  <si>
    <t>I. POLGÁRI VÉDELEM</t>
  </si>
  <si>
    <t>10</t>
  </si>
  <si>
    <t>J. PÁLYÁZATOK MŰKÖDÉSI KIADÁSAI</t>
  </si>
  <si>
    <t xml:space="preserve">  -A tp-i szegregátum társadalmi felzárkóztatása projekt</t>
  </si>
  <si>
    <t xml:space="preserve"> - EFOP Hunán szolgáltatások fejlesztése Tp. És Körny. Pályázat</t>
  </si>
  <si>
    <t xml:space="preserve"> - Energiatudatos szemléletformálás Tapolcán</t>
  </si>
  <si>
    <t xml:space="preserve"> - Kábítószerügyi program "C"</t>
  </si>
  <si>
    <t xml:space="preserve"> -Kábítószerügyi program "C"</t>
  </si>
  <si>
    <t xml:space="preserve">  -A tp-i Batsányi János Gimnázium felújítása projekt</t>
  </si>
  <si>
    <t xml:space="preserve">  -ASP központhoz való csatlakozás projekt</t>
  </si>
  <si>
    <t xml:space="preserve">  -Szennyvíztisztító telep technológiai korszerűsítése projekt</t>
  </si>
  <si>
    <t xml:space="preserve">  -Közösen Tapolcáért Helyi közösség projekt </t>
  </si>
  <si>
    <t xml:space="preserve">  - Kábítószerügyi egyeztető fórum működtetése </t>
  </si>
  <si>
    <t>Tapolcai Batsányi János Gimnázium épülete energiahatékony felújítása TOP-'[2020v5.xlsx]16. sz. eu-s'!$A$67:$F$87+'16. sz. eu-s'!-15-VE1-2016-00005</t>
  </si>
  <si>
    <t xml:space="preserve">  -Fenntartható Közlekedésfejlesztés Tapolcán</t>
  </si>
  <si>
    <t xml:space="preserve">  - Egészséges Tapolca, Egészséges Gazdaság fenntartási alapja</t>
  </si>
  <si>
    <t xml:space="preserve"> -Járásszékhely múzeumok szakmai támogatása</t>
  </si>
  <si>
    <t xml:space="preserve"> - Fenntartható energia és klíma akcióterv "SECAP"</t>
  </si>
  <si>
    <t xml:space="preserve"> -Tapolca - Szigliget kerékpárút</t>
  </si>
  <si>
    <t>11</t>
  </si>
  <si>
    <t>K. KÖZMŰVEK KIADÁSAI</t>
  </si>
  <si>
    <t>12</t>
  </si>
  <si>
    <t>L. NEMZETKÖZI KAPCSOLATOK</t>
  </si>
  <si>
    <t>13</t>
  </si>
  <si>
    <t>M. INTÉZMÉNYI ÉTKEZÉS</t>
  </si>
  <si>
    <t>Közfoglalkoztatottak létszáma (fő)</t>
  </si>
  <si>
    <t>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</si>
</sst>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F_t_-;\-* #,##0.00\ _F_t_-;_-* &quot;-&quot;??\ _F_t_-;_-@_-"/>
    <numFmt numFmtId="164" formatCode="#,###"/>
    <numFmt numFmtId="165" formatCode="0.0"/>
    <numFmt numFmtId="166" formatCode="_-* #,##0\ _F_t_-;\-* #,##0\ _F_t_-;_-* &quot;-&quot;??\ _F_t_-;_-@_-"/>
    <numFmt numFmtId="167" formatCode="#,##0.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sz val="10"/>
      <color rgb="FFFF0000"/>
      <name val="Times New Roman CE"/>
      <family val="1"/>
      <charset val="238"/>
    </font>
    <font>
      <i/>
      <sz val="8"/>
      <name val="Times New Roman CE"/>
      <charset val="238"/>
    </font>
    <font>
      <i/>
      <sz val="10"/>
      <name val="Times New Roman CE"/>
      <charset val="238"/>
    </font>
    <font>
      <sz val="11"/>
      <name val="Times New Roman CE"/>
      <family val="1"/>
      <charset val="238"/>
    </font>
    <font>
      <b/>
      <sz val="11"/>
      <name val="Times New Roman CE"/>
      <charset val="238"/>
    </font>
    <font>
      <b/>
      <sz val="12"/>
      <name val="Times New Roman CE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7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70">
    <xf numFmtId="0" fontId="0" fillId="0" borderId="0" xfId="0"/>
    <xf numFmtId="164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horizontal="right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3" fontId="5" fillId="2" borderId="3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/>
      <protection locked="0"/>
    </xf>
    <xf numFmtId="3" fontId="5" fillId="2" borderId="2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3" fontId="5" fillId="2" borderId="3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horizontal="left" vertical="center" wrapText="1"/>
    </xf>
    <xf numFmtId="3" fontId="10" fillId="0" borderId="0" xfId="0" applyNumberFormat="1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3" fontId="10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3" fontId="8" fillId="2" borderId="5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3" fontId="8" fillId="2" borderId="6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left" vertical="center" wrapText="1" indent="1"/>
    </xf>
    <xf numFmtId="0" fontId="8" fillId="2" borderId="2" xfId="2" applyFont="1" applyFill="1" applyBorder="1" applyAlignment="1">
      <alignment vertical="center" wrapText="1"/>
    </xf>
    <xf numFmtId="3" fontId="8" fillId="2" borderId="2" xfId="0" applyNumberFormat="1" applyFont="1" applyFill="1" applyBorder="1" applyAlignment="1">
      <alignment vertical="center" wrapText="1"/>
    </xf>
    <xf numFmtId="3" fontId="8" fillId="2" borderId="11" xfId="0" applyNumberFormat="1" applyFont="1" applyFill="1" applyBorder="1" applyAlignment="1">
      <alignment vertical="center" wrapText="1"/>
    </xf>
    <xf numFmtId="165" fontId="8" fillId="2" borderId="2" xfId="0" applyNumberFormat="1" applyFont="1" applyFill="1" applyBorder="1" applyAlignment="1">
      <alignment vertical="center" wrapText="1"/>
    </xf>
    <xf numFmtId="3" fontId="8" fillId="2" borderId="5" xfId="0" applyNumberFormat="1" applyFont="1" applyFill="1" applyBorder="1" applyAlignment="1">
      <alignment vertical="center" wrapText="1"/>
    </xf>
    <xf numFmtId="3" fontId="8" fillId="2" borderId="6" xfId="0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4" xfId="2" applyFont="1" applyBorder="1" applyAlignment="1">
      <alignment horizontal="center" vertical="center" wrapText="1"/>
    </xf>
    <xf numFmtId="0" fontId="0" fillId="0" borderId="14" xfId="2" applyFont="1" applyBorder="1" applyAlignment="1">
      <alignment horizontal="left" vertical="center" wrapText="1" indent="1"/>
    </xf>
    <xf numFmtId="3" fontId="0" fillId="0" borderId="14" xfId="0" applyNumberFormat="1" applyBorder="1" applyAlignment="1" applyProtection="1">
      <alignment vertical="center" wrapText="1"/>
      <protection locked="0"/>
    </xf>
    <xf numFmtId="3" fontId="0" fillId="0" borderId="15" xfId="0" applyNumberFormat="1" applyBorder="1" applyAlignment="1" applyProtection="1">
      <alignment vertical="center" wrapText="1"/>
      <protection locked="0"/>
    </xf>
    <xf numFmtId="165" fontId="0" fillId="0" borderId="14" xfId="0" applyNumberForma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3" fontId="0" fillId="0" borderId="16" xfId="0" applyNumberFormat="1" applyBorder="1" applyAlignment="1" applyProtection="1">
      <alignment vertical="center" wrapText="1"/>
      <protection locked="0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19" xfId="2" applyFont="1" applyBorder="1" applyAlignment="1">
      <alignment horizontal="center" vertical="center" wrapText="1"/>
    </xf>
    <xf numFmtId="0" fontId="0" fillId="0" borderId="19" xfId="2" applyFont="1" applyBorder="1" applyAlignment="1">
      <alignment horizontal="left" vertical="center" wrapText="1" indent="1"/>
    </xf>
    <xf numFmtId="3" fontId="0" fillId="0" borderId="19" xfId="0" applyNumberFormat="1" applyBorder="1" applyAlignment="1" applyProtection="1">
      <alignment vertical="center" wrapText="1"/>
      <protection locked="0"/>
    </xf>
    <xf numFmtId="3" fontId="0" fillId="0" borderId="20" xfId="0" applyNumberFormat="1" applyBorder="1" applyAlignment="1" applyProtection="1">
      <alignment vertical="center" wrapText="1"/>
      <protection locked="0"/>
    </xf>
    <xf numFmtId="0" fontId="0" fillId="0" borderId="19" xfId="0" applyBorder="1" applyAlignment="1">
      <alignment vertical="center" wrapText="1"/>
    </xf>
    <xf numFmtId="3" fontId="0" fillId="0" borderId="21" xfId="0" applyNumberFormat="1" applyBorder="1" applyAlignment="1" applyProtection="1">
      <alignment vertical="center" wrapText="1"/>
      <protection locked="0"/>
    </xf>
    <xf numFmtId="165" fontId="0" fillId="0" borderId="19" xfId="0" applyNumberFormat="1" applyBorder="1" applyAlignment="1">
      <alignment vertical="center" wrapText="1"/>
    </xf>
    <xf numFmtId="0" fontId="8" fillId="0" borderId="20" xfId="0" applyFont="1" applyBorder="1" applyAlignment="1">
      <alignment horizontal="center" vertical="center" wrapText="1"/>
    </xf>
    <xf numFmtId="0" fontId="0" fillId="0" borderId="22" xfId="0" applyBorder="1" applyAlignment="1">
      <alignment vertical="center" wrapText="1"/>
    </xf>
    <xf numFmtId="0" fontId="8" fillId="0" borderId="23" xfId="0" applyFont="1" applyBorder="1" applyAlignment="1">
      <alignment horizontal="center" vertical="center" wrapText="1"/>
    </xf>
    <xf numFmtId="0" fontId="0" fillId="0" borderId="24" xfId="2" applyFont="1" applyBorder="1" applyAlignment="1">
      <alignment horizontal="center" vertical="center" wrapText="1"/>
    </xf>
    <xf numFmtId="0" fontId="0" fillId="0" borderId="10" xfId="2" applyFont="1" applyBorder="1" applyAlignment="1">
      <alignment horizontal="left" vertical="center" wrapText="1" indent="1"/>
    </xf>
    <xf numFmtId="3" fontId="0" fillId="0" borderId="25" xfId="0" applyNumberFormat="1" applyBorder="1" applyAlignment="1" applyProtection="1">
      <alignment vertical="center" wrapText="1"/>
      <protection locked="0"/>
    </xf>
    <xf numFmtId="0" fontId="0" fillId="0" borderId="7" xfId="0" applyBorder="1" applyAlignment="1">
      <alignment vertical="center" wrapText="1"/>
    </xf>
    <xf numFmtId="165" fontId="0" fillId="0" borderId="10" xfId="0" applyNumberForma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3" fontId="0" fillId="2" borderId="2" xfId="0" applyNumberForma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3" fontId="0" fillId="0" borderId="5" xfId="0" applyNumberForma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3" fontId="8" fillId="0" borderId="2" xfId="0" applyNumberFormat="1" applyFont="1" applyBorder="1" applyAlignment="1" applyProtection="1">
      <alignment horizontal="right" vertical="center" wrapText="1" indent="1"/>
      <protection locked="0"/>
    </xf>
    <xf numFmtId="3" fontId="8" fillId="0" borderId="5" xfId="0" applyNumberFormat="1" applyFont="1" applyBorder="1" applyAlignment="1" applyProtection="1">
      <alignment horizontal="right" vertical="center" wrapText="1" indent="1"/>
      <protection locked="0"/>
    </xf>
    <xf numFmtId="3" fontId="8" fillId="0" borderId="11" xfId="0" applyNumberFormat="1" applyFont="1" applyBorder="1" applyAlignment="1" applyProtection="1">
      <alignment horizontal="right" vertical="center" wrapText="1" indent="1"/>
      <protection locked="0"/>
    </xf>
    <xf numFmtId="0" fontId="12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165" fontId="12" fillId="2" borderId="2" xfId="0" applyNumberFormat="1" applyFont="1" applyFill="1" applyBorder="1" applyAlignment="1">
      <alignment vertical="center" wrapText="1"/>
    </xf>
    <xf numFmtId="3" fontId="12" fillId="2" borderId="5" xfId="0" applyNumberFormat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165" fontId="8" fillId="0" borderId="19" xfId="2" applyNumberFormat="1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0" xfId="2" applyFont="1" applyBorder="1" applyAlignment="1">
      <alignment horizontal="left" vertical="center" wrapText="1" indent="1"/>
    </xf>
    <xf numFmtId="3" fontId="8" fillId="0" borderId="19" xfId="2" applyNumberFormat="1" applyFont="1" applyBorder="1" applyAlignment="1">
      <alignment vertical="center" wrapText="1"/>
    </xf>
    <xf numFmtId="3" fontId="8" fillId="0" borderId="28" xfId="2" applyNumberFormat="1" applyFont="1" applyBorder="1" applyAlignment="1">
      <alignment vertical="center" wrapText="1"/>
    </xf>
    <xf numFmtId="3" fontId="8" fillId="0" borderId="22" xfId="2" applyNumberFormat="1" applyFont="1" applyBorder="1" applyAlignment="1">
      <alignment vertical="center" wrapText="1"/>
    </xf>
    <xf numFmtId="49" fontId="0" fillId="0" borderId="19" xfId="2" applyNumberFormat="1" applyFont="1" applyBorder="1" applyAlignment="1">
      <alignment horizontal="center" vertical="center" wrapText="1"/>
    </xf>
    <xf numFmtId="0" fontId="0" fillId="0" borderId="19" xfId="2" applyFont="1" applyBorder="1" applyAlignment="1">
      <alignment horizontal="left" indent="6"/>
    </xf>
    <xf numFmtId="0" fontId="0" fillId="0" borderId="28" xfId="0" applyBorder="1" applyAlignment="1">
      <alignment vertical="center" wrapText="1"/>
    </xf>
    <xf numFmtId="3" fontId="13" fillId="0" borderId="20" xfId="0" applyNumberFormat="1" applyFont="1" applyBorder="1" applyAlignment="1" applyProtection="1">
      <alignment vertical="center" wrapText="1"/>
      <protection locked="0"/>
    </xf>
    <xf numFmtId="3" fontId="0" fillId="0" borderId="20" xfId="0" applyNumberFormat="1" applyFont="1" applyBorder="1" applyAlignment="1" applyProtection="1">
      <alignment vertical="center" wrapText="1"/>
      <protection locked="0"/>
    </xf>
    <xf numFmtId="49" fontId="0" fillId="0" borderId="19" xfId="2" applyNumberFormat="1" applyFont="1" applyBorder="1" applyAlignment="1">
      <alignment horizontal="center" vertical="center"/>
    </xf>
    <xf numFmtId="3" fontId="0" fillId="0" borderId="28" xfId="0" applyNumberFormat="1" applyBorder="1" applyAlignment="1" applyProtection="1">
      <alignment vertical="center" wrapText="1"/>
      <protection locked="0"/>
    </xf>
    <xf numFmtId="0" fontId="0" fillId="0" borderId="19" xfId="2" applyFont="1" applyBorder="1" applyAlignment="1">
      <alignment horizontal="center" vertical="center"/>
    </xf>
    <xf numFmtId="3" fontId="8" fillId="2" borderId="29" xfId="0" applyNumberFormat="1" applyFont="1" applyFill="1" applyBorder="1" applyAlignment="1">
      <alignment vertical="center" wrapText="1"/>
    </xf>
    <xf numFmtId="0" fontId="0" fillId="0" borderId="3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3" fontId="0" fillId="0" borderId="31" xfId="0" applyNumberForma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8" fillId="2" borderId="30" xfId="0" applyFont="1" applyFill="1" applyBorder="1" applyAlignment="1">
      <alignment horizontal="right" vertical="center"/>
    </xf>
    <xf numFmtId="0" fontId="8" fillId="2" borderId="25" xfId="0" applyFont="1" applyFill="1" applyBorder="1" applyAlignment="1">
      <alignment horizontal="right" vertical="center"/>
    </xf>
    <xf numFmtId="3" fontId="8" fillId="2" borderId="31" xfId="0" applyNumberFormat="1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3" fontId="8" fillId="2" borderId="26" xfId="0" applyNumberFormat="1" applyFont="1" applyFill="1" applyBorder="1" applyAlignment="1">
      <alignment horizontal="center" vertical="center" wrapText="1"/>
    </xf>
    <xf numFmtId="0" fontId="0" fillId="2" borderId="31" xfId="0" applyFill="1" applyBorder="1" applyAlignment="1">
      <alignment vertical="center" wrapText="1"/>
    </xf>
    <xf numFmtId="0" fontId="0" fillId="2" borderId="25" xfId="0" applyFill="1" applyBorder="1" applyAlignment="1">
      <alignment vertical="center" wrapText="1"/>
    </xf>
    <xf numFmtId="0" fontId="0" fillId="2" borderId="26" xfId="0" applyFill="1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165" fontId="0" fillId="0" borderId="33" xfId="0" applyNumberFormat="1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29" xfId="0" applyBorder="1" applyAlignment="1">
      <alignment vertical="center" wrapText="1"/>
    </xf>
    <xf numFmtId="0" fontId="8" fillId="0" borderId="35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3" fontId="0" fillId="0" borderId="36" xfId="0" applyNumberForma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3" fontId="8" fillId="0" borderId="38" xfId="0" applyNumberFormat="1" applyFont="1" applyBorder="1" applyAlignment="1" applyProtection="1">
      <alignment horizontal="right" vertical="center" wrapText="1" indent="1"/>
      <protection locked="0"/>
    </xf>
    <xf numFmtId="0" fontId="8" fillId="0" borderId="36" xfId="0" applyFont="1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12" fillId="0" borderId="36" xfId="0" applyFont="1" applyBorder="1" applyAlignment="1">
      <alignment vertical="center" wrapText="1"/>
    </xf>
    <xf numFmtId="0" fontId="0" fillId="0" borderId="39" xfId="0" applyBorder="1" applyAlignment="1">
      <alignment vertical="center" wrapText="1"/>
    </xf>
    <xf numFmtId="3" fontId="8" fillId="0" borderId="36" xfId="0" applyNumberFormat="1" applyFont="1" applyBorder="1" applyAlignment="1" applyProtection="1">
      <alignment horizontal="right" vertical="center" wrapText="1" indent="1"/>
      <protection locked="0"/>
    </xf>
    <xf numFmtId="0" fontId="0" fillId="0" borderId="36" xfId="0" applyBorder="1" applyAlignment="1">
      <alignment vertical="center" wrapText="1"/>
    </xf>
    <xf numFmtId="0" fontId="0" fillId="2" borderId="30" xfId="0" applyFill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165" fontId="0" fillId="0" borderId="24" xfId="0" applyNumberFormat="1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49" fontId="0" fillId="2" borderId="38" xfId="2" applyNumberFormat="1" applyFont="1" applyFill="1" applyBorder="1" applyAlignment="1">
      <alignment horizontal="left" vertical="center" wrapText="1" indent="1"/>
    </xf>
    <xf numFmtId="0" fontId="8" fillId="2" borderId="37" xfId="0" applyFont="1" applyFill="1" applyBorder="1" applyAlignment="1">
      <alignment horizontal="left" vertical="center" wrapText="1" indent="1"/>
    </xf>
    <xf numFmtId="3" fontId="8" fillId="2" borderId="38" xfId="0" applyNumberFormat="1" applyFont="1" applyFill="1" applyBorder="1" applyAlignment="1">
      <alignment vertical="center" wrapText="1"/>
    </xf>
    <xf numFmtId="3" fontId="8" fillId="2" borderId="8" xfId="0" applyNumberFormat="1" applyFont="1" applyFill="1" applyBorder="1" applyAlignment="1">
      <alignment vertical="center" wrapText="1"/>
    </xf>
    <xf numFmtId="165" fontId="8" fillId="2" borderId="38" xfId="0" applyNumberFormat="1" applyFont="1" applyFill="1" applyBorder="1" applyAlignment="1">
      <alignment vertical="center" wrapText="1"/>
    </xf>
    <xf numFmtId="3" fontId="8" fillId="2" borderId="36" xfId="0" applyNumberFormat="1" applyFont="1" applyFill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42" xfId="0" applyFont="1" applyBorder="1" applyAlignment="1">
      <alignment vertical="center" wrapText="1"/>
    </xf>
    <xf numFmtId="3" fontId="8" fillId="0" borderId="0" xfId="0" applyNumberFormat="1" applyFont="1" applyAlignment="1" applyProtection="1">
      <alignment horizontal="right" vertical="center" wrapText="1" indent="1"/>
      <protection locked="0"/>
    </xf>
    <xf numFmtId="0" fontId="8" fillId="0" borderId="43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0" fillId="0" borderId="44" xfId="0" applyBorder="1" applyAlignment="1">
      <alignment vertical="center" wrapText="1"/>
    </xf>
    <xf numFmtId="3" fontId="0" fillId="0" borderId="45" xfId="0" applyNumberForma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49" fontId="0" fillId="2" borderId="2" xfId="2" applyNumberFormat="1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wrapText="1" indent="1"/>
    </xf>
    <xf numFmtId="0" fontId="0" fillId="0" borderId="47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3" fontId="0" fillId="0" borderId="15" xfId="0" applyNumberFormat="1" applyBorder="1" applyAlignment="1">
      <alignment vertical="center" wrapText="1"/>
    </xf>
    <xf numFmtId="0" fontId="0" fillId="0" borderId="48" xfId="0" applyBorder="1" applyAlignment="1">
      <alignment vertical="center" wrapText="1"/>
    </xf>
    <xf numFmtId="3" fontId="0" fillId="0" borderId="22" xfId="0" applyNumberFormat="1" applyBorder="1" applyAlignment="1" applyProtection="1">
      <alignment vertical="center" wrapText="1"/>
      <protection locked="0"/>
    </xf>
    <xf numFmtId="3" fontId="8" fillId="2" borderId="39" xfId="0" applyNumberFormat="1" applyFont="1" applyFill="1" applyBorder="1" applyAlignment="1">
      <alignment vertical="center" wrapText="1"/>
    </xf>
    <xf numFmtId="3" fontId="0" fillId="0" borderId="19" xfId="0" applyNumberFormat="1" applyBorder="1" applyAlignment="1">
      <alignment vertical="center" wrapText="1"/>
    </xf>
    <xf numFmtId="3" fontId="0" fillId="0" borderId="21" xfId="0" applyNumberFormat="1" applyBorder="1" applyAlignment="1">
      <alignment vertical="center" wrapText="1"/>
    </xf>
    <xf numFmtId="0" fontId="8" fillId="2" borderId="37" xfId="0" applyFont="1" applyFill="1" applyBorder="1" applyAlignment="1">
      <alignment horizontal="center" vertical="center" wrapText="1"/>
    </xf>
    <xf numFmtId="3" fontId="0" fillId="2" borderId="38" xfId="0" applyNumberForma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left" vertical="center" wrapText="1" indent="1"/>
    </xf>
    <xf numFmtId="165" fontId="0" fillId="0" borderId="32" xfId="0" applyNumberFormat="1" applyBorder="1" applyAlignment="1">
      <alignment vertical="center" wrapText="1"/>
    </xf>
    <xf numFmtId="3" fontId="0" fillId="0" borderId="22" xfId="0" applyNumberFormat="1" applyBorder="1" applyAlignment="1">
      <alignment vertical="center" wrapText="1"/>
    </xf>
    <xf numFmtId="0" fontId="8" fillId="0" borderId="42" xfId="0" applyFont="1" applyBorder="1" applyAlignment="1">
      <alignment horizontal="center" vertical="center" wrapText="1"/>
    </xf>
    <xf numFmtId="0" fontId="0" fillId="0" borderId="10" xfId="2" applyFont="1" applyBorder="1" applyAlignment="1">
      <alignment horizontal="center" vertical="center" wrapText="1"/>
    </xf>
    <xf numFmtId="3" fontId="0" fillId="0" borderId="10" xfId="0" applyNumberFormat="1" applyBorder="1" applyAlignment="1" applyProtection="1">
      <alignment vertical="center" wrapText="1"/>
      <protection locked="0"/>
    </xf>
    <xf numFmtId="0" fontId="0" fillId="0" borderId="43" xfId="0" applyBorder="1" applyAlignment="1">
      <alignment vertical="center" wrapText="1"/>
    </xf>
    <xf numFmtId="3" fontId="0" fillId="2" borderId="6" xfId="0" applyNumberFormat="1" applyFill="1" applyBorder="1" applyAlignment="1">
      <alignment vertical="center" wrapText="1"/>
    </xf>
    <xf numFmtId="166" fontId="14" fillId="0" borderId="0" xfId="1" applyNumberFormat="1" applyFont="1" applyAlignment="1">
      <alignment horizontal="right" vertical="center" wrapText="1"/>
    </xf>
    <xf numFmtId="166" fontId="0" fillId="0" borderId="0" xfId="1" applyNumberFormat="1" applyFont="1" applyAlignment="1">
      <alignment horizontal="right" vertical="center" wrapText="1"/>
    </xf>
    <xf numFmtId="0" fontId="15" fillId="0" borderId="20" xfId="0" applyFont="1" applyBorder="1" applyAlignment="1">
      <alignment vertical="center" wrapText="1"/>
    </xf>
    <xf numFmtId="3" fontId="0" fillId="0" borderId="0" xfId="0" applyNumberFormat="1" applyFont="1" applyAlignment="1">
      <alignment vertical="center" wrapText="1"/>
    </xf>
    <xf numFmtId="0" fontId="0" fillId="0" borderId="49" xfId="0" applyBorder="1" applyAlignment="1">
      <alignment vertical="center" wrapText="1"/>
    </xf>
    <xf numFmtId="167" fontId="8" fillId="2" borderId="2" xfId="0" applyNumberFormat="1" applyFont="1" applyFill="1" applyBorder="1" applyAlignment="1">
      <alignment vertical="center" wrapText="1"/>
    </xf>
    <xf numFmtId="165" fontId="0" fillId="0" borderId="50" xfId="0" applyNumberFormat="1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16" fillId="0" borderId="50" xfId="2" applyFont="1" applyBorder="1" applyAlignment="1">
      <alignment horizontal="left" vertical="center" wrapText="1" indent="1"/>
    </xf>
    <xf numFmtId="3" fontId="17" fillId="0" borderId="14" xfId="0" applyNumberFormat="1" applyFont="1" applyBorder="1" applyAlignment="1" applyProtection="1">
      <alignment vertical="center" wrapText="1"/>
      <protection locked="0"/>
    </xf>
    <xf numFmtId="3" fontId="17" fillId="0" borderId="15" xfId="0" applyNumberFormat="1" applyFont="1" applyBorder="1" applyAlignment="1" applyProtection="1">
      <alignment vertical="center" wrapText="1"/>
      <protection locked="0"/>
    </xf>
    <xf numFmtId="0" fontId="17" fillId="0" borderId="52" xfId="0" applyFont="1" applyBorder="1" applyAlignment="1">
      <alignment vertical="center" wrapText="1"/>
    </xf>
    <xf numFmtId="165" fontId="17" fillId="0" borderId="52" xfId="0" applyNumberFormat="1" applyFont="1" applyBorder="1" applyAlignment="1">
      <alignment vertical="center" wrapText="1"/>
    </xf>
    <xf numFmtId="3" fontId="17" fillId="0" borderId="52" xfId="0" applyNumberFormat="1" applyFont="1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16" fillId="0" borderId="52" xfId="2" applyFont="1" applyBorder="1" applyAlignment="1">
      <alignment horizontal="left" vertical="center" wrapText="1" indent="1"/>
    </xf>
    <xf numFmtId="0" fontId="17" fillId="0" borderId="54" xfId="0" applyFont="1" applyBorder="1" applyAlignment="1">
      <alignment vertical="center" wrapText="1"/>
    </xf>
    <xf numFmtId="0" fontId="16" fillId="0" borderId="55" xfId="2" applyFont="1" applyBorder="1" applyAlignment="1">
      <alignment horizontal="left" vertical="center" wrapText="1" indent="1"/>
    </xf>
    <xf numFmtId="3" fontId="17" fillId="0" borderId="19" xfId="0" applyNumberFormat="1" applyFont="1" applyBorder="1" applyAlignment="1" applyProtection="1">
      <alignment vertical="center" wrapText="1"/>
      <protection locked="0"/>
    </xf>
    <xf numFmtId="0" fontId="17" fillId="0" borderId="0" xfId="0" applyFont="1" applyBorder="1" applyAlignment="1">
      <alignment vertical="center" wrapText="1"/>
    </xf>
    <xf numFmtId="165" fontId="0" fillId="0" borderId="52" xfId="0" applyNumberFormat="1" applyBorder="1" applyAlignment="1">
      <alignment vertical="center" wrapText="1"/>
    </xf>
    <xf numFmtId="3" fontId="17" fillId="0" borderId="20" xfId="0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3" fontId="0" fillId="0" borderId="53" xfId="0" applyNumberFormat="1" applyBorder="1" applyAlignment="1">
      <alignment vertical="center" wrapText="1"/>
    </xf>
    <xf numFmtId="166" fontId="0" fillId="0" borderId="52" xfId="1" applyNumberFormat="1" applyFont="1" applyBorder="1" applyAlignment="1">
      <alignment horizontal="right" vertical="center" wrapText="1"/>
    </xf>
    <xf numFmtId="166" fontId="0" fillId="0" borderId="56" xfId="1" applyNumberFormat="1" applyFont="1" applyBorder="1" applyAlignment="1">
      <alignment horizontal="right" vertical="center" wrapText="1"/>
    </xf>
    <xf numFmtId="165" fontId="0" fillId="0" borderId="56" xfId="0" applyNumberFormat="1" applyBorder="1" applyAlignment="1">
      <alignment vertical="center" wrapText="1"/>
    </xf>
    <xf numFmtId="0" fontId="0" fillId="0" borderId="57" xfId="0" applyBorder="1" applyAlignment="1">
      <alignment vertical="center" wrapText="1"/>
    </xf>
    <xf numFmtId="3" fontId="0" fillId="0" borderId="58" xfId="0" applyNumberFormat="1" applyBorder="1" applyAlignment="1">
      <alignment vertical="center" wrapText="1"/>
    </xf>
    <xf numFmtId="166" fontId="0" fillId="0" borderId="55" xfId="1" applyNumberFormat="1" applyFont="1" applyBorder="1" applyAlignment="1">
      <alignment horizontal="right" vertical="center" wrapText="1"/>
    </xf>
    <xf numFmtId="165" fontId="0" fillId="0" borderId="55" xfId="0" applyNumberFormat="1" applyBorder="1" applyAlignment="1">
      <alignment vertical="center" wrapText="1"/>
    </xf>
    <xf numFmtId="0" fontId="0" fillId="0" borderId="55" xfId="0" applyBorder="1" applyAlignment="1">
      <alignment vertical="center" wrapText="1"/>
    </xf>
    <xf numFmtId="3" fontId="0" fillId="0" borderId="55" xfId="0" applyNumberForma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165" fontId="0" fillId="0" borderId="57" xfId="0" applyNumberFormat="1" applyBorder="1" applyAlignment="1">
      <alignment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0" fillId="0" borderId="61" xfId="2" applyFont="1" applyBorder="1" applyAlignment="1">
      <alignment horizontal="center" vertical="center" wrapText="1"/>
    </xf>
    <xf numFmtId="0" fontId="0" fillId="0" borderId="61" xfId="2" applyFont="1" applyBorder="1" applyAlignment="1">
      <alignment horizontal="left" vertical="center" wrapText="1" indent="1"/>
    </xf>
    <xf numFmtId="3" fontId="0" fillId="0" borderId="61" xfId="0" applyNumberFormat="1" applyBorder="1" applyAlignment="1" applyProtection="1">
      <alignment vertical="center" wrapText="1"/>
      <protection locked="0"/>
    </xf>
    <xf numFmtId="0" fontId="0" fillId="0" borderId="62" xfId="0" applyBorder="1" applyAlignment="1">
      <alignment vertical="center" wrapText="1"/>
    </xf>
    <xf numFmtId="165" fontId="0" fillId="0" borderId="61" xfId="0" applyNumberFormat="1" applyBorder="1" applyAlignment="1">
      <alignment vertical="center" wrapText="1"/>
    </xf>
    <xf numFmtId="0" fontId="0" fillId="0" borderId="63" xfId="0" applyBorder="1" applyAlignment="1">
      <alignment vertical="center" wrapText="1"/>
    </xf>
    <xf numFmtId="0" fontId="0" fillId="0" borderId="61" xfId="0" applyBorder="1" applyAlignment="1">
      <alignment vertical="center" wrapText="1"/>
    </xf>
    <xf numFmtId="0" fontId="0" fillId="0" borderId="64" xfId="0" applyBorder="1" applyAlignment="1">
      <alignment vertical="center" wrapText="1"/>
    </xf>
    <xf numFmtId="3" fontId="0" fillId="0" borderId="62" xfId="0" applyNumberFormat="1" applyBorder="1" applyAlignment="1" applyProtection="1">
      <alignment vertical="center" wrapText="1"/>
      <protection locked="0"/>
    </xf>
    <xf numFmtId="165" fontId="0" fillId="0" borderId="65" xfId="0" applyNumberFormat="1" applyBorder="1" applyAlignment="1">
      <alignment vertical="center" wrapText="1"/>
    </xf>
    <xf numFmtId="165" fontId="0" fillId="0" borderId="66" xfId="0" applyNumberFormat="1" applyBorder="1" applyAlignment="1">
      <alignment vertical="center" wrapText="1"/>
    </xf>
    <xf numFmtId="3" fontId="0" fillId="0" borderId="44" xfId="0" applyNumberFormat="1" applyBorder="1" applyAlignment="1">
      <alignment vertical="center" wrapText="1"/>
    </xf>
    <xf numFmtId="3" fontId="0" fillId="0" borderId="62" xfId="0" applyNumberFormat="1" applyBorder="1" applyAlignment="1">
      <alignment vertical="center" wrapText="1"/>
    </xf>
    <xf numFmtId="3" fontId="0" fillId="0" borderId="67" xfId="0" applyNumberFormat="1" applyBorder="1" applyAlignment="1">
      <alignment vertical="center" wrapText="1"/>
    </xf>
    <xf numFmtId="166" fontId="0" fillId="0" borderId="10" xfId="1" applyNumberFormat="1" applyFont="1" applyBorder="1" applyAlignment="1">
      <alignment horizontal="right" vertical="center" wrapText="1"/>
    </xf>
    <xf numFmtId="3" fontId="0" fillId="0" borderId="68" xfId="0" applyNumberFormat="1" applyBorder="1" applyAlignment="1">
      <alignment vertical="center" wrapText="1"/>
    </xf>
    <xf numFmtId="0" fontId="0" fillId="0" borderId="67" xfId="0" applyBorder="1" applyAlignment="1">
      <alignment vertical="center" wrapText="1"/>
    </xf>
    <xf numFmtId="3" fontId="18" fillId="0" borderId="0" xfId="0" applyNumberFormat="1" applyFont="1" applyAlignment="1">
      <alignment vertical="center" wrapText="1"/>
    </xf>
    <xf numFmtId="166" fontId="0" fillId="0" borderId="62" xfId="1" applyNumberFormat="1" applyFont="1" applyBorder="1" applyAlignment="1">
      <alignment horizontal="right" vertical="center" wrapText="1"/>
    </xf>
    <xf numFmtId="3" fontId="19" fillId="0" borderId="0" xfId="0" applyNumberFormat="1" applyFont="1" applyAlignment="1">
      <alignment vertical="center" wrapText="1"/>
    </xf>
    <xf numFmtId="0" fontId="8" fillId="0" borderId="69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70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2" fillId="2" borderId="5" xfId="2" applyNumberForma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3" fontId="7" fillId="2" borderId="2" xfId="0" applyNumberFormat="1" applyFont="1" applyFill="1" applyBorder="1" applyAlignment="1">
      <alignment vertical="center" wrapText="1"/>
    </xf>
    <xf numFmtId="3" fontId="7" fillId="2" borderId="29" xfId="0" applyNumberFormat="1" applyFont="1" applyFill="1" applyBorder="1" applyAlignment="1">
      <alignment vertical="center" wrapText="1"/>
    </xf>
    <xf numFmtId="3" fontId="20" fillId="0" borderId="0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3">
    <cellStyle name="Ezres" xfId="1" builtinId="3"/>
    <cellStyle name="Normál" xfId="0" builtinId="0"/>
    <cellStyle name="Normál_KVRENMUNKA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83"/>
  <sheetViews>
    <sheetView tabSelected="1" workbookViewId="0">
      <selection sqref="A1:XFD1048576"/>
    </sheetView>
  </sheetViews>
  <sheetFormatPr defaultColWidth="8" defaultRowHeight="15" x14ac:dyDescent="0.25"/>
  <cols>
    <col min="1" max="2" width="6.7109375" style="95" customWidth="1"/>
    <col min="3" max="3" width="9" style="96" customWidth="1"/>
    <col min="4" max="4" width="60.7109375" style="28" customWidth="1"/>
    <col min="5" max="6" width="12.85546875" style="96" customWidth="1"/>
    <col min="7" max="7" width="13.140625" style="28" customWidth="1"/>
    <col min="8" max="8" width="13.85546875" style="28" customWidth="1"/>
    <col min="9" max="9" width="13.42578125" style="28" customWidth="1"/>
    <col min="10" max="10" width="13.7109375" style="28" customWidth="1"/>
    <col min="11" max="11" width="14.5703125" style="28" customWidth="1"/>
    <col min="12" max="12" width="10.42578125" style="28" customWidth="1"/>
    <col min="13" max="15" width="10.140625" style="28" customWidth="1"/>
    <col min="16" max="16" width="10" style="28" customWidth="1"/>
    <col min="17" max="16384" width="8" style="28"/>
  </cols>
  <sheetData>
    <row r="1" spans="1:11" s="4" customFormat="1" ht="21" customHeight="1" thickBot="1" x14ac:dyDescent="0.3">
      <c r="A1" s="1"/>
      <c r="B1" s="1"/>
      <c r="C1" s="2"/>
      <c r="D1" s="3"/>
      <c r="K1" s="5" t="s">
        <v>0</v>
      </c>
    </row>
    <row r="2" spans="1:11" s="14" customFormat="1" ht="25.5" customHeight="1" thickBot="1" x14ac:dyDescent="0.3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0" t="s">
        <v>6</v>
      </c>
      <c r="G2" s="11" t="s">
        <v>7</v>
      </c>
      <c r="H2" s="12" t="s">
        <v>8</v>
      </c>
      <c r="I2" s="11" t="s">
        <v>9</v>
      </c>
      <c r="J2" s="12" t="s">
        <v>10</v>
      </c>
      <c r="K2" s="13" t="s">
        <v>11</v>
      </c>
    </row>
    <row r="3" spans="1:11" s="14" customFormat="1" ht="16.5" thickBot="1" x14ac:dyDescent="0.3">
      <c r="A3" s="6"/>
      <c r="B3" s="7"/>
      <c r="C3" s="8"/>
      <c r="D3" s="15" t="s">
        <v>12</v>
      </c>
      <c r="E3" s="10"/>
      <c r="F3" s="10"/>
      <c r="G3" s="11"/>
      <c r="H3" s="12"/>
      <c r="I3" s="11"/>
      <c r="J3" s="12"/>
      <c r="K3" s="13"/>
    </row>
    <row r="4" spans="1:11" s="20" customFormat="1" ht="15.95" customHeight="1" thickBot="1" x14ac:dyDescent="0.3">
      <c r="A4" s="16"/>
      <c r="B4" s="17"/>
      <c r="C4" s="18"/>
      <c r="D4" s="19" t="s">
        <v>13</v>
      </c>
      <c r="E4" s="10"/>
      <c r="F4" s="10"/>
      <c r="G4" s="11"/>
      <c r="H4" s="12"/>
      <c r="I4" s="11"/>
      <c r="J4" s="12"/>
      <c r="K4" s="13"/>
    </row>
    <row r="5" spans="1:11" ht="15.75" thickBot="1" x14ac:dyDescent="0.3">
      <c r="A5" s="21">
        <v>1</v>
      </c>
      <c r="B5" s="22">
        <v>2</v>
      </c>
      <c r="C5" s="23">
        <v>3</v>
      </c>
      <c r="D5" s="24">
        <v>4</v>
      </c>
      <c r="E5" s="23">
        <v>5</v>
      </c>
      <c r="F5" s="23">
        <v>6</v>
      </c>
      <c r="G5" s="25">
        <v>7</v>
      </c>
      <c r="H5" s="26">
        <v>8</v>
      </c>
      <c r="I5" s="25">
        <v>9</v>
      </c>
      <c r="J5" s="26">
        <v>10</v>
      </c>
      <c r="K5" s="27">
        <v>11</v>
      </c>
    </row>
    <row r="6" spans="1:11" ht="15.75" thickBot="1" x14ac:dyDescent="0.3">
      <c r="A6" s="29"/>
      <c r="B6" s="29"/>
      <c r="C6" s="30"/>
      <c r="D6" s="31"/>
      <c r="E6" s="32"/>
      <c r="F6" s="30"/>
      <c r="G6" s="33"/>
      <c r="H6" s="34"/>
      <c r="J6" s="34"/>
      <c r="K6" s="35"/>
    </row>
    <row r="7" spans="1:11" s="42" customFormat="1" ht="15" customHeight="1" thickBot="1" x14ac:dyDescent="0.3">
      <c r="A7" s="36"/>
      <c r="B7" s="37"/>
      <c r="C7" s="38"/>
      <c r="D7" s="37" t="s">
        <v>14</v>
      </c>
      <c r="E7" s="38"/>
      <c r="F7" s="38"/>
      <c r="G7" s="39"/>
      <c r="H7" s="40"/>
      <c r="I7" s="37"/>
      <c r="J7" s="40"/>
      <c r="K7" s="41"/>
    </row>
    <row r="8" spans="1:11" s="42" customFormat="1" ht="15" customHeight="1" thickBot="1" x14ac:dyDescent="0.3">
      <c r="A8" s="43" t="s">
        <v>15</v>
      </c>
      <c r="B8" s="44" t="s">
        <v>15</v>
      </c>
      <c r="C8" s="38"/>
      <c r="D8" s="37" t="s">
        <v>16</v>
      </c>
      <c r="E8" s="45"/>
      <c r="F8" s="45"/>
      <c r="G8" s="46"/>
      <c r="H8" s="40"/>
      <c r="I8" s="37"/>
      <c r="J8" s="40"/>
      <c r="K8" s="41"/>
    </row>
    <row r="9" spans="1:11" s="56" customFormat="1" ht="15" customHeight="1" thickBot="1" x14ac:dyDescent="0.3">
      <c r="A9" s="47"/>
      <c r="B9" s="48"/>
      <c r="C9" s="49"/>
      <c r="D9" s="50" t="s">
        <v>17</v>
      </c>
      <c r="E9" s="51">
        <f>SUM(E10:E12)</f>
        <v>159093</v>
      </c>
      <c r="F9" s="51">
        <f>SUM(F10:F12)</f>
        <v>165719</v>
      </c>
      <c r="G9" s="52">
        <f>SUM(G10:G12)</f>
        <v>126405</v>
      </c>
      <c r="H9" s="53">
        <f>SUM(G9/F9*100)</f>
        <v>76.276709369474844</v>
      </c>
      <c r="I9" s="54">
        <f>SUM(I10:I12)</f>
        <v>126405</v>
      </c>
      <c r="J9" s="51">
        <f>SUM(J10:J12)</f>
        <v>0</v>
      </c>
      <c r="K9" s="55">
        <f>SUM(K10:K12)</f>
        <v>0</v>
      </c>
    </row>
    <row r="10" spans="1:11" ht="15" customHeight="1" x14ac:dyDescent="0.25">
      <c r="A10" s="57"/>
      <c r="B10" s="58"/>
      <c r="C10" s="59">
        <v>1</v>
      </c>
      <c r="D10" s="60" t="s">
        <v>18</v>
      </c>
      <c r="E10" s="61">
        <v>78166</v>
      </c>
      <c r="F10" s="61">
        <v>84357</v>
      </c>
      <c r="G10" s="62">
        <v>62644</v>
      </c>
      <c r="H10" s="63">
        <f>SUM(G10/F10*100)</f>
        <v>74.260582998447077</v>
      </c>
      <c r="I10" s="62">
        <v>62644</v>
      </c>
      <c r="J10" s="64"/>
      <c r="K10" s="65"/>
    </row>
    <row r="11" spans="1:11" ht="15" customHeight="1" x14ac:dyDescent="0.25">
      <c r="A11" s="66"/>
      <c r="B11" s="67"/>
      <c r="C11" s="68">
        <v>2</v>
      </c>
      <c r="D11" s="69" t="s">
        <v>19</v>
      </c>
      <c r="E11" s="70">
        <v>15868</v>
      </c>
      <c r="F11" s="70">
        <v>17428</v>
      </c>
      <c r="G11" s="71">
        <v>12029</v>
      </c>
      <c r="H11" s="63">
        <f>SUM(G11/F11*100)</f>
        <v>69.021115446408075</v>
      </c>
      <c r="I11" s="71">
        <v>12029</v>
      </c>
      <c r="J11" s="72"/>
      <c r="K11" s="73"/>
    </row>
    <row r="12" spans="1:11" ht="15" customHeight="1" x14ac:dyDescent="0.25">
      <c r="A12" s="66"/>
      <c r="B12" s="67"/>
      <c r="C12" s="68">
        <v>3</v>
      </c>
      <c r="D12" s="69" t="s">
        <v>20</v>
      </c>
      <c r="E12" s="70">
        <v>65059</v>
      </c>
      <c r="F12" s="70">
        <v>63934</v>
      </c>
      <c r="G12" s="71">
        <v>51732</v>
      </c>
      <c r="H12" s="74">
        <f>SUM(G12/F12*100)</f>
        <v>80.914693277442368</v>
      </c>
      <c r="I12" s="71">
        <v>51732</v>
      </c>
      <c r="J12" s="72"/>
      <c r="K12" s="73"/>
    </row>
    <row r="13" spans="1:11" ht="15" customHeight="1" x14ac:dyDescent="0.25">
      <c r="A13" s="66"/>
      <c r="B13" s="75"/>
      <c r="C13" s="68">
        <v>4</v>
      </c>
      <c r="D13" s="69" t="s">
        <v>21</v>
      </c>
      <c r="E13" s="70"/>
      <c r="F13" s="70"/>
      <c r="G13" s="72"/>
      <c r="H13" s="74"/>
      <c r="I13" s="72"/>
      <c r="J13" s="72"/>
      <c r="K13" s="76"/>
    </row>
    <row r="14" spans="1:11" ht="15" customHeight="1" thickBot="1" x14ac:dyDescent="0.3">
      <c r="A14" s="77"/>
      <c r="B14" s="42"/>
      <c r="C14" s="78">
        <v>5</v>
      </c>
      <c r="D14" s="79" t="s">
        <v>22</v>
      </c>
      <c r="E14" s="80"/>
      <c r="F14" s="80"/>
      <c r="G14" s="81"/>
      <c r="H14" s="82"/>
      <c r="J14" s="34"/>
      <c r="K14" s="83"/>
    </row>
    <row r="15" spans="1:11" ht="15" customHeight="1" thickBot="1" x14ac:dyDescent="0.3">
      <c r="A15" s="47"/>
      <c r="B15" s="48"/>
      <c r="C15" s="84"/>
      <c r="D15" s="85" t="s">
        <v>23</v>
      </c>
      <c r="E15" s="51">
        <f>SUM(E9)</f>
        <v>159093</v>
      </c>
      <c r="F15" s="51">
        <f>SUM(F9)</f>
        <v>165719</v>
      </c>
      <c r="G15" s="52">
        <f>SUM(G9)</f>
        <v>126405</v>
      </c>
      <c r="H15" s="53">
        <f>SUM(G15/F15*100)</f>
        <v>76.276709369474844</v>
      </c>
      <c r="I15" s="54">
        <f>SUM(I9)</f>
        <v>126405</v>
      </c>
      <c r="J15" s="51">
        <f>SUM(J9)</f>
        <v>0</v>
      </c>
      <c r="K15" s="55">
        <f>SUM(K9)</f>
        <v>0</v>
      </c>
    </row>
    <row r="16" spans="1:11" ht="15" customHeight="1" thickBot="1" x14ac:dyDescent="0.3">
      <c r="A16" s="86" t="s">
        <v>24</v>
      </c>
      <c r="B16" s="87"/>
      <c r="C16" s="88"/>
      <c r="D16" s="89"/>
      <c r="E16" s="90">
        <v>4</v>
      </c>
      <c r="F16" s="91">
        <v>4</v>
      </c>
      <c r="G16" s="92">
        <v>4</v>
      </c>
      <c r="H16" s="33"/>
      <c r="I16" s="93">
        <v>4</v>
      </c>
      <c r="J16" s="33"/>
      <c r="K16" s="94"/>
    </row>
    <row r="17" spans="1:11" ht="15" customHeight="1" thickBot="1" x14ac:dyDescent="0.3">
      <c r="H17" s="34"/>
      <c r="J17" s="34"/>
    </row>
    <row r="18" spans="1:11" ht="15" customHeight="1" thickBot="1" x14ac:dyDescent="0.3">
      <c r="A18" s="43" t="s">
        <v>15</v>
      </c>
      <c r="B18" s="44" t="s">
        <v>25</v>
      </c>
      <c r="C18" s="38"/>
      <c r="D18" s="37" t="s">
        <v>26</v>
      </c>
      <c r="E18" s="45"/>
      <c r="F18" s="45"/>
      <c r="G18" s="97"/>
      <c r="H18" s="98"/>
      <c r="I18" s="99"/>
      <c r="J18" s="98"/>
      <c r="K18" s="100"/>
    </row>
    <row r="19" spans="1:11" ht="15" customHeight="1" thickBot="1" x14ac:dyDescent="0.3">
      <c r="A19" s="47"/>
      <c r="B19" s="48"/>
      <c r="C19" s="49" t="s">
        <v>27</v>
      </c>
      <c r="D19" s="50" t="s">
        <v>17</v>
      </c>
      <c r="E19" s="51">
        <f>SUM(E20:E22,E34:E35)</f>
        <v>316700</v>
      </c>
      <c r="F19" s="51">
        <f>SUM(F20:F22,F34:F35)</f>
        <v>273596</v>
      </c>
      <c r="G19" s="52">
        <f>SUM(G20:G22,G34:G35)</f>
        <v>193665</v>
      </c>
      <c r="H19" s="101">
        <f>SUM(G19/F19*100)</f>
        <v>70.785026096872755</v>
      </c>
      <c r="I19" s="102">
        <f>SUM(I20+I21+I22+I34+I35)</f>
        <v>193665</v>
      </c>
      <c r="J19" s="98"/>
      <c r="K19" s="100"/>
    </row>
    <row r="20" spans="1:11" ht="15" customHeight="1" x14ac:dyDescent="0.25">
      <c r="A20" s="57"/>
      <c r="B20" s="58"/>
      <c r="C20" s="59">
        <v>1</v>
      </c>
      <c r="D20" s="60" t="s">
        <v>18</v>
      </c>
      <c r="E20" s="61"/>
      <c r="F20" s="61"/>
      <c r="G20" s="103"/>
      <c r="H20" s="104"/>
      <c r="I20" s="103"/>
      <c r="J20" s="34"/>
      <c r="K20" s="105"/>
    </row>
    <row r="21" spans="1:11" ht="15" customHeight="1" x14ac:dyDescent="0.25">
      <c r="A21" s="66"/>
      <c r="B21" s="67"/>
      <c r="C21" s="68">
        <v>2</v>
      </c>
      <c r="D21" s="69" t="s">
        <v>19</v>
      </c>
      <c r="E21" s="70"/>
      <c r="F21" s="70"/>
      <c r="G21" s="106"/>
      <c r="H21" s="104"/>
      <c r="I21" s="106"/>
      <c r="J21" s="72"/>
      <c r="K21" s="107"/>
    </row>
    <row r="22" spans="1:11" ht="15" customHeight="1" x14ac:dyDescent="0.25">
      <c r="A22" s="66"/>
      <c r="B22" s="67"/>
      <c r="C22" s="59">
        <v>3</v>
      </c>
      <c r="D22" s="108" t="s">
        <v>28</v>
      </c>
      <c r="E22" s="109">
        <f>SUM(E23:E32)</f>
        <v>316700</v>
      </c>
      <c r="F22" s="109">
        <f>SUM(F23:F32)</f>
        <v>273596</v>
      </c>
      <c r="G22" s="109">
        <f>SUM(G23:G33)</f>
        <v>193665</v>
      </c>
      <c r="H22" s="104">
        <f>SUM(G22/F22*100)</f>
        <v>70.785026096872755</v>
      </c>
      <c r="I22" s="110">
        <f>SUM(I23:I33)</f>
        <v>193665</v>
      </c>
      <c r="J22" s="109">
        <f>SUM(J23:J31)</f>
        <v>0</v>
      </c>
      <c r="K22" s="111">
        <f>SUM(K23:K31)</f>
        <v>0</v>
      </c>
    </row>
    <row r="23" spans="1:11" ht="15" customHeight="1" x14ac:dyDescent="0.25">
      <c r="A23" s="66"/>
      <c r="B23" s="67"/>
      <c r="C23" s="112"/>
      <c r="D23" s="113" t="s">
        <v>29</v>
      </c>
      <c r="E23" s="70"/>
      <c r="F23" s="70"/>
      <c r="G23" s="71"/>
      <c r="H23" s="74"/>
      <c r="I23" s="114"/>
      <c r="J23" s="72"/>
      <c r="K23" s="107"/>
    </row>
    <row r="24" spans="1:11" ht="15" customHeight="1" x14ac:dyDescent="0.25">
      <c r="A24" s="66"/>
      <c r="B24" s="67"/>
      <c r="C24" s="112"/>
      <c r="D24" s="113" t="s">
        <v>30</v>
      </c>
      <c r="E24" s="70">
        <v>31500</v>
      </c>
      <c r="F24" s="70">
        <v>33500</v>
      </c>
      <c r="G24" s="115">
        <v>28661</v>
      </c>
      <c r="H24" s="82">
        <f t="shared" ref="H24:H32" si="0">SUM(G24/F24*100)</f>
        <v>85.555223880597026</v>
      </c>
      <c r="I24" s="71">
        <v>28661</v>
      </c>
      <c r="J24" s="34"/>
      <c r="K24" s="107"/>
    </row>
    <row r="25" spans="1:11" ht="15" customHeight="1" x14ac:dyDescent="0.25">
      <c r="A25" s="66"/>
      <c r="B25" s="67"/>
      <c r="C25" s="112"/>
      <c r="D25" s="113" t="s">
        <v>31</v>
      </c>
      <c r="E25" s="70">
        <v>60263</v>
      </c>
      <c r="F25" s="70">
        <v>43540</v>
      </c>
      <c r="G25" s="116">
        <v>27054</v>
      </c>
      <c r="H25" s="74">
        <f t="shared" si="0"/>
        <v>62.135966926963718</v>
      </c>
      <c r="I25" s="71">
        <v>27054</v>
      </c>
      <c r="J25" s="72"/>
      <c r="K25" s="107"/>
    </row>
    <row r="26" spans="1:11" ht="15" customHeight="1" x14ac:dyDescent="0.25">
      <c r="A26" s="66"/>
      <c r="B26" s="67"/>
      <c r="C26" s="112"/>
      <c r="D26" s="113" t="s">
        <v>32</v>
      </c>
      <c r="E26" s="70">
        <v>52724</v>
      </c>
      <c r="F26" s="70">
        <v>45104</v>
      </c>
      <c r="G26" s="116">
        <v>20974</v>
      </c>
      <c r="H26" s="82">
        <f t="shared" si="0"/>
        <v>46.501418942887554</v>
      </c>
      <c r="I26" s="71">
        <v>20974</v>
      </c>
      <c r="J26" s="34"/>
      <c r="K26" s="107"/>
    </row>
    <row r="27" spans="1:11" ht="15" customHeight="1" x14ac:dyDescent="0.25">
      <c r="A27" s="66"/>
      <c r="B27" s="67"/>
      <c r="C27" s="112"/>
      <c r="D27" s="113" t="s">
        <v>33</v>
      </c>
      <c r="E27" s="70">
        <v>25303</v>
      </c>
      <c r="F27" s="70">
        <v>23303</v>
      </c>
      <c r="G27" s="116">
        <v>19782</v>
      </c>
      <c r="H27" s="74">
        <f t="shared" si="0"/>
        <v>84.89035746470411</v>
      </c>
      <c r="I27" s="71">
        <v>19782</v>
      </c>
      <c r="J27" s="72"/>
      <c r="K27" s="107"/>
    </row>
    <row r="28" spans="1:11" ht="15" customHeight="1" x14ac:dyDescent="0.25">
      <c r="A28" s="66"/>
      <c r="B28" s="67"/>
      <c r="C28" s="112"/>
      <c r="D28" s="113" t="s">
        <v>34</v>
      </c>
      <c r="E28" s="70">
        <v>5210</v>
      </c>
      <c r="F28" s="70">
        <v>7210</v>
      </c>
      <c r="G28" s="116">
        <v>4825</v>
      </c>
      <c r="H28" s="82">
        <f t="shared" si="0"/>
        <v>66.920943134535378</v>
      </c>
      <c r="I28" s="71">
        <v>4825</v>
      </c>
      <c r="J28" s="72"/>
      <c r="K28" s="107"/>
    </row>
    <row r="29" spans="1:11" ht="15" customHeight="1" x14ac:dyDescent="0.25">
      <c r="A29" s="66"/>
      <c r="B29" s="67"/>
      <c r="C29" s="112"/>
      <c r="D29" s="113" t="s">
        <v>35</v>
      </c>
      <c r="E29" s="70">
        <v>36700</v>
      </c>
      <c r="F29" s="70">
        <v>23906</v>
      </c>
      <c r="G29" s="116">
        <v>10010</v>
      </c>
      <c r="H29" s="82">
        <f t="shared" si="0"/>
        <v>41.872333305446332</v>
      </c>
      <c r="I29" s="71">
        <v>10010</v>
      </c>
      <c r="J29" s="34"/>
      <c r="K29" s="107"/>
    </row>
    <row r="30" spans="1:11" ht="15" customHeight="1" x14ac:dyDescent="0.25">
      <c r="A30" s="66"/>
      <c r="B30" s="67"/>
      <c r="C30" s="112"/>
      <c r="D30" s="113" t="s">
        <v>36</v>
      </c>
      <c r="E30" s="70">
        <v>100000</v>
      </c>
      <c r="F30" s="70">
        <v>96033</v>
      </c>
      <c r="G30" s="116">
        <v>82102</v>
      </c>
      <c r="H30" s="74">
        <f t="shared" si="0"/>
        <v>85.493528266325114</v>
      </c>
      <c r="I30" s="71">
        <v>82102</v>
      </c>
      <c r="J30" s="72"/>
      <c r="K30" s="107"/>
    </row>
    <row r="31" spans="1:11" ht="15" customHeight="1" x14ac:dyDescent="0.25">
      <c r="A31" s="66"/>
      <c r="B31" s="67"/>
      <c r="C31" s="117"/>
      <c r="D31" s="113" t="s">
        <v>37</v>
      </c>
      <c r="E31" s="70">
        <v>4000</v>
      </c>
      <c r="F31" s="70"/>
      <c r="G31" s="116">
        <v>0</v>
      </c>
      <c r="H31" s="74"/>
      <c r="I31" s="71">
        <v>0</v>
      </c>
      <c r="J31" s="72"/>
      <c r="K31" s="107"/>
    </row>
    <row r="32" spans="1:11" ht="15" customHeight="1" x14ac:dyDescent="0.25">
      <c r="A32" s="66"/>
      <c r="B32" s="67"/>
      <c r="C32" s="117"/>
      <c r="D32" s="113" t="s">
        <v>38</v>
      </c>
      <c r="E32" s="70">
        <v>1000</v>
      </c>
      <c r="F32" s="70">
        <v>1000</v>
      </c>
      <c r="G32" s="71">
        <v>0</v>
      </c>
      <c r="H32" s="74">
        <f t="shared" si="0"/>
        <v>0</v>
      </c>
      <c r="I32" s="71">
        <v>0</v>
      </c>
      <c r="J32" s="72"/>
      <c r="K32" s="107"/>
    </row>
    <row r="33" spans="1:11" ht="15" customHeight="1" x14ac:dyDescent="0.25">
      <c r="A33" s="66"/>
      <c r="B33" s="67"/>
      <c r="C33" s="117"/>
      <c r="D33" s="113" t="s">
        <v>39</v>
      </c>
      <c r="E33" s="70"/>
      <c r="F33" s="70"/>
      <c r="G33" s="106">
        <v>257</v>
      </c>
      <c r="H33" s="74"/>
      <c r="I33" s="118">
        <v>257</v>
      </c>
      <c r="J33" s="72"/>
      <c r="K33" s="107"/>
    </row>
    <row r="34" spans="1:11" ht="15" customHeight="1" x14ac:dyDescent="0.25">
      <c r="A34" s="66"/>
      <c r="B34" s="67"/>
      <c r="C34" s="119">
        <v>4</v>
      </c>
      <c r="D34" s="69" t="s">
        <v>40</v>
      </c>
      <c r="E34" s="70"/>
      <c r="F34" s="70"/>
      <c r="H34" s="74"/>
      <c r="I34" s="114"/>
      <c r="J34" s="72"/>
      <c r="K34" s="107"/>
    </row>
    <row r="35" spans="1:11" ht="15" customHeight="1" thickBot="1" x14ac:dyDescent="0.3">
      <c r="A35" s="66"/>
      <c r="B35" s="67"/>
      <c r="C35" s="68">
        <v>5</v>
      </c>
      <c r="D35" s="69" t="s">
        <v>22</v>
      </c>
      <c r="E35" s="70"/>
      <c r="F35" s="70"/>
      <c r="G35" s="106"/>
      <c r="H35" s="82"/>
      <c r="J35" s="34"/>
      <c r="K35" s="107"/>
    </row>
    <row r="36" spans="1:11" ht="15" customHeight="1" thickBot="1" x14ac:dyDescent="0.3">
      <c r="A36" s="47"/>
      <c r="B36" s="48"/>
      <c r="C36" s="84"/>
      <c r="D36" s="85" t="s">
        <v>23</v>
      </c>
      <c r="E36" s="52">
        <f>SUM(E19)</f>
        <v>316700</v>
      </c>
      <c r="F36" s="52">
        <f>SUM(F19)</f>
        <v>273596</v>
      </c>
      <c r="G36" s="52">
        <f>SUM(G19)</f>
        <v>193665</v>
      </c>
      <c r="H36" s="53">
        <f>SUM(G36/F36*100)</f>
        <v>70.785026096872755</v>
      </c>
      <c r="I36" s="54">
        <f>SUM(I19)</f>
        <v>193665</v>
      </c>
      <c r="J36" s="51">
        <f>SUM(J19)</f>
        <v>0</v>
      </c>
      <c r="K36" s="120">
        <f>SUM(K19)</f>
        <v>0</v>
      </c>
    </row>
    <row r="37" spans="1:11" ht="15" customHeight="1" thickBot="1" x14ac:dyDescent="0.3">
      <c r="A37" s="121"/>
      <c r="B37" s="122"/>
      <c r="C37" s="123"/>
      <c r="D37" s="124"/>
      <c r="E37" s="123"/>
      <c r="F37" s="123"/>
      <c r="G37" s="124"/>
      <c r="H37" s="124"/>
      <c r="I37" s="124"/>
      <c r="J37" s="124"/>
      <c r="K37" s="83"/>
    </row>
    <row r="38" spans="1:11" ht="15" customHeight="1" thickBot="1" x14ac:dyDescent="0.3">
      <c r="A38" s="125" t="s">
        <v>15</v>
      </c>
      <c r="B38" s="126" t="s">
        <v>41</v>
      </c>
      <c r="C38" s="127"/>
      <c r="D38" s="128" t="s">
        <v>42</v>
      </c>
      <c r="E38" s="129"/>
      <c r="F38" s="129"/>
      <c r="G38" s="130"/>
      <c r="H38" s="131"/>
      <c r="I38" s="130"/>
      <c r="J38" s="131"/>
      <c r="K38" s="132"/>
    </row>
    <row r="39" spans="1:11" ht="15" customHeight="1" thickBot="1" x14ac:dyDescent="0.3">
      <c r="A39" s="47"/>
      <c r="B39" s="48"/>
      <c r="C39" s="49"/>
      <c r="D39" s="50" t="s">
        <v>17</v>
      </c>
      <c r="E39" s="51">
        <f>SUM(E40:E44)</f>
        <v>26264</v>
      </c>
      <c r="F39" s="51">
        <f>SUM(F40:F44)</f>
        <v>26264</v>
      </c>
      <c r="G39" s="52">
        <f>SUM(G40:G44)</f>
        <v>24854</v>
      </c>
      <c r="H39" s="53">
        <f>SUM(G39/F39*100)</f>
        <v>94.631434663417608</v>
      </c>
      <c r="I39" s="54">
        <f>SUM(I40:I44)</f>
        <v>24854</v>
      </c>
      <c r="J39" s="51">
        <f>SUM(J40:J44)</f>
        <v>0</v>
      </c>
      <c r="K39" s="120">
        <f>SUM(K40:K44)</f>
        <v>0</v>
      </c>
    </row>
    <row r="40" spans="1:11" ht="15" customHeight="1" x14ac:dyDescent="0.25">
      <c r="A40" s="57"/>
      <c r="B40" s="58"/>
      <c r="C40" s="59">
        <v>1</v>
      </c>
      <c r="D40" s="60" t="s">
        <v>43</v>
      </c>
      <c r="E40" s="61"/>
      <c r="F40" s="61"/>
      <c r="H40" s="74"/>
      <c r="J40" s="133"/>
      <c r="K40" s="105"/>
    </row>
    <row r="41" spans="1:11" ht="15" customHeight="1" x14ac:dyDescent="0.25">
      <c r="A41" s="66"/>
      <c r="B41" s="67"/>
      <c r="C41" s="68">
        <v>2</v>
      </c>
      <c r="D41" s="69" t="s">
        <v>19</v>
      </c>
      <c r="E41" s="70"/>
      <c r="F41" s="70"/>
      <c r="G41" s="106"/>
      <c r="H41" s="74"/>
      <c r="I41" s="106"/>
      <c r="J41" s="134"/>
      <c r="K41" s="107"/>
    </row>
    <row r="42" spans="1:11" ht="15" customHeight="1" x14ac:dyDescent="0.25">
      <c r="A42" s="66"/>
      <c r="B42" s="67"/>
      <c r="C42" s="68">
        <v>3</v>
      </c>
      <c r="D42" s="69" t="s">
        <v>28</v>
      </c>
      <c r="E42" s="70">
        <v>26264</v>
      </c>
      <c r="F42" s="70">
        <v>26264</v>
      </c>
      <c r="G42" s="71">
        <v>24854</v>
      </c>
      <c r="H42" s="74">
        <f>SUM(G42/F42*100)</f>
        <v>94.631434663417608</v>
      </c>
      <c r="I42" s="71">
        <v>24854</v>
      </c>
      <c r="J42" s="72"/>
      <c r="K42" s="107"/>
    </row>
    <row r="43" spans="1:11" ht="15" customHeight="1" x14ac:dyDescent="0.25">
      <c r="A43" s="66"/>
      <c r="B43" s="67"/>
      <c r="C43" s="68">
        <v>4</v>
      </c>
      <c r="D43" s="69" t="s">
        <v>40</v>
      </c>
      <c r="E43" s="70"/>
      <c r="F43" s="70"/>
      <c r="G43" s="106"/>
      <c r="H43" s="135"/>
      <c r="I43" s="106"/>
      <c r="J43" s="134"/>
      <c r="K43" s="136"/>
    </row>
    <row r="44" spans="1:11" ht="15" customHeight="1" thickBot="1" x14ac:dyDescent="0.3">
      <c r="A44" s="66"/>
      <c r="B44" s="67"/>
      <c r="C44" s="68">
        <v>5</v>
      </c>
      <c r="D44" s="69" t="s">
        <v>22</v>
      </c>
      <c r="E44" s="70"/>
      <c r="F44" s="70"/>
      <c r="H44" s="74"/>
      <c r="J44" s="72"/>
      <c r="K44" s="107"/>
    </row>
    <row r="45" spans="1:11" ht="15" customHeight="1" thickBot="1" x14ac:dyDescent="0.3">
      <c r="A45" s="47"/>
      <c r="B45" s="48"/>
      <c r="C45" s="48"/>
      <c r="D45" s="85" t="s">
        <v>23</v>
      </c>
      <c r="E45" s="51">
        <f>SUM(E39)</f>
        <v>26264</v>
      </c>
      <c r="F45" s="51">
        <f>SUM(F39)</f>
        <v>26264</v>
      </c>
      <c r="G45" s="52">
        <f>SUM(G39)</f>
        <v>24854</v>
      </c>
      <c r="H45" s="53">
        <f>SUM(G45/F45*100)</f>
        <v>94.631434663417608</v>
      </c>
      <c r="I45" s="54">
        <f>SUM(I39)</f>
        <v>24854</v>
      </c>
      <c r="J45" s="51">
        <f>SUM(J39)</f>
        <v>0</v>
      </c>
      <c r="K45" s="120">
        <f>SUM(K39)</f>
        <v>0</v>
      </c>
    </row>
    <row r="46" spans="1:11" ht="15" customHeight="1" thickBot="1" x14ac:dyDescent="0.3">
      <c r="A46" s="137"/>
      <c r="H46" s="34"/>
      <c r="J46" s="34"/>
      <c r="K46" s="138"/>
    </row>
    <row r="47" spans="1:11" ht="15" customHeight="1" thickBot="1" x14ac:dyDescent="0.3">
      <c r="A47" s="139" t="s">
        <v>24</v>
      </c>
      <c r="B47" s="140"/>
      <c r="C47" s="141"/>
      <c r="D47" s="142"/>
      <c r="E47" s="143"/>
      <c r="F47" s="143"/>
      <c r="G47" s="144"/>
      <c r="H47" s="145"/>
      <c r="I47" s="146"/>
      <c r="J47" s="145"/>
      <c r="K47" s="147"/>
    </row>
    <row r="48" spans="1:11" ht="15" customHeight="1" x14ac:dyDescent="0.25">
      <c r="A48" s="140"/>
      <c r="B48" s="140"/>
      <c r="C48" s="141"/>
      <c r="D48" s="144"/>
      <c r="E48" s="148"/>
      <c r="F48" s="148"/>
      <c r="G48" s="149"/>
      <c r="H48" s="149"/>
      <c r="I48" s="149"/>
      <c r="J48" s="149"/>
      <c r="K48" s="149"/>
    </row>
    <row r="49" spans="1:11" ht="15" customHeight="1" thickBot="1" x14ac:dyDescent="0.3">
      <c r="A49" s="122"/>
      <c r="B49" s="122"/>
      <c r="C49" s="123"/>
      <c r="D49" s="124"/>
      <c r="E49" s="123"/>
      <c r="F49" s="123"/>
      <c r="G49" s="124"/>
      <c r="H49" s="124"/>
      <c r="I49" s="124"/>
      <c r="J49" s="124"/>
      <c r="K49" s="124"/>
    </row>
    <row r="50" spans="1:11" ht="15" customHeight="1" thickBot="1" x14ac:dyDescent="0.3">
      <c r="A50" s="125" t="s">
        <v>15</v>
      </c>
      <c r="B50" s="126" t="s">
        <v>44</v>
      </c>
      <c r="C50" s="127"/>
      <c r="D50" s="128" t="s">
        <v>45</v>
      </c>
      <c r="E50" s="129"/>
      <c r="F50" s="129"/>
      <c r="G50" s="150"/>
      <c r="H50" s="131"/>
      <c r="I50" s="130"/>
      <c r="J50" s="131"/>
      <c r="K50" s="132"/>
    </row>
    <row r="51" spans="1:11" ht="15" customHeight="1" thickBot="1" x14ac:dyDescent="0.3">
      <c r="A51" s="47"/>
      <c r="B51" s="48"/>
      <c r="C51" s="49" t="s">
        <v>27</v>
      </c>
      <c r="D51" s="50" t="s">
        <v>17</v>
      </c>
      <c r="E51" s="51">
        <f>SUM(E52:E56)</f>
        <v>19563</v>
      </c>
      <c r="F51" s="51">
        <f>SUM(F52:F56)</f>
        <v>18563</v>
      </c>
      <c r="G51" s="52">
        <f>SUM(G52:G56)</f>
        <v>5961</v>
      </c>
      <c r="H51" s="53">
        <f>SUM(G51/F51*100)</f>
        <v>32.112266336260305</v>
      </c>
      <c r="I51" s="54">
        <f>SUM(I52:I56)</f>
        <v>5961</v>
      </c>
      <c r="J51" s="51">
        <f>SUM(J52:J56)</f>
        <v>0</v>
      </c>
      <c r="K51" s="120">
        <f>SUM(K52:K56)</f>
        <v>0</v>
      </c>
    </row>
    <row r="52" spans="1:11" ht="15" customHeight="1" x14ac:dyDescent="0.25">
      <c r="A52" s="57"/>
      <c r="B52" s="58"/>
      <c r="C52" s="59">
        <v>1</v>
      </c>
      <c r="D52" s="60" t="s">
        <v>18</v>
      </c>
      <c r="E52" s="61">
        <v>16150</v>
      </c>
      <c r="F52" s="61">
        <v>16150</v>
      </c>
      <c r="G52" s="62">
        <v>5084</v>
      </c>
      <c r="H52" s="82">
        <f>SUM(G52/F52*100)</f>
        <v>31.47987616099071</v>
      </c>
      <c r="I52" s="62">
        <v>5084</v>
      </c>
      <c r="J52" s="34"/>
      <c r="K52" s="105"/>
    </row>
    <row r="53" spans="1:11" ht="15" customHeight="1" x14ac:dyDescent="0.25">
      <c r="A53" s="66"/>
      <c r="B53" s="67"/>
      <c r="C53" s="68">
        <v>2</v>
      </c>
      <c r="D53" s="69" t="s">
        <v>19</v>
      </c>
      <c r="E53" s="70">
        <v>1413</v>
      </c>
      <c r="F53" s="70">
        <v>1413</v>
      </c>
      <c r="G53" s="71">
        <v>450</v>
      </c>
      <c r="H53" s="74">
        <f>SUM(G53/F53*100)</f>
        <v>31.847133757961782</v>
      </c>
      <c r="I53" s="71">
        <v>450</v>
      </c>
      <c r="J53" s="72"/>
      <c r="K53" s="151"/>
    </row>
    <row r="54" spans="1:11" ht="15" customHeight="1" x14ac:dyDescent="0.25">
      <c r="A54" s="66"/>
      <c r="B54" s="67"/>
      <c r="C54" s="68">
        <v>3</v>
      </c>
      <c r="D54" s="69" t="s">
        <v>28</v>
      </c>
      <c r="E54" s="70">
        <v>2000</v>
      </c>
      <c r="F54" s="70">
        <v>1000</v>
      </c>
      <c r="G54" s="71">
        <v>427</v>
      </c>
      <c r="H54" s="82">
        <f>SUM(G54/F54*100)</f>
        <v>42.699999999999996</v>
      </c>
      <c r="I54" s="71">
        <v>427</v>
      </c>
      <c r="J54" s="34"/>
      <c r="K54" s="107"/>
    </row>
    <row r="55" spans="1:11" ht="15" customHeight="1" x14ac:dyDescent="0.25">
      <c r="A55" s="66"/>
      <c r="B55" s="67"/>
      <c r="C55" s="68">
        <v>4</v>
      </c>
      <c r="D55" s="69" t="s">
        <v>40</v>
      </c>
      <c r="E55" s="70"/>
      <c r="F55" s="70"/>
      <c r="G55" s="28">
        <v>0</v>
      </c>
      <c r="H55" s="74"/>
      <c r="J55" s="72"/>
      <c r="K55" s="107"/>
    </row>
    <row r="56" spans="1:11" ht="15" customHeight="1" thickBot="1" x14ac:dyDescent="0.3">
      <c r="A56" s="66"/>
      <c r="B56" s="67"/>
      <c r="C56" s="68">
        <v>5</v>
      </c>
      <c r="D56" s="69" t="s">
        <v>22</v>
      </c>
      <c r="E56" s="70"/>
      <c r="F56" s="70"/>
      <c r="G56" s="152">
        <v>0</v>
      </c>
      <c r="H56" s="153"/>
      <c r="I56" s="152"/>
      <c r="J56" s="34"/>
      <c r="K56" s="154"/>
    </row>
    <row r="57" spans="1:11" ht="15" customHeight="1" thickBot="1" x14ac:dyDescent="0.3">
      <c r="A57" s="155"/>
      <c r="B57" s="156"/>
      <c r="C57" s="157"/>
      <c r="D57" s="158" t="s">
        <v>23</v>
      </c>
      <c r="E57" s="159">
        <f>SUM(E51)</f>
        <v>19563</v>
      </c>
      <c r="F57" s="159">
        <f>SUM(F51)</f>
        <v>18563</v>
      </c>
      <c r="G57" s="160">
        <f>SUM(G51)</f>
        <v>5961</v>
      </c>
      <c r="H57" s="161">
        <f>SUM(G57/F57*100)</f>
        <v>32.112266336260305</v>
      </c>
      <c r="I57" s="162">
        <f>SUM(I51)</f>
        <v>5961</v>
      </c>
      <c r="J57" s="159">
        <f>SUM(J51)</f>
        <v>0</v>
      </c>
      <c r="K57" s="120">
        <f>SUM(K51)</f>
        <v>0</v>
      </c>
    </row>
    <row r="58" spans="1:11" ht="15" customHeight="1" thickBot="1" x14ac:dyDescent="0.3">
      <c r="A58" s="137"/>
      <c r="B58" s="163"/>
      <c r="C58" s="88"/>
      <c r="D58" s="35"/>
      <c r="E58" s="88"/>
      <c r="F58" s="88"/>
      <c r="G58" s="35"/>
      <c r="H58" s="35"/>
      <c r="I58" s="35"/>
      <c r="J58" s="35"/>
      <c r="K58" s="94"/>
    </row>
    <row r="59" spans="1:11" ht="15" customHeight="1" thickBot="1" x14ac:dyDescent="0.3">
      <c r="A59" s="164" t="s">
        <v>24</v>
      </c>
      <c r="B59" s="165"/>
      <c r="D59" s="166"/>
      <c r="E59" s="167"/>
      <c r="F59" s="167"/>
      <c r="G59" s="168"/>
      <c r="H59" s="34"/>
      <c r="I59" s="169"/>
      <c r="J59" s="34"/>
      <c r="K59" s="154"/>
    </row>
    <row r="60" spans="1:11" ht="18" customHeight="1" thickBot="1" x14ac:dyDescent="0.3">
      <c r="A60" s="170"/>
      <c r="B60" s="87"/>
      <c r="C60" s="88"/>
      <c r="D60" s="89"/>
      <c r="E60" s="91"/>
      <c r="F60" s="91"/>
      <c r="G60" s="89"/>
      <c r="H60" s="35"/>
      <c r="I60" s="35"/>
      <c r="J60" s="35"/>
      <c r="K60" s="94"/>
    </row>
    <row r="61" spans="1:11" ht="15" customHeight="1" thickBot="1" x14ac:dyDescent="0.3">
      <c r="A61" s="125" t="s">
        <v>15</v>
      </c>
      <c r="B61" s="126" t="s">
        <v>46</v>
      </c>
      <c r="C61" s="127"/>
      <c r="D61" s="128" t="s">
        <v>47</v>
      </c>
      <c r="E61" s="129"/>
      <c r="F61" s="129"/>
      <c r="G61" s="150"/>
      <c r="H61" s="131"/>
      <c r="I61" s="130"/>
      <c r="J61" s="131"/>
      <c r="K61" s="132"/>
    </row>
    <row r="62" spans="1:11" ht="15" customHeight="1" thickBot="1" x14ac:dyDescent="0.3">
      <c r="A62" s="47" t="s">
        <v>48</v>
      </c>
      <c r="B62" s="48"/>
      <c r="C62" s="49" t="s">
        <v>27</v>
      </c>
      <c r="D62" s="50" t="s">
        <v>17</v>
      </c>
      <c r="E62" s="51">
        <f>SUM(E63:E67)</f>
        <v>1797</v>
      </c>
      <c r="F62" s="51">
        <f>SUM(F63:F67)</f>
        <v>1797</v>
      </c>
      <c r="G62" s="52">
        <f>SUM(G63:G67)</f>
        <v>2009</v>
      </c>
      <c r="H62" s="53">
        <f>SUM(G62/F62*100)</f>
        <v>111.79744017807455</v>
      </c>
      <c r="I62" s="54">
        <f>SUM(I63:I67)</f>
        <v>2009</v>
      </c>
      <c r="J62" s="51">
        <f>SUM(J63:J67)</f>
        <v>0</v>
      </c>
      <c r="K62" s="55">
        <f>SUM(K63:K67)</f>
        <v>0</v>
      </c>
    </row>
    <row r="63" spans="1:11" ht="15" customHeight="1" x14ac:dyDescent="0.25">
      <c r="A63" s="57"/>
      <c r="B63" s="58"/>
      <c r="C63" s="59">
        <v>1</v>
      </c>
      <c r="D63" s="60" t="s">
        <v>18</v>
      </c>
      <c r="E63" s="61">
        <v>1572</v>
      </c>
      <c r="F63" s="61">
        <v>1572</v>
      </c>
      <c r="G63" s="28">
        <v>1476</v>
      </c>
      <c r="H63" s="74">
        <f t="shared" ref="H63:H64" si="1">SUM(G63/F63*100)</f>
        <v>93.893129770992374</v>
      </c>
      <c r="I63" s="28">
        <v>1476</v>
      </c>
      <c r="J63" s="34"/>
      <c r="K63" s="171"/>
    </row>
    <row r="64" spans="1:11" ht="15" customHeight="1" x14ac:dyDescent="0.25">
      <c r="A64" s="66"/>
      <c r="B64" s="67"/>
      <c r="C64" s="68">
        <v>2</v>
      </c>
      <c r="D64" s="69" t="s">
        <v>19</v>
      </c>
      <c r="E64" s="70">
        <v>225</v>
      </c>
      <c r="F64" s="70">
        <v>225</v>
      </c>
      <c r="G64" s="106">
        <v>533</v>
      </c>
      <c r="H64" s="74">
        <f t="shared" si="1"/>
        <v>236.88888888888889</v>
      </c>
      <c r="I64" s="106">
        <v>533</v>
      </c>
      <c r="J64" s="72"/>
      <c r="K64" s="76"/>
    </row>
    <row r="65" spans="1:11" ht="15" customHeight="1" x14ac:dyDescent="0.25">
      <c r="A65" s="66"/>
      <c r="B65" s="67"/>
      <c r="C65" s="68">
        <v>3</v>
      </c>
      <c r="D65" s="69" t="s">
        <v>28</v>
      </c>
      <c r="E65" s="70"/>
      <c r="F65" s="70"/>
      <c r="G65" s="96"/>
      <c r="H65" s="74"/>
      <c r="I65" s="96"/>
      <c r="J65" s="34"/>
      <c r="K65" s="172"/>
    </row>
    <row r="66" spans="1:11" ht="15" customHeight="1" x14ac:dyDescent="0.25">
      <c r="A66" s="66"/>
      <c r="B66" s="67"/>
      <c r="C66" s="68">
        <v>4</v>
      </c>
      <c r="D66" s="69" t="s">
        <v>40</v>
      </c>
      <c r="E66" s="70"/>
      <c r="F66" s="70"/>
      <c r="G66" s="106"/>
      <c r="H66" s="74"/>
      <c r="I66" s="106"/>
      <c r="J66" s="72"/>
      <c r="K66" s="76"/>
    </row>
    <row r="67" spans="1:11" ht="15" customHeight="1" thickBot="1" x14ac:dyDescent="0.3">
      <c r="A67" s="66"/>
      <c r="B67" s="67"/>
      <c r="C67" s="68">
        <v>5</v>
      </c>
      <c r="D67" s="69" t="s">
        <v>22</v>
      </c>
      <c r="E67" s="70"/>
      <c r="F67" s="70"/>
      <c r="G67" s="152"/>
      <c r="H67" s="153"/>
      <c r="I67" s="152"/>
      <c r="J67" s="173"/>
      <c r="K67" s="174"/>
    </row>
    <row r="68" spans="1:11" ht="15" customHeight="1" thickBot="1" x14ac:dyDescent="0.3">
      <c r="A68" s="47"/>
      <c r="B68" s="37"/>
      <c r="C68" s="175"/>
      <c r="D68" s="176" t="s">
        <v>23</v>
      </c>
      <c r="E68" s="51">
        <f>SUM(E62)</f>
        <v>1797</v>
      </c>
      <c r="F68" s="51">
        <f>SUM(F62)</f>
        <v>1797</v>
      </c>
      <c r="G68" s="51">
        <f>SUM(G62)</f>
        <v>2009</v>
      </c>
      <c r="H68" s="53">
        <f>SUM(G68/F68*100)</f>
        <v>111.79744017807455</v>
      </c>
      <c r="I68" s="54">
        <f>SUM(I62)</f>
        <v>2009</v>
      </c>
      <c r="J68" s="51">
        <f>SUM(J62)</f>
        <v>0</v>
      </c>
      <c r="K68" s="55">
        <f>SUM(K62)</f>
        <v>0</v>
      </c>
    </row>
    <row r="69" spans="1:11" ht="15" customHeight="1" thickBot="1" x14ac:dyDescent="0.3">
      <c r="A69" s="177"/>
      <c r="B69" s="178"/>
      <c r="C69" s="141"/>
      <c r="D69" s="149"/>
      <c r="E69" s="141"/>
      <c r="F69" s="141"/>
      <c r="G69" s="149"/>
      <c r="H69" s="149"/>
      <c r="I69" s="149"/>
      <c r="J69" s="149"/>
      <c r="K69" s="147"/>
    </row>
    <row r="70" spans="1:11" ht="15" customHeight="1" thickBot="1" x14ac:dyDescent="0.3">
      <c r="A70" s="86" t="s">
        <v>24</v>
      </c>
      <c r="B70" s="87"/>
      <c r="C70" s="88"/>
      <c r="D70" s="179"/>
      <c r="E70" s="90">
        <v>3</v>
      </c>
      <c r="F70" s="90">
        <v>3</v>
      </c>
      <c r="G70" s="89"/>
      <c r="H70" s="180">
        <v>3</v>
      </c>
      <c r="I70" s="93">
        <v>3</v>
      </c>
      <c r="J70" s="33"/>
      <c r="K70" s="94"/>
    </row>
    <row r="71" spans="1:11" ht="15" customHeight="1" thickBot="1" x14ac:dyDescent="0.3">
      <c r="A71" s="121"/>
      <c r="B71" s="122"/>
      <c r="C71" s="123"/>
      <c r="D71" s="124"/>
      <c r="E71" s="123"/>
      <c r="F71" s="123"/>
      <c r="G71" s="124"/>
      <c r="H71" s="124"/>
      <c r="I71" s="124"/>
      <c r="J71" s="124"/>
      <c r="K71" s="83"/>
    </row>
    <row r="72" spans="1:11" ht="15" customHeight="1" thickBot="1" x14ac:dyDescent="0.3">
      <c r="A72" s="125" t="s">
        <v>15</v>
      </c>
      <c r="B72" s="126" t="s">
        <v>49</v>
      </c>
      <c r="C72" s="127"/>
      <c r="D72" s="128" t="s">
        <v>50</v>
      </c>
      <c r="E72" s="129"/>
      <c r="F72" s="129"/>
      <c r="G72" s="150"/>
      <c r="H72" s="131"/>
      <c r="I72" s="130"/>
      <c r="J72" s="131"/>
      <c r="K72" s="132"/>
    </row>
    <row r="73" spans="1:11" ht="15" customHeight="1" thickBot="1" x14ac:dyDescent="0.3">
      <c r="A73" s="47"/>
      <c r="B73" s="48"/>
      <c r="C73" s="49" t="s">
        <v>27</v>
      </c>
      <c r="D73" s="50" t="s">
        <v>17</v>
      </c>
      <c r="E73" s="51">
        <f>SUM(E74:E78)</f>
        <v>37950</v>
      </c>
      <c r="F73" s="51">
        <f>SUM(F74:F78)</f>
        <v>9211</v>
      </c>
      <c r="G73" s="52">
        <f>SUM(G74:G78)</f>
        <v>9100</v>
      </c>
      <c r="H73" s="53">
        <f>SUM(G73/F73*100)</f>
        <v>98.794919118445335</v>
      </c>
      <c r="I73" s="54">
        <f>SUM(I74:I78)</f>
        <v>9100</v>
      </c>
      <c r="J73" s="51">
        <f>SUM(J74:J78)</f>
        <v>0</v>
      </c>
      <c r="K73" s="55">
        <f>SUM(K74:K78)</f>
        <v>0</v>
      </c>
    </row>
    <row r="74" spans="1:11" ht="15" customHeight="1" x14ac:dyDescent="0.25">
      <c r="A74" s="57"/>
      <c r="B74" s="58"/>
      <c r="C74" s="59">
        <v>1</v>
      </c>
      <c r="D74" s="60" t="s">
        <v>18</v>
      </c>
      <c r="E74" s="61"/>
      <c r="F74" s="61">
        <v>491</v>
      </c>
      <c r="G74" s="181">
        <v>491</v>
      </c>
      <c r="H74" s="74">
        <f t="shared" ref="H74:H75" si="2">SUM(G74/F74*100)</f>
        <v>100</v>
      </c>
      <c r="I74" s="182">
        <v>491</v>
      </c>
      <c r="J74" s="34"/>
      <c r="K74" s="183"/>
    </row>
    <row r="75" spans="1:11" ht="15" customHeight="1" x14ac:dyDescent="0.25">
      <c r="A75" s="66"/>
      <c r="B75" s="67"/>
      <c r="C75" s="68">
        <v>2</v>
      </c>
      <c r="D75" s="69" t="s">
        <v>19</v>
      </c>
      <c r="E75" s="70"/>
      <c r="F75" s="70">
        <v>119</v>
      </c>
      <c r="G75" s="106">
        <v>119</v>
      </c>
      <c r="H75" s="74">
        <f t="shared" si="2"/>
        <v>100</v>
      </c>
      <c r="I75" s="106">
        <v>119</v>
      </c>
      <c r="J75" s="72"/>
      <c r="K75" s="76"/>
    </row>
    <row r="76" spans="1:11" ht="15" customHeight="1" x14ac:dyDescent="0.25">
      <c r="A76" s="66"/>
      <c r="B76" s="67"/>
      <c r="C76" s="68">
        <v>3</v>
      </c>
      <c r="D76" s="69" t="s">
        <v>28</v>
      </c>
      <c r="E76" s="70">
        <v>37950</v>
      </c>
      <c r="F76" s="70">
        <v>8601</v>
      </c>
      <c r="G76" s="71">
        <v>8490</v>
      </c>
      <c r="H76" s="74">
        <f>SUM(G76/F76*100)</f>
        <v>98.709452389257066</v>
      </c>
      <c r="I76" s="71">
        <v>8490</v>
      </c>
      <c r="J76" s="72"/>
      <c r="K76" s="184"/>
    </row>
    <row r="77" spans="1:11" ht="15" customHeight="1" x14ac:dyDescent="0.25">
      <c r="A77" s="66"/>
      <c r="B77" s="67"/>
      <c r="C77" s="68">
        <v>4</v>
      </c>
      <c r="D77" s="69" t="s">
        <v>40</v>
      </c>
      <c r="E77" s="70"/>
      <c r="F77" s="70"/>
      <c r="G77" s="106"/>
      <c r="H77" s="74"/>
      <c r="I77" s="106"/>
      <c r="J77" s="72"/>
      <c r="K77" s="76"/>
    </row>
    <row r="78" spans="1:11" ht="15" customHeight="1" thickBot="1" x14ac:dyDescent="0.3">
      <c r="A78" s="66"/>
      <c r="B78" s="67"/>
      <c r="C78" s="68">
        <v>5</v>
      </c>
      <c r="D78" s="69" t="s">
        <v>22</v>
      </c>
      <c r="E78" s="70"/>
      <c r="F78" s="70"/>
      <c r="G78" s="152"/>
      <c r="H78" s="82"/>
      <c r="I78" s="152"/>
      <c r="J78" s="34"/>
      <c r="K78" s="174"/>
    </row>
    <row r="79" spans="1:11" ht="15" customHeight="1" thickBot="1" x14ac:dyDescent="0.3">
      <c r="A79" s="155"/>
      <c r="B79" s="156"/>
      <c r="C79" s="157"/>
      <c r="D79" s="158" t="s">
        <v>23</v>
      </c>
      <c r="E79" s="159">
        <f>SUM(E73)</f>
        <v>37950</v>
      </c>
      <c r="F79" s="159">
        <f>SUM(F73)</f>
        <v>9211</v>
      </c>
      <c r="G79" s="160">
        <f>SUM(G73)</f>
        <v>9100</v>
      </c>
      <c r="H79" s="161">
        <f>SUM(G79/F79*100)</f>
        <v>98.794919118445335</v>
      </c>
      <c r="I79" s="162">
        <f>SUM(I73)</f>
        <v>9100</v>
      </c>
      <c r="J79" s="159">
        <f>SUM(J73)</f>
        <v>0</v>
      </c>
      <c r="K79" s="185">
        <f>SUM(K73)</f>
        <v>0</v>
      </c>
    </row>
    <row r="80" spans="1:11" ht="15" customHeight="1" x14ac:dyDescent="0.25">
      <c r="A80" s="177"/>
      <c r="B80" s="178"/>
      <c r="C80" s="141"/>
      <c r="D80" s="149"/>
      <c r="E80" s="141"/>
      <c r="F80" s="141"/>
      <c r="G80" s="149"/>
      <c r="H80" s="149"/>
      <c r="I80" s="149"/>
      <c r="J80" s="149"/>
      <c r="K80" s="147"/>
    </row>
    <row r="81" spans="1:11" ht="15" customHeight="1" thickBot="1" x14ac:dyDescent="0.3">
      <c r="A81" s="121"/>
      <c r="B81" s="122"/>
      <c r="C81" s="123"/>
      <c r="D81" s="124"/>
      <c r="E81" s="123"/>
      <c r="F81" s="123"/>
      <c r="G81" s="124"/>
      <c r="H81" s="124"/>
      <c r="I81" s="124"/>
      <c r="J81" s="124"/>
      <c r="K81" s="83"/>
    </row>
    <row r="82" spans="1:11" ht="15" customHeight="1" thickBot="1" x14ac:dyDescent="0.3">
      <c r="A82" s="125" t="s">
        <v>15</v>
      </c>
      <c r="B82" s="126" t="s">
        <v>51</v>
      </c>
      <c r="C82" s="127"/>
      <c r="D82" s="128" t="s">
        <v>52</v>
      </c>
      <c r="E82" s="129"/>
      <c r="F82" s="129"/>
      <c r="G82" s="150"/>
      <c r="H82" s="131"/>
      <c r="I82" s="130"/>
      <c r="J82" s="131"/>
      <c r="K82" s="132"/>
    </row>
    <row r="83" spans="1:11" ht="15" customHeight="1" thickBot="1" x14ac:dyDescent="0.3">
      <c r="A83" s="47"/>
      <c r="B83" s="48"/>
      <c r="C83" s="49"/>
      <c r="D83" s="50" t="s">
        <v>17</v>
      </c>
      <c r="E83" s="51">
        <f>SUM(E86,E88,E87)</f>
        <v>4000</v>
      </c>
      <c r="F83" s="51">
        <f>SUM(F84:F88)</f>
        <v>4000</v>
      </c>
      <c r="G83" s="52">
        <f>SUM(G84:G88)</f>
        <v>83</v>
      </c>
      <c r="H83" s="53">
        <f>SUM(G83/F83*100)</f>
        <v>2.0750000000000002</v>
      </c>
      <c r="I83" s="54">
        <f>SUM(I84:I88)</f>
        <v>83</v>
      </c>
      <c r="J83" s="51">
        <f>SUM(J84:J88)</f>
        <v>0</v>
      </c>
      <c r="K83" s="55">
        <f>SUM(K86,K88)</f>
        <v>0</v>
      </c>
    </row>
    <row r="84" spans="1:11" ht="15" customHeight="1" x14ac:dyDescent="0.25">
      <c r="A84" s="57"/>
      <c r="B84" s="58"/>
      <c r="C84" s="59">
        <v>1</v>
      </c>
      <c r="D84" s="60" t="s">
        <v>18</v>
      </c>
      <c r="E84" s="61"/>
      <c r="F84" s="61"/>
      <c r="G84" s="103"/>
      <c r="H84" s="82"/>
      <c r="I84" s="103"/>
      <c r="J84" s="34"/>
      <c r="K84" s="147"/>
    </row>
    <row r="85" spans="1:11" ht="15" customHeight="1" x14ac:dyDescent="0.25">
      <c r="A85" s="66"/>
      <c r="B85" s="67"/>
      <c r="C85" s="68">
        <v>2</v>
      </c>
      <c r="D85" s="69" t="s">
        <v>19</v>
      </c>
      <c r="E85" s="70"/>
      <c r="F85" s="70"/>
      <c r="G85" s="106"/>
      <c r="H85" s="74"/>
      <c r="I85" s="106"/>
      <c r="J85" s="72"/>
      <c r="K85" s="107"/>
    </row>
    <row r="86" spans="1:11" ht="15" customHeight="1" x14ac:dyDescent="0.25">
      <c r="A86" s="66"/>
      <c r="B86" s="67"/>
      <c r="C86" s="68">
        <v>3</v>
      </c>
      <c r="D86" s="69" t="s">
        <v>28</v>
      </c>
      <c r="E86" s="70">
        <v>4000</v>
      </c>
      <c r="F86" s="70">
        <v>4000</v>
      </c>
      <c r="G86" s="71">
        <v>83</v>
      </c>
      <c r="H86" s="74">
        <f>SUM(G86/F86*100)</f>
        <v>2.0750000000000002</v>
      </c>
      <c r="I86" s="71">
        <v>83</v>
      </c>
      <c r="J86" s="64"/>
      <c r="K86" s="65"/>
    </row>
    <row r="87" spans="1:11" ht="15" customHeight="1" x14ac:dyDescent="0.25">
      <c r="A87" s="66"/>
      <c r="B87" s="67"/>
      <c r="C87" s="59">
        <v>4</v>
      </c>
      <c r="D87" s="69" t="s">
        <v>40</v>
      </c>
      <c r="E87" s="70"/>
      <c r="F87" s="70"/>
      <c r="G87" s="71"/>
      <c r="H87" s="74"/>
      <c r="I87" s="71"/>
      <c r="J87" s="34"/>
      <c r="K87" s="154"/>
    </row>
    <row r="88" spans="1:11" ht="15" customHeight="1" thickBot="1" x14ac:dyDescent="0.3">
      <c r="A88" s="66"/>
      <c r="B88" s="67"/>
      <c r="C88" s="68">
        <v>5</v>
      </c>
      <c r="D88" s="69" t="s">
        <v>22</v>
      </c>
      <c r="E88" s="70"/>
      <c r="F88" s="70"/>
      <c r="G88" s="106"/>
      <c r="H88" s="74"/>
      <c r="I88" s="106"/>
      <c r="J88" s="186"/>
      <c r="K88" s="187"/>
    </row>
    <row r="89" spans="1:11" ht="15" customHeight="1" thickBot="1" x14ac:dyDescent="0.3">
      <c r="A89" s="155"/>
      <c r="B89" s="188"/>
      <c r="C89" s="189"/>
      <c r="D89" s="190" t="s">
        <v>23</v>
      </c>
      <c r="E89" s="159">
        <f>SUM(E83)</f>
        <v>4000</v>
      </c>
      <c r="F89" s="159">
        <f>SUM(F83)</f>
        <v>4000</v>
      </c>
      <c r="G89" s="160">
        <f>SUM(G83)</f>
        <v>83</v>
      </c>
      <c r="H89" s="161">
        <f>SUM(G89/F89*100)</f>
        <v>2.0750000000000002</v>
      </c>
      <c r="I89" s="162">
        <f>SUM(I83)</f>
        <v>83</v>
      </c>
      <c r="J89" s="159">
        <f>SUM(J83)</f>
        <v>0</v>
      </c>
      <c r="K89" s="185">
        <f>SUM(K83)</f>
        <v>0</v>
      </c>
    </row>
    <row r="90" spans="1:11" ht="15" customHeight="1" x14ac:dyDescent="0.25">
      <c r="A90" s="178"/>
      <c r="B90" s="178"/>
      <c r="C90" s="141"/>
      <c r="D90" s="149"/>
      <c r="E90" s="141"/>
      <c r="F90" s="141"/>
      <c r="G90" s="149"/>
      <c r="H90" s="149"/>
      <c r="I90" s="149"/>
      <c r="J90" s="149"/>
      <c r="K90" s="149"/>
    </row>
    <row r="91" spans="1:11" ht="15" customHeight="1" thickBot="1" x14ac:dyDescent="0.3">
      <c r="A91" s="121"/>
      <c r="B91" s="122"/>
      <c r="C91" s="123"/>
      <c r="D91" s="124"/>
      <c r="E91" s="123"/>
      <c r="F91" s="123"/>
      <c r="G91" s="124"/>
      <c r="H91" s="124"/>
      <c r="I91" s="124"/>
      <c r="J91" s="124"/>
      <c r="K91" s="83"/>
    </row>
    <row r="92" spans="1:11" ht="15" customHeight="1" thickBot="1" x14ac:dyDescent="0.3">
      <c r="A92" s="125" t="s">
        <v>15</v>
      </c>
      <c r="B92" s="126" t="s">
        <v>53</v>
      </c>
      <c r="C92" s="127"/>
      <c r="D92" s="128" t="s">
        <v>54</v>
      </c>
      <c r="E92" s="129"/>
      <c r="F92" s="129"/>
      <c r="G92" s="150"/>
      <c r="H92" s="131"/>
      <c r="I92" s="130"/>
      <c r="J92" s="131"/>
      <c r="K92" s="132"/>
    </row>
    <row r="93" spans="1:11" ht="15" customHeight="1" thickBot="1" x14ac:dyDescent="0.3">
      <c r="A93" s="47"/>
      <c r="B93" s="48"/>
      <c r="C93" s="49"/>
      <c r="D93" s="50" t="s">
        <v>17</v>
      </c>
      <c r="E93" s="51">
        <f>SUM(E94:E98)</f>
        <v>13000</v>
      </c>
      <c r="F93" s="51">
        <f>SUM(F94:F98)</f>
        <v>13000</v>
      </c>
      <c r="G93" s="52">
        <f>SUM(G94:G98)</f>
        <v>7221</v>
      </c>
      <c r="H93" s="53">
        <f>SUM(G93/F93*100)</f>
        <v>55.546153846153842</v>
      </c>
      <c r="I93" s="54">
        <f>SUM(I94:I98)</f>
        <v>7221</v>
      </c>
      <c r="J93" s="51">
        <f>SUM(J94:J98)</f>
        <v>0</v>
      </c>
      <c r="K93" s="100"/>
    </row>
    <row r="94" spans="1:11" ht="15" customHeight="1" x14ac:dyDescent="0.25">
      <c r="A94" s="57"/>
      <c r="B94" s="58"/>
      <c r="C94" s="59">
        <v>1</v>
      </c>
      <c r="D94" s="60" t="s">
        <v>18</v>
      </c>
      <c r="E94" s="61"/>
      <c r="F94" s="61"/>
      <c r="G94" s="62">
        <v>0</v>
      </c>
      <c r="H94" s="191"/>
      <c r="I94" s="62"/>
      <c r="J94" s="34"/>
      <c r="K94" s="151"/>
    </row>
    <row r="95" spans="1:11" ht="15" customHeight="1" x14ac:dyDescent="0.25">
      <c r="A95" s="66"/>
      <c r="B95" s="67"/>
      <c r="C95" s="68">
        <v>2</v>
      </c>
      <c r="D95" s="69" t="s">
        <v>19</v>
      </c>
      <c r="E95" s="70"/>
      <c r="F95" s="70"/>
      <c r="G95" s="71">
        <v>0</v>
      </c>
      <c r="H95" s="74"/>
      <c r="I95" s="71"/>
      <c r="J95" s="72"/>
      <c r="K95" s="154"/>
    </row>
    <row r="96" spans="1:11" ht="15" customHeight="1" x14ac:dyDescent="0.25">
      <c r="A96" s="66"/>
      <c r="B96" s="67"/>
      <c r="C96" s="68">
        <v>3</v>
      </c>
      <c r="D96" s="69" t="s">
        <v>28</v>
      </c>
      <c r="E96" s="70">
        <v>2200</v>
      </c>
      <c r="F96" s="70">
        <v>2200</v>
      </c>
      <c r="G96" s="71">
        <v>496</v>
      </c>
      <c r="H96" s="74">
        <f t="shared" ref="H96:H97" si="3">SUM(G96/F96*100)</f>
        <v>22.545454545454547</v>
      </c>
      <c r="I96" s="71">
        <v>496</v>
      </c>
      <c r="J96" s="72"/>
      <c r="K96" s="107"/>
    </row>
    <row r="97" spans="1:11" ht="15" customHeight="1" x14ac:dyDescent="0.25">
      <c r="A97" s="66"/>
      <c r="B97" s="67"/>
      <c r="C97" s="68">
        <v>4</v>
      </c>
      <c r="D97" s="69" t="s">
        <v>40</v>
      </c>
      <c r="E97" s="70">
        <v>10800</v>
      </c>
      <c r="F97" s="70">
        <v>10800</v>
      </c>
      <c r="G97" s="96">
        <v>6725</v>
      </c>
      <c r="H97" s="74">
        <f t="shared" si="3"/>
        <v>62.268518518518526</v>
      </c>
      <c r="I97" s="96">
        <v>6725</v>
      </c>
      <c r="J97" s="72"/>
      <c r="K97" s="192"/>
    </row>
    <row r="98" spans="1:11" ht="15" customHeight="1" x14ac:dyDescent="0.25">
      <c r="A98" s="66"/>
      <c r="B98" s="67"/>
      <c r="C98" s="68">
        <v>5</v>
      </c>
      <c r="D98" s="69" t="s">
        <v>22</v>
      </c>
      <c r="E98" s="70"/>
      <c r="F98" s="70"/>
      <c r="G98" s="106">
        <v>0</v>
      </c>
      <c r="H98" s="74"/>
      <c r="I98" s="106"/>
      <c r="J98" s="72"/>
      <c r="K98" s="107"/>
    </row>
    <row r="99" spans="1:11" ht="15" customHeight="1" thickBot="1" x14ac:dyDescent="0.3">
      <c r="A99" s="77"/>
      <c r="B99" s="193"/>
      <c r="C99" s="194"/>
      <c r="D99" s="79" t="s">
        <v>55</v>
      </c>
      <c r="E99" s="195"/>
      <c r="F99" s="195"/>
      <c r="G99" s="196">
        <v>0</v>
      </c>
      <c r="H99" s="82"/>
      <c r="J99" s="34"/>
      <c r="K99" s="154"/>
    </row>
    <row r="100" spans="1:11" ht="15" customHeight="1" thickBot="1" x14ac:dyDescent="0.3">
      <c r="A100" s="47"/>
      <c r="B100" s="48"/>
      <c r="C100" s="84"/>
      <c r="D100" s="85" t="s">
        <v>23</v>
      </c>
      <c r="E100" s="51">
        <f>SUM(E93)</f>
        <v>13000</v>
      </c>
      <c r="F100" s="51">
        <f>SUM(F93)</f>
        <v>13000</v>
      </c>
      <c r="G100" s="52">
        <f>SUM(G93)</f>
        <v>7221</v>
      </c>
      <c r="H100" s="53">
        <f>SUM(G100/F100*100)</f>
        <v>55.546153846153842</v>
      </c>
      <c r="I100" s="54">
        <f>SUM(I93)</f>
        <v>7221</v>
      </c>
      <c r="J100" s="51">
        <f>SUM(J93)</f>
        <v>0</v>
      </c>
      <c r="K100" s="197">
        <f>SUM(K94:K98)</f>
        <v>0</v>
      </c>
    </row>
    <row r="101" spans="1:11" ht="15" customHeight="1" x14ac:dyDescent="0.25">
      <c r="A101" s="177"/>
      <c r="B101" s="178"/>
      <c r="C101" s="141"/>
      <c r="D101" s="149"/>
      <c r="E101" s="141"/>
      <c r="F101" s="141"/>
      <c r="G101" s="149"/>
      <c r="H101" s="149"/>
      <c r="I101" s="149"/>
      <c r="J101" s="149"/>
      <c r="K101" s="147"/>
    </row>
    <row r="102" spans="1:11" ht="15" customHeight="1" thickBot="1" x14ac:dyDescent="0.3">
      <c r="A102" s="121"/>
      <c r="B102" s="122"/>
      <c r="C102" s="123"/>
      <c r="D102" s="124"/>
      <c r="E102" s="123"/>
      <c r="F102" s="123"/>
      <c r="G102" s="124"/>
      <c r="H102" s="124"/>
      <c r="I102" s="124"/>
      <c r="J102" s="124"/>
      <c r="K102" s="83"/>
    </row>
    <row r="103" spans="1:11" ht="15" customHeight="1" thickBot="1" x14ac:dyDescent="0.3">
      <c r="A103" s="125" t="s">
        <v>15</v>
      </c>
      <c r="B103" s="126" t="s">
        <v>56</v>
      </c>
      <c r="C103" s="127"/>
      <c r="D103" s="128" t="s">
        <v>57</v>
      </c>
      <c r="E103" s="129"/>
      <c r="F103" s="129"/>
      <c r="G103" s="150"/>
      <c r="H103" s="131"/>
      <c r="I103" s="130"/>
      <c r="J103" s="131"/>
      <c r="K103" s="132"/>
    </row>
    <row r="104" spans="1:11" ht="15" customHeight="1" thickBot="1" x14ac:dyDescent="0.3">
      <c r="A104" s="47"/>
      <c r="B104" s="48"/>
      <c r="C104" s="49"/>
      <c r="D104" s="50" t="s">
        <v>17</v>
      </c>
      <c r="E104" s="51">
        <f>SUM(E105:E109)</f>
        <v>600</v>
      </c>
      <c r="F104" s="51">
        <f>SUM(F105:F109)</f>
        <v>600</v>
      </c>
      <c r="G104" s="52">
        <f>SUM(G105:G109)</f>
        <v>54</v>
      </c>
      <c r="H104" s="53">
        <f>SUM(G104/F104*100)</f>
        <v>9</v>
      </c>
      <c r="I104" s="54">
        <f>SUM(I105:I109)</f>
        <v>54</v>
      </c>
      <c r="J104" s="51">
        <f>SUM(J105:J109)</f>
        <v>0</v>
      </c>
      <c r="K104" s="55">
        <f>SUM(K105:K109)</f>
        <v>0</v>
      </c>
    </row>
    <row r="105" spans="1:11" ht="15" customHeight="1" x14ac:dyDescent="0.25">
      <c r="A105" s="57"/>
      <c r="B105" s="58"/>
      <c r="C105" s="59">
        <v>1</v>
      </c>
      <c r="D105" s="60" t="s">
        <v>18</v>
      </c>
      <c r="E105" s="61">
        <v>25</v>
      </c>
      <c r="F105" s="61">
        <v>25</v>
      </c>
      <c r="G105" s="198"/>
      <c r="H105" s="74">
        <f t="shared" ref="H105:H106" si="4">SUM(G105/F105*100)</f>
        <v>0</v>
      </c>
      <c r="I105" s="199"/>
      <c r="J105" s="34"/>
      <c r="K105" s="171"/>
    </row>
    <row r="106" spans="1:11" ht="15" customHeight="1" x14ac:dyDescent="0.25">
      <c r="A106" s="66"/>
      <c r="B106" s="67"/>
      <c r="C106" s="68">
        <v>2</v>
      </c>
      <c r="D106" s="69" t="s">
        <v>19</v>
      </c>
      <c r="E106" s="70">
        <v>8</v>
      </c>
      <c r="F106" s="70">
        <v>8</v>
      </c>
      <c r="G106" s="200"/>
      <c r="H106" s="74">
        <f t="shared" si="4"/>
        <v>0</v>
      </c>
      <c r="I106" s="106"/>
      <c r="J106" s="72"/>
      <c r="K106" s="76"/>
    </row>
    <row r="107" spans="1:11" ht="15" customHeight="1" x14ac:dyDescent="0.25">
      <c r="A107" s="66"/>
      <c r="B107" s="67"/>
      <c r="C107" s="68">
        <v>3</v>
      </c>
      <c r="D107" s="69" t="s">
        <v>28</v>
      </c>
      <c r="E107" s="70">
        <v>567</v>
      </c>
      <c r="F107" s="70">
        <v>567</v>
      </c>
      <c r="G107" s="201">
        <v>54</v>
      </c>
      <c r="H107" s="74">
        <f>SUM(G107/F107*100)</f>
        <v>9.5238095238095237</v>
      </c>
      <c r="I107" s="96">
        <v>54</v>
      </c>
      <c r="J107" s="34"/>
      <c r="K107" s="172"/>
    </row>
    <row r="108" spans="1:11" ht="15" customHeight="1" x14ac:dyDescent="0.25">
      <c r="A108" s="66"/>
      <c r="B108" s="67"/>
      <c r="C108" s="68">
        <v>4</v>
      </c>
      <c r="D108" s="69" t="s">
        <v>40</v>
      </c>
      <c r="E108" s="70"/>
      <c r="F108" s="70"/>
      <c r="G108" s="106"/>
      <c r="H108" s="74"/>
      <c r="I108" s="106"/>
      <c r="J108" s="72"/>
      <c r="K108" s="76"/>
    </row>
    <row r="109" spans="1:11" ht="15" customHeight="1" thickBot="1" x14ac:dyDescent="0.3">
      <c r="A109" s="66"/>
      <c r="B109" s="67"/>
      <c r="C109" s="68">
        <v>5</v>
      </c>
      <c r="D109" s="69" t="s">
        <v>22</v>
      </c>
      <c r="E109" s="70"/>
      <c r="F109" s="70"/>
      <c r="H109" s="153"/>
      <c r="J109" s="34"/>
      <c r="K109" s="202"/>
    </row>
    <row r="110" spans="1:11" ht="15" customHeight="1" thickBot="1" x14ac:dyDescent="0.3">
      <c r="A110" s="155"/>
      <c r="B110" s="156"/>
      <c r="C110" s="157"/>
      <c r="D110" s="158" t="s">
        <v>23</v>
      </c>
      <c r="E110" s="159">
        <f>SUM(E104)</f>
        <v>600</v>
      </c>
      <c r="F110" s="159">
        <f>SUM(F104)</f>
        <v>600</v>
      </c>
      <c r="G110" s="160">
        <f>SUM(G104)</f>
        <v>54</v>
      </c>
      <c r="H110" s="161">
        <f>SUM(G110/F110*100)</f>
        <v>9</v>
      </c>
      <c r="I110" s="162">
        <f>SUM(I104)</f>
        <v>54</v>
      </c>
      <c r="J110" s="159">
        <f>SUM(J104)</f>
        <v>0</v>
      </c>
      <c r="K110" s="185">
        <f>SUM(K104)</f>
        <v>0</v>
      </c>
    </row>
    <row r="111" spans="1:11" ht="15" customHeight="1" x14ac:dyDescent="0.25">
      <c r="A111" s="177"/>
      <c r="B111" s="178"/>
      <c r="C111" s="141"/>
      <c r="D111" s="149"/>
      <c r="E111" s="141"/>
      <c r="F111" s="141"/>
      <c r="G111" s="149"/>
      <c r="H111" s="149"/>
      <c r="I111" s="149"/>
      <c r="J111" s="149"/>
      <c r="K111" s="147"/>
    </row>
    <row r="112" spans="1:11" ht="15" customHeight="1" thickBot="1" x14ac:dyDescent="0.3">
      <c r="A112" s="121"/>
      <c r="B112" s="122"/>
      <c r="C112" s="123"/>
      <c r="D112" s="124"/>
      <c r="E112" s="123"/>
      <c r="F112" s="123"/>
      <c r="G112" s="124"/>
      <c r="H112" s="124"/>
      <c r="I112" s="124"/>
      <c r="J112" s="124"/>
      <c r="K112" s="83"/>
    </row>
    <row r="113" spans="1:11" ht="15" customHeight="1" thickBot="1" x14ac:dyDescent="0.3">
      <c r="A113" s="125" t="s">
        <v>15</v>
      </c>
      <c r="B113" s="126" t="s">
        <v>58</v>
      </c>
      <c r="C113" s="127"/>
      <c r="D113" s="128" t="s">
        <v>59</v>
      </c>
      <c r="E113" s="129"/>
      <c r="F113" s="129"/>
      <c r="G113" s="150"/>
      <c r="H113" s="131"/>
      <c r="I113" s="130"/>
      <c r="J113" s="131"/>
      <c r="K113" s="132"/>
    </row>
    <row r="114" spans="1:11" ht="15" customHeight="1" thickBot="1" x14ac:dyDescent="0.3">
      <c r="A114" s="47"/>
      <c r="B114" s="48"/>
      <c r="C114" s="49"/>
      <c r="D114" s="50" t="s">
        <v>17</v>
      </c>
      <c r="E114" s="51">
        <f>SUM(E141,E140,E125,E120,E115)</f>
        <v>35452</v>
      </c>
      <c r="F114" s="51">
        <f>SUM(F141,F140,F125,F120,F115)</f>
        <v>111723</v>
      </c>
      <c r="G114" s="51">
        <f>G115+G125+G140+G141+G120</f>
        <v>29918</v>
      </c>
      <c r="H114" s="203">
        <f t="shared" ref="H114:H118" si="5">G114/F114*100</f>
        <v>26.778729536442807</v>
      </c>
      <c r="I114" s="51">
        <f>SUM(I141,I140,I125,I120,I115)</f>
        <v>29918</v>
      </c>
      <c r="J114" s="51">
        <f>SUM(J115:J141)</f>
        <v>0</v>
      </c>
      <c r="K114" s="120">
        <f>SUM(K115:K141)</f>
        <v>0</v>
      </c>
    </row>
    <row r="115" spans="1:11" ht="15" customHeight="1" x14ac:dyDescent="0.25">
      <c r="A115" s="57"/>
      <c r="B115" s="58"/>
      <c r="C115" s="59">
        <v>1</v>
      </c>
      <c r="D115" s="60" t="s">
        <v>18</v>
      </c>
      <c r="E115" s="61">
        <f>SUM(E116:E118)</f>
        <v>2206</v>
      </c>
      <c r="F115" s="61">
        <f>SUM(F116:F118)</f>
        <v>14006</v>
      </c>
      <c r="G115" s="61">
        <f>SUM(G116:G119)</f>
        <v>9482</v>
      </c>
      <c r="H115" s="204">
        <f t="shared" si="5"/>
        <v>67.699557332571757</v>
      </c>
      <c r="I115" s="61">
        <v>9482</v>
      </c>
      <c r="J115" s="205"/>
      <c r="K115" s="206"/>
    </row>
    <row r="116" spans="1:11" ht="15" customHeight="1" x14ac:dyDescent="0.25">
      <c r="A116" s="57"/>
      <c r="B116" s="58"/>
      <c r="C116" s="59"/>
      <c r="D116" s="207" t="s">
        <v>60</v>
      </c>
      <c r="E116" s="208">
        <v>485</v>
      </c>
      <c r="F116" s="209">
        <v>485</v>
      </c>
      <c r="G116" s="210">
        <v>404</v>
      </c>
      <c r="H116" s="211">
        <f t="shared" si="5"/>
        <v>83.298969072164951</v>
      </c>
      <c r="I116" s="212">
        <v>404</v>
      </c>
      <c r="J116" s="213"/>
      <c r="K116" s="214"/>
    </row>
    <row r="117" spans="1:11" ht="14.25" customHeight="1" x14ac:dyDescent="0.25">
      <c r="A117" s="57"/>
      <c r="B117" s="58"/>
      <c r="C117" s="59"/>
      <c r="D117" s="207" t="s">
        <v>61</v>
      </c>
      <c r="E117" s="208"/>
      <c r="F117" s="209">
        <v>11800</v>
      </c>
      <c r="G117" s="210">
        <v>9035</v>
      </c>
      <c r="H117" s="211">
        <f t="shared" si="5"/>
        <v>76.567796610169495</v>
      </c>
      <c r="I117" s="210">
        <v>9035</v>
      </c>
      <c r="J117" s="213"/>
      <c r="K117" s="214"/>
    </row>
    <row r="118" spans="1:11" ht="15" customHeight="1" x14ac:dyDescent="0.25">
      <c r="A118" s="57"/>
      <c r="B118" s="58"/>
      <c r="C118" s="59"/>
      <c r="D118" s="215" t="s">
        <v>62</v>
      </c>
      <c r="E118" s="208">
        <v>1721</v>
      </c>
      <c r="F118" s="209">
        <v>1721</v>
      </c>
      <c r="G118" s="216">
        <v>0</v>
      </c>
      <c r="H118" s="211">
        <f t="shared" si="5"/>
        <v>0</v>
      </c>
      <c r="I118" s="210">
        <v>0</v>
      </c>
      <c r="J118" s="213"/>
      <c r="K118" s="214"/>
    </row>
    <row r="119" spans="1:11" ht="15" customHeight="1" x14ac:dyDescent="0.25">
      <c r="A119" s="57"/>
      <c r="B119" s="58"/>
      <c r="C119" s="59"/>
      <c r="D119" s="217" t="s">
        <v>63</v>
      </c>
      <c r="E119" s="208"/>
      <c r="F119" s="209"/>
      <c r="G119" s="218">
        <v>43</v>
      </c>
      <c r="H119" s="211"/>
      <c r="I119" s="219">
        <v>43</v>
      </c>
      <c r="J119" s="213"/>
      <c r="K119" s="214"/>
    </row>
    <row r="120" spans="1:11" ht="15" customHeight="1" x14ac:dyDescent="0.25">
      <c r="A120" s="66"/>
      <c r="B120" s="67"/>
      <c r="C120" s="68">
        <v>2</v>
      </c>
      <c r="D120" s="69" t="s">
        <v>19</v>
      </c>
      <c r="E120" s="70">
        <f>SUM(E121:E123)</f>
        <v>917</v>
      </c>
      <c r="F120" s="70">
        <f>SUM(F121:F124)</f>
        <v>2747</v>
      </c>
      <c r="G120" s="70">
        <f>SUM(G121:G124)</f>
        <v>1528</v>
      </c>
      <c r="H120" s="220">
        <f>G119/F120*100</f>
        <v>1.5653440116490718</v>
      </c>
      <c r="I120" s="70">
        <v>1528</v>
      </c>
      <c r="J120" s="213"/>
      <c r="K120" s="214"/>
    </row>
    <row r="121" spans="1:11" ht="15" customHeight="1" x14ac:dyDescent="0.25">
      <c r="A121" s="66"/>
      <c r="B121" s="67"/>
      <c r="C121" s="68"/>
      <c r="D121" s="207" t="s">
        <v>60</v>
      </c>
      <c r="E121" s="218">
        <v>638</v>
      </c>
      <c r="F121" s="221">
        <v>638</v>
      </c>
      <c r="G121" s="222">
        <v>109</v>
      </c>
      <c r="H121" s="211">
        <f>G122/F121*100</f>
        <v>219.74921630094042</v>
      </c>
      <c r="I121" s="210">
        <v>109</v>
      </c>
      <c r="J121" s="213"/>
      <c r="K121" s="214"/>
    </row>
    <row r="122" spans="1:11" ht="15" customHeight="1" x14ac:dyDescent="0.25">
      <c r="A122" s="66"/>
      <c r="B122" s="67"/>
      <c r="C122" s="68"/>
      <c r="D122" s="215" t="s">
        <v>61</v>
      </c>
      <c r="E122" s="218"/>
      <c r="F122" s="221">
        <v>1830</v>
      </c>
      <c r="G122" s="210">
        <v>1402</v>
      </c>
      <c r="H122" s="211">
        <f>G123/F122*100</f>
        <v>0</v>
      </c>
      <c r="I122" s="210">
        <v>1402</v>
      </c>
      <c r="J122" s="213"/>
      <c r="K122" s="214"/>
    </row>
    <row r="123" spans="1:11" ht="14.25" customHeight="1" x14ac:dyDescent="0.25">
      <c r="A123" s="66"/>
      <c r="B123" s="67"/>
      <c r="C123" s="68"/>
      <c r="D123" s="207" t="s">
        <v>62</v>
      </c>
      <c r="E123" s="218">
        <v>279</v>
      </c>
      <c r="F123" s="221">
        <v>279</v>
      </c>
      <c r="G123" s="210">
        <v>0</v>
      </c>
      <c r="H123" s="211">
        <f t="shared" ref="H123" si="6">G124/F123*100</f>
        <v>6.0931899641577063</v>
      </c>
      <c r="I123" s="210">
        <v>0</v>
      </c>
      <c r="J123" s="213"/>
      <c r="K123" s="214"/>
    </row>
    <row r="124" spans="1:11" ht="14.25" customHeight="1" x14ac:dyDescent="0.25">
      <c r="A124" s="66"/>
      <c r="B124" s="67"/>
      <c r="C124" s="68"/>
      <c r="D124" s="207" t="s">
        <v>64</v>
      </c>
      <c r="E124" s="221"/>
      <c r="F124" s="221"/>
      <c r="G124" s="210">
        <v>17</v>
      </c>
      <c r="H124" s="211"/>
      <c r="I124" s="219">
        <v>17</v>
      </c>
      <c r="J124" s="213"/>
      <c r="K124" s="214"/>
    </row>
    <row r="125" spans="1:11" ht="15" customHeight="1" x14ac:dyDescent="0.25">
      <c r="A125" s="66"/>
      <c r="B125" s="67"/>
      <c r="C125" s="68">
        <v>3</v>
      </c>
      <c r="D125" s="69" t="s">
        <v>28</v>
      </c>
      <c r="E125" s="71">
        <f>SUM(E126:E141)</f>
        <v>32329</v>
      </c>
      <c r="F125" s="71">
        <f>SUM(F126:F141)</f>
        <v>94970</v>
      </c>
      <c r="G125" s="71">
        <f>SUM(G126:G141)</f>
        <v>18908</v>
      </c>
      <c r="H125" s="220">
        <f>G125/F125*100</f>
        <v>19.909445087922503</v>
      </c>
      <c r="I125" s="71">
        <v>18908</v>
      </c>
      <c r="J125" s="213"/>
      <c r="K125" s="223"/>
    </row>
    <row r="126" spans="1:11" ht="15" customHeight="1" x14ac:dyDescent="0.25">
      <c r="A126" s="66"/>
      <c r="B126" s="67"/>
      <c r="C126" s="68"/>
      <c r="D126" s="207" t="s">
        <v>65</v>
      </c>
      <c r="E126" s="70"/>
      <c r="F126" s="71"/>
      <c r="G126" s="224"/>
      <c r="H126" s="220"/>
      <c r="I126" s="224"/>
      <c r="J126" s="213"/>
      <c r="K126" s="223"/>
    </row>
    <row r="127" spans="1:11" ht="15" customHeight="1" x14ac:dyDescent="0.25">
      <c r="A127" s="66"/>
      <c r="B127" s="67"/>
      <c r="C127" s="68"/>
      <c r="D127" s="207" t="s">
        <v>60</v>
      </c>
      <c r="E127" s="70">
        <v>5535</v>
      </c>
      <c r="F127" s="71">
        <v>5535</v>
      </c>
      <c r="G127" s="224">
        <v>4830</v>
      </c>
      <c r="H127" s="220">
        <f t="shared" ref="H127:H138" si="7">G127/F127*100</f>
        <v>87.262872628726285</v>
      </c>
      <c r="I127" s="224">
        <v>4830</v>
      </c>
      <c r="J127" s="213"/>
      <c r="K127" s="223"/>
    </row>
    <row r="128" spans="1:11" ht="15" customHeight="1" x14ac:dyDescent="0.25">
      <c r="A128" s="66"/>
      <c r="B128" s="67"/>
      <c r="C128" s="68"/>
      <c r="D128" s="207" t="s">
        <v>66</v>
      </c>
      <c r="E128" s="70">
        <v>260</v>
      </c>
      <c r="F128" s="71">
        <v>260</v>
      </c>
      <c r="G128" s="224"/>
      <c r="H128" s="220">
        <f t="shared" si="7"/>
        <v>0</v>
      </c>
      <c r="I128" s="224"/>
      <c r="J128" s="213"/>
      <c r="K128" s="223"/>
    </row>
    <row r="129" spans="1:11" ht="15" customHeight="1" x14ac:dyDescent="0.25">
      <c r="A129" s="66"/>
      <c r="B129" s="67"/>
      <c r="C129" s="68"/>
      <c r="D129" s="217" t="s">
        <v>67</v>
      </c>
      <c r="E129" s="70">
        <v>10476</v>
      </c>
      <c r="F129" s="71">
        <v>10476</v>
      </c>
      <c r="G129" s="224">
        <v>11269</v>
      </c>
      <c r="H129" s="220">
        <f t="shared" si="7"/>
        <v>107.56968308514701</v>
      </c>
      <c r="I129" s="224">
        <v>11269</v>
      </c>
      <c r="J129" s="213"/>
      <c r="K129" s="223"/>
    </row>
    <row r="130" spans="1:11" ht="15" customHeight="1" x14ac:dyDescent="0.25">
      <c r="A130" s="66"/>
      <c r="B130" s="67"/>
      <c r="C130" s="68"/>
      <c r="D130" s="217" t="s">
        <v>68</v>
      </c>
      <c r="E130" s="70">
        <v>2540</v>
      </c>
      <c r="F130" s="71">
        <v>2540</v>
      </c>
      <c r="G130" s="224">
        <v>541</v>
      </c>
      <c r="H130" s="220">
        <f t="shared" si="7"/>
        <v>21.299212598425196</v>
      </c>
      <c r="I130" s="224">
        <v>541</v>
      </c>
      <c r="J130" s="213"/>
      <c r="K130" s="223"/>
    </row>
    <row r="131" spans="1:11" ht="17.25" customHeight="1" x14ac:dyDescent="0.25">
      <c r="A131" s="66"/>
      <c r="B131" s="67"/>
      <c r="C131" s="68"/>
      <c r="D131" s="217" t="s">
        <v>69</v>
      </c>
      <c r="E131" s="70"/>
      <c r="F131" s="71"/>
      <c r="G131" s="224"/>
      <c r="H131" s="220"/>
      <c r="I131" s="224"/>
      <c r="J131" s="213"/>
      <c r="K131" s="223"/>
    </row>
    <row r="132" spans="1:11" ht="25.5" customHeight="1" x14ac:dyDescent="0.25">
      <c r="A132" s="66"/>
      <c r="B132" s="67"/>
      <c r="C132" s="68"/>
      <c r="D132" s="217" t="s">
        <v>70</v>
      </c>
      <c r="E132" s="70">
        <v>177</v>
      </c>
      <c r="F132" s="71">
        <v>177</v>
      </c>
      <c r="G132" s="224">
        <v>341</v>
      </c>
      <c r="H132" s="220"/>
      <c r="I132" s="224">
        <v>341</v>
      </c>
      <c r="J132" s="213"/>
      <c r="K132" s="223"/>
    </row>
    <row r="133" spans="1:11" ht="12.75" customHeight="1" x14ac:dyDescent="0.25">
      <c r="A133" s="66"/>
      <c r="B133" s="67"/>
      <c r="C133" s="68"/>
      <c r="D133" s="217" t="s">
        <v>71</v>
      </c>
      <c r="E133" s="70">
        <v>10314</v>
      </c>
      <c r="F133" s="71">
        <v>10314</v>
      </c>
      <c r="G133" s="224"/>
      <c r="H133" s="220">
        <f t="shared" si="7"/>
        <v>0</v>
      </c>
      <c r="I133" s="224"/>
      <c r="J133" s="213"/>
      <c r="K133" s="223"/>
    </row>
    <row r="134" spans="1:11" ht="12" customHeight="1" x14ac:dyDescent="0.25">
      <c r="A134" s="66"/>
      <c r="B134" s="67"/>
      <c r="C134" s="68"/>
      <c r="D134" s="217" t="s">
        <v>72</v>
      </c>
      <c r="E134" s="70">
        <v>1322</v>
      </c>
      <c r="F134" s="71">
        <v>1322</v>
      </c>
      <c r="G134" s="225"/>
      <c r="H134" s="226">
        <f t="shared" si="7"/>
        <v>0</v>
      </c>
      <c r="I134" s="225"/>
      <c r="J134" s="227"/>
      <c r="K134" s="228"/>
    </row>
    <row r="135" spans="1:11" ht="14.25" customHeight="1" x14ac:dyDescent="0.25">
      <c r="A135" s="66"/>
      <c r="B135" s="67"/>
      <c r="C135" s="68"/>
      <c r="D135" s="217" t="s">
        <v>73</v>
      </c>
      <c r="E135" s="70"/>
      <c r="F135" s="71"/>
      <c r="G135" s="229">
        <v>5</v>
      </c>
      <c r="H135" s="230"/>
      <c r="I135" s="229">
        <v>5</v>
      </c>
      <c r="J135" s="231"/>
      <c r="K135" s="223"/>
    </row>
    <row r="136" spans="1:11" ht="14.25" customHeight="1" x14ac:dyDescent="0.25">
      <c r="A136" s="66"/>
      <c r="B136" s="67"/>
      <c r="C136" s="68"/>
      <c r="D136" s="217" t="s">
        <v>74</v>
      </c>
      <c r="E136" s="70">
        <v>1705</v>
      </c>
      <c r="F136" s="71"/>
      <c r="G136" s="229"/>
      <c r="H136" s="230"/>
      <c r="I136" s="229"/>
      <c r="J136" s="231"/>
      <c r="K136" s="223"/>
    </row>
    <row r="137" spans="1:11" ht="14.25" customHeight="1" x14ac:dyDescent="0.25">
      <c r="A137" s="66"/>
      <c r="B137" s="67"/>
      <c r="C137" s="68"/>
      <c r="D137" s="217" t="s">
        <v>62</v>
      </c>
      <c r="E137" s="70"/>
      <c r="F137" s="71">
        <v>1705</v>
      </c>
      <c r="G137" s="229">
        <v>58</v>
      </c>
      <c r="H137" s="230">
        <f t="shared" si="7"/>
        <v>3.4017595307917889</v>
      </c>
      <c r="I137" s="229">
        <v>58</v>
      </c>
      <c r="J137" s="231"/>
      <c r="K137" s="223"/>
    </row>
    <row r="138" spans="1:11" ht="15" customHeight="1" x14ac:dyDescent="0.25">
      <c r="A138" s="66"/>
      <c r="B138" s="67"/>
      <c r="C138" s="68"/>
      <c r="D138" s="217" t="s">
        <v>61</v>
      </c>
      <c r="E138" s="70"/>
      <c r="F138" s="71">
        <v>62641</v>
      </c>
      <c r="G138" s="229">
        <v>1673</v>
      </c>
      <c r="H138" s="230">
        <f t="shared" si="7"/>
        <v>2.6707747322041473</v>
      </c>
      <c r="I138" s="229">
        <v>1673</v>
      </c>
      <c r="J138" s="231"/>
      <c r="K138" s="223"/>
    </row>
    <row r="139" spans="1:11" ht="15" customHeight="1" x14ac:dyDescent="0.25">
      <c r="A139" s="66"/>
      <c r="B139" s="67"/>
      <c r="C139" s="68"/>
      <c r="D139" s="207" t="s">
        <v>75</v>
      </c>
      <c r="E139" s="70"/>
      <c r="F139" s="71"/>
      <c r="G139" s="229">
        <v>191</v>
      </c>
      <c r="H139" s="204"/>
      <c r="I139" s="229">
        <v>191</v>
      </c>
      <c r="J139" s="231"/>
      <c r="K139" s="232"/>
    </row>
    <row r="140" spans="1:11" ht="15" customHeight="1" x14ac:dyDescent="0.25">
      <c r="A140" s="66"/>
      <c r="B140" s="67"/>
      <c r="C140" s="68">
        <v>4</v>
      </c>
      <c r="D140" s="69" t="s">
        <v>40</v>
      </c>
      <c r="E140" s="70"/>
      <c r="F140" s="70"/>
      <c r="G140" s="181"/>
      <c r="H140" s="204"/>
      <c r="I140" s="231"/>
      <c r="J140" s="233"/>
      <c r="K140" s="151"/>
    </row>
    <row r="141" spans="1:11" ht="15" customHeight="1" thickBot="1" x14ac:dyDescent="0.3">
      <c r="A141" s="66"/>
      <c r="B141" s="67"/>
      <c r="C141" s="68">
        <v>5</v>
      </c>
      <c r="D141" s="69" t="s">
        <v>22</v>
      </c>
      <c r="E141" s="70"/>
      <c r="F141" s="70"/>
      <c r="H141" s="234"/>
      <c r="J141" s="34"/>
      <c r="K141" s="154"/>
    </row>
    <row r="142" spans="1:11" ht="15" customHeight="1" thickBot="1" x14ac:dyDescent="0.3">
      <c r="A142" s="155"/>
      <c r="B142" s="156"/>
      <c r="C142" s="157"/>
      <c r="D142" s="158" t="s">
        <v>23</v>
      </c>
      <c r="E142" s="159">
        <f t="shared" ref="E142:K142" si="8">SUM(E114)</f>
        <v>35452</v>
      </c>
      <c r="F142" s="159">
        <f t="shared" si="8"/>
        <v>111723</v>
      </c>
      <c r="G142" s="160">
        <f t="shared" si="8"/>
        <v>29918</v>
      </c>
      <c r="H142" s="203">
        <f t="shared" si="8"/>
        <v>26.778729536442807</v>
      </c>
      <c r="I142" s="162">
        <f t="shared" si="8"/>
        <v>29918</v>
      </c>
      <c r="J142" s="159">
        <f t="shared" si="8"/>
        <v>0</v>
      </c>
      <c r="K142" s="185">
        <f t="shared" si="8"/>
        <v>0</v>
      </c>
    </row>
    <row r="143" spans="1:11" ht="15" customHeight="1" x14ac:dyDescent="0.25">
      <c r="A143" s="177"/>
      <c r="B143" s="178"/>
      <c r="C143" s="141"/>
      <c r="D143" s="149"/>
      <c r="E143" s="141"/>
      <c r="F143" s="141"/>
      <c r="G143" s="149"/>
      <c r="H143" s="149"/>
      <c r="I143" s="149"/>
      <c r="J143" s="149"/>
      <c r="K143" s="147"/>
    </row>
    <row r="144" spans="1:11" ht="15" customHeight="1" thickBot="1" x14ac:dyDescent="0.3">
      <c r="A144" s="121"/>
      <c r="B144" s="122"/>
      <c r="C144" s="123"/>
      <c r="D144" s="124"/>
      <c r="E144" s="123"/>
      <c r="F144" s="123"/>
      <c r="G144" s="124"/>
      <c r="H144" s="124"/>
      <c r="I144" s="124"/>
      <c r="J144" s="124"/>
      <c r="K144" s="83"/>
    </row>
    <row r="145" spans="1:11" ht="15" customHeight="1" thickBot="1" x14ac:dyDescent="0.3">
      <c r="A145" s="125" t="s">
        <v>15</v>
      </c>
      <c r="B145" s="126" t="s">
        <v>76</v>
      </c>
      <c r="C145" s="127"/>
      <c r="D145" s="128" t="s">
        <v>77</v>
      </c>
      <c r="E145" s="129"/>
      <c r="F145" s="129"/>
      <c r="G145" s="150"/>
      <c r="H145" s="131"/>
      <c r="I145" s="130"/>
      <c r="J145" s="131"/>
      <c r="K145" s="132"/>
    </row>
    <row r="146" spans="1:11" ht="15" customHeight="1" thickBot="1" x14ac:dyDescent="0.3">
      <c r="A146" s="47"/>
      <c r="B146" s="48"/>
      <c r="C146" s="49"/>
      <c r="D146" s="50" t="s">
        <v>17</v>
      </c>
      <c r="E146" s="51">
        <f>SUM(E147:E151)</f>
        <v>0</v>
      </c>
      <c r="F146" s="51">
        <f>SUM(F147:F151)</f>
        <v>4800</v>
      </c>
      <c r="G146" s="52">
        <f>SUM(G147:G151)</f>
        <v>4860</v>
      </c>
      <c r="H146" s="53">
        <f>SUM(G146/F146*100)</f>
        <v>101.25</v>
      </c>
      <c r="I146" s="54">
        <f>SUM(I147:I151)</f>
        <v>4860</v>
      </c>
      <c r="J146" s="51">
        <f>SUM(J147:J151)</f>
        <v>0</v>
      </c>
      <c r="K146" s="55">
        <f>SUM(K147:K151)</f>
        <v>0</v>
      </c>
    </row>
    <row r="147" spans="1:11" ht="15" customHeight="1" x14ac:dyDescent="0.25">
      <c r="A147" s="57"/>
      <c r="B147" s="58"/>
      <c r="C147" s="59">
        <v>1</v>
      </c>
      <c r="D147" s="60" t="s">
        <v>18</v>
      </c>
      <c r="E147" s="61"/>
      <c r="F147" s="61"/>
      <c r="H147" s="74"/>
      <c r="J147" s="34"/>
      <c r="K147" s="154"/>
    </row>
    <row r="148" spans="1:11" ht="15" customHeight="1" x14ac:dyDescent="0.25">
      <c r="A148" s="235"/>
      <c r="B148" s="236"/>
      <c r="C148" s="237">
        <v>2</v>
      </c>
      <c r="D148" s="238" t="s">
        <v>19</v>
      </c>
      <c r="E148" s="239"/>
      <c r="F148" s="239"/>
      <c r="G148" s="240"/>
      <c r="H148" s="241"/>
      <c r="I148" s="242"/>
      <c r="J148" s="243"/>
      <c r="K148" s="244"/>
    </row>
    <row r="149" spans="1:11" ht="15" customHeight="1" x14ac:dyDescent="0.25">
      <c r="A149" s="235"/>
      <c r="B149" s="236"/>
      <c r="C149" s="237">
        <v>3</v>
      </c>
      <c r="D149" s="238" t="s">
        <v>28</v>
      </c>
      <c r="E149" s="239"/>
      <c r="F149" s="239">
        <v>4800</v>
      </c>
      <c r="G149" s="245">
        <v>4860</v>
      </c>
      <c r="H149" s="241">
        <f>SUM(G149/F149*100)</f>
        <v>101.25</v>
      </c>
      <c r="I149" s="245">
        <v>4860</v>
      </c>
      <c r="J149" s="34"/>
      <c r="K149" s="154"/>
    </row>
    <row r="150" spans="1:11" ht="15" customHeight="1" x14ac:dyDescent="0.25">
      <c r="A150" s="235"/>
      <c r="B150" s="236"/>
      <c r="C150" s="237">
        <v>4</v>
      </c>
      <c r="D150" s="238" t="s">
        <v>40</v>
      </c>
      <c r="E150" s="239"/>
      <c r="F150" s="239"/>
      <c r="G150" s="240"/>
      <c r="H150" s="241"/>
      <c r="I150" s="242"/>
      <c r="J150" s="243"/>
      <c r="K150" s="244"/>
    </row>
    <row r="151" spans="1:11" ht="15" customHeight="1" thickBot="1" x14ac:dyDescent="0.3">
      <c r="A151" s="235"/>
      <c r="B151" s="236"/>
      <c r="C151" s="237">
        <v>5</v>
      </c>
      <c r="D151" s="238" t="s">
        <v>22</v>
      </c>
      <c r="E151" s="239"/>
      <c r="F151" s="239"/>
      <c r="H151" s="246"/>
      <c r="J151" s="34"/>
      <c r="K151" s="154"/>
    </row>
    <row r="152" spans="1:11" ht="15" customHeight="1" thickBot="1" x14ac:dyDescent="0.3">
      <c r="A152" s="47"/>
      <c r="B152" s="37"/>
      <c r="C152" s="175"/>
      <c r="D152" s="176" t="s">
        <v>23</v>
      </c>
      <c r="E152" s="51">
        <f>SUM(E146)</f>
        <v>0</v>
      </c>
      <c r="F152" s="51">
        <f>SUM(F146)</f>
        <v>4800</v>
      </c>
      <c r="G152" s="52">
        <f>SUM(G146)</f>
        <v>4860</v>
      </c>
      <c r="H152" s="53">
        <f>SUM(G152/F152*100)</f>
        <v>101.25</v>
      </c>
      <c r="I152" s="54">
        <f>SUM(I146)</f>
        <v>4860</v>
      </c>
      <c r="J152" s="51">
        <f>SUM(J146)</f>
        <v>0</v>
      </c>
      <c r="K152" s="55">
        <f>SUM(K146)</f>
        <v>0</v>
      </c>
    </row>
    <row r="153" spans="1:11" ht="15" customHeight="1" x14ac:dyDescent="0.25">
      <c r="H153" s="149"/>
      <c r="J153" s="149"/>
    </row>
    <row r="154" spans="1:11" ht="15" customHeight="1" thickBot="1" x14ac:dyDescent="0.3">
      <c r="A154" s="122"/>
      <c r="H154" s="124"/>
      <c r="J154" s="124"/>
      <c r="K154" s="124"/>
    </row>
    <row r="155" spans="1:11" ht="15" customHeight="1" thickBot="1" x14ac:dyDescent="0.3">
      <c r="A155" s="43" t="s">
        <v>15</v>
      </c>
      <c r="B155" s="44" t="s">
        <v>78</v>
      </c>
      <c r="C155" s="38"/>
      <c r="D155" s="37" t="s">
        <v>79</v>
      </c>
      <c r="E155" s="45"/>
      <c r="F155" s="45"/>
      <c r="G155" s="97"/>
      <c r="H155" s="98"/>
      <c r="I155" s="99"/>
      <c r="J155" s="98"/>
      <c r="K155" s="100"/>
    </row>
    <row r="156" spans="1:11" ht="15" customHeight="1" thickBot="1" x14ac:dyDescent="0.3">
      <c r="A156" s="47"/>
      <c r="B156" s="48"/>
      <c r="C156" s="49"/>
      <c r="D156" s="50" t="s">
        <v>17</v>
      </c>
      <c r="E156" s="51">
        <f>SUM(E157:E161)</f>
        <v>4000</v>
      </c>
      <c r="F156" s="51">
        <f>SUM(F157:F161)</f>
        <v>2366</v>
      </c>
      <c r="G156" s="52">
        <f>SUM(G157:G161)</f>
        <v>213</v>
      </c>
      <c r="H156" s="53">
        <f>SUM(G156/F156*100)</f>
        <v>9.0025359256128485</v>
      </c>
      <c r="I156" s="54">
        <f>SUM(I157:I161)</f>
        <v>0</v>
      </c>
      <c r="J156" s="51">
        <f>SUM(J157:J161)</f>
        <v>0</v>
      </c>
      <c r="K156" s="55">
        <f>SUM(K157:K161)</f>
        <v>213</v>
      </c>
    </row>
    <row r="157" spans="1:11" ht="15" customHeight="1" x14ac:dyDescent="0.25">
      <c r="A157" s="57"/>
      <c r="B157" s="58"/>
      <c r="C157" s="59">
        <v>1</v>
      </c>
      <c r="D157" s="60" t="s">
        <v>18</v>
      </c>
      <c r="E157" s="61">
        <v>2000</v>
      </c>
      <c r="F157" s="61">
        <v>1787</v>
      </c>
      <c r="G157" s="96"/>
      <c r="H157" s="247">
        <f t="shared" ref="H157:H158" si="9">SUM(G157/F157*100)</f>
        <v>0</v>
      </c>
      <c r="I157" s="96"/>
      <c r="J157" s="34"/>
      <c r="K157" s="248"/>
    </row>
    <row r="158" spans="1:11" ht="15" customHeight="1" x14ac:dyDescent="0.25">
      <c r="A158" s="235"/>
      <c r="B158" s="236"/>
      <c r="C158" s="237">
        <v>2</v>
      </c>
      <c r="D158" s="238" t="s">
        <v>19</v>
      </c>
      <c r="E158" s="239"/>
      <c r="F158" s="239">
        <v>213</v>
      </c>
      <c r="G158" s="249">
        <v>213</v>
      </c>
      <c r="H158" s="247">
        <f t="shared" si="9"/>
        <v>100</v>
      </c>
      <c r="I158" s="249"/>
      <c r="J158" s="243"/>
      <c r="K158" s="250">
        <v>213</v>
      </c>
    </row>
    <row r="159" spans="1:11" ht="15" customHeight="1" x14ac:dyDescent="0.25">
      <c r="A159" s="235"/>
      <c r="B159" s="236"/>
      <c r="C159" s="237">
        <v>3</v>
      </c>
      <c r="D159" s="238" t="s">
        <v>28</v>
      </c>
      <c r="E159" s="239">
        <v>2000</v>
      </c>
      <c r="F159" s="239">
        <v>366</v>
      </c>
      <c r="G159" s="96"/>
      <c r="H159" s="247">
        <f>SUM(G159/F159*100)</f>
        <v>0</v>
      </c>
      <c r="I159" s="96"/>
      <c r="J159" s="251"/>
      <c r="K159" s="252"/>
    </row>
    <row r="160" spans="1:11" ht="15" customHeight="1" x14ac:dyDescent="0.25">
      <c r="A160" s="235"/>
      <c r="B160" s="236"/>
      <c r="C160" s="237">
        <v>4</v>
      </c>
      <c r="D160" s="238" t="s">
        <v>40</v>
      </c>
      <c r="E160" s="239"/>
      <c r="F160" s="239"/>
      <c r="G160" s="240"/>
      <c r="H160" s="241"/>
      <c r="I160" s="240"/>
      <c r="J160" s="243"/>
      <c r="K160" s="253"/>
    </row>
    <row r="161" spans="1:18" ht="15" customHeight="1" thickBot="1" x14ac:dyDescent="0.3">
      <c r="A161" s="235"/>
      <c r="B161" s="236"/>
      <c r="C161" s="237">
        <v>5</v>
      </c>
      <c r="D161" s="238" t="s">
        <v>22</v>
      </c>
      <c r="E161" s="239"/>
      <c r="F161" s="239"/>
      <c r="H161" s="246"/>
      <c r="J161" s="34"/>
      <c r="K161" s="202"/>
    </row>
    <row r="162" spans="1:18" ht="15" customHeight="1" thickBot="1" x14ac:dyDescent="0.3">
      <c r="A162" s="155"/>
      <c r="B162" s="156"/>
      <c r="C162" s="157"/>
      <c r="D162" s="158" t="s">
        <v>23</v>
      </c>
      <c r="E162" s="159">
        <f>SUM(E156)</f>
        <v>4000</v>
      </c>
      <c r="F162" s="159">
        <f>SUM(F156)</f>
        <v>2366</v>
      </c>
      <c r="G162" s="160">
        <f>SUM(G156)</f>
        <v>213</v>
      </c>
      <c r="H162" s="161">
        <f>SUM(G162/F162*100)</f>
        <v>9.0025359256128485</v>
      </c>
      <c r="I162" s="162">
        <f>SUM(I156)</f>
        <v>0</v>
      </c>
      <c r="J162" s="159">
        <f>SUM(J156)</f>
        <v>0</v>
      </c>
      <c r="K162" s="185">
        <f>SUM(K156)</f>
        <v>213</v>
      </c>
    </row>
    <row r="163" spans="1:18" ht="15" customHeight="1" x14ac:dyDescent="0.25">
      <c r="A163" s="177"/>
      <c r="B163" s="178"/>
      <c r="C163" s="141"/>
      <c r="D163" s="149"/>
      <c r="E163" s="141"/>
      <c r="F163" s="141"/>
      <c r="G163" s="149"/>
      <c r="H163" s="149"/>
      <c r="I163" s="149"/>
      <c r="J163" s="149"/>
      <c r="K163" s="147"/>
    </row>
    <row r="164" spans="1:18" ht="15" customHeight="1" thickBot="1" x14ac:dyDescent="0.3">
      <c r="A164" s="121"/>
      <c r="B164" s="122"/>
      <c r="C164" s="123"/>
      <c r="D164" s="124"/>
      <c r="E164" s="123"/>
      <c r="F164" s="123"/>
      <c r="G164" s="124"/>
      <c r="H164" s="124"/>
      <c r="I164" s="124"/>
      <c r="J164" s="124"/>
      <c r="K164" s="83"/>
    </row>
    <row r="165" spans="1:18" ht="15" customHeight="1" thickBot="1" x14ac:dyDescent="0.3">
      <c r="A165" s="125" t="s">
        <v>15</v>
      </c>
      <c r="B165" s="126" t="s">
        <v>80</v>
      </c>
      <c r="C165" s="127"/>
      <c r="D165" s="128" t="s">
        <v>81</v>
      </c>
      <c r="E165" s="129"/>
      <c r="F165" s="129"/>
      <c r="G165" s="150"/>
      <c r="H165" s="131"/>
      <c r="I165" s="130"/>
      <c r="J165" s="131"/>
      <c r="K165" s="132"/>
    </row>
    <row r="166" spans="1:18" ht="15" customHeight="1" thickBot="1" x14ac:dyDescent="0.3">
      <c r="A166" s="47"/>
      <c r="B166" s="48"/>
      <c r="C166" s="49"/>
      <c r="D166" s="50" t="s">
        <v>17</v>
      </c>
      <c r="E166" s="51">
        <f>SUM(E167:E171)</f>
        <v>254382</v>
      </c>
      <c r="F166" s="51">
        <f>SUM(F167:F171)</f>
        <v>207598</v>
      </c>
      <c r="G166" s="52">
        <f>SUM(G167:G171)</f>
        <v>207598</v>
      </c>
      <c r="H166" s="53">
        <f>SUM(G166/F166*100)</f>
        <v>100</v>
      </c>
      <c r="I166" s="54">
        <f>SUM(I167:I171)</f>
        <v>207598</v>
      </c>
      <c r="J166" s="51">
        <f>SUM(J167:J171)</f>
        <v>0</v>
      </c>
      <c r="K166" s="55">
        <f>SUM(K167:K171)</f>
        <v>0</v>
      </c>
    </row>
    <row r="167" spans="1:18" ht="15" customHeight="1" x14ac:dyDescent="0.25">
      <c r="A167" s="57"/>
      <c r="B167" s="58"/>
      <c r="C167" s="59">
        <v>1</v>
      </c>
      <c r="D167" s="60" t="s">
        <v>18</v>
      </c>
      <c r="E167" s="61"/>
      <c r="F167" s="61"/>
      <c r="G167" s="199"/>
      <c r="H167" s="241"/>
      <c r="I167" s="199"/>
      <c r="J167" s="34"/>
      <c r="K167" s="154"/>
      <c r="L167" s="96">
        <f>SUM(G10,G20,G40,G52,G63,G74,G84,G94,G105,G115,G147,G157,G167)</f>
        <v>79177</v>
      </c>
      <c r="M167" s="254">
        <f>SUM(I167,I157,I147,I115,I105,I94,I84,I74,I63,I52,I40,I20,I10)</f>
        <v>79177</v>
      </c>
      <c r="N167" s="254">
        <f>SUM(J167,J157,J147,J115,J105,J94,J84,J74,J63,J52,J40,J20,J10)</f>
        <v>0</v>
      </c>
      <c r="O167" s="254">
        <f>SUM(K167,K157,K147,K115,K105,K94,K84,K74,K63,K52,K40,K20,K10)</f>
        <v>0</v>
      </c>
      <c r="P167" s="254">
        <f>SUM(M167:O167)</f>
        <v>79177</v>
      </c>
    </row>
    <row r="168" spans="1:18" ht="15" customHeight="1" x14ac:dyDescent="0.25">
      <c r="A168" s="235"/>
      <c r="B168" s="236"/>
      <c r="C168" s="237">
        <v>2</v>
      </c>
      <c r="D168" s="238" t="s">
        <v>19</v>
      </c>
      <c r="E168" s="239"/>
      <c r="F168" s="239"/>
      <c r="G168" s="255"/>
      <c r="H168" s="241"/>
      <c r="I168" s="255"/>
      <c r="J168" s="243"/>
      <c r="K168" s="244"/>
      <c r="L168" s="96">
        <f>SUM(G11,G21,G41,G53,G64,G75,G85,G95,G106,G120,G148,G158,G168)</f>
        <v>14872</v>
      </c>
      <c r="M168" s="254">
        <f>SUM(I168,I158,I148,I120,I106,I95,I85,I75,I64,I53,I41,I21,I11)</f>
        <v>14659</v>
      </c>
      <c r="N168" s="254">
        <f>SUM(J168,J158,J148,J120,J106,J95,J85,J75,J64,J53,J41,J21,J11)</f>
        <v>0</v>
      </c>
      <c r="O168" s="254">
        <f>SUM(K168,K158,K148,K120,K106,K95,K85,K75,K64,K53,K41,K21,K11)</f>
        <v>213</v>
      </c>
      <c r="P168" s="254">
        <f>SUM(M168:O168)</f>
        <v>14872</v>
      </c>
    </row>
    <row r="169" spans="1:18" ht="15" customHeight="1" x14ac:dyDescent="0.25">
      <c r="A169" s="235"/>
      <c r="B169" s="236"/>
      <c r="C169" s="237">
        <v>3</v>
      </c>
      <c r="D169" s="238" t="s">
        <v>28</v>
      </c>
      <c r="E169" s="239">
        <v>254382</v>
      </c>
      <c r="F169" s="239">
        <v>207598</v>
      </c>
      <c r="G169" s="96">
        <v>207598</v>
      </c>
      <c r="H169" s="241">
        <f>SUM(G169/F169*100)</f>
        <v>100</v>
      </c>
      <c r="I169" s="96">
        <v>207598</v>
      </c>
      <c r="J169" s="34"/>
      <c r="K169" s="154"/>
      <c r="L169" s="96">
        <f>SUM(G12,G22,G42,G54,G65,G76,G86,G96,G107,G125,G149,G159,G169)</f>
        <v>511167</v>
      </c>
      <c r="M169" s="254">
        <f>SUM(I169,I159,I149,I125,I107,I86,I76,I65,I54,I42,I22,I12,I96)</f>
        <v>511167</v>
      </c>
      <c r="N169" s="254">
        <f>SUM(J169,J159,J149,J125,J107,J96,J86,J76,J65,J54,J42,J22,J12)</f>
        <v>0</v>
      </c>
      <c r="O169" s="254">
        <f>SUM(K169,K159,K149,K125,K107,K96,K86,K76,K65,K54,K42,K22,K12)</f>
        <v>0</v>
      </c>
      <c r="P169" s="254">
        <f>SUM(M169:O169)</f>
        <v>511167</v>
      </c>
    </row>
    <row r="170" spans="1:18" ht="15" customHeight="1" x14ac:dyDescent="0.25">
      <c r="A170" s="235"/>
      <c r="B170" s="236"/>
      <c r="C170" s="237">
        <v>4</v>
      </c>
      <c r="D170" s="238" t="s">
        <v>40</v>
      </c>
      <c r="E170" s="239"/>
      <c r="F170" s="239"/>
      <c r="G170" s="240"/>
      <c r="H170" s="241"/>
      <c r="I170" s="240"/>
      <c r="J170" s="243"/>
      <c r="K170" s="244"/>
      <c r="L170" s="96">
        <f>SUM(G13,G23,G43,G55,G66,G77,G87,G97,G108,G150,G160,G170)</f>
        <v>6725</v>
      </c>
      <c r="M170" s="254">
        <f>SUM(I170,I160,I150,I140,I108,I97,I87,I77,I66,I55,I43,I13)</f>
        <v>6725</v>
      </c>
      <c r="N170" s="254">
        <f>SUM(J170,J160,J150,J140,J108,J97,J87,J77,J66,J55,J43,J13)</f>
        <v>0</v>
      </c>
      <c r="O170" s="254">
        <f>SUM(K170,K160,K150,K140,K108,K97,K87,K77,K66,K55,K43,K13)</f>
        <v>0</v>
      </c>
      <c r="P170" s="254">
        <f>SUM(M170:O170)</f>
        <v>6725</v>
      </c>
      <c r="R170" s="96"/>
    </row>
    <row r="171" spans="1:18" ht="15" customHeight="1" thickBot="1" x14ac:dyDescent="0.3">
      <c r="A171" s="235"/>
      <c r="B171" s="236"/>
      <c r="C171" s="237">
        <v>5</v>
      </c>
      <c r="D171" s="238" t="s">
        <v>22</v>
      </c>
      <c r="E171" s="239"/>
      <c r="F171" s="239"/>
      <c r="H171" s="246"/>
      <c r="J171" s="34"/>
      <c r="K171" s="154"/>
      <c r="L171" s="96">
        <f>SUM(G14,G44,G56,G67,G78,G88,G98,G109,G151,G161,G171)</f>
        <v>0</v>
      </c>
      <c r="M171" s="254"/>
      <c r="N171" s="254"/>
      <c r="O171" s="254"/>
      <c r="P171" s="254"/>
    </row>
    <row r="172" spans="1:18" ht="15" customHeight="1" thickBot="1" x14ac:dyDescent="0.3">
      <c r="A172" s="47"/>
      <c r="B172" s="39"/>
      <c r="C172" s="175"/>
      <c r="D172" s="176" t="s">
        <v>23</v>
      </c>
      <c r="E172" s="51">
        <f>SUM(E166)</f>
        <v>254382</v>
      </c>
      <c r="F172" s="51">
        <f>SUM(F166)</f>
        <v>207598</v>
      </c>
      <c r="G172" s="52">
        <f>SUM(G166)</f>
        <v>207598</v>
      </c>
      <c r="H172" s="53">
        <f>SUM(G172/F172*100)</f>
        <v>100</v>
      </c>
      <c r="I172" s="54">
        <f>SUM(I166)</f>
        <v>207598</v>
      </c>
      <c r="J172" s="51">
        <f>SUM(J166)</f>
        <v>0</v>
      </c>
      <c r="K172" s="55">
        <f>SUM(K166)</f>
        <v>0</v>
      </c>
      <c r="L172" s="96">
        <f>SUM(L167:L171)</f>
        <v>611941</v>
      </c>
      <c r="M172" s="256">
        <f>SUM(M167:M171)</f>
        <v>611728</v>
      </c>
      <c r="N172" s="256">
        <f t="shared" ref="N172:P172" si="10">SUM(N167:N171)</f>
        <v>0</v>
      </c>
      <c r="O172" s="256">
        <f t="shared" si="10"/>
        <v>213</v>
      </c>
      <c r="P172" s="256">
        <f t="shared" si="10"/>
        <v>611941</v>
      </c>
    </row>
    <row r="173" spans="1:18" ht="15" customHeight="1" thickBot="1" x14ac:dyDescent="0.3">
      <c r="A173" s="257" t="s">
        <v>24</v>
      </c>
      <c r="B173" s="258"/>
      <c r="C173" s="123"/>
      <c r="D173" s="259"/>
      <c r="E173" s="167"/>
      <c r="F173" s="167"/>
      <c r="G173" s="260"/>
      <c r="H173" s="173"/>
      <c r="I173" s="169"/>
      <c r="J173" s="34"/>
      <c r="K173" s="154"/>
      <c r="M173" s="2"/>
    </row>
    <row r="174" spans="1:18" ht="15" customHeight="1" thickBot="1" x14ac:dyDescent="0.3">
      <c r="A174" s="261" t="s">
        <v>82</v>
      </c>
      <c r="B174" s="261"/>
      <c r="C174" s="261"/>
      <c r="D174" s="261"/>
      <c r="E174" s="90">
        <v>0</v>
      </c>
      <c r="F174" s="90">
        <v>0</v>
      </c>
      <c r="G174" s="89">
        <v>0</v>
      </c>
      <c r="H174" s="33"/>
      <c r="I174" s="35"/>
      <c r="J174" s="33"/>
      <c r="K174" s="94"/>
      <c r="M174" s="2"/>
      <c r="N174" s="2"/>
      <c r="O174" s="2"/>
      <c r="P174" s="2"/>
    </row>
    <row r="175" spans="1:18" s="269" customFormat="1" ht="16.5" thickBot="1" x14ac:dyDescent="0.3">
      <c r="A175" s="262"/>
      <c r="B175" s="263"/>
      <c r="C175" s="264"/>
      <c r="D175" s="265" t="s">
        <v>83</v>
      </c>
      <c r="E175" s="266">
        <f>SUM(E36,E15,E45,E57,E68,E79,E89,E100,E110,E142,E152,E162,E172)</f>
        <v>872801</v>
      </c>
      <c r="F175" s="266">
        <f>SUM(F36,F15,F45,F57,F68,F79,F89,F100,F110,F142,F152,F162,F172)</f>
        <v>839237</v>
      </c>
      <c r="G175" s="266">
        <f>SUM(G36,G15,G45,G57,G68,G79,G89,G100,G110,G142,G152,G162,G172)</f>
        <v>611941</v>
      </c>
      <c r="H175" s="266">
        <f t="shared" ref="H175" si="11">SUM(G175/F175*100)</f>
        <v>72.91635140014084</v>
      </c>
      <c r="I175" s="266">
        <f>SUM(I36,I15,I45,I57,I68,I79,I89,I100,I110,I142,I152,I162,I172)</f>
        <v>611728</v>
      </c>
      <c r="J175" s="266">
        <f>SUM(J36,J15,J45,J57,J68,J79,J89,J100,J110,J142,J152,J162,J172)</f>
        <v>0</v>
      </c>
      <c r="K175" s="267">
        <f>SUM(K36,K15,K45,K57,K68,K79,K89,K100,K110,K142,K152,K162,K172)</f>
        <v>213</v>
      </c>
      <c r="L175" s="268">
        <f>SUM(I175:K175)</f>
        <v>611941</v>
      </c>
      <c r="M175" s="2"/>
      <c r="N175" s="2"/>
      <c r="O175" s="2"/>
    </row>
    <row r="176" spans="1:18" ht="15.75" x14ac:dyDescent="0.25">
      <c r="M176" s="2"/>
    </row>
    <row r="177" spans="13:13" ht="15.75" x14ac:dyDescent="0.25">
      <c r="M177" s="2"/>
    </row>
    <row r="178" spans="13:13" ht="15.75" x14ac:dyDescent="0.25">
      <c r="M178" s="2"/>
    </row>
    <row r="179" spans="13:13" ht="15.75" x14ac:dyDescent="0.25">
      <c r="M179" s="2"/>
    </row>
    <row r="180" spans="13:13" ht="15.75" x14ac:dyDescent="0.25">
      <c r="M180" s="2"/>
    </row>
    <row r="181" spans="13:13" ht="15.75" x14ac:dyDescent="0.25">
      <c r="M181" s="2"/>
    </row>
    <row r="182" spans="13:13" ht="15.75" x14ac:dyDescent="0.25">
      <c r="M182" s="2"/>
    </row>
    <row r="183" spans="13:13" ht="15.75" x14ac:dyDescent="0.25">
      <c r="M183" s="2"/>
    </row>
  </sheetData>
  <mergeCells count="11">
    <mergeCell ref="H2:H4"/>
    <mergeCell ref="I2:I4"/>
    <mergeCell ref="J2:J4"/>
    <mergeCell ref="K2:K4"/>
    <mergeCell ref="A174:D174"/>
    <mergeCell ref="A2:A3"/>
    <mergeCell ref="B2:B3"/>
    <mergeCell ref="C2:C3"/>
    <mergeCell ref="E2:E4"/>
    <mergeCell ref="F2:F4"/>
    <mergeCell ref="G2:G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 sz. önk. műk. fa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2021-05-27T14:11:03Z</dcterms:created>
  <dcterms:modified xsi:type="dcterms:W3CDTF">2021-05-27T14:12:03Z</dcterms:modified>
</cp:coreProperties>
</file>