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  <c r="F84" i="1" s="1"/>
  <c r="D84" i="1"/>
  <c r="C84" i="1"/>
  <c r="F83" i="1"/>
  <c r="F82" i="1"/>
  <c r="F81" i="1"/>
  <c r="E79" i="1"/>
  <c r="F79" i="1" s="1"/>
  <c r="D79" i="1"/>
  <c r="C79" i="1"/>
  <c r="F77" i="1"/>
  <c r="E76" i="1"/>
  <c r="F76" i="1" s="1"/>
  <c r="D76" i="1"/>
  <c r="C76" i="1"/>
  <c r="F75" i="1"/>
  <c r="F74" i="1"/>
  <c r="E73" i="1"/>
  <c r="D73" i="1"/>
  <c r="F73" i="1" s="1"/>
  <c r="C73" i="1"/>
  <c r="F72" i="1"/>
  <c r="F70" i="1"/>
  <c r="F69" i="1"/>
  <c r="F68" i="1"/>
  <c r="D67" i="1"/>
  <c r="F66" i="1"/>
  <c r="F63" i="1"/>
  <c r="F60" i="1"/>
  <c r="F59" i="1"/>
  <c r="E59" i="1"/>
  <c r="E67" i="1" s="1"/>
  <c r="F67" i="1" s="1"/>
  <c r="D59" i="1"/>
  <c r="C59" i="1"/>
  <c r="C67" i="1" s="1"/>
  <c r="F58" i="1"/>
  <c r="E57" i="1"/>
  <c r="F57" i="1" s="1"/>
  <c r="D57" i="1"/>
  <c r="C57" i="1"/>
  <c r="F53" i="1"/>
  <c r="F45" i="1"/>
  <c r="E45" i="1"/>
  <c r="D45" i="1"/>
  <c r="C45" i="1"/>
  <c r="F44" i="1"/>
  <c r="F43" i="1"/>
  <c r="F42" i="1"/>
  <c r="F41" i="1"/>
  <c r="F40" i="1"/>
  <c r="E40" i="1"/>
  <c r="D40" i="1"/>
  <c r="C40" i="1"/>
  <c r="F39" i="1"/>
  <c r="F38" i="1"/>
  <c r="E38" i="1"/>
  <c r="D38" i="1"/>
  <c r="C38" i="1"/>
  <c r="F37" i="1"/>
  <c r="F36" i="1"/>
  <c r="F35" i="1"/>
  <c r="F34" i="1"/>
  <c r="F33" i="1"/>
  <c r="F32" i="1"/>
  <c r="E31" i="1"/>
  <c r="F31" i="1" s="1"/>
  <c r="D31" i="1"/>
  <c r="C31" i="1"/>
  <c r="F30" i="1"/>
  <c r="F29" i="1"/>
  <c r="F28" i="1"/>
  <c r="E28" i="1"/>
  <c r="E46" i="1" s="1"/>
  <c r="D28" i="1"/>
  <c r="D46" i="1" s="1"/>
  <c r="C28" i="1"/>
  <c r="C46" i="1" s="1"/>
  <c r="F27" i="1"/>
  <c r="F26" i="1"/>
  <c r="F25" i="1"/>
  <c r="E20" i="1"/>
  <c r="F20" i="1" s="1"/>
  <c r="E18" i="1"/>
  <c r="F18" i="1" s="1"/>
  <c r="D18" i="1"/>
  <c r="D19" i="1" s="1"/>
  <c r="C18" i="1"/>
  <c r="F17" i="1"/>
  <c r="F16" i="1"/>
  <c r="F15" i="1"/>
  <c r="F14" i="1"/>
  <c r="E14" i="1"/>
  <c r="E19" i="1" s="1"/>
  <c r="D14" i="1"/>
  <c r="C14" i="1"/>
  <c r="C19" i="1" s="1"/>
  <c r="C80" i="1" s="1"/>
  <c r="C85" i="1" s="1"/>
  <c r="F13" i="1"/>
  <c r="F12" i="1"/>
  <c r="F11" i="1"/>
  <c r="F10" i="1"/>
  <c r="F9" i="1"/>
  <c r="F8" i="1"/>
  <c r="F2" i="1"/>
  <c r="F48" i="1" s="1"/>
  <c r="E80" i="1" l="1"/>
  <c r="F19" i="1"/>
  <c r="D80" i="1"/>
  <c r="D85" i="1" s="1"/>
  <c r="F46" i="1"/>
  <c r="E85" i="1" l="1"/>
  <c r="F85" i="1" s="1"/>
  <c r="F80" i="1"/>
</calcChain>
</file>

<file path=xl/sharedStrings.xml><?xml version="1.0" encoding="utf-8"?>
<sst xmlns="http://schemas.openxmlformats.org/spreadsheetml/2006/main" count="143" uniqueCount="131">
  <si>
    <t>6.  melléklet</t>
  </si>
  <si>
    <t>Balatonakali Önkormányzat 2016. évi kiadásai</t>
  </si>
  <si>
    <t>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</si>
  <si>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</si>
  <si>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</si>
  <si>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</si>
  <si>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</si>
  <si>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</si>
  <si>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</si>
  <si>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</si>
  <si>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</si>
  <si>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</si>
  <si>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</si>
  <si>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</si>
  <si>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</si>
  <si>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</si>
  <si>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Törvény szerinti illetmények, munkabérek (K1101)</t>
  </si>
  <si>
    <t>02</t>
  </si>
  <si>
    <t>Céljuttatás, projektprémium (K1103)</t>
  </si>
  <si>
    <t>03</t>
  </si>
  <si>
    <t>Készenléti, ügyeleti, helyettesítési díj, túlóra, túlszolgálat  (K1104)</t>
  </si>
  <si>
    <t>04</t>
  </si>
  <si>
    <t>Béren kívüli juttatások (K1107)</t>
  </si>
  <si>
    <t>05</t>
  </si>
  <si>
    <t>Közlekedési költségtérítés (K1109)</t>
  </si>
  <si>
    <t>06</t>
  </si>
  <si>
    <t>Foglalkoztatottak egyéb személyi juttatásai (K1113)</t>
  </si>
  <si>
    <t>07</t>
  </si>
  <si>
    <t>Foglalkoztatottak személyi juttatásai (=01+…+06) (K11)</t>
  </si>
  <si>
    <t>08</t>
  </si>
  <si>
    <t>Választott tisztségviselők juttatásai (K121)</t>
  </si>
  <si>
    <t>09</t>
  </si>
  <si>
    <t>Munkavégzésre irányuló egyéb jogviszonyban nem saját foglalkoztatottnak fizetett juttatások (K122)</t>
  </si>
  <si>
    <t>10</t>
  </si>
  <si>
    <t>Egyéb külső személyi juttatások (K123)</t>
  </si>
  <si>
    <t>11</t>
  </si>
  <si>
    <t>Külső személyi juttatások (=08+09+10) (K12)</t>
  </si>
  <si>
    <t>12</t>
  </si>
  <si>
    <t>Személyi juttatások összesen (=05+09) (K1)</t>
  </si>
  <si>
    <t>13</t>
  </si>
  <si>
    <t>Munkaadókat terhelő járulékok és szociális hozzájárulási adó (=14+…+17) (K2)</t>
  </si>
  <si>
    <t>14</t>
  </si>
  <si>
    <t>ebből: szociális hozzájárulási adó</t>
  </si>
  <si>
    <t>15</t>
  </si>
  <si>
    <t>ebből: egészségügyi hozzájárulás</t>
  </si>
  <si>
    <t>16</t>
  </si>
  <si>
    <t>ebből: táppénz hozzájárulás</t>
  </si>
  <si>
    <t>17</t>
  </si>
  <si>
    <t xml:space="preserve">ebből: munkáltatót terhelő személyi jövedelemadó   </t>
  </si>
  <si>
    <t>18</t>
  </si>
  <si>
    <t>Szakmai anyagok beszerzése (K311)</t>
  </si>
  <si>
    <t>19</t>
  </si>
  <si>
    <t>Üzemeltetési anyagok beszerzése (K312)</t>
  </si>
  <si>
    <t>20</t>
  </si>
  <si>
    <t>Árubeszerzés (K313)</t>
  </si>
  <si>
    <t>21</t>
  </si>
  <si>
    <t>Készletbeszerzés (=18+19+20) (K31)</t>
  </si>
  <si>
    <t>22</t>
  </si>
  <si>
    <t>Informatikai szolgáltatások igénybevétele (K321)</t>
  </si>
  <si>
    <t>23</t>
  </si>
  <si>
    <t>Egyéb kommunikációs szolgáltatások (K322)</t>
  </si>
  <si>
    <t>24</t>
  </si>
  <si>
    <t>Kommunikációs szolgáltatások (=22+23)  (K32)</t>
  </si>
  <si>
    <t>25</t>
  </si>
  <si>
    <t>Közüzemi díjak (K331)</t>
  </si>
  <si>
    <t>26</t>
  </si>
  <si>
    <t>Bérleti és lízingdíjak (K333)</t>
  </si>
  <si>
    <t>27</t>
  </si>
  <si>
    <t>Karbantartási, kisjavítási szolgáltatások  (K334)</t>
  </si>
  <si>
    <t>28</t>
  </si>
  <si>
    <t>Közvetített szolgáltatások  (K335)</t>
  </si>
  <si>
    <t>29</t>
  </si>
  <si>
    <t>Szakmai tevékenységet segítő szolgáltatások (K336)</t>
  </si>
  <si>
    <t>30</t>
  </si>
  <si>
    <t>Egyéb szolgáltatások (K337)</t>
  </si>
  <si>
    <t>31</t>
  </si>
  <si>
    <t>Szolgáltatási kiadások (=25+…+30) (K33)</t>
  </si>
  <si>
    <t>32</t>
  </si>
  <si>
    <t>Kiküldetések kiadásai (K341)</t>
  </si>
  <si>
    <t>33</t>
  </si>
  <si>
    <t>Kiküldetések, reklám- és propagandakiadások (=32) (K34)</t>
  </si>
  <si>
    <t>Működési célú előzetesen felszámított általános forgalmi adó (K351)</t>
  </si>
  <si>
    <t>Fizetendő általános forgalmi adó (K352)</t>
  </si>
  <si>
    <t>Kamatkiadások (K353)</t>
  </si>
  <si>
    <t>Egyéb dologi kiadások (K355)</t>
  </si>
  <si>
    <t>Különféle befizetések és egyéb dologi kiadások (=34+...+37)  (K35)</t>
  </si>
  <si>
    <t>Dologi kiadások (=21+24+31+33+38)  (K3)</t>
  </si>
  <si>
    <t>6. melléklet folytatása</t>
  </si>
  <si>
    <t>B</t>
  </si>
  <si>
    <t>Egyéb nem intézményi ellátások (=41+42+43) (K48)</t>
  </si>
  <si>
    <t xml:space="preserve">ebből: egyéb, az önkormányzat rendeletében megállapított juttatás </t>
  </si>
  <si>
    <t xml:space="preserve">ebből: települési támogatás </t>
  </si>
  <si>
    <t xml:space="preserve">ebből: önkormányzat által saját hatáskörben (nem szociális és gyermekvédelmi előírások alapján) adott más ellátás </t>
  </si>
  <si>
    <t>Ellátottak pénzbeli juttatásai (=40) (K4)</t>
  </si>
  <si>
    <t>A helyi önkormányzatok előző évi elszámolásából származó kiadások (K5021)</t>
  </si>
  <si>
    <t xml:space="preserve">Elvonások és befizetések (=45) (K502) </t>
  </si>
  <si>
    <t>Egyéb működési célú támogatások államháztartáson belülre  (=48+49) (K506)</t>
  </si>
  <si>
    <t xml:space="preserve">ebből: helyi önkormányzatok és költségvetési szerveik        </t>
  </si>
  <si>
    <t xml:space="preserve">ebből: társulások és költségvetési szerveik </t>
  </si>
  <si>
    <t>Egyéb működési célú támogatások államháztartáson kívülre  (= 51+52) (K511)</t>
  </si>
  <si>
    <t xml:space="preserve">ebből: egyéb civil szervezetek </t>
  </si>
  <si>
    <t xml:space="preserve">ebből: egyéb vállalkozások </t>
  </si>
  <si>
    <t>Tartalékok (K512)</t>
  </si>
  <si>
    <t>Egyéb működési célú kiadások (=46+47+50+53) (K5)</t>
  </si>
  <si>
    <t>55</t>
  </si>
  <si>
    <t>Ingatlanok beszerzése, létesítése (K62)</t>
  </si>
  <si>
    <t>56</t>
  </si>
  <si>
    <t>Informatikai eszközök beszerzése, létesítése (K63)</t>
  </si>
  <si>
    <t>57</t>
  </si>
  <si>
    <t>Egyéb tárgyi eszközök beszerzése, létesítése (K64)</t>
  </si>
  <si>
    <t>58</t>
  </si>
  <si>
    <t>Meglévő részesedések növeléséhez kapcsolódó kiadások        (K66)</t>
  </si>
  <si>
    <t>59</t>
  </si>
  <si>
    <t>Beruházási célú előzetesen felszámított általános forgalmi adó (K67)</t>
  </si>
  <si>
    <t>60</t>
  </si>
  <si>
    <t>Beruházások (=55+…+59) (K6)</t>
  </si>
  <si>
    <t>61</t>
  </si>
  <si>
    <t>Ingatlanok felújítása (K71)</t>
  </si>
  <si>
    <t>62</t>
  </si>
  <si>
    <t>Felújítási célú előzetesen felszámított általános forgalmi adó        (K74)</t>
  </si>
  <si>
    <t>63</t>
  </si>
  <si>
    <t>Felújítások (=61+62) (K7)</t>
  </si>
  <si>
    <t>Egyéb felhalmozási célú támogatások államháztartáson kívülre (K88)</t>
  </si>
  <si>
    <t>ebből: egyéb civil szervezetek</t>
  </si>
  <si>
    <t>Egyéb felhalmozási célú kiadások (=64) (K8)</t>
  </si>
  <si>
    <t>Költségvetési kiadások (=12+13+39+44+54+60+63+66)        (K1-K8)</t>
  </si>
  <si>
    <t>Belföldi értékpapírok kiadásai (K912)</t>
  </si>
  <si>
    <t>Államháztartáson belüli megelőlegezések visszafizetése (K914)</t>
  </si>
  <si>
    <t>Központi, irányító szervi támogatások folyósítása (K915)</t>
  </si>
  <si>
    <t>Finanszírozási kiadások (=68+69+70) (K9)</t>
  </si>
  <si>
    <t>Kiadások összesen (=67+71)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</si>
</sst>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10" fontId="1" fillId="0" borderId="1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10" fontId="1" fillId="0" borderId="13" xfId="0" applyNumberFormat="1" applyFont="1" applyBorder="1" applyAlignment="1">
      <alignment vertical="center"/>
    </xf>
    <xf numFmtId="0" fontId="1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10" fontId="3" fillId="0" borderId="13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10" fontId="2" fillId="0" borderId="13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10" fontId="4" fillId="0" borderId="1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0" fontId="1" fillId="0" borderId="13" xfId="0" applyNumberFormat="1" applyFont="1" applyFill="1" applyBorder="1" applyAlignment="1">
      <alignment vertical="center"/>
    </xf>
    <xf numFmtId="10" fontId="3" fillId="0" borderId="13" xfId="0" applyNumberFormat="1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10" fontId="2" fillId="0" borderId="18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10" fontId="2" fillId="0" borderId="0" xfId="0" applyNumberFormat="1" applyFont="1" applyFill="1" applyBorder="1" applyAlignment="1">
      <alignment vertical="center"/>
    </xf>
    <xf numFmtId="0" fontId="0" fillId="0" borderId="0" xfId="0" applyBorder="1"/>
    <xf numFmtId="0" fontId="4" fillId="0" borderId="14" xfId="0" applyFont="1" applyBorder="1" applyAlignment="1">
      <alignment horizontal="center" vertical="center" wrapText="1"/>
    </xf>
    <xf numFmtId="10" fontId="4" fillId="0" borderId="13" xfId="0" applyNumberFormat="1" applyFont="1" applyFill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10" fontId="2" fillId="0" borderId="13" xfId="0" applyNumberFormat="1" applyFont="1" applyFill="1" applyBorder="1" applyAlignment="1">
      <alignment vertical="center"/>
    </xf>
    <xf numFmtId="0" fontId="5" fillId="0" borderId="0" xfId="0" applyFont="1"/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3" fontId="2" fillId="2" borderId="12" xfId="0" applyNumberFormat="1" applyFont="1" applyFill="1" applyBorder="1" applyAlignment="1">
      <alignment horizontal="right" vertical="center" wrapText="1"/>
    </xf>
    <xf numFmtId="10" fontId="2" fillId="2" borderId="13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vertical="center"/>
    </xf>
    <xf numFmtId="10" fontId="2" fillId="2" borderId="18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3" fontId="2" fillId="2" borderId="19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zoomScaleNormal="100" workbookViewId="0"/>
  </sheetViews>
  <sheetFormatPr defaultRowHeight="12.6" x14ac:dyDescent="0.25"/>
  <cols>
    <col min="1" max="1" width="5.6640625" style="70" customWidth="1"/>
    <col min="2" max="2" width="41.6640625" style="70" customWidth="1"/>
    <col min="3" max="6" width="10.6640625" style="70" customWidth="1"/>
  </cols>
  <sheetData>
    <row r="1" spans="1:6" s="4" customFormat="1" ht="12.75" customHeight="1" x14ac:dyDescent="0.25">
      <c r="A1" s="1"/>
      <c r="B1" s="1"/>
      <c r="C1" s="2"/>
      <c r="D1" s="2"/>
      <c r="E1" s="2"/>
      <c r="F1" s="3" t="s">
        <v>0</v>
      </c>
    </row>
    <row r="2" spans="1:6" s="4" customFormat="1" ht="12.75" customHeight="1" x14ac:dyDescent="0.25">
      <c r="A2" s="1"/>
      <c r="B2" s="1"/>
      <c r="C2" s="2"/>
      <c r="D2" s="2"/>
      <c r="E2" s="2"/>
      <c r="F2" s="3" t="str">
        <f>'[1]1.d sz. melléklet'!F2</f>
        <v>a   4/2017. (V.31.) önkormányzati rendelethez</v>
      </c>
    </row>
    <row r="3" spans="1:6" s="4" customFormat="1" ht="12.75" customHeight="1" x14ac:dyDescent="0.25">
      <c r="A3" s="1"/>
      <c r="B3" s="1"/>
      <c r="C3" s="5"/>
      <c r="D3" s="5"/>
      <c r="E3" s="5"/>
      <c r="F3" s="5"/>
    </row>
    <row r="4" spans="1:6" s="4" customFormat="1" ht="12.75" customHeight="1" x14ac:dyDescent="0.25">
      <c r="A4" s="71" t="s">
        <v>1</v>
      </c>
      <c r="B4" s="71"/>
      <c r="C4" s="71"/>
      <c r="D4" s="71"/>
      <c r="E4" s="71"/>
      <c r="F4" s="71"/>
    </row>
    <row r="5" spans="1:6" s="4" customFormat="1" ht="12.75" customHeight="1" thickBot="1" x14ac:dyDescent="0.3">
      <c r="A5" s="1"/>
      <c r="B5" s="1"/>
      <c r="C5" s="6"/>
      <c r="D5" s="6"/>
      <c r="E5" s="6"/>
      <c r="F5" s="3" t="s">
        <v>2</v>
      </c>
    </row>
    <row r="6" spans="1:6" s="4" customFormat="1" ht="24.6" thickTop="1" x14ac:dyDescent="0.2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6" s="4" customFormat="1" ht="13.5" customHeight="1" thickBot="1" x14ac:dyDescent="0.3">
      <c r="A7" s="10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2" t="s">
        <v>14</v>
      </c>
    </row>
    <row r="8" spans="1:6" s="17" customFormat="1" ht="13.5" customHeight="1" thickTop="1" x14ac:dyDescent="0.25">
      <c r="A8" s="13" t="s">
        <v>15</v>
      </c>
      <c r="B8" s="14" t="s">
        <v>16</v>
      </c>
      <c r="C8" s="15">
        <v>20509000</v>
      </c>
      <c r="D8" s="15">
        <v>19134223</v>
      </c>
      <c r="E8" s="15">
        <v>19134223</v>
      </c>
      <c r="F8" s="16">
        <f>E8/D8</f>
        <v>1</v>
      </c>
    </row>
    <row r="9" spans="1:6" s="17" customFormat="1" ht="13.5" customHeight="1" x14ac:dyDescent="0.25">
      <c r="A9" s="18" t="s">
        <v>17</v>
      </c>
      <c r="B9" s="19" t="s">
        <v>18</v>
      </c>
      <c r="C9" s="20">
        <v>744000</v>
      </c>
      <c r="D9" s="20">
        <v>744000</v>
      </c>
      <c r="E9" s="20">
        <v>744000</v>
      </c>
      <c r="F9" s="21">
        <f t="shared" ref="F9:F36" si="0">E9/D9</f>
        <v>1</v>
      </c>
    </row>
    <row r="10" spans="1:6" s="17" customFormat="1" ht="24" x14ac:dyDescent="0.25">
      <c r="A10" s="18" t="s">
        <v>19</v>
      </c>
      <c r="B10" s="22" t="s">
        <v>20</v>
      </c>
      <c r="C10" s="20">
        <v>62000</v>
      </c>
      <c r="D10" s="20">
        <v>62000</v>
      </c>
      <c r="E10" s="20">
        <v>62000</v>
      </c>
      <c r="F10" s="21">
        <f t="shared" si="0"/>
        <v>1</v>
      </c>
    </row>
    <row r="11" spans="1:6" s="17" customFormat="1" ht="13.5" customHeight="1" x14ac:dyDescent="0.25">
      <c r="A11" s="18" t="s">
        <v>21</v>
      </c>
      <c r="B11" s="22" t="s">
        <v>22</v>
      </c>
      <c r="C11" s="20">
        <v>1742000</v>
      </c>
      <c r="D11" s="20">
        <v>1591693</v>
      </c>
      <c r="E11" s="20">
        <v>1591693</v>
      </c>
      <c r="F11" s="21">
        <f t="shared" si="0"/>
        <v>1</v>
      </c>
    </row>
    <row r="12" spans="1:6" s="17" customFormat="1" ht="13.5" customHeight="1" x14ac:dyDescent="0.25">
      <c r="A12" s="18" t="s">
        <v>23</v>
      </c>
      <c r="B12" s="22" t="s">
        <v>24</v>
      </c>
      <c r="C12" s="20">
        <v>0</v>
      </c>
      <c r="D12" s="20">
        <v>37044</v>
      </c>
      <c r="E12" s="20">
        <v>37044</v>
      </c>
      <c r="F12" s="21">
        <f t="shared" si="0"/>
        <v>1</v>
      </c>
    </row>
    <row r="13" spans="1:6" s="17" customFormat="1" ht="13.5" customHeight="1" x14ac:dyDescent="0.25">
      <c r="A13" s="18" t="s">
        <v>25</v>
      </c>
      <c r="B13" s="22" t="s">
        <v>26</v>
      </c>
      <c r="C13" s="20">
        <v>519000</v>
      </c>
      <c r="D13" s="20">
        <v>693737</v>
      </c>
      <c r="E13" s="20">
        <v>693737</v>
      </c>
      <c r="F13" s="21">
        <f t="shared" si="0"/>
        <v>1</v>
      </c>
    </row>
    <row r="14" spans="1:6" s="17" customFormat="1" ht="13.5" customHeight="1" x14ac:dyDescent="0.25">
      <c r="A14" s="23" t="s">
        <v>27</v>
      </c>
      <c r="B14" s="24" t="s">
        <v>28</v>
      </c>
      <c r="C14" s="25">
        <f>SUM(C8:C13)</f>
        <v>23576000</v>
      </c>
      <c r="D14" s="25">
        <f t="shared" ref="D14:E14" si="1">SUM(D8:D13)</f>
        <v>22262697</v>
      </c>
      <c r="E14" s="25">
        <f t="shared" si="1"/>
        <v>22262697</v>
      </c>
      <c r="F14" s="26">
        <f t="shared" si="0"/>
        <v>1</v>
      </c>
    </row>
    <row r="15" spans="1:6" s="17" customFormat="1" ht="13.5" customHeight="1" x14ac:dyDescent="0.25">
      <c r="A15" s="18" t="s">
        <v>29</v>
      </c>
      <c r="B15" s="22" t="s">
        <v>30</v>
      </c>
      <c r="C15" s="20">
        <v>6564000</v>
      </c>
      <c r="D15" s="20">
        <v>6616235</v>
      </c>
      <c r="E15" s="20">
        <v>6616235</v>
      </c>
      <c r="F15" s="21">
        <f t="shared" si="0"/>
        <v>1</v>
      </c>
    </row>
    <row r="16" spans="1:6" s="17" customFormat="1" ht="24" x14ac:dyDescent="0.25">
      <c r="A16" s="18" t="s">
        <v>31</v>
      </c>
      <c r="B16" s="22" t="s">
        <v>32</v>
      </c>
      <c r="C16" s="20">
        <v>2505000</v>
      </c>
      <c r="D16" s="20">
        <v>1839095</v>
      </c>
      <c r="E16" s="20">
        <v>1839095</v>
      </c>
      <c r="F16" s="21">
        <f t="shared" si="0"/>
        <v>1</v>
      </c>
    </row>
    <row r="17" spans="1:6" s="17" customFormat="1" ht="13.5" customHeight="1" x14ac:dyDescent="0.25">
      <c r="A17" s="18" t="s">
        <v>33</v>
      </c>
      <c r="B17" s="22" t="s">
        <v>34</v>
      </c>
      <c r="C17" s="20">
        <v>2729000</v>
      </c>
      <c r="D17" s="20">
        <v>1004221</v>
      </c>
      <c r="E17" s="20">
        <v>1004221</v>
      </c>
      <c r="F17" s="21">
        <f t="shared" si="0"/>
        <v>1</v>
      </c>
    </row>
    <row r="18" spans="1:6" s="17" customFormat="1" ht="13.5" customHeight="1" x14ac:dyDescent="0.25">
      <c r="A18" s="23" t="s">
        <v>35</v>
      </c>
      <c r="B18" s="24" t="s">
        <v>36</v>
      </c>
      <c r="C18" s="25">
        <f>SUM(C15:C17)</f>
        <v>11798000</v>
      </c>
      <c r="D18" s="25">
        <f t="shared" ref="D18:E18" si="2">SUM(D15:D17)</f>
        <v>9459551</v>
      </c>
      <c r="E18" s="25">
        <f t="shared" si="2"/>
        <v>9459551</v>
      </c>
      <c r="F18" s="26">
        <f t="shared" si="0"/>
        <v>1</v>
      </c>
    </row>
    <row r="19" spans="1:6" s="17" customFormat="1" ht="15" customHeight="1" x14ac:dyDescent="0.25">
      <c r="A19" s="27" t="s">
        <v>37</v>
      </c>
      <c r="B19" s="28" t="s">
        <v>38</v>
      </c>
      <c r="C19" s="29">
        <f>C14+C18</f>
        <v>35374000</v>
      </c>
      <c r="D19" s="29">
        <f t="shared" ref="D19:E19" si="3">D14+D18</f>
        <v>31722248</v>
      </c>
      <c r="E19" s="29">
        <f t="shared" si="3"/>
        <v>31722248</v>
      </c>
      <c r="F19" s="30">
        <f t="shared" si="0"/>
        <v>1</v>
      </c>
    </row>
    <row r="20" spans="1:6" s="17" customFormat="1" ht="22.8" x14ac:dyDescent="0.25">
      <c r="A20" s="27" t="s">
        <v>39</v>
      </c>
      <c r="B20" s="28" t="s">
        <v>40</v>
      </c>
      <c r="C20" s="29">
        <v>10717000</v>
      </c>
      <c r="D20" s="29">
        <v>9180901</v>
      </c>
      <c r="E20" s="29">
        <f>SUM(E21:E24)</f>
        <v>9180901</v>
      </c>
      <c r="F20" s="30">
        <f t="shared" si="0"/>
        <v>1</v>
      </c>
    </row>
    <row r="21" spans="1:6" s="35" customFormat="1" ht="13.5" customHeight="1" x14ac:dyDescent="0.25">
      <c r="A21" s="31" t="s">
        <v>41</v>
      </c>
      <c r="B21" s="32" t="s">
        <v>42</v>
      </c>
      <c r="C21" s="20">
        <v>0</v>
      </c>
      <c r="D21" s="20">
        <v>0</v>
      </c>
      <c r="E21" s="33">
        <v>7611226</v>
      </c>
      <c r="F21" s="34"/>
    </row>
    <row r="22" spans="1:6" s="35" customFormat="1" ht="13.5" customHeight="1" x14ac:dyDescent="0.25">
      <c r="A22" s="31" t="s">
        <v>43</v>
      </c>
      <c r="B22" s="32" t="s">
        <v>44</v>
      </c>
      <c r="C22" s="20">
        <v>0</v>
      </c>
      <c r="D22" s="20">
        <v>0</v>
      </c>
      <c r="E22" s="33">
        <v>913463</v>
      </c>
      <c r="F22" s="34"/>
    </row>
    <row r="23" spans="1:6" s="35" customFormat="1" ht="13.5" customHeight="1" x14ac:dyDescent="0.25">
      <c r="A23" s="31" t="s">
        <v>45</v>
      </c>
      <c r="B23" s="32" t="s">
        <v>46</v>
      </c>
      <c r="C23" s="20">
        <v>0</v>
      </c>
      <c r="D23" s="20">
        <v>0</v>
      </c>
      <c r="E23" s="33">
        <v>6949</v>
      </c>
      <c r="F23" s="34"/>
    </row>
    <row r="24" spans="1:6" s="35" customFormat="1" ht="13.5" customHeight="1" x14ac:dyDescent="0.25">
      <c r="A24" s="31" t="s">
        <v>47</v>
      </c>
      <c r="B24" s="32" t="s">
        <v>48</v>
      </c>
      <c r="C24" s="20">
        <v>0</v>
      </c>
      <c r="D24" s="20">
        <v>0</v>
      </c>
      <c r="E24" s="33">
        <v>649263</v>
      </c>
      <c r="F24" s="34"/>
    </row>
    <row r="25" spans="1:6" s="17" customFormat="1" ht="13.5" customHeight="1" x14ac:dyDescent="0.25">
      <c r="A25" s="18" t="s">
        <v>49</v>
      </c>
      <c r="B25" s="22" t="s">
        <v>50</v>
      </c>
      <c r="C25" s="20">
        <v>600000</v>
      </c>
      <c r="D25" s="20">
        <v>600000</v>
      </c>
      <c r="E25" s="20">
        <v>325047</v>
      </c>
      <c r="F25" s="21">
        <f t="shared" si="0"/>
        <v>0.54174500000000003</v>
      </c>
    </row>
    <row r="26" spans="1:6" s="17" customFormat="1" ht="13.5" customHeight="1" x14ac:dyDescent="0.25">
      <c r="A26" s="18" t="s">
        <v>51</v>
      </c>
      <c r="B26" s="22" t="s">
        <v>52</v>
      </c>
      <c r="C26" s="20">
        <v>12646000</v>
      </c>
      <c r="D26" s="20">
        <v>12446000</v>
      </c>
      <c r="E26" s="20">
        <v>10117164</v>
      </c>
      <c r="F26" s="21">
        <f t="shared" si="0"/>
        <v>0.81288478225936045</v>
      </c>
    </row>
    <row r="27" spans="1:6" s="17" customFormat="1" ht="13.5" customHeight="1" x14ac:dyDescent="0.25">
      <c r="A27" s="18" t="s">
        <v>53</v>
      </c>
      <c r="B27" s="22" t="s">
        <v>54</v>
      </c>
      <c r="C27" s="20">
        <v>250000</v>
      </c>
      <c r="D27" s="20">
        <v>250000</v>
      </c>
      <c r="E27" s="20">
        <v>175500</v>
      </c>
      <c r="F27" s="21">
        <f t="shared" si="0"/>
        <v>0.70199999999999996</v>
      </c>
    </row>
    <row r="28" spans="1:6" s="17" customFormat="1" ht="13.5" customHeight="1" x14ac:dyDescent="0.25">
      <c r="A28" s="23" t="s">
        <v>55</v>
      </c>
      <c r="B28" s="24" t="s">
        <v>56</v>
      </c>
      <c r="C28" s="25">
        <f>SUM(C25:C27)</f>
        <v>13496000</v>
      </c>
      <c r="D28" s="25">
        <f t="shared" ref="D28:E28" si="4">SUM(D25:D27)</f>
        <v>13296000</v>
      </c>
      <c r="E28" s="25">
        <f t="shared" si="4"/>
        <v>10617711</v>
      </c>
      <c r="F28" s="26">
        <f t="shared" si="0"/>
        <v>0.79856430505415166</v>
      </c>
    </row>
    <row r="29" spans="1:6" s="17" customFormat="1" ht="13.5" customHeight="1" x14ac:dyDescent="0.25">
      <c r="A29" s="18" t="s">
        <v>57</v>
      </c>
      <c r="B29" s="22" t="s">
        <v>58</v>
      </c>
      <c r="C29" s="20">
        <v>365000</v>
      </c>
      <c r="D29" s="20">
        <v>2207000</v>
      </c>
      <c r="E29" s="20">
        <v>2129605</v>
      </c>
      <c r="F29" s="36">
        <f t="shared" si="0"/>
        <v>0.96493203443588582</v>
      </c>
    </row>
    <row r="30" spans="1:6" s="17" customFormat="1" ht="13.5" customHeight="1" x14ac:dyDescent="0.25">
      <c r="A30" s="18" t="s">
        <v>59</v>
      </c>
      <c r="B30" s="22" t="s">
        <v>60</v>
      </c>
      <c r="C30" s="20">
        <v>1700000</v>
      </c>
      <c r="D30" s="20">
        <v>710000</v>
      </c>
      <c r="E30" s="20">
        <v>646559</v>
      </c>
      <c r="F30" s="36">
        <f t="shared" si="0"/>
        <v>0.91064647887323946</v>
      </c>
    </row>
    <row r="31" spans="1:6" s="17" customFormat="1" ht="13.5" customHeight="1" x14ac:dyDescent="0.25">
      <c r="A31" s="23" t="s">
        <v>61</v>
      </c>
      <c r="B31" s="24" t="s">
        <v>62</v>
      </c>
      <c r="C31" s="25">
        <f>SUM(C29:C30)</f>
        <v>2065000</v>
      </c>
      <c r="D31" s="25">
        <f t="shared" ref="D31:E31" si="5">SUM(D29:D30)</f>
        <v>2917000</v>
      </c>
      <c r="E31" s="25">
        <f t="shared" si="5"/>
        <v>2776164</v>
      </c>
      <c r="F31" s="37">
        <f t="shared" si="0"/>
        <v>0.95171888926979775</v>
      </c>
    </row>
    <row r="32" spans="1:6" s="17" customFormat="1" ht="13.5" customHeight="1" x14ac:dyDescent="0.25">
      <c r="A32" s="18" t="s">
        <v>63</v>
      </c>
      <c r="B32" s="22" t="s">
        <v>64</v>
      </c>
      <c r="C32" s="20">
        <v>12330000</v>
      </c>
      <c r="D32" s="20">
        <v>11823168</v>
      </c>
      <c r="E32" s="20">
        <v>11819646</v>
      </c>
      <c r="F32" s="36">
        <f t="shared" si="0"/>
        <v>0.99970211029734157</v>
      </c>
    </row>
    <row r="33" spans="1:6" s="17" customFormat="1" ht="13.5" customHeight="1" x14ac:dyDescent="0.25">
      <c r="A33" s="18" t="s">
        <v>65</v>
      </c>
      <c r="B33" s="22" t="s">
        <v>66</v>
      </c>
      <c r="C33" s="20">
        <v>0</v>
      </c>
      <c r="D33" s="20">
        <v>18000</v>
      </c>
      <c r="E33" s="20">
        <v>17323</v>
      </c>
      <c r="F33" s="36">
        <f t="shared" si="0"/>
        <v>0.96238888888888885</v>
      </c>
    </row>
    <row r="34" spans="1:6" s="17" customFormat="1" ht="13.5" customHeight="1" x14ac:dyDescent="0.25">
      <c r="A34" s="18" t="s">
        <v>67</v>
      </c>
      <c r="B34" s="22" t="s">
        <v>68</v>
      </c>
      <c r="C34" s="20">
        <v>7647000</v>
      </c>
      <c r="D34" s="20">
        <v>16378000</v>
      </c>
      <c r="E34" s="20">
        <v>16251348</v>
      </c>
      <c r="F34" s="36">
        <f t="shared" si="0"/>
        <v>0.99226694346074007</v>
      </c>
    </row>
    <row r="35" spans="1:6" s="17" customFormat="1" ht="13.5" customHeight="1" x14ac:dyDescent="0.25">
      <c r="A35" s="18" t="s">
        <v>69</v>
      </c>
      <c r="B35" s="22" t="s">
        <v>70</v>
      </c>
      <c r="C35" s="20">
        <v>100000</v>
      </c>
      <c r="D35" s="20">
        <v>100000</v>
      </c>
      <c r="E35" s="20">
        <v>34342</v>
      </c>
      <c r="F35" s="36">
        <f t="shared" si="0"/>
        <v>0.34342</v>
      </c>
    </row>
    <row r="36" spans="1:6" s="17" customFormat="1" ht="13.5" customHeight="1" x14ac:dyDescent="0.25">
      <c r="A36" s="18" t="s">
        <v>71</v>
      </c>
      <c r="B36" s="22" t="s">
        <v>72</v>
      </c>
      <c r="C36" s="20">
        <v>8015000</v>
      </c>
      <c r="D36" s="20">
        <v>11183000</v>
      </c>
      <c r="E36" s="20">
        <v>7060589</v>
      </c>
      <c r="F36" s="36">
        <f t="shared" si="0"/>
        <v>0.63136805866046675</v>
      </c>
    </row>
    <row r="37" spans="1:6" s="17" customFormat="1" ht="13.5" customHeight="1" x14ac:dyDescent="0.25">
      <c r="A37" s="18" t="s">
        <v>73</v>
      </c>
      <c r="B37" s="22" t="s">
        <v>74</v>
      </c>
      <c r="C37" s="20">
        <v>31674000</v>
      </c>
      <c r="D37" s="20">
        <v>28064000</v>
      </c>
      <c r="E37" s="20">
        <v>25764437</v>
      </c>
      <c r="F37" s="36">
        <f>E37/D37</f>
        <v>0.91806004133409347</v>
      </c>
    </row>
    <row r="38" spans="1:6" s="17" customFormat="1" ht="13.5" customHeight="1" x14ac:dyDescent="0.25">
      <c r="A38" s="23" t="s">
        <v>75</v>
      </c>
      <c r="B38" s="24" t="s">
        <v>76</v>
      </c>
      <c r="C38" s="25">
        <f>SUM(C32:C37)</f>
        <v>59766000</v>
      </c>
      <c r="D38" s="25">
        <f t="shared" ref="D38:E38" si="6">SUM(D32:D37)</f>
        <v>67566168</v>
      </c>
      <c r="E38" s="25">
        <f t="shared" si="6"/>
        <v>60947685</v>
      </c>
      <c r="F38" s="37">
        <f>E38/D38</f>
        <v>0.90204442258735174</v>
      </c>
    </row>
    <row r="39" spans="1:6" s="17" customFormat="1" ht="13.5" customHeight="1" x14ac:dyDescent="0.25">
      <c r="A39" s="18" t="s">
        <v>77</v>
      </c>
      <c r="B39" s="22" t="s">
        <v>78</v>
      </c>
      <c r="C39" s="20">
        <v>315000</v>
      </c>
      <c r="D39" s="20">
        <v>315000</v>
      </c>
      <c r="E39" s="20">
        <v>148580</v>
      </c>
      <c r="F39" s="36">
        <f t="shared" ref="F39:F85" si="7">E39/D39</f>
        <v>0.4716825396825397</v>
      </c>
    </row>
    <row r="40" spans="1:6" s="17" customFormat="1" ht="24" x14ac:dyDescent="0.25">
      <c r="A40" s="23" t="s">
        <v>79</v>
      </c>
      <c r="B40" s="24" t="s">
        <v>80</v>
      </c>
      <c r="C40" s="25">
        <f>SUM(C39)</f>
        <v>315000</v>
      </c>
      <c r="D40" s="25">
        <f t="shared" ref="D40:E40" si="8">SUM(D39)</f>
        <v>315000</v>
      </c>
      <c r="E40" s="25">
        <f t="shared" si="8"/>
        <v>148580</v>
      </c>
      <c r="F40" s="37">
        <f t="shared" si="7"/>
        <v>0.4716825396825397</v>
      </c>
    </row>
    <row r="41" spans="1:6" s="17" customFormat="1" ht="24" x14ac:dyDescent="0.25">
      <c r="A41" s="38">
        <v>34</v>
      </c>
      <c r="B41" s="39" t="s">
        <v>81</v>
      </c>
      <c r="C41" s="20">
        <v>16732000</v>
      </c>
      <c r="D41" s="20">
        <v>17959000</v>
      </c>
      <c r="E41" s="20">
        <v>14539950</v>
      </c>
      <c r="F41" s="36">
        <f t="shared" si="7"/>
        <v>0.80961913246840023</v>
      </c>
    </row>
    <row r="42" spans="1:6" s="17" customFormat="1" ht="13.5" customHeight="1" x14ac:dyDescent="0.25">
      <c r="A42" s="38">
        <v>35</v>
      </c>
      <c r="B42" s="39" t="s">
        <v>82</v>
      </c>
      <c r="C42" s="20">
        <v>8620000</v>
      </c>
      <c r="D42" s="20">
        <v>12479000</v>
      </c>
      <c r="E42" s="20">
        <v>12479000</v>
      </c>
      <c r="F42" s="36">
        <f t="shared" si="7"/>
        <v>1</v>
      </c>
    </row>
    <row r="43" spans="1:6" s="17" customFormat="1" ht="13.5" customHeight="1" x14ac:dyDescent="0.25">
      <c r="A43" s="38">
        <v>36</v>
      </c>
      <c r="B43" s="40" t="s">
        <v>83</v>
      </c>
      <c r="C43" s="20">
        <v>30000</v>
      </c>
      <c r="D43" s="20">
        <v>30000</v>
      </c>
      <c r="E43" s="20">
        <v>8840</v>
      </c>
      <c r="F43" s="36">
        <f t="shared" si="7"/>
        <v>0.29466666666666669</v>
      </c>
    </row>
    <row r="44" spans="1:6" ht="13.5" customHeight="1" x14ac:dyDescent="0.25">
      <c r="A44" s="38">
        <v>37</v>
      </c>
      <c r="B44" s="39" t="s">
        <v>84</v>
      </c>
      <c r="C44" s="20">
        <v>480000</v>
      </c>
      <c r="D44" s="20">
        <v>646200</v>
      </c>
      <c r="E44" s="20">
        <v>634802</v>
      </c>
      <c r="F44" s="36">
        <f t="shared" si="7"/>
        <v>0.98236149798823891</v>
      </c>
    </row>
    <row r="45" spans="1:6" ht="24" x14ac:dyDescent="0.25">
      <c r="A45" s="41">
        <v>38</v>
      </c>
      <c r="B45" s="24" t="s">
        <v>85</v>
      </c>
      <c r="C45" s="25">
        <f>SUM(C41:C44)</f>
        <v>25862000</v>
      </c>
      <c r="D45" s="25">
        <f t="shared" ref="D45:E45" si="9">SUM(D41:D44)</f>
        <v>31114200</v>
      </c>
      <c r="E45" s="25">
        <f t="shared" si="9"/>
        <v>27662592</v>
      </c>
      <c r="F45" s="37">
        <f t="shared" si="7"/>
        <v>0.8890664712574966</v>
      </c>
    </row>
    <row r="46" spans="1:6" ht="15" customHeight="1" thickBot="1" x14ac:dyDescent="0.3">
      <c r="A46" s="42">
        <v>39</v>
      </c>
      <c r="B46" s="43" t="s">
        <v>86</v>
      </c>
      <c r="C46" s="44">
        <f>C28+C31+C38+C40+C45</f>
        <v>101504000</v>
      </c>
      <c r="D46" s="44">
        <f t="shared" ref="D46:E46" si="10">D28+D31+D38+D40+D45</f>
        <v>115208368</v>
      </c>
      <c r="E46" s="44">
        <f t="shared" si="10"/>
        <v>102152732</v>
      </c>
      <c r="F46" s="45">
        <f t="shared" si="7"/>
        <v>0.8866780579688448</v>
      </c>
    </row>
    <row r="47" spans="1:6" ht="12.75" customHeight="1" thickTop="1" x14ac:dyDescent="0.25">
      <c r="A47" s="46"/>
      <c r="B47" s="47"/>
      <c r="C47" s="48"/>
      <c r="D47" s="48"/>
      <c r="E47" s="48"/>
      <c r="F47" s="3" t="s">
        <v>87</v>
      </c>
    </row>
    <row r="48" spans="1:6" ht="12.75" customHeight="1" x14ac:dyDescent="0.25">
      <c r="A48" s="46"/>
      <c r="B48" s="47"/>
      <c r="C48" s="48"/>
      <c r="D48" s="48"/>
      <c r="E48" s="48"/>
      <c r="F48" s="3" t="str">
        <f>F2</f>
        <v>a   4/2017. (V.31.) önkormányzati rendelethez</v>
      </c>
    </row>
    <row r="49" spans="1:6" s="53" customFormat="1" ht="12" customHeight="1" x14ac:dyDescent="0.25">
      <c r="A49" s="49"/>
      <c r="B49" s="50"/>
      <c r="C49" s="51"/>
      <c r="D49" s="51"/>
      <c r="E49" s="51"/>
      <c r="F49" s="52"/>
    </row>
    <row r="50" spans="1:6" ht="13.5" customHeight="1" thickBot="1" x14ac:dyDescent="0.3">
      <c r="A50" s="49"/>
      <c r="B50" s="50"/>
      <c r="C50" s="51"/>
      <c r="D50" s="51"/>
      <c r="E50" s="51"/>
      <c r="F50" s="3" t="s">
        <v>2</v>
      </c>
    </row>
    <row r="51" spans="1:6" ht="24.6" thickTop="1" x14ac:dyDescent="0.25">
      <c r="A51" s="7" t="s">
        <v>3</v>
      </c>
      <c r="B51" s="8" t="s">
        <v>4</v>
      </c>
      <c r="C51" s="8" t="s">
        <v>5</v>
      </c>
      <c r="D51" s="8" t="s">
        <v>6</v>
      </c>
      <c r="E51" s="8" t="s">
        <v>7</v>
      </c>
      <c r="F51" s="9" t="s">
        <v>8</v>
      </c>
    </row>
    <row r="52" spans="1:6" ht="13.5" customHeight="1" thickBot="1" x14ac:dyDescent="0.3">
      <c r="A52" s="10" t="s">
        <v>9</v>
      </c>
      <c r="B52" s="11" t="s">
        <v>88</v>
      </c>
      <c r="C52" s="11" t="s">
        <v>11</v>
      </c>
      <c r="D52" s="11" t="s">
        <v>12</v>
      </c>
      <c r="E52" s="11" t="s">
        <v>13</v>
      </c>
      <c r="F52" s="12" t="s">
        <v>14</v>
      </c>
    </row>
    <row r="53" spans="1:6" ht="13.2" thickTop="1" x14ac:dyDescent="0.25">
      <c r="A53" s="38">
        <v>40</v>
      </c>
      <c r="B53" s="40" t="s">
        <v>89</v>
      </c>
      <c r="C53" s="15">
        <v>3250000</v>
      </c>
      <c r="D53" s="15">
        <v>4350000</v>
      </c>
      <c r="E53" s="15">
        <v>3039720</v>
      </c>
      <c r="F53" s="36">
        <f t="shared" si="7"/>
        <v>0.69878620689655169</v>
      </c>
    </row>
    <row r="54" spans="1:6" ht="24" x14ac:dyDescent="0.25">
      <c r="A54" s="54">
        <v>41</v>
      </c>
      <c r="B54" s="32" t="s">
        <v>90</v>
      </c>
      <c r="C54" s="33">
        <v>0</v>
      </c>
      <c r="D54" s="33">
        <v>0</v>
      </c>
      <c r="E54" s="33">
        <v>1315870</v>
      </c>
      <c r="F54" s="55"/>
    </row>
    <row r="55" spans="1:6" ht="13.5" customHeight="1" x14ac:dyDescent="0.25">
      <c r="A55" s="54">
        <v>42</v>
      </c>
      <c r="B55" s="32" t="s">
        <v>91</v>
      </c>
      <c r="C55" s="33">
        <v>0</v>
      </c>
      <c r="D55" s="33">
        <v>0</v>
      </c>
      <c r="E55" s="33">
        <v>494250</v>
      </c>
      <c r="F55" s="55"/>
    </row>
    <row r="56" spans="1:6" ht="36" x14ac:dyDescent="0.25">
      <c r="A56" s="54">
        <v>43</v>
      </c>
      <c r="B56" s="32" t="s">
        <v>92</v>
      </c>
      <c r="C56" s="33">
        <v>0</v>
      </c>
      <c r="D56" s="33">
        <v>0</v>
      </c>
      <c r="E56" s="33">
        <v>1229600</v>
      </c>
      <c r="F56" s="55"/>
    </row>
    <row r="57" spans="1:6" ht="15" customHeight="1" x14ac:dyDescent="0.25">
      <c r="A57" s="56">
        <v>44</v>
      </c>
      <c r="B57" s="28" t="s">
        <v>93</v>
      </c>
      <c r="C57" s="29">
        <f>C53</f>
        <v>3250000</v>
      </c>
      <c r="D57" s="29">
        <f t="shared" ref="D57:E57" si="11">D53</f>
        <v>4350000</v>
      </c>
      <c r="E57" s="29">
        <f t="shared" si="11"/>
        <v>3039720</v>
      </c>
      <c r="F57" s="57">
        <f t="shared" si="7"/>
        <v>0.69878620689655169</v>
      </c>
    </row>
    <row r="58" spans="1:6" ht="24" x14ac:dyDescent="0.25">
      <c r="A58" s="54">
        <v>45</v>
      </c>
      <c r="B58" s="32" t="s">
        <v>94</v>
      </c>
      <c r="C58" s="33">
        <v>420000</v>
      </c>
      <c r="D58" s="33">
        <v>1036613</v>
      </c>
      <c r="E58" s="33">
        <v>1036613</v>
      </c>
      <c r="F58" s="55">
        <f t="shared" si="7"/>
        <v>1</v>
      </c>
    </row>
    <row r="59" spans="1:6" ht="13.5" customHeight="1" x14ac:dyDescent="0.25">
      <c r="A59" s="38">
        <v>46</v>
      </c>
      <c r="B59" s="22" t="s">
        <v>95</v>
      </c>
      <c r="C59" s="20">
        <f>SUM(C58)</f>
        <v>420000</v>
      </c>
      <c r="D59" s="20">
        <f t="shared" ref="D59:E59" si="12">SUM(D58)</f>
        <v>1036613</v>
      </c>
      <c r="E59" s="20">
        <f t="shared" si="12"/>
        <v>1036613</v>
      </c>
      <c r="F59" s="36">
        <f t="shared" si="7"/>
        <v>1</v>
      </c>
    </row>
    <row r="60" spans="1:6" ht="24" x14ac:dyDescent="0.25">
      <c r="A60" s="38">
        <v>47</v>
      </c>
      <c r="B60" s="22" t="s">
        <v>96</v>
      </c>
      <c r="C60" s="20">
        <v>13116000</v>
      </c>
      <c r="D60" s="20">
        <v>13817000</v>
      </c>
      <c r="E60" s="20">
        <v>13775549</v>
      </c>
      <c r="F60" s="36">
        <f t="shared" si="7"/>
        <v>0.997</v>
      </c>
    </row>
    <row r="61" spans="1:6" ht="13.5" customHeight="1" x14ac:dyDescent="0.25">
      <c r="A61" s="54">
        <v>48</v>
      </c>
      <c r="B61" s="32" t="s">
        <v>97</v>
      </c>
      <c r="C61" s="33">
        <v>0</v>
      </c>
      <c r="D61" s="33">
        <v>0</v>
      </c>
      <c r="E61" s="33">
        <v>12709018</v>
      </c>
      <c r="F61" s="37"/>
    </row>
    <row r="62" spans="1:6" ht="13.5" customHeight="1" x14ac:dyDescent="0.25">
      <c r="A62" s="54">
        <v>49</v>
      </c>
      <c r="B62" s="32" t="s">
        <v>98</v>
      </c>
      <c r="C62" s="33">
        <v>0</v>
      </c>
      <c r="D62" s="33">
        <v>0</v>
      </c>
      <c r="E62" s="33">
        <v>1066531</v>
      </c>
      <c r="F62" s="37"/>
    </row>
    <row r="63" spans="1:6" ht="24" x14ac:dyDescent="0.25">
      <c r="A63" s="38">
        <v>50</v>
      </c>
      <c r="B63" s="22" t="s">
        <v>99</v>
      </c>
      <c r="C63" s="20">
        <v>6444000</v>
      </c>
      <c r="D63" s="20">
        <v>19469800</v>
      </c>
      <c r="E63" s="20">
        <v>19439620</v>
      </c>
      <c r="F63" s="36">
        <f t="shared" si="7"/>
        <v>0.9984499070355114</v>
      </c>
    </row>
    <row r="64" spans="1:6" s="58" customFormat="1" ht="13.5" customHeight="1" x14ac:dyDescent="0.25">
      <c r="A64" s="54">
        <v>51</v>
      </c>
      <c r="B64" s="32" t="s">
        <v>100</v>
      </c>
      <c r="C64" s="33">
        <v>0</v>
      </c>
      <c r="D64" s="33">
        <v>0</v>
      </c>
      <c r="E64" s="33">
        <v>6644820</v>
      </c>
      <c r="F64" s="37"/>
    </row>
    <row r="65" spans="1:6" ht="13.5" customHeight="1" x14ac:dyDescent="0.25">
      <c r="A65" s="54">
        <v>52</v>
      </c>
      <c r="B65" s="32" t="s">
        <v>101</v>
      </c>
      <c r="C65" s="33">
        <v>0</v>
      </c>
      <c r="D65" s="33">
        <v>0</v>
      </c>
      <c r="E65" s="33">
        <v>12794800</v>
      </c>
      <c r="F65" s="37"/>
    </row>
    <row r="66" spans="1:6" ht="13.5" customHeight="1" x14ac:dyDescent="0.25">
      <c r="A66" s="38">
        <v>53</v>
      </c>
      <c r="B66" s="22" t="s">
        <v>102</v>
      </c>
      <c r="C66" s="20">
        <v>83159000</v>
      </c>
      <c r="D66" s="20">
        <v>18387868</v>
      </c>
      <c r="E66" s="20">
        <v>0</v>
      </c>
      <c r="F66" s="36">
        <f t="shared" si="7"/>
        <v>0</v>
      </c>
    </row>
    <row r="67" spans="1:6" ht="15" customHeight="1" x14ac:dyDescent="0.25">
      <c r="A67" s="56">
        <v>54</v>
      </c>
      <c r="B67" s="28" t="s">
        <v>103</v>
      </c>
      <c r="C67" s="29">
        <f>C59+C60+C63+C66</f>
        <v>103139000</v>
      </c>
      <c r="D67" s="29">
        <f t="shared" ref="D67:E67" si="13">D59+D60+D63+D66</f>
        <v>52711281</v>
      </c>
      <c r="E67" s="29">
        <f t="shared" si="13"/>
        <v>34251782</v>
      </c>
      <c r="F67" s="57">
        <f t="shared" si="7"/>
        <v>0.64979984075894492</v>
      </c>
    </row>
    <row r="68" spans="1:6" ht="13.5" customHeight="1" x14ac:dyDescent="0.25">
      <c r="A68" s="38" t="s">
        <v>104</v>
      </c>
      <c r="B68" s="22" t="s">
        <v>105</v>
      </c>
      <c r="C68" s="20">
        <v>90759000</v>
      </c>
      <c r="D68" s="20">
        <v>81040000</v>
      </c>
      <c r="E68" s="20">
        <v>60702248</v>
      </c>
      <c r="F68" s="36">
        <f t="shared" si="7"/>
        <v>0.74904057255676204</v>
      </c>
    </row>
    <row r="69" spans="1:6" ht="13.5" customHeight="1" x14ac:dyDescent="0.25">
      <c r="A69" s="38" t="s">
        <v>106</v>
      </c>
      <c r="B69" s="22" t="s">
        <v>107</v>
      </c>
      <c r="C69" s="20">
        <v>412000</v>
      </c>
      <c r="D69" s="20">
        <v>1185000</v>
      </c>
      <c r="E69" s="20">
        <v>1183544</v>
      </c>
      <c r="F69" s="36">
        <f t="shared" si="7"/>
        <v>0.99877130801687763</v>
      </c>
    </row>
    <row r="70" spans="1:6" ht="13.5" customHeight="1" x14ac:dyDescent="0.25">
      <c r="A70" s="38" t="s">
        <v>108</v>
      </c>
      <c r="B70" s="22" t="s">
        <v>109</v>
      </c>
      <c r="C70" s="20">
        <v>16709000</v>
      </c>
      <c r="D70" s="20">
        <v>16402000</v>
      </c>
      <c r="E70" s="20">
        <v>11261865</v>
      </c>
      <c r="F70" s="36">
        <f t="shared" si="7"/>
        <v>0.68661535178636757</v>
      </c>
    </row>
    <row r="71" spans="1:6" ht="24" x14ac:dyDescent="0.25">
      <c r="A71" s="38" t="s">
        <v>110</v>
      </c>
      <c r="B71" s="22" t="s">
        <v>111</v>
      </c>
      <c r="C71" s="20">
        <v>14500000</v>
      </c>
      <c r="D71" s="20">
        <v>0</v>
      </c>
      <c r="E71" s="20">
        <v>0</v>
      </c>
      <c r="F71" s="36"/>
    </row>
    <row r="72" spans="1:6" ht="24" x14ac:dyDescent="0.25">
      <c r="A72" s="38" t="s">
        <v>112</v>
      </c>
      <c r="B72" s="22" t="s">
        <v>113</v>
      </c>
      <c r="C72" s="20">
        <v>27096000</v>
      </c>
      <c r="D72" s="20">
        <v>23139000</v>
      </c>
      <c r="E72" s="20">
        <v>15988856</v>
      </c>
      <c r="F72" s="36">
        <f t="shared" si="7"/>
        <v>0.69099165910367777</v>
      </c>
    </row>
    <row r="73" spans="1:6" ht="15" customHeight="1" x14ac:dyDescent="0.25">
      <c r="A73" s="56" t="s">
        <v>114</v>
      </c>
      <c r="B73" s="28" t="s">
        <v>115</v>
      </c>
      <c r="C73" s="29">
        <f>SUM(C68:C72)</f>
        <v>149476000</v>
      </c>
      <c r="D73" s="29">
        <f>SUM(D68:D72)</f>
        <v>121766000</v>
      </c>
      <c r="E73" s="29">
        <f>SUM(E68:E72)</f>
        <v>89136513</v>
      </c>
      <c r="F73" s="57">
        <f t="shared" si="7"/>
        <v>0.73203121561026885</v>
      </c>
    </row>
    <row r="74" spans="1:6" ht="13.5" customHeight="1" x14ac:dyDescent="0.25">
      <c r="A74" s="38" t="s">
        <v>116</v>
      </c>
      <c r="B74" s="22" t="s">
        <v>117</v>
      </c>
      <c r="C74" s="20">
        <v>0</v>
      </c>
      <c r="D74" s="20">
        <v>6679000</v>
      </c>
      <c r="E74" s="20">
        <v>6663585</v>
      </c>
      <c r="F74" s="36">
        <f t="shared" si="7"/>
        <v>0.99769201976343769</v>
      </c>
    </row>
    <row r="75" spans="1:6" ht="24" x14ac:dyDescent="0.25">
      <c r="A75" s="38" t="s">
        <v>118</v>
      </c>
      <c r="B75" s="22" t="s">
        <v>119</v>
      </c>
      <c r="C75" s="20">
        <v>0</v>
      </c>
      <c r="D75" s="20">
        <v>1804000</v>
      </c>
      <c r="E75" s="20">
        <v>1799168</v>
      </c>
      <c r="F75" s="36">
        <f t="shared" si="7"/>
        <v>0.99732150776053219</v>
      </c>
    </row>
    <row r="76" spans="1:6" ht="15" customHeight="1" x14ac:dyDescent="0.25">
      <c r="A76" s="56" t="s">
        <v>120</v>
      </c>
      <c r="B76" s="28" t="s">
        <v>121</v>
      </c>
      <c r="C76" s="29">
        <f>SUM(C74:C75)</f>
        <v>0</v>
      </c>
      <c r="D76" s="29">
        <f t="shared" ref="D76:E76" si="14">SUM(D74:D75)</f>
        <v>8483000</v>
      </c>
      <c r="E76" s="29">
        <f t="shared" si="14"/>
        <v>8462753</v>
      </c>
      <c r="F76" s="57">
        <f t="shared" si="7"/>
        <v>0.99761322645290584</v>
      </c>
    </row>
    <row r="77" spans="1:6" ht="24" x14ac:dyDescent="0.25">
      <c r="A77" s="38">
        <v>64</v>
      </c>
      <c r="B77" s="22" t="s">
        <v>122</v>
      </c>
      <c r="C77" s="20">
        <v>375000</v>
      </c>
      <c r="D77" s="20">
        <v>375000</v>
      </c>
      <c r="E77" s="20">
        <v>0</v>
      </c>
      <c r="F77" s="36">
        <f t="shared" si="7"/>
        <v>0</v>
      </c>
    </row>
    <row r="78" spans="1:6" ht="13.5" customHeight="1" x14ac:dyDescent="0.25">
      <c r="A78" s="54">
        <v>65</v>
      </c>
      <c r="B78" s="32" t="s">
        <v>123</v>
      </c>
      <c r="C78" s="20">
        <v>0</v>
      </c>
      <c r="D78" s="20">
        <v>0</v>
      </c>
      <c r="E78" s="20">
        <v>0</v>
      </c>
      <c r="F78" s="55"/>
    </row>
    <row r="79" spans="1:6" ht="15" customHeight="1" x14ac:dyDescent="0.25">
      <c r="A79" s="56">
        <v>66</v>
      </c>
      <c r="B79" s="28" t="s">
        <v>124</v>
      </c>
      <c r="C79" s="29">
        <f>SUM(C77)</f>
        <v>375000</v>
      </c>
      <c r="D79" s="29">
        <f t="shared" ref="D79:E79" si="15">SUM(D77)</f>
        <v>375000</v>
      </c>
      <c r="E79" s="29">
        <f t="shared" si="15"/>
        <v>0</v>
      </c>
      <c r="F79" s="57">
        <f t="shared" si="7"/>
        <v>0</v>
      </c>
    </row>
    <row r="80" spans="1:6" ht="22.8" x14ac:dyDescent="0.25">
      <c r="A80" s="59">
        <v>67</v>
      </c>
      <c r="B80" s="60" t="s">
        <v>125</v>
      </c>
      <c r="C80" s="61">
        <f>C19+C20+C46+C57+C67+C73+C76+C79</f>
        <v>403835000</v>
      </c>
      <c r="D80" s="61">
        <f t="shared" ref="D80:E80" si="16">D19+D20+D46+D57+D67+D73+D76+D79</f>
        <v>343796798</v>
      </c>
      <c r="E80" s="61">
        <f t="shared" si="16"/>
        <v>277946649</v>
      </c>
      <c r="F80" s="62">
        <f t="shared" si="7"/>
        <v>0.80846200609465824</v>
      </c>
    </row>
    <row r="81" spans="1:6" ht="13.5" customHeight="1" x14ac:dyDescent="0.25">
      <c r="A81" s="63">
        <v>68</v>
      </c>
      <c r="B81" s="22" t="s">
        <v>126</v>
      </c>
      <c r="C81" s="20">
        <v>0</v>
      </c>
      <c r="D81" s="20">
        <v>100000000</v>
      </c>
      <c r="E81" s="20">
        <v>100000000</v>
      </c>
      <c r="F81" s="36">
        <f t="shared" si="7"/>
        <v>1</v>
      </c>
    </row>
    <row r="82" spans="1:6" ht="24" x14ac:dyDescent="0.25">
      <c r="A82" s="63">
        <v>69</v>
      </c>
      <c r="B82" s="22" t="s">
        <v>127</v>
      </c>
      <c r="C82" s="20">
        <v>2365000</v>
      </c>
      <c r="D82" s="20">
        <v>2695462</v>
      </c>
      <c r="E82" s="20">
        <v>2695462</v>
      </c>
      <c r="F82" s="36">
        <f t="shared" si="7"/>
        <v>1</v>
      </c>
    </row>
    <row r="83" spans="1:6" ht="13.5" customHeight="1" x14ac:dyDescent="0.25">
      <c r="A83" s="18">
        <v>70</v>
      </c>
      <c r="B83" s="22" t="s">
        <v>128</v>
      </c>
      <c r="C83" s="20">
        <v>18986000</v>
      </c>
      <c r="D83" s="20">
        <v>18381991</v>
      </c>
      <c r="E83" s="20">
        <v>18381991</v>
      </c>
      <c r="F83" s="36">
        <f t="shared" si="7"/>
        <v>1</v>
      </c>
    </row>
    <row r="84" spans="1:6" ht="18" customHeight="1" thickBot="1" x14ac:dyDescent="0.3">
      <c r="A84" s="64">
        <v>71</v>
      </c>
      <c r="B84" s="65" t="s">
        <v>129</v>
      </c>
      <c r="C84" s="66">
        <f>SUM(C81:C83)</f>
        <v>21351000</v>
      </c>
      <c r="D84" s="66">
        <f t="shared" ref="D84:E84" si="17">SUM(D81:D83)</f>
        <v>121077453</v>
      </c>
      <c r="E84" s="66">
        <f t="shared" si="17"/>
        <v>121077453</v>
      </c>
      <c r="F84" s="67">
        <f t="shared" si="7"/>
        <v>1</v>
      </c>
    </row>
    <row r="85" spans="1:6" ht="18" customHeight="1" thickTop="1" thickBot="1" x14ac:dyDescent="0.3">
      <c r="A85" s="68">
        <v>72</v>
      </c>
      <c r="B85" s="65" t="s">
        <v>130</v>
      </c>
      <c r="C85" s="69">
        <f>C80+C84</f>
        <v>425186000</v>
      </c>
      <c r="D85" s="69">
        <f t="shared" ref="D85:E85" si="18">D80+D84</f>
        <v>464874251</v>
      </c>
      <c r="E85" s="69">
        <f t="shared" si="18"/>
        <v>399024102</v>
      </c>
      <c r="F85" s="67">
        <f t="shared" si="7"/>
        <v>0.85834846981017243</v>
      </c>
    </row>
    <row r="86" spans="1:6" ht="13.2" thickTop="1" x14ac:dyDescent="0.25"/>
    <row r="87" spans="1:6" ht="13.5" customHeight="1" x14ac:dyDescent="0.25"/>
    <row r="88" spans="1:6" ht="18" customHeight="1" x14ac:dyDescent="0.25"/>
    <row r="89" spans="1:6" ht="18" customHeight="1" x14ac:dyDescent="0.25"/>
  </sheetData>
  <mergeCells count="1">
    <mergeCell ref="A4:F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2017-06-02T07:10:29Z</dcterms:created>
  <dcterms:modified xsi:type="dcterms:W3CDTF">2017-06-06T15:04:15Z</dcterms:modified>
</cp:coreProperties>
</file>