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0730" windowHeight="11760" activeTab="3"/>
  </bookViews>
  <sheets>
    <sheet name="1" sheetId="1" r:id="rId1"/>
    <sheet name="2" sheetId="14" r:id="rId2"/>
    <sheet name="3" sheetId="20" r:id="rId3"/>
    <sheet name="4,5" sheetId="21" r:id="rId4"/>
  </sheets>
  <calcPr calcId="125725" concurrentCalc="0"/>
</workbook>
</file>

<file path=xl/calcChain.xml><?xml version="1.0" encoding="utf-8"?>
<calcChain xmlns="http://schemas.openxmlformats.org/spreadsheetml/2006/main">
  <c r="C26" i="1"/>
  <c r="E53" i="21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G53"/>
  <c r="G26"/>
  <c r="D18" i="20"/>
  <c r="D26"/>
  <c r="D17"/>
  <c r="D38" i="14"/>
  <c r="D95"/>
  <c r="D111"/>
  <c r="D125"/>
  <c r="D128"/>
  <c r="D133"/>
  <c r="D138"/>
  <c r="D143"/>
  <c r="D148"/>
  <c r="D150"/>
  <c r="D31"/>
  <c r="D8"/>
  <c r="D30" i="1"/>
  <c r="E30"/>
  <c r="F30"/>
  <c r="G30"/>
  <c r="H30"/>
  <c r="I26"/>
  <c r="I30"/>
  <c r="J30"/>
  <c r="K30"/>
  <c r="L30"/>
  <c r="M30"/>
  <c r="N30"/>
  <c r="O30"/>
  <c r="P30"/>
  <c r="Q30"/>
  <c r="R30"/>
  <c r="C30"/>
  <c r="D29"/>
  <c r="E29"/>
  <c r="F29"/>
  <c r="G29"/>
  <c r="H29"/>
  <c r="I29"/>
  <c r="J29"/>
  <c r="K29"/>
  <c r="L29"/>
  <c r="M29"/>
  <c r="N29"/>
  <c r="O29"/>
  <c r="P29"/>
  <c r="Q29"/>
  <c r="R29"/>
  <c r="C29"/>
  <c r="D15"/>
  <c r="E15"/>
  <c r="F15"/>
  <c r="G15"/>
  <c r="H15"/>
  <c r="I11"/>
  <c r="I15"/>
  <c r="J15"/>
  <c r="K15"/>
  <c r="L15"/>
  <c r="M11"/>
  <c r="M15"/>
  <c r="N15"/>
  <c r="O15"/>
  <c r="P15"/>
  <c r="Q15"/>
  <c r="R15"/>
  <c r="C11"/>
  <c r="C15"/>
  <c r="D14"/>
  <c r="E14"/>
  <c r="F14"/>
  <c r="G14"/>
  <c r="H14"/>
  <c r="I14"/>
  <c r="J14"/>
  <c r="K14"/>
  <c r="L14"/>
  <c r="M14"/>
  <c r="N14"/>
  <c r="O14"/>
  <c r="P14"/>
  <c r="Q14"/>
  <c r="R14"/>
  <c r="C14"/>
  <c r="M28"/>
  <c r="M26"/>
  <c r="I28"/>
  <c r="C28"/>
  <c r="M12"/>
  <c r="M13"/>
  <c r="I13"/>
  <c r="C13"/>
  <c r="G57" i="20"/>
  <c r="G44"/>
  <c r="G17"/>
  <c r="G26"/>
  <c r="G27"/>
  <c r="G29"/>
  <c r="G58"/>
  <c r="D57"/>
  <c r="D58"/>
  <c r="D44"/>
  <c r="D27"/>
  <c r="D56" i="14"/>
  <c r="D61"/>
  <c r="D16"/>
  <c r="D30"/>
  <c r="D23"/>
  <c r="D50"/>
  <c r="D66"/>
  <c r="D67"/>
  <c r="D71"/>
  <c r="D76"/>
  <c r="D79"/>
  <c r="D83"/>
  <c r="D89"/>
  <c r="D90"/>
  <c r="C25" i="1"/>
  <c r="F57" i="20"/>
  <c r="C26"/>
  <c r="C17"/>
  <c r="F17"/>
  <c r="I10" i="1"/>
  <c r="C95" i="14"/>
  <c r="C111"/>
  <c r="C125"/>
  <c r="C128"/>
  <c r="C129"/>
  <c r="C133"/>
  <c r="C138"/>
  <c r="C143"/>
  <c r="C148"/>
  <c r="C150"/>
  <c r="C8"/>
  <c r="C16"/>
  <c r="C30"/>
  <c r="C38"/>
  <c r="C56"/>
  <c r="C61"/>
  <c r="C23"/>
  <c r="C50"/>
  <c r="F44" i="20"/>
  <c r="F58"/>
  <c r="C44"/>
  <c r="D53" i="21"/>
  <c r="B53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E26"/>
  <c r="D26"/>
  <c r="B26"/>
  <c r="C51" i="20"/>
  <c r="C57"/>
  <c r="C58"/>
  <c r="F26"/>
  <c r="C23"/>
  <c r="C67" i="14"/>
  <c r="C76"/>
  <c r="C71"/>
  <c r="C79"/>
  <c r="C83"/>
  <c r="M25" i="1"/>
  <c r="I25"/>
  <c r="I27"/>
  <c r="M27"/>
  <c r="C27"/>
  <c r="I12"/>
  <c r="C12"/>
  <c r="M10"/>
  <c r="F27" i="20"/>
  <c r="F29"/>
  <c r="C28"/>
  <c r="C27"/>
  <c r="C89" i="14"/>
  <c r="C29" i="20"/>
  <c r="C66" i="14"/>
  <c r="C10" i="1"/>
  <c r="C90" i="14"/>
  <c r="F60" i="20"/>
  <c r="C60"/>
  <c r="F59"/>
</calcChain>
</file>

<file path=xl/sharedStrings.xml><?xml version="1.0" encoding="utf-8"?>
<sst xmlns="http://schemas.openxmlformats.org/spreadsheetml/2006/main" count="536" uniqueCount="409">
  <si>
    <t>Költségvetési szervek</t>
  </si>
  <si>
    <t>Működési kiadás</t>
  </si>
  <si>
    <t>Személyi juttatás</t>
  </si>
  <si>
    <t>Dologi és egyéb folyó kiadások</t>
  </si>
  <si>
    <t>Felhalmozási kiadás</t>
  </si>
  <si>
    <t>Felújítás</t>
  </si>
  <si>
    <t>Beruházás</t>
  </si>
  <si>
    <t>51-52</t>
  </si>
  <si>
    <t>54-57</t>
  </si>
  <si>
    <t>371-373</t>
  </si>
  <si>
    <t>125-182</t>
  </si>
  <si>
    <t>Tartalék</t>
  </si>
  <si>
    <t>Működési bevétel</t>
  </si>
  <si>
    <t>Felhalmozási bevétel</t>
  </si>
  <si>
    <t>Fejlesztési hitel</t>
  </si>
  <si>
    <t>Pénzforgalom nélküli bevétel</t>
  </si>
  <si>
    <t>94-95</t>
  </si>
  <si>
    <t>Megnevezés</t>
  </si>
  <si>
    <t>Ellátottak pénzbeli juttatásai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</si>
  <si>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</si>
  <si>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</si>
  <si>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</si>
  <si>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</si>
  <si>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</si>
  <si>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</si>
  <si>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</si>
  <si>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</si>
  <si>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</si>
  <si>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</si>
  <si>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</si>
  <si>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</si>
  <si>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Személyi juttatások</t>
  </si>
  <si>
    <t>Munkaadókat terhelő járulékok</t>
  </si>
  <si>
    <t>13.</t>
  </si>
  <si>
    <t>14.</t>
  </si>
  <si>
    <t>15.</t>
  </si>
  <si>
    <t>16.</t>
  </si>
  <si>
    <t>Tartalékok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</si>
  <si>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</si>
  <si>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</si>
  <si>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</si>
  <si>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</si>
  <si>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</si>
  <si>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</si>
  <si>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</si>
  <si>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</si>
  <si>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</si>
  <si>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Kiadási jogcímek</t>
  </si>
  <si>
    <t>Céltartalék</t>
  </si>
  <si>
    <t>Működési hitel</t>
  </si>
  <si>
    <t>Támogatási kölcsön visszatérülés</t>
  </si>
  <si>
    <t>Gépjárműadó</t>
  </si>
  <si>
    <t>Ellátottak pénzbeli juttatása</t>
  </si>
  <si>
    <t>Közhatalmi bevétel</t>
  </si>
  <si>
    <t>Költségvetéis működési bevétel</t>
  </si>
  <si>
    <t>Költségvetési felhalmozási bevétel</t>
  </si>
  <si>
    <t>Egyéb felhalmozási kiadás</t>
  </si>
  <si>
    <t>Működési hitel + kamata</t>
  </si>
  <si>
    <t>Fejlesztési hitel + kamata</t>
  </si>
  <si>
    <t>Költségvetési működési kiadás összesen</t>
  </si>
  <si>
    <t>Költségvetési felhalmozási kiadás összesen:</t>
  </si>
  <si>
    <t>Kiadás főösszege:</t>
  </si>
  <si>
    <t>Bevétel főösszege:</t>
  </si>
  <si>
    <t>Sor-
szám</t>
  </si>
  <si>
    <t>Bevételi jogcím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</si>
  <si>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</si>
  <si>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</si>
  <si>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</si>
  <si>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</si>
  <si>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</si>
  <si>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</si>
  <si>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</si>
  <si>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</si>
  <si>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</si>
  <si>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</si>
  <si>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</si>
  <si>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</si>
  <si>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</si>
  <si>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</si>
  <si>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</si>
  <si>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</si>
  <si>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</si>
  <si>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</si>
  <si>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</si>
  <si>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</si>
  <si>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</si>
  <si>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</si>
  <si>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</si>
  <si>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</si>
  <si>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</si>
  <si>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</si>
  <si>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</si>
  <si>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</si>
  <si>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</si>
  <si>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</si>
  <si>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</si>
  <si>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</si>
  <si>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</si>
  <si>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</si>
  <si>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</si>
  <si>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</si>
  <si>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</si>
  <si>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</si>
  <si>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</si>
  <si>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</si>
  <si>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</si>
  <si>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</si>
  <si>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</si>
  <si>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</si>
  <si>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4.1.2.</t>
  </si>
  <si>
    <t>4.2.</t>
  </si>
  <si>
    <t>4.3.</t>
  </si>
  <si>
    <t>4.4.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</si>
  <si>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</si>
  <si>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</si>
  <si>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</si>
  <si>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</si>
  <si>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</si>
  <si>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</si>
  <si>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</si>
  <si>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</si>
  <si>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</si>
  <si>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</si>
  <si>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</si>
  <si>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</si>
  <si>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</si>
  <si>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</si>
  <si>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</si>
  <si>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</si>
  <si>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</si>
  <si>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</si>
  <si>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</si>
  <si>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</si>
  <si>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Egyéb működési bevételek</t>
  </si>
  <si>
    <t>Felhalmozási bevételek (6.1.+…+6.5.)</t>
  </si>
  <si>
    <t>6.1.</t>
  </si>
  <si>
    <t>Immateriális javak értékesítése</t>
  </si>
  <si>
    <t>6.2.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</si>
  <si>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</si>
  <si>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</si>
  <si>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</si>
  <si>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</si>
  <si>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</si>
  <si>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</si>
  <si>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</si>
  <si>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</si>
  <si>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</si>
  <si>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</si>
  <si>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</si>
  <si>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</si>
  <si>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</si>
  <si>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</si>
  <si>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</si>
  <si>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</si>
  <si>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</si>
  <si>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</si>
  <si>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</si>
  <si>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</si>
  <si>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</si>
  <si>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</si>
  <si>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</si>
  <si>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</si>
  <si>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</si>
  <si>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</si>
  <si>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</si>
  <si>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</si>
  <si>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</si>
  <si>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</si>
  <si>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</si>
  <si>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</si>
  <si>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</si>
  <si>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</si>
  <si>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</si>
  <si>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</si>
  <si>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</si>
  <si>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</si>
  <si>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</si>
  <si>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</si>
  <si>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</si>
  <si>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</si>
  <si>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</si>
  <si>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</si>
  <si>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</si>
  <si>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</si>
  <si>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</si>
  <si>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</si>
  <si>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12.2.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</si>
  <si>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</si>
  <si>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</si>
  <si>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</si>
  <si>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</si>
  <si>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</si>
  <si>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</si>
  <si>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</si>
  <si>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</si>
  <si>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</si>
  <si>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</si>
  <si>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</si>
  <si>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</si>
  <si>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</si>
  <si>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</si>
  <si>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</si>
  <si>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</si>
  <si>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</si>
  <si>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</si>
  <si>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</si>
  <si>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</si>
  <si>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</si>
  <si>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</si>
  <si>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</si>
  <si>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</si>
  <si>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Személyi  juttatások</t>
  </si>
  <si>
    <t>Munkaadókat terhelő járulékok és szociális hozzájárulási adó</t>
  </si>
  <si>
    <t>Dologi  kiadások</t>
  </si>
  <si>
    <t>1.5</t>
  </si>
  <si>
    <t>Egyéb működési célú kiadások</t>
  </si>
  <si>
    <t xml:space="preserve"> - az 1.5-ből: - Elvonások és befizetések</t>
  </si>
  <si>
    <t>1.7.</t>
  </si>
  <si>
    <t xml:space="preserve">   - Garancia- és kezességvállalásból kifizetés ÁH-n belülre</t>
  </si>
  <si>
    <t>1.8.</t>
  </si>
  <si>
    <t xml:space="preserve">   -Visszatérítendő támogatások, kölcsönök nyújtása ÁH-n belülre</t>
  </si>
  <si>
    <t>1.9.</t>
  </si>
  <si>
    <t xml:space="preserve">   - Visszatérítendő támogatások, kölcsönök törlesztése ÁH-n belülre</t>
  </si>
  <si>
    <t>1.10.</t>
  </si>
  <si>
    <t xml:space="preserve">   - Egyéb működési célú támogatások ÁH-n belülre</t>
  </si>
  <si>
    <t>1.11.</t>
  </si>
  <si>
    <t xml:space="preserve">   - Garancia és kezességvállalásból kifizetés ÁH-n kívülre</t>
  </si>
  <si>
    <t>1.12.</t>
  </si>
  <si>
    <t xml:space="preserve">   - Visszatérítendő támogatások, kölcsönök nyújtása ÁH-n kívülre</t>
  </si>
  <si>
    <t>1.13.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</si>
  <si>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</si>
  <si>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</si>
  <si>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</si>
  <si>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</si>
  <si>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</si>
  <si>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</si>
  <si>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</si>
  <si>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</si>
  <si>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</si>
  <si>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</si>
  <si>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</si>
  <si>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</si>
  <si>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</si>
  <si>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</si>
  <si>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</si>
  <si>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</si>
  <si>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</si>
  <si>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</si>
  <si>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</si>
  <si>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</si>
  <si>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</si>
  <si>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</si>
  <si>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</si>
  <si>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</si>
  <si>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Általános tartalék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</si>
  <si>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</si>
  <si>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</si>
  <si>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</si>
  <si>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</si>
  <si>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</si>
  <si>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</si>
  <si>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</si>
  <si>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</si>
  <si>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</si>
  <si>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</si>
  <si>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</si>
  <si>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</si>
  <si>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</si>
  <si>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</si>
  <si>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</si>
  <si>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</si>
  <si>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</si>
  <si>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</si>
  <si>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</si>
  <si>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</si>
  <si>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</si>
  <si>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</si>
  <si>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Az önkormányzat összesített bevételei kiemelet előirányzatok szerint</t>
  </si>
  <si>
    <t>Az önkormányzat összesített kiadásai kiemelet előirányzatok szerint</t>
  </si>
  <si>
    <t>Felhalm.c.átvett pénzeszköz</t>
  </si>
  <si>
    <r>
      <t xml:space="preserve">   Működési költségvetés kiadásai </t>
    </r>
    <r>
      <rPr>
        <sz val="10"/>
        <rFont val="Arial"/>
        <family val="2"/>
        <charset val="238"/>
      </rPr>
      <t>(1.1+…+1.5.)</t>
    </r>
  </si>
  <si>
    <r>
      <t xml:space="preserve">   Felhalmozási költségvetés kiadásai </t>
    </r>
    <r>
      <rPr>
        <sz val="10"/>
        <rFont val="Arial"/>
        <family val="2"/>
        <charset val="238"/>
      </rPr>
      <t>(2.1.+2.3.+2.5.)</t>
    </r>
  </si>
  <si>
    <t>2. sz. táblázat: Költségvetési kiadások jogcímenként</t>
  </si>
  <si>
    <t>1. sz. táblázat: Költségvetési bevételek forrásonként</t>
  </si>
  <si>
    <t>I. Működési célú bevételek és kiadások mérlege
(Önkormányzati szinten)</t>
  </si>
  <si>
    <t>Bevételek</t>
  </si>
  <si>
    <t>Kiadások</t>
  </si>
  <si>
    <t>Önkormányzatok működési támogatásai</t>
  </si>
  <si>
    <t>Működési célú támogatások államháztartáson belülről</t>
  </si>
  <si>
    <t>2.-ból EU-s támogatás</t>
  </si>
  <si>
    <t xml:space="preserve">Dologi kiadások </t>
  </si>
  <si>
    <t>Közhatalmi bevételek</t>
  </si>
  <si>
    <t>Működési célú átvett pénzeszközök</t>
  </si>
  <si>
    <t>4.-ből EU-s támogatás</t>
  </si>
  <si>
    <t>Költségvetési bevételek összesen (1.+2.+4.+5.+7.+…+12.)</t>
  </si>
  <si>
    <t>Költségvetési kiadások összesen (1.+...+12.)</t>
  </si>
  <si>
    <t>Hiány belső finanszírozásának bevételei (15.+…+18. )</t>
  </si>
  <si>
    <t>Értékpapír vásárlása, visszavásárlása</t>
  </si>
  <si>
    <t xml:space="preserve">   Költségvetési maradvány igénybevétele </t>
  </si>
  <si>
    <t>Likviditási célú hitelek törlesztése</t>
  </si>
  <si>
    <t xml:space="preserve">   Vállalkozási maradvány igénybevétele </t>
  </si>
  <si>
    <t>Rövid lejáratú hitelek törlesztése</t>
  </si>
  <si>
    <t xml:space="preserve">   Betét visszavonásából származó bevétel </t>
  </si>
  <si>
    <t>Hosszú lejáratú hitelek törlesztése</t>
  </si>
  <si>
    <t xml:space="preserve">   Egyéb belső finanszírozási bevételek</t>
  </si>
  <si>
    <t>Kölcsön törlesztése</t>
  </si>
  <si>
    <t xml:space="preserve">Hiány külső finanszírozásának bevételei (20.+…+21.) </t>
  </si>
  <si>
    <t>Forgatási célú belföldi, külföldi értékpapírok vásárlása</t>
  </si>
  <si>
    <t xml:space="preserve">   Likviditási célú hitelek, kölcsönök felvétele</t>
  </si>
  <si>
    <t>Betét elhelyezése</t>
  </si>
  <si>
    <t xml:space="preserve">   Értékpapírok bevételei</t>
  </si>
  <si>
    <t>Működési célú finanszírozási bevételek összesen (14.+19.)</t>
  </si>
  <si>
    <t>Működési célú finanszírozási kiadások összesen (14.+...+21.)</t>
  </si>
  <si>
    <t>BEVÉTEL ÖSSZESEN (13.+22.)</t>
  </si>
  <si>
    <t>KIADÁSOK ÖSSZESEN (13.+22.)</t>
  </si>
  <si>
    <t>Költségvetési hiány:</t>
  </si>
  <si>
    <t>Költségvetési többlet:</t>
  </si>
  <si>
    <t>Tárgyévi  hiány:</t>
  </si>
  <si>
    <t>Tárgyévi  többlet:</t>
  </si>
  <si>
    <t>II. Felhalmozási célú bevételek és kiadások mérlege
(Önkormányzati szinten)</t>
  </si>
  <si>
    <t>Felhalmozási célú támogatások államháztartáson belülről</t>
  </si>
  <si>
    <t>1.-ből EU-s támogatás</t>
  </si>
  <si>
    <t>1.-ből EU-s forrásból megvalósuló beruházás</t>
  </si>
  <si>
    <t>Felhalmozási bevételek</t>
  </si>
  <si>
    <t>Felhalmozási célú átvett pénzeszközök átvétele</t>
  </si>
  <si>
    <t>3.-ból EU-s forrásból megvalósuló felújítás</t>
  </si>
  <si>
    <t>4.-ből EU-s támogatás (közvetlen)</t>
  </si>
  <si>
    <t>Egyéb felhalmozási célú bevételek</t>
  </si>
  <si>
    <t>Költségvetési bevételek összesen: (1.+3.+4.+6.+…+11.)</t>
  </si>
  <si>
    <t>Költségvetési kiadások összesen: (1.+3.+5.+...+11.)</t>
  </si>
  <si>
    <t>Hiány belső finanszírozás bevételei ( 14+…+18)</t>
  </si>
  <si>
    <t>Költségvetési maradvány igénybevétele</t>
  </si>
  <si>
    <t>Hitelek törlesztése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</si>
  <si>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</si>
  <si>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</si>
  <si>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</si>
  <si>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</si>
  <si>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Befektetési célú belföldi, külföldi értékpapírok vásárlása</t>
  </si>
  <si>
    <t>Hiány külső finanszírozásának bevételei (20+…+24 )</t>
  </si>
  <si>
    <t>Hosszú lejáratú hitelek, kölcsönök felvétele</t>
  </si>
  <si>
    <t>Pénzügyi lízing kiadásai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</si>
  <si>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</si>
  <si>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</si>
  <si>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</si>
  <si>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</si>
  <si>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Felhalmozási célú finanszírozási bevételek összesen (13.+19.)</t>
  </si>
  <si>
    <t>Felhalmozási célú finanszírozási kiadások összesen
(13.+...+24.)</t>
  </si>
  <si>
    <t>BEVÉTEL ÖSSZESEN (12+25)</t>
  </si>
  <si>
    <t>KIADÁSOK ÖSSZESEN (12+25)</t>
  </si>
  <si>
    <t>Beruházási (felhalmozási) kiadások előirányzata beruházásonként</t>
  </si>
  <si>
    <t>Beruházás  megnevezése</t>
  </si>
  <si>
    <t>Teljes költség</t>
  </si>
  <si>
    <t>Kivitelezés kezdési és befejezési éve</t>
  </si>
  <si>
    <t>6=(2-4-5)</t>
  </si>
  <si>
    <t>ÖSSZESEN:</t>
  </si>
  <si>
    <t>Felújítási kiadások előirányzata felújításonként</t>
  </si>
  <si>
    <t>Felújítás  megnevezése</t>
  </si>
  <si>
    <t>Költségvetési bevételek és kiadások (önkormányzati szinten)</t>
  </si>
  <si>
    <t>- Magánszemélyek komm.adója</t>
  </si>
  <si>
    <t>- Iparűzési adó</t>
  </si>
  <si>
    <t>- Talajterhelési díj</t>
  </si>
  <si>
    <t>4.1.3.</t>
  </si>
  <si>
    <t>Egyéb felhalmozási célú bevétel</t>
  </si>
  <si>
    <t>Egyéb műk.c. kiadás</t>
  </si>
  <si>
    <t>Felhalmozási c.tám. ÁH-n kívülről</t>
  </si>
  <si>
    <t>KÖZPONTI IRÁNYÍTÓSZERVI TÁMOGATÁS</t>
  </si>
  <si>
    <t>Központi, irányítószervi támogatás</t>
  </si>
  <si>
    <t>Előző év költségvetési maradványának igénybevétele (működési)</t>
  </si>
  <si>
    <t>Előző év költségvetési maradványának igénybevétele (felhalmozási)</t>
  </si>
  <si>
    <t>Intézményfinanszírozás</t>
  </si>
  <si>
    <t>ÁH-n belüli megelőlegezések visszafiz.</t>
  </si>
  <si>
    <t>Önkorm. Műk.tám.</t>
  </si>
  <si>
    <t>Egyéb műk.c. tám. AH-n belülről</t>
  </si>
  <si>
    <t>ÁH-n belüli megelőlegezés visszafizetése</t>
  </si>
  <si>
    <t>Adatok ft-ban</t>
  </si>
  <si>
    <t>Adatok Ft-ban</t>
  </si>
  <si>
    <t>forintban</t>
  </si>
  <si>
    <t>Egyéb közhatalmi bevételek (késedelmi pótlék)</t>
  </si>
  <si>
    <t xml:space="preserve">forintban </t>
  </si>
  <si>
    <t>2019. évi előirányzat</t>
  </si>
  <si>
    <t>Egyéb áruhasználati és szolgáltatási adók (tartózkodás után fizetett IFA)</t>
  </si>
  <si>
    <t>Felhasználás
2019. XII.31-ig</t>
  </si>
  <si>
    <t xml:space="preserve">
2019. év utáni szükséglet
</t>
  </si>
  <si>
    <t>Energetikai pályázat</t>
  </si>
  <si>
    <t>2019</t>
  </si>
  <si>
    <t>Önkormányzat eredeti EI</t>
  </si>
  <si>
    <t>Önkormányzat módosított EI</t>
  </si>
  <si>
    <t>Csemete Óvoda eredeti EI</t>
  </si>
  <si>
    <t>Csemete Óvoda módosított EI</t>
  </si>
  <si>
    <t>2019. évi módosított előirányzat</t>
  </si>
  <si>
    <t>2019. évi eredeti előirányzat</t>
  </si>
  <si>
    <t>Eredeti előirányzat összesen</t>
  </si>
  <si>
    <t>Módosított előirányzat</t>
  </si>
  <si>
    <t>Elszámolásból származó bevétel</t>
  </si>
  <si>
    <t>Biztosító által fizetett kártérítés</t>
  </si>
  <si>
    <t>Ingatlan beszerzés</t>
  </si>
  <si>
    <t>Tárgyieszköz beszerzés</t>
  </si>
  <si>
    <t>Tárgyieszköz beszerzés ÁFA</t>
  </si>
  <si>
    <t>ÁH-n belüli megelőlegezések</t>
  </si>
  <si>
    <t>2.  melléklet a 2/2019. (II.15.) önkormányzati rendelethez</t>
  </si>
  <si>
    <t>3.  melléklet az 2/2019.(II.15.) önkormányzati rendelethez</t>
  </si>
  <si>
    <t>2. melléklet a 10/2019. (X.12.) önkormányzati rendelethez</t>
  </si>
  <si>
    <t>1. melléklet a .../2019. (...) önkormányzati rendelethez</t>
  </si>
  <si>
    <t>4.  melléklet az 2/2019. (II.15.) önkormányzati rendelethez</t>
  </si>
  <si>
    <t>3. melléklet a 10/2019. (X.12.) önkormányzati rendelethez</t>
  </si>
  <si>
    <t>5.  melléklet az 2/2019. (II.15.) önkormányzati rendelethez</t>
  </si>
  <si>
    <t>4. melléklet a 10/2019. (X.12.) önkormányzati rendelethez</t>
  </si>
  <si>
    <t>5. melléklet a 10/2019. (X.12.) önkormányzati rendelethez</t>
  </si>
  <si>
    <t>6.  melléklet az 2/2019. (II.15.) önkormányzati rendelethez</t>
  </si>
</sst>
</file>

<file path=xl/styles.xml><?xml version="1.0" encoding="utf-8"?>
<styleSheet xmlns="http://schemas.openxmlformats.org/spreadsheetml/2006/main">
  <numFmts count="2">
    <numFmt numFmtId="164" formatCode="#,###"/>
    <numFmt numFmtId="165" formatCode="#,##0\ _H_U_F"/>
  </numFmts>
  <fonts count="8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2"/>
      <name val="Times New Roman CE"/>
      <charset val="238"/>
    </font>
    <font>
      <b/>
      <sz val="10"/>
      <color indexed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00">
    <xf numFmtId="0" fontId="0" fillId="0" borderId="0" xfId="0"/>
    <xf numFmtId="3" fontId="2" fillId="0" borderId="0" xfId="0" applyNumberFormat="1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5" fillId="0" borderId="20" xfId="0" applyFont="1" applyFill="1" applyBorder="1" applyAlignment="1" applyProtection="1">
      <alignment horizontal="right" vertical="center"/>
    </xf>
    <xf numFmtId="0" fontId="3" fillId="0" borderId="0" xfId="1" applyFont="1" applyFill="1" applyProtection="1"/>
    <xf numFmtId="0" fontId="5" fillId="0" borderId="20" xfId="0" applyFont="1" applyFill="1" applyBorder="1" applyAlignment="1" applyProtection="1">
      <alignment horizontal="right"/>
    </xf>
    <xf numFmtId="0" fontId="3" fillId="0" borderId="0" xfId="1" applyFont="1" applyFill="1" applyAlignment="1" applyProtection="1">
      <alignment horizontal="right" vertical="center" indent="1"/>
    </xf>
    <xf numFmtId="0" fontId="2" fillId="0" borderId="13" xfId="1" applyFont="1" applyFill="1" applyBorder="1" applyAlignment="1" applyProtection="1">
      <alignment horizontal="center" vertical="center" wrapText="1"/>
    </xf>
    <xf numFmtId="0" fontId="2" fillId="0" borderId="16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" vertical="center" wrapText="1"/>
    </xf>
    <xf numFmtId="0" fontId="2" fillId="0" borderId="21" xfId="1" applyFont="1" applyFill="1" applyBorder="1" applyAlignment="1" applyProtection="1">
      <alignment horizontal="center" vertical="center" wrapText="1"/>
    </xf>
    <xf numFmtId="0" fontId="2" fillId="0" borderId="13" xfId="1" applyFont="1" applyFill="1" applyBorder="1" applyAlignment="1" applyProtection="1">
      <alignment horizontal="left" vertical="center" wrapText="1" indent="1"/>
    </xf>
    <xf numFmtId="0" fontId="2" fillId="0" borderId="16" xfId="1" applyFont="1" applyFill="1" applyBorder="1" applyAlignment="1" applyProtection="1">
      <alignment horizontal="left" vertical="center" wrapText="1" indent="1"/>
    </xf>
    <xf numFmtId="49" fontId="3" fillId="0" borderId="3" xfId="1" applyNumberFormat="1" applyFont="1" applyFill="1" applyBorder="1" applyAlignment="1" applyProtection="1">
      <alignment horizontal="left" vertical="center" wrapText="1" indent="1"/>
    </xf>
    <xf numFmtId="0" fontId="3" fillId="0" borderId="12" xfId="0" applyFont="1" applyBorder="1" applyAlignment="1" applyProtection="1">
      <alignment horizontal="left" wrapText="1" indent="1"/>
    </xf>
    <xf numFmtId="49" fontId="3" fillId="0" borderId="22" xfId="1" applyNumberFormat="1" applyFont="1" applyFill="1" applyBorder="1" applyAlignment="1" applyProtection="1">
      <alignment horizontal="left" vertical="center" wrapText="1" indent="1"/>
    </xf>
    <xf numFmtId="0" fontId="3" fillId="0" borderId="1" xfId="0" applyFont="1" applyBorder="1" applyAlignment="1" applyProtection="1">
      <alignment horizontal="left" wrapText="1" indent="1"/>
    </xf>
    <xf numFmtId="49" fontId="3" fillId="0" borderId="23" xfId="1" applyNumberFormat="1" applyFont="1" applyFill="1" applyBorder="1" applyAlignment="1" applyProtection="1">
      <alignment horizontal="left" vertical="center" wrapText="1" indent="1"/>
    </xf>
    <xf numFmtId="0" fontId="3" fillId="0" borderId="2" xfId="0" applyFont="1" applyBorder="1" applyAlignment="1" applyProtection="1">
      <alignment horizontal="left" wrapText="1" indent="1"/>
    </xf>
    <xf numFmtId="0" fontId="2" fillId="0" borderId="16" xfId="0" applyFont="1" applyBorder="1" applyAlignment="1" applyProtection="1">
      <alignment horizontal="left" vertical="center" wrapText="1" indent="1"/>
    </xf>
    <xf numFmtId="0" fontId="2" fillId="0" borderId="13" xfId="0" applyFont="1" applyBorder="1" applyAlignment="1" applyProtection="1">
      <alignment wrapText="1"/>
    </xf>
    <xf numFmtId="0" fontId="3" fillId="0" borderId="2" xfId="0" applyFont="1" applyBorder="1" applyAlignment="1" applyProtection="1">
      <alignment wrapText="1"/>
    </xf>
    <xf numFmtId="0" fontId="3" fillId="0" borderId="3" xfId="0" applyFont="1" applyBorder="1" applyAlignment="1" applyProtection="1">
      <alignment wrapText="1"/>
    </xf>
    <xf numFmtId="0" fontId="3" fillId="0" borderId="22" xfId="0" applyFont="1" applyBorder="1" applyAlignment="1" applyProtection="1">
      <alignment wrapText="1"/>
    </xf>
    <xf numFmtId="0" fontId="3" fillId="0" borderId="23" xfId="0" applyFont="1" applyBorder="1" applyAlignment="1" applyProtection="1">
      <alignment wrapText="1"/>
    </xf>
    <xf numFmtId="0" fontId="2" fillId="0" borderId="16" xfId="0" applyFont="1" applyBorder="1" applyAlignment="1" applyProtection="1">
      <alignment wrapText="1"/>
    </xf>
    <xf numFmtId="0" fontId="2" fillId="0" borderId="7" xfId="0" applyFont="1" applyBorder="1" applyAlignment="1" applyProtection="1">
      <alignment wrapText="1"/>
    </xf>
    <xf numFmtId="0" fontId="2" fillId="0" borderId="24" xfId="0" applyFont="1" applyBorder="1" applyAlignment="1" applyProtection="1">
      <alignment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vertical="center" wrapText="1"/>
    </xf>
    <xf numFmtId="164" fontId="2" fillId="0" borderId="0" xfId="1" applyNumberFormat="1" applyFont="1" applyFill="1" applyBorder="1" applyAlignment="1" applyProtection="1">
      <alignment horizontal="right" vertical="center" wrapText="1" indent="1"/>
    </xf>
    <xf numFmtId="0" fontId="3" fillId="0" borderId="0" xfId="1" applyFont="1" applyFill="1" applyAlignment="1" applyProtection="1"/>
    <xf numFmtId="0" fontId="2" fillId="0" borderId="5" xfId="1" applyFont="1" applyFill="1" applyBorder="1" applyAlignment="1" applyProtection="1">
      <alignment horizontal="left" vertical="center" wrapText="1" indent="1"/>
    </xf>
    <xf numFmtId="0" fontId="2" fillId="0" borderId="21" xfId="1" applyFont="1" applyFill="1" applyBorder="1" applyAlignment="1" applyProtection="1">
      <alignment vertical="center" wrapText="1"/>
    </xf>
    <xf numFmtId="49" fontId="3" fillId="0" borderId="18" xfId="1" applyNumberFormat="1" applyFont="1" applyFill="1" applyBorder="1" applyAlignment="1" applyProtection="1">
      <alignment horizontal="left" vertical="center" wrapText="1" indent="1"/>
    </xf>
    <xf numFmtId="0" fontId="3" fillId="0" borderId="6" xfId="1" applyFont="1" applyFill="1" applyBorder="1" applyAlignment="1" applyProtection="1">
      <alignment horizontal="left" vertical="center" wrapText="1" indent="1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5" xfId="1" applyFont="1" applyFill="1" applyBorder="1" applyAlignment="1" applyProtection="1">
      <alignment horizontal="left" vertical="center" wrapText="1" indent="1"/>
    </xf>
    <xf numFmtId="0" fontId="3" fillId="0" borderId="0" xfId="1" applyFont="1" applyFill="1" applyBorder="1" applyAlignment="1" applyProtection="1">
      <alignment horizontal="left" vertical="center" wrapText="1" indent="1"/>
    </xf>
    <xf numFmtId="0" fontId="3" fillId="0" borderId="1" xfId="1" applyFont="1" applyFill="1" applyBorder="1" applyAlignment="1" applyProtection="1">
      <alignment horizontal="left" indent="6"/>
    </xf>
    <xf numFmtId="0" fontId="3" fillId="0" borderId="1" xfId="1" applyFont="1" applyFill="1" applyBorder="1" applyAlignment="1" applyProtection="1">
      <alignment horizontal="left" vertical="center" wrapText="1" indent="6"/>
    </xf>
    <xf numFmtId="49" fontId="3" fillId="0" borderId="26" xfId="1" applyNumberFormat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6"/>
    </xf>
    <xf numFmtId="49" fontId="3" fillId="0" borderId="27" xfId="1" applyNumberFormat="1" applyFont="1" applyFill="1" applyBorder="1" applyAlignment="1" applyProtection="1">
      <alignment horizontal="left" vertical="center" wrapText="1" indent="1"/>
    </xf>
    <xf numFmtId="0" fontId="3" fillId="0" borderId="4" xfId="1" applyFont="1" applyFill="1" applyBorder="1" applyAlignment="1" applyProtection="1">
      <alignment horizontal="left" vertical="center" wrapText="1" indent="6"/>
    </xf>
    <xf numFmtId="0" fontId="2" fillId="0" borderId="16" xfId="1" applyFont="1" applyFill="1" applyBorder="1" applyAlignment="1" applyProtection="1">
      <alignment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0" fontId="3" fillId="0" borderId="2" xfId="0" applyFont="1" applyBorder="1" applyAlignment="1" applyProtection="1">
      <alignment horizontal="left" vertical="center" wrapText="1" indent="1"/>
    </xf>
    <xf numFmtId="0" fontId="3" fillId="0" borderId="1" xfId="0" applyFont="1" applyBorder="1" applyAlignment="1" applyProtection="1">
      <alignment horizontal="left" vertical="center" wrapText="1" indent="1"/>
    </xf>
    <xf numFmtId="0" fontId="3" fillId="0" borderId="12" xfId="1" applyFont="1" applyFill="1" applyBorder="1" applyAlignment="1" applyProtection="1">
      <alignment horizontal="left" vertical="center" wrapText="1" indent="6"/>
    </xf>
    <xf numFmtId="0" fontId="3" fillId="0" borderId="12" xfId="1" applyFont="1" applyFill="1" applyBorder="1" applyAlignment="1" applyProtection="1">
      <alignment horizontal="left" vertical="center" wrapText="1" indent="1"/>
    </xf>
    <xf numFmtId="0" fontId="3" fillId="0" borderId="11" xfId="1" applyFont="1" applyFill="1" applyBorder="1" applyAlignment="1" applyProtection="1">
      <alignment horizontal="left" vertical="center" wrapText="1" indent="1"/>
    </xf>
    <xf numFmtId="0" fontId="7" fillId="0" borderId="0" xfId="1" applyFont="1" applyFill="1" applyProtection="1"/>
    <xf numFmtId="0" fontId="2" fillId="0" borderId="0" xfId="1" applyFont="1" applyFill="1" applyProtection="1"/>
    <xf numFmtId="0" fontId="2" fillId="0" borderId="7" xfId="0" applyFont="1" applyBorder="1" applyAlignment="1" applyProtection="1">
      <alignment horizontal="left" vertical="center" wrapText="1" indent="1"/>
    </xf>
    <xf numFmtId="0" fontId="2" fillId="0" borderId="24" xfId="0" applyFont="1" applyBorder="1" applyAlignment="1" applyProtection="1">
      <alignment horizontal="left" vertical="center" wrapText="1" indent="1"/>
    </xf>
    <xf numFmtId="164" fontId="3" fillId="0" borderId="0" xfId="0" applyNumberFormat="1" applyFon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horizontal="center" vertical="center" wrapText="1"/>
    </xf>
    <xf numFmtId="164" fontId="5" fillId="0" borderId="0" xfId="0" applyNumberFormat="1" applyFont="1" applyFill="1" applyAlignment="1" applyProtection="1">
      <alignment horizontal="right" vertical="center"/>
    </xf>
    <xf numFmtId="164" fontId="2" fillId="0" borderId="0" xfId="0" applyNumberFormat="1" applyFont="1" applyFill="1" applyAlignment="1" applyProtection="1">
      <alignment horizontal="center" vertical="center" wrapText="1"/>
    </xf>
    <xf numFmtId="164" fontId="3" fillId="0" borderId="28" xfId="0" applyNumberFormat="1" applyFont="1" applyFill="1" applyBorder="1" applyAlignment="1" applyProtection="1">
      <alignment horizontal="left" vertical="center" wrapText="1" indent="1"/>
    </xf>
    <xf numFmtId="164" fontId="3" fillId="0" borderId="29" xfId="0" applyNumberFormat="1" applyFont="1" applyFill="1" applyBorder="1" applyAlignment="1" applyProtection="1">
      <alignment horizontal="left" vertical="center" wrapText="1" indent="1"/>
    </xf>
    <xf numFmtId="164" fontId="2" fillId="0" borderId="30" xfId="0" applyNumberFormat="1" applyFont="1" applyFill="1" applyBorder="1" applyAlignment="1" applyProtection="1">
      <alignment horizontal="left" vertical="center" wrapText="1" indent="1"/>
    </xf>
    <xf numFmtId="164" fontId="3" fillId="0" borderId="31" xfId="0" applyNumberFormat="1" applyFont="1" applyFill="1" applyBorder="1" applyAlignment="1" applyProtection="1">
      <alignment horizontal="left" vertical="center" wrapText="1" indent="1"/>
    </xf>
    <xf numFmtId="164" fontId="2" fillId="0" borderId="13" xfId="0" applyNumberFormat="1" applyFont="1" applyFill="1" applyBorder="1" applyAlignment="1" applyProtection="1">
      <alignment horizontal="left" vertical="center" wrapText="1" indent="1"/>
    </xf>
    <xf numFmtId="164" fontId="2" fillId="0" borderId="32" xfId="0" applyNumberFormat="1" applyFont="1" applyFill="1" applyBorder="1" applyAlignment="1" applyProtection="1">
      <alignment horizontal="right" vertical="center" wrapText="1" indent="1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2" fillId="0" borderId="13" xfId="0" applyNumberFormat="1" applyFont="1" applyFill="1" applyBorder="1" applyAlignment="1" applyProtection="1">
      <alignment horizontal="centerContinuous" vertical="center" wrapText="1"/>
    </xf>
    <xf numFmtId="164" fontId="2" fillId="0" borderId="16" xfId="0" applyNumberFormat="1" applyFont="1" applyFill="1" applyBorder="1" applyAlignment="1" applyProtection="1">
      <alignment horizontal="centerContinuous" vertical="center" wrapText="1"/>
    </xf>
    <xf numFmtId="164" fontId="2" fillId="0" borderId="17" xfId="0" applyNumberFormat="1" applyFont="1" applyFill="1" applyBorder="1" applyAlignment="1" applyProtection="1">
      <alignment horizontal="centerContinuous" vertical="center" wrapText="1"/>
    </xf>
    <xf numFmtId="164" fontId="2" fillId="0" borderId="13" xfId="0" applyNumberFormat="1" applyFont="1" applyFill="1" applyBorder="1" applyAlignment="1" applyProtection="1">
      <alignment horizontal="center" vertical="center" wrapText="1"/>
    </xf>
    <xf numFmtId="164" fontId="2" fillId="0" borderId="16" xfId="0" applyNumberFormat="1" applyFont="1" applyFill="1" applyBorder="1" applyAlignment="1" applyProtection="1">
      <alignment horizontal="center" vertical="center" wrapText="1"/>
    </xf>
    <xf numFmtId="164" fontId="2" fillId="0" borderId="17" xfId="0" applyNumberFormat="1" applyFont="1" applyFill="1" applyBorder="1" applyAlignment="1" applyProtection="1">
      <alignment horizontal="center" vertical="center" wrapText="1"/>
    </xf>
    <xf numFmtId="164" fontId="2" fillId="0" borderId="30" xfId="0" applyNumberFormat="1" applyFont="1" applyFill="1" applyBorder="1" applyAlignment="1" applyProtection="1">
      <alignment horizontal="center" vertical="center" wrapText="1"/>
    </xf>
    <xf numFmtId="164" fontId="3" fillId="0" borderId="3" xfId="0" applyNumberFormat="1" applyFont="1" applyFill="1" applyBorder="1" applyAlignment="1" applyProtection="1">
      <alignment horizontal="left" vertical="center" wrapText="1" indent="1"/>
    </xf>
    <xf numFmtId="164" fontId="3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22" xfId="0" applyNumberFormat="1" applyFont="1" applyFill="1" applyBorder="1" applyAlignment="1" applyProtection="1">
      <alignment horizontal="left" vertical="center" wrapText="1" indent="1"/>
    </xf>
    <xf numFmtId="164" fontId="3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33" xfId="0" applyNumberFormat="1" applyFont="1" applyFill="1" applyBorder="1" applyAlignment="1" applyProtection="1">
      <alignment horizontal="left" vertical="center" wrapText="1" indent="1"/>
    </xf>
    <xf numFmtId="164" fontId="3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22" xfId="0" applyNumberFormat="1" applyFont="1" applyFill="1" applyBorder="1" applyAlignment="1" applyProtection="1">
      <alignment horizontal="left" vertical="center" wrapText="1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3" fillId="0" borderId="23" xfId="0" applyNumberFormat="1" applyFont="1" applyFill="1" applyBorder="1" applyAlignment="1" applyProtection="1">
      <alignment horizontal="left" vertical="center" wrapText="1" indent="1"/>
      <protection locked="0"/>
    </xf>
    <xf numFmtId="164" fontId="2" fillId="0" borderId="16" xfId="0" applyNumberFormat="1" applyFont="1" applyFill="1" applyBorder="1" applyAlignment="1" applyProtection="1">
      <alignment horizontal="right" vertical="center" wrapText="1" indent="1"/>
    </xf>
    <xf numFmtId="164" fontId="2" fillId="0" borderId="17" xfId="0" applyNumberFormat="1" applyFont="1" applyFill="1" applyBorder="1" applyAlignment="1" applyProtection="1">
      <alignment horizontal="right" vertical="center" wrapText="1" indent="1"/>
    </xf>
    <xf numFmtId="164" fontId="3" fillId="0" borderId="26" xfId="0" applyNumberFormat="1" applyFont="1" applyFill="1" applyBorder="1" applyAlignment="1" applyProtection="1">
      <alignment horizontal="left" vertical="center" wrapText="1" indent="1"/>
    </xf>
    <xf numFmtId="164" fontId="4" fillId="0" borderId="11" xfId="0" applyNumberFormat="1" applyFont="1" applyFill="1" applyBorder="1" applyAlignment="1" applyProtection="1">
      <alignment horizontal="right" vertical="center" wrapText="1" indent="1"/>
    </xf>
    <xf numFmtId="164" fontId="4" fillId="0" borderId="1" xfId="0" applyNumberFormat="1" applyFont="1" applyFill="1" applyBorder="1" applyAlignment="1" applyProtection="1">
      <alignment horizontal="right" vertical="center" wrapText="1" indent="1"/>
    </xf>
    <xf numFmtId="164" fontId="3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26" xfId="0" applyNumberFormat="1" applyFont="1" applyFill="1" applyBorder="1" applyAlignment="1" applyProtection="1">
      <alignment horizontal="left" vertical="center" wrapText="1" indent="1"/>
    </xf>
    <xf numFmtId="164" fontId="4" fillId="0" borderId="12" xfId="0" applyNumberFormat="1" applyFont="1" applyFill="1" applyBorder="1" applyAlignment="1" applyProtection="1">
      <alignment horizontal="right" vertical="center" wrapText="1" indent="1"/>
    </xf>
    <xf numFmtId="164" fontId="3" fillId="0" borderId="22" xfId="0" applyNumberFormat="1" applyFont="1" applyFill="1" applyBorder="1" applyAlignment="1" applyProtection="1">
      <alignment horizontal="left" vertical="center" wrapText="1" indent="2"/>
    </xf>
    <xf numFmtId="164" fontId="3" fillId="0" borderId="1" xfId="0" applyNumberFormat="1" applyFont="1" applyFill="1" applyBorder="1" applyAlignment="1" applyProtection="1">
      <alignment horizontal="left" vertical="center" wrapText="1" indent="2"/>
    </xf>
    <xf numFmtId="164" fontId="4" fillId="0" borderId="1" xfId="0" applyNumberFormat="1" applyFont="1" applyFill="1" applyBorder="1" applyAlignment="1" applyProtection="1">
      <alignment horizontal="left" vertical="center" wrapText="1" indent="1"/>
    </xf>
    <xf numFmtId="164" fontId="3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4" fontId="3" fillId="0" borderId="3" xfId="0" applyNumberFormat="1" applyFont="1" applyFill="1" applyBorder="1" applyAlignment="1" applyProtection="1">
      <alignment horizontal="left" vertical="center" wrapText="1" indent="2"/>
    </xf>
    <xf numFmtId="164" fontId="3" fillId="0" borderId="23" xfId="0" applyNumberFormat="1" applyFont="1" applyFill="1" applyBorder="1" applyAlignment="1" applyProtection="1">
      <alignment horizontal="left" vertical="center" wrapText="1" indent="2"/>
    </xf>
    <xf numFmtId="164" fontId="3" fillId="0" borderId="0" xfId="0" applyNumberFormat="1" applyFont="1" applyFill="1" applyAlignment="1">
      <alignment vertical="center" wrapText="1"/>
    </xf>
    <xf numFmtId="164" fontId="5" fillId="0" borderId="0" xfId="0" applyNumberFormat="1" applyFont="1" applyFill="1" applyAlignment="1" applyProtection="1">
      <alignment horizontal="right" wrapText="1"/>
    </xf>
    <xf numFmtId="164" fontId="3" fillId="0" borderId="26" xfId="0" applyNumberFormat="1" applyFont="1" applyFill="1" applyBorder="1" applyAlignment="1" applyProtection="1">
      <alignment horizontal="left" vertical="center" wrapText="1"/>
      <protection locked="0"/>
    </xf>
    <xf numFmtId="164" fontId="2" fillId="0" borderId="0" xfId="0" applyNumberFormat="1" applyFont="1" applyFill="1" applyAlignment="1">
      <alignment vertical="center" wrapText="1"/>
    </xf>
    <xf numFmtId="164" fontId="3" fillId="0" borderId="0" xfId="0" applyNumberFormat="1" applyFont="1" applyFill="1" applyAlignment="1">
      <alignment horizontal="center" vertical="center" wrapText="1"/>
    </xf>
    <xf numFmtId="164" fontId="2" fillId="0" borderId="7" xfId="0" applyNumberFormat="1" applyFont="1" applyFill="1" applyBorder="1" applyAlignment="1" applyProtection="1">
      <alignment horizontal="center" vertical="center" wrapText="1"/>
    </xf>
    <xf numFmtId="164" fontId="2" fillId="0" borderId="24" xfId="0" applyNumberFormat="1" applyFont="1" applyFill="1" applyBorder="1" applyAlignment="1" applyProtection="1">
      <alignment horizontal="center" vertical="center" wrapText="1"/>
    </xf>
    <xf numFmtId="164" fontId="2" fillId="0" borderId="35" xfId="0" applyNumberFormat="1" applyFont="1" applyFill="1" applyBorder="1" applyAlignment="1" applyProtection="1">
      <alignment horizontal="center" vertical="center" wrapText="1"/>
    </xf>
    <xf numFmtId="164" fontId="3" fillId="0" borderId="22" xfId="0" applyNumberFormat="1" applyFont="1" applyFill="1" applyBorder="1" applyAlignment="1" applyProtection="1">
      <alignment horizontal="left" vertical="center" wrapText="1"/>
      <protection locked="0"/>
    </xf>
    <xf numFmtId="164" fontId="3" fillId="0" borderId="1" xfId="0" applyNumberFormat="1" applyFont="1" applyFill="1" applyBorder="1" applyAlignment="1" applyProtection="1">
      <alignment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Fill="1" applyBorder="1" applyAlignment="1" applyProtection="1">
      <alignment vertical="center" wrapText="1"/>
      <protection locked="0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Fill="1" applyBorder="1" applyAlignment="1" applyProtection="1">
      <alignment horizontal="left" vertical="center" wrapText="1"/>
    </xf>
    <xf numFmtId="164" fontId="2" fillId="0" borderId="16" xfId="0" applyNumberFormat="1" applyFont="1" applyFill="1" applyBorder="1" applyAlignment="1" applyProtection="1">
      <alignment vertical="center" wrapText="1"/>
    </xf>
    <xf numFmtId="164" fontId="2" fillId="2" borderId="16" xfId="0" applyNumberFormat="1" applyFont="1" applyFill="1" applyBorder="1" applyAlignment="1" applyProtection="1">
      <alignment vertical="center" wrapText="1"/>
    </xf>
    <xf numFmtId="164" fontId="2" fillId="0" borderId="17" xfId="0" applyNumberFormat="1" applyFont="1" applyFill="1" applyBorder="1" applyAlignment="1" applyProtection="1">
      <alignment vertical="center" wrapText="1"/>
    </xf>
    <xf numFmtId="0" fontId="3" fillId="0" borderId="1" xfId="0" quotePrefix="1" applyFont="1" applyBorder="1" applyAlignment="1" applyProtection="1">
      <alignment horizontal="left" wrapText="1" indent="1"/>
    </xf>
    <xf numFmtId="0" fontId="2" fillId="0" borderId="7" xfId="1" applyFont="1" applyFill="1" applyBorder="1" applyAlignment="1" applyProtection="1">
      <alignment horizontal="left" vertical="center" wrapText="1" indent="1"/>
    </xf>
    <xf numFmtId="0" fontId="2" fillId="0" borderId="24" xfId="1" applyFont="1" applyFill="1" applyBorder="1" applyAlignment="1" applyProtection="1">
      <alignment horizontal="left" vertical="center" wrapText="1" indent="1"/>
    </xf>
    <xf numFmtId="3" fontId="3" fillId="0" borderId="25" xfId="0" applyNumberFormat="1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2" fillId="0" borderId="14" xfId="1" applyFont="1" applyFill="1" applyBorder="1" applyAlignment="1" applyProtection="1">
      <alignment horizontal="center" vertical="center" wrapText="1"/>
    </xf>
    <xf numFmtId="0" fontId="2" fillId="0" borderId="36" xfId="1" applyFont="1" applyFill="1" applyBorder="1" applyAlignment="1" applyProtection="1">
      <alignment horizontal="center" vertical="center" wrapText="1"/>
    </xf>
    <xf numFmtId="164" fontId="2" fillId="0" borderId="14" xfId="1" applyNumberFormat="1" applyFont="1" applyFill="1" applyBorder="1" applyAlignment="1" applyProtection="1">
      <alignment horizontal="right" vertical="center" wrapText="1" indent="1"/>
    </xf>
    <xf numFmtId="164" fontId="3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34" xfId="1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9" xfId="1" applyNumberFormat="1" applyFont="1" applyFill="1" applyBorder="1" applyAlignment="1" applyProtection="1">
      <alignment horizontal="right" vertical="center" wrapText="1" indent="1"/>
    </xf>
    <xf numFmtId="164" fontId="2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1" xfId="1" applyFont="1" applyFill="1" applyBorder="1" applyProtection="1"/>
    <xf numFmtId="0" fontId="2" fillId="0" borderId="1" xfId="1" applyFont="1" applyFill="1" applyBorder="1" applyAlignment="1" applyProtection="1">
      <alignment horizontal="left" vertical="top" wrapText="1"/>
    </xf>
    <xf numFmtId="164" fontId="2" fillId="0" borderId="36" xfId="1" applyNumberFormat="1" applyFont="1" applyFill="1" applyBorder="1" applyAlignment="1" applyProtection="1">
      <alignment horizontal="right" vertical="center" wrapText="1" indent="1"/>
    </xf>
    <xf numFmtId="164" fontId="3" fillId="0" borderId="37" xfId="1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38" xfId="1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39" xfId="1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40" xfId="1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14" xfId="0" applyNumberFormat="1" applyFont="1" applyBorder="1" applyAlignment="1" applyProtection="1">
      <alignment horizontal="right" vertical="center" wrapText="1" indent="1"/>
    </xf>
    <xf numFmtId="164" fontId="2" fillId="0" borderId="14" xfId="0" quotePrefix="1" applyNumberFormat="1" applyFont="1" applyBorder="1" applyAlignment="1" applyProtection="1">
      <alignment horizontal="right" vertical="center" wrapText="1" indent="1"/>
    </xf>
    <xf numFmtId="164" fontId="2" fillId="0" borderId="14" xfId="0" quotePrefix="1" applyNumberFormat="1" applyFont="1" applyFill="1" applyBorder="1" applyAlignment="1" applyProtection="1">
      <alignment horizontal="right" vertical="center" wrapText="1" indent="1"/>
    </xf>
    <xf numFmtId="164" fontId="2" fillId="0" borderId="15" xfId="0" applyNumberFormat="1" applyFont="1" applyFill="1" applyBorder="1" applyAlignment="1" applyProtection="1">
      <alignment horizontal="centerContinuous" vertical="center" wrapText="1"/>
    </xf>
    <xf numFmtId="164" fontId="2" fillId="0" borderId="15" xfId="0" applyNumberFormat="1" applyFont="1" applyFill="1" applyBorder="1" applyAlignment="1" applyProtection="1">
      <alignment horizontal="center" vertical="center" wrapText="1"/>
    </xf>
    <xf numFmtId="164" fontId="3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41" xfId="0" applyNumberFormat="1" applyFont="1" applyFill="1" applyBorder="1" applyAlignment="1" applyProtection="1">
      <alignment horizontal="right" vertical="center" wrapText="1" indent="1"/>
    </xf>
    <xf numFmtId="164" fontId="3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25" xfId="0" applyNumberFormat="1" applyFont="1" applyFill="1" applyBorder="1" applyAlignment="1" applyProtection="1">
      <alignment horizontal="right" vertical="center" wrapText="1" indent="1"/>
    </xf>
    <xf numFmtId="164" fontId="2" fillId="0" borderId="42" xfId="0" applyNumberFormat="1" applyFont="1" applyFill="1" applyBorder="1" applyAlignment="1" applyProtection="1">
      <alignment horizontal="right" vertical="center" wrapText="1" indent="1"/>
    </xf>
    <xf numFmtId="164" fontId="4" fillId="0" borderId="10" xfId="0" applyNumberFormat="1" applyFont="1" applyFill="1" applyBorder="1" applyAlignment="1" applyProtection="1">
      <alignment horizontal="right" vertical="center" wrapText="1" indent="1"/>
    </xf>
    <xf numFmtId="164" fontId="2" fillId="0" borderId="14" xfId="0" applyNumberFormat="1" applyFont="1" applyFill="1" applyBorder="1" applyAlignment="1" applyProtection="1">
      <alignment horizontal="center" vertical="center" wrapText="1"/>
    </xf>
    <xf numFmtId="164" fontId="3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14" xfId="0" applyNumberFormat="1" applyFont="1" applyFill="1" applyBorder="1" applyAlignment="1" applyProtection="1">
      <alignment horizontal="right" vertical="center" wrapText="1" indent="1"/>
    </xf>
    <xf numFmtId="164" fontId="3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vertical="center" wrapText="1"/>
    </xf>
    <xf numFmtId="164" fontId="3" fillId="0" borderId="2" xfId="0" applyNumberFormat="1" applyFont="1" applyFill="1" applyBorder="1" applyAlignment="1" applyProtection="1">
      <alignment vertical="center" wrapText="1"/>
    </xf>
    <xf numFmtId="164" fontId="2" fillId="0" borderId="43" xfId="0" applyNumberFormat="1" applyFont="1" applyFill="1" applyBorder="1" applyAlignment="1" applyProtection="1">
      <alignment horizontal="right" vertical="center" wrapText="1" indent="1"/>
    </xf>
    <xf numFmtId="3" fontId="3" fillId="0" borderId="1" xfId="0" applyNumberFormat="1" applyFont="1" applyBorder="1" applyAlignment="1">
      <alignment horizontal="left" vertical="center"/>
    </xf>
    <xf numFmtId="164" fontId="3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49" fontId="3" fillId="0" borderId="1" xfId="1" applyNumberFormat="1" applyFont="1" applyFill="1" applyBorder="1" applyAlignment="1" applyProtection="1">
      <alignment horizontal="left" vertical="center" wrapText="1" indent="1"/>
    </xf>
    <xf numFmtId="164" fontId="2" fillId="0" borderId="44" xfId="1" applyNumberFormat="1" applyFont="1" applyFill="1" applyBorder="1" applyAlignment="1" applyProtection="1">
      <alignment horizontal="right" vertical="center" wrapText="1" indent="1"/>
    </xf>
    <xf numFmtId="164" fontId="3" fillId="0" borderId="1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1" xfId="1" applyNumberFormat="1" applyFont="1" applyFill="1" applyBorder="1" applyProtection="1"/>
    <xf numFmtId="164" fontId="2" fillId="0" borderId="30" xfId="0" quotePrefix="1" applyNumberFormat="1" applyFont="1" applyBorder="1" applyAlignment="1" applyProtection="1">
      <alignment horizontal="right" vertical="center" wrapText="1" indent="1"/>
    </xf>
    <xf numFmtId="3" fontId="3" fillId="0" borderId="30" xfId="1" applyNumberFormat="1" applyFont="1" applyFill="1" applyBorder="1" applyProtection="1"/>
    <xf numFmtId="3" fontId="3" fillId="0" borderId="8" xfId="1" applyNumberFormat="1" applyFont="1" applyFill="1" applyBorder="1" applyProtection="1"/>
    <xf numFmtId="3" fontId="3" fillId="0" borderId="2" xfId="1" applyNumberFormat="1" applyFont="1" applyFill="1" applyBorder="1" applyProtection="1"/>
    <xf numFmtId="1" fontId="3" fillId="0" borderId="1" xfId="1" applyNumberFormat="1" applyFont="1" applyFill="1" applyBorder="1" applyProtection="1"/>
    <xf numFmtId="165" fontId="3" fillId="0" borderId="1" xfId="1" applyNumberFormat="1" applyFont="1" applyFill="1" applyBorder="1" applyProtection="1"/>
    <xf numFmtId="164" fontId="3" fillId="0" borderId="22" xfId="0" applyNumberFormat="1" applyFont="1" applyFill="1" applyBorder="1" applyAlignment="1" applyProtection="1">
      <alignment horizontal="left" vertical="top" wrapText="1" indent="1"/>
    </xf>
    <xf numFmtId="164" fontId="2" fillId="0" borderId="30" xfId="0" applyNumberFormat="1" applyFont="1" applyFill="1" applyBorder="1" applyAlignment="1">
      <alignment horizontal="center" vertical="center" wrapText="1"/>
    </xf>
    <xf numFmtId="164" fontId="3" fillId="0" borderId="34" xfId="0" applyNumberFormat="1" applyFont="1" applyFill="1" applyBorder="1" applyAlignment="1" applyProtection="1">
      <alignment vertical="center" wrapText="1"/>
    </xf>
    <xf numFmtId="164" fontId="3" fillId="0" borderId="19" xfId="0" applyNumberFormat="1" applyFont="1" applyFill="1" applyBorder="1" applyAlignment="1" applyProtection="1">
      <alignment vertical="center" wrapText="1"/>
    </xf>
    <xf numFmtId="164" fontId="3" fillId="0" borderId="45" xfId="0" applyNumberFormat="1" applyFont="1" applyFill="1" applyBorder="1" applyAlignment="1" applyProtection="1">
      <alignment vertical="center" wrapText="1"/>
    </xf>
    <xf numFmtId="164" fontId="3" fillId="0" borderId="1" xfId="0" applyNumberFormat="1" applyFont="1" applyFill="1" applyBorder="1" applyAlignment="1">
      <alignment vertical="center" wrapText="1"/>
    </xf>
    <xf numFmtId="164" fontId="3" fillId="0" borderId="2" xfId="0" applyNumberFormat="1" applyFont="1" applyFill="1" applyBorder="1" applyAlignment="1">
      <alignment vertical="center" wrapText="1"/>
    </xf>
    <xf numFmtId="164" fontId="2" fillId="0" borderId="30" xfId="0" applyNumberFormat="1" applyFont="1" applyFill="1" applyBorder="1" applyAlignment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3" fontId="2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34" xfId="0" applyNumberFormat="1" applyFont="1" applyBorder="1" applyAlignment="1">
      <alignment horizontal="center" vertical="center" wrapText="1"/>
    </xf>
    <xf numFmtId="3" fontId="3" fillId="0" borderId="39" xfId="0" applyNumberFormat="1" applyFont="1" applyBorder="1" applyAlignment="1">
      <alignment horizontal="center" vertical="center" wrapText="1"/>
    </xf>
    <xf numFmtId="3" fontId="3" fillId="0" borderId="25" xfId="0" applyNumberFormat="1" applyFont="1" applyBorder="1" applyAlignment="1">
      <alignment horizontal="center" vertical="center" wrapText="1"/>
    </xf>
    <xf numFmtId="164" fontId="5" fillId="0" borderId="20" xfId="1" applyNumberFormat="1" applyFont="1" applyFill="1" applyBorder="1" applyAlignment="1" applyProtection="1">
      <alignment horizontal="left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5" fillId="0" borderId="20" xfId="1" applyNumberFormat="1" applyFont="1" applyFill="1" applyBorder="1" applyAlignment="1" applyProtection="1">
      <alignment horizontal="left" vertical="center"/>
    </xf>
    <xf numFmtId="0" fontId="2" fillId="0" borderId="0" xfId="1" applyFont="1" applyFill="1" applyAlignment="1" applyProtection="1">
      <alignment horizontal="left"/>
    </xf>
    <xf numFmtId="164" fontId="2" fillId="0" borderId="45" xfId="0" applyNumberFormat="1" applyFont="1" applyFill="1" applyBorder="1" applyAlignment="1" applyProtection="1">
      <alignment horizontal="center" vertical="center" wrapText="1"/>
    </xf>
    <xf numFmtId="164" fontId="2" fillId="0" borderId="47" xfId="0" applyNumberFormat="1" applyFont="1" applyFill="1" applyBorder="1" applyAlignment="1" applyProtection="1">
      <alignment horizontal="center" vertical="center" wrapText="1"/>
    </xf>
    <xf numFmtId="164" fontId="7" fillId="0" borderId="46" xfId="0" applyNumberFormat="1" applyFont="1" applyFill="1" applyBorder="1" applyAlignment="1" applyProtection="1">
      <alignment horizontal="center" vertical="center" wrapText="1"/>
    </xf>
    <xf numFmtId="164" fontId="2" fillId="0" borderId="48" xfId="0" applyNumberFormat="1" applyFont="1" applyFill="1" applyBorder="1" applyAlignment="1" applyProtection="1">
      <alignment horizontal="center" vertical="center" wrapText="1"/>
    </xf>
    <xf numFmtId="164" fontId="2" fillId="0" borderId="49" xfId="0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2"/>
  <dimension ref="A1:R30"/>
  <sheetViews>
    <sheetView view="pageLayout" zoomScaleNormal="100" zoomScaleSheetLayoutView="100" workbookViewId="0">
      <selection sqref="A1:E1"/>
    </sheetView>
  </sheetViews>
  <sheetFormatPr defaultRowHeight="12.75"/>
  <cols>
    <col min="1" max="1" width="3.7109375" style="8" customWidth="1"/>
    <col min="2" max="2" width="15.28515625" style="8" customWidth="1"/>
    <col min="3" max="3" width="12.5703125" style="1" customWidth="1"/>
    <col min="4" max="4" width="10.7109375" style="8" customWidth="1"/>
    <col min="5" max="5" width="10.140625" style="8" bestFit="1" customWidth="1"/>
    <col min="6" max="6" width="9.85546875" style="8" customWidth="1"/>
    <col min="7" max="7" width="9.140625" style="8"/>
    <col min="8" max="8" width="10" style="8" customWidth="1"/>
    <col min="9" max="9" width="11" style="1" customWidth="1"/>
    <col min="10" max="10" width="10" style="8" bestFit="1" customWidth="1"/>
    <col min="11" max="11" width="10.28515625" style="8" customWidth="1"/>
    <col min="12" max="12" width="7.140625" style="8" customWidth="1"/>
    <col min="13" max="13" width="10" style="8" customWidth="1"/>
    <col min="14" max="14" width="9.140625" style="8"/>
    <col min="15" max="15" width="10.140625" style="1" bestFit="1" customWidth="1"/>
    <col min="16" max="16" width="7.5703125" style="8" customWidth="1"/>
    <col min="17" max="17" width="6.42578125" style="8" customWidth="1"/>
    <col min="18" max="18" width="10.140625" style="8" bestFit="1" customWidth="1"/>
    <col min="19" max="16384" width="9.140625" style="8"/>
  </cols>
  <sheetData>
    <row r="1" spans="1:18">
      <c r="A1" s="184" t="s">
        <v>402</v>
      </c>
      <c r="B1" s="184"/>
      <c r="C1" s="184"/>
      <c r="D1" s="184"/>
      <c r="E1" s="184"/>
    </row>
    <row r="2" spans="1:18" s="6" customFormat="1">
      <c r="A2" s="4" t="s">
        <v>399</v>
      </c>
      <c r="C2" s="3"/>
      <c r="I2" s="3"/>
      <c r="O2" s="3"/>
    </row>
    <row r="3" spans="1:18" s="6" customFormat="1" hidden="1">
      <c r="A3" s="4"/>
      <c r="C3" s="3"/>
      <c r="I3" s="3"/>
      <c r="O3" s="3"/>
    </row>
    <row r="4" spans="1:18" s="6" customFormat="1">
      <c r="A4" s="184" t="s">
        <v>278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</row>
    <row r="5" spans="1:18" s="6" customFormat="1">
      <c r="A5" s="4"/>
      <c r="C5" s="3"/>
      <c r="I5" s="3"/>
      <c r="O5" s="3"/>
      <c r="R5" s="7" t="s">
        <v>374</v>
      </c>
    </row>
    <row r="6" spans="1:18" ht="12.75" customHeight="1">
      <c r="A6" s="5"/>
      <c r="B6" s="5"/>
      <c r="C6" s="2"/>
      <c r="D6" s="185" t="s">
        <v>1</v>
      </c>
      <c r="E6" s="185"/>
      <c r="F6" s="185"/>
      <c r="G6" s="185"/>
      <c r="H6" s="185"/>
      <c r="I6" s="185"/>
      <c r="J6" s="185" t="s">
        <v>4</v>
      </c>
      <c r="K6" s="185"/>
      <c r="L6" s="185"/>
      <c r="M6" s="185"/>
      <c r="N6" s="185"/>
      <c r="O6" s="185"/>
      <c r="P6" s="5"/>
      <c r="Q6" s="5"/>
      <c r="R6" s="5"/>
    </row>
    <row r="7" spans="1:18" ht="63.75">
      <c r="A7" s="5"/>
      <c r="B7" s="5" t="s">
        <v>0</v>
      </c>
      <c r="C7" s="2" t="s">
        <v>61</v>
      </c>
      <c r="D7" s="5" t="s">
        <v>2</v>
      </c>
      <c r="E7" s="5" t="s">
        <v>32</v>
      </c>
      <c r="F7" s="5" t="s">
        <v>3</v>
      </c>
      <c r="G7" s="5" t="s">
        <v>52</v>
      </c>
      <c r="H7" s="5" t="s">
        <v>363</v>
      </c>
      <c r="I7" s="2" t="s">
        <v>59</v>
      </c>
      <c r="J7" s="5" t="s">
        <v>5</v>
      </c>
      <c r="K7" s="5" t="s">
        <v>6</v>
      </c>
      <c r="L7" s="5" t="s">
        <v>56</v>
      </c>
      <c r="M7" s="2" t="s">
        <v>60</v>
      </c>
      <c r="N7" s="5" t="s">
        <v>370</v>
      </c>
      <c r="O7" s="5" t="s">
        <v>369</v>
      </c>
      <c r="P7" s="5" t="s">
        <v>57</v>
      </c>
      <c r="Q7" s="5" t="s">
        <v>58</v>
      </c>
      <c r="R7" s="5" t="s">
        <v>11</v>
      </c>
    </row>
    <row r="8" spans="1:18" hidden="1">
      <c r="A8" s="5"/>
      <c r="B8" s="5"/>
      <c r="C8" s="2"/>
      <c r="D8" s="5" t="s">
        <v>7</v>
      </c>
      <c r="E8" s="5">
        <v>53</v>
      </c>
      <c r="F8" s="5" t="s">
        <v>8</v>
      </c>
      <c r="G8" s="5">
        <v>381</v>
      </c>
      <c r="H8" s="5" t="s">
        <v>9</v>
      </c>
      <c r="I8" s="2"/>
      <c r="J8" s="5" t="s">
        <v>10</v>
      </c>
      <c r="K8" s="5">
        <v>13</v>
      </c>
      <c r="L8" s="5">
        <v>18</v>
      </c>
      <c r="M8" s="2"/>
      <c r="N8" s="5"/>
      <c r="O8" s="5">
        <v>432121</v>
      </c>
      <c r="P8" s="5">
        <v>19</v>
      </c>
      <c r="Q8" s="5">
        <v>19</v>
      </c>
      <c r="R8" s="5">
        <v>59</v>
      </c>
    </row>
    <row r="9" spans="1:18" ht="14.25" customHeight="1">
      <c r="A9" s="5"/>
      <c r="B9" s="5"/>
      <c r="C9" s="2"/>
      <c r="D9" s="5"/>
      <c r="E9" s="5"/>
      <c r="F9" s="5"/>
      <c r="G9" s="5"/>
      <c r="H9" s="5"/>
      <c r="I9" s="2"/>
      <c r="J9" s="5"/>
      <c r="K9" s="5"/>
      <c r="L9" s="5"/>
      <c r="M9" s="2"/>
      <c r="N9" s="5"/>
      <c r="O9" s="5"/>
      <c r="P9" s="5"/>
      <c r="Q9" s="5"/>
      <c r="R9" s="5"/>
    </row>
    <row r="10" spans="1:18" ht="28.5" customHeight="1">
      <c r="A10" s="5"/>
      <c r="B10" s="5" t="s">
        <v>385</v>
      </c>
      <c r="C10" s="2">
        <f>I10+M10+N10+O10+P10+R10</f>
        <v>96902627</v>
      </c>
      <c r="D10" s="5">
        <v>26282700</v>
      </c>
      <c r="E10" s="5">
        <v>3216894</v>
      </c>
      <c r="F10" s="126">
        <v>18243420</v>
      </c>
      <c r="G10" s="126">
        <v>4487000</v>
      </c>
      <c r="H10" s="126">
        <v>4961871</v>
      </c>
      <c r="I10" s="2">
        <f>SUM(D10:H10)</f>
        <v>57191885</v>
      </c>
      <c r="J10" s="5">
        <v>21859839</v>
      </c>
      <c r="K10" s="5"/>
      <c r="L10" s="5"/>
      <c r="M10" s="2">
        <f>SUM(J10:L10)</f>
        <v>21859839</v>
      </c>
      <c r="N10" s="5">
        <v>1330146</v>
      </c>
      <c r="O10" s="5">
        <v>16520757</v>
      </c>
      <c r="P10" s="5"/>
      <c r="Q10" s="5"/>
      <c r="R10" s="5"/>
    </row>
    <row r="11" spans="1:18" ht="26.25" customHeight="1">
      <c r="A11" s="5"/>
      <c r="B11" s="5" t="s">
        <v>386</v>
      </c>
      <c r="C11" s="2">
        <f>I11+M11+N11+O11+P11+R11</f>
        <v>99216204</v>
      </c>
      <c r="D11" s="5">
        <v>26679861</v>
      </c>
      <c r="E11" s="5">
        <v>3255394</v>
      </c>
      <c r="F11" s="5">
        <v>18385828</v>
      </c>
      <c r="G11" s="5">
        <v>4622000</v>
      </c>
      <c r="H11" s="5">
        <v>4272316</v>
      </c>
      <c r="I11" s="2">
        <f>SUM(D11:H11)</f>
        <v>57215399</v>
      </c>
      <c r="J11" s="5">
        <v>21859839</v>
      </c>
      <c r="K11" s="5">
        <v>520000</v>
      </c>
      <c r="L11" s="5"/>
      <c r="M11" s="2">
        <f>SUM(J11:L11)</f>
        <v>22379839</v>
      </c>
      <c r="N11" s="5">
        <v>1961670</v>
      </c>
      <c r="O11" s="5">
        <v>16734230</v>
      </c>
      <c r="P11" s="5"/>
      <c r="Q11" s="5"/>
      <c r="R11" s="5">
        <v>925066</v>
      </c>
    </row>
    <row r="12" spans="1:18" ht="28.5" customHeight="1">
      <c r="A12" s="5"/>
      <c r="B12" s="5" t="s">
        <v>387</v>
      </c>
      <c r="C12" s="2">
        <f>I12+M12+O12+P12+R12</f>
        <v>16520757</v>
      </c>
      <c r="D12" s="5">
        <v>9131796</v>
      </c>
      <c r="E12" s="5">
        <v>1621339</v>
      </c>
      <c r="F12" s="5">
        <v>5767622</v>
      </c>
      <c r="G12" s="5"/>
      <c r="H12" s="5"/>
      <c r="I12" s="2">
        <f>SUM(D12:H12)</f>
        <v>16520757</v>
      </c>
      <c r="J12" s="5"/>
      <c r="K12" s="5"/>
      <c r="L12" s="5"/>
      <c r="M12" s="2">
        <f>SUM(J12:L12)</f>
        <v>0</v>
      </c>
      <c r="N12" s="5"/>
      <c r="O12" s="5"/>
      <c r="P12" s="5"/>
      <c r="Q12" s="5"/>
      <c r="R12" s="5"/>
    </row>
    <row r="13" spans="1:18" ht="25.5">
      <c r="A13" s="5"/>
      <c r="B13" s="5" t="s">
        <v>388</v>
      </c>
      <c r="C13" s="2">
        <f>I13+M13+O13+P13+R13</f>
        <v>16811757</v>
      </c>
      <c r="D13" s="5">
        <v>9296796</v>
      </c>
      <c r="E13" s="5">
        <v>1651339</v>
      </c>
      <c r="F13" s="5">
        <v>5863622</v>
      </c>
      <c r="G13" s="5"/>
      <c r="H13" s="5"/>
      <c r="I13" s="2">
        <f>SUM(D13:H13)</f>
        <v>16811757</v>
      </c>
      <c r="J13" s="5"/>
      <c r="K13" s="5"/>
      <c r="L13" s="5"/>
      <c r="M13" s="2">
        <f>SUM(J13:L13)</f>
        <v>0</v>
      </c>
      <c r="N13" s="5"/>
      <c r="O13" s="5"/>
      <c r="P13" s="5"/>
      <c r="Q13" s="5"/>
      <c r="R13" s="5"/>
    </row>
    <row r="14" spans="1:18" ht="28.5" customHeight="1">
      <c r="A14" s="5"/>
      <c r="B14" s="163" t="s">
        <v>391</v>
      </c>
      <c r="C14" s="2">
        <f>C10+C12</f>
        <v>113423384</v>
      </c>
      <c r="D14" s="2">
        <f t="shared" ref="D14:R14" si="0">D10+D12</f>
        <v>35414496</v>
      </c>
      <c r="E14" s="2">
        <f t="shared" si="0"/>
        <v>4838233</v>
      </c>
      <c r="F14" s="2">
        <f t="shared" si="0"/>
        <v>24011042</v>
      </c>
      <c r="G14" s="2">
        <f t="shared" si="0"/>
        <v>4487000</v>
      </c>
      <c r="H14" s="2">
        <f t="shared" si="0"/>
        <v>4961871</v>
      </c>
      <c r="I14" s="2">
        <f t="shared" si="0"/>
        <v>73712642</v>
      </c>
      <c r="J14" s="2">
        <f t="shared" si="0"/>
        <v>21859839</v>
      </c>
      <c r="K14" s="2">
        <f t="shared" si="0"/>
        <v>0</v>
      </c>
      <c r="L14" s="2">
        <f t="shared" si="0"/>
        <v>0</v>
      </c>
      <c r="M14" s="2">
        <f t="shared" si="0"/>
        <v>21859839</v>
      </c>
      <c r="N14" s="2">
        <f t="shared" si="0"/>
        <v>1330146</v>
      </c>
      <c r="O14" s="2">
        <f t="shared" si="0"/>
        <v>16520757</v>
      </c>
      <c r="P14" s="2">
        <f t="shared" si="0"/>
        <v>0</v>
      </c>
      <c r="Q14" s="2">
        <f t="shared" si="0"/>
        <v>0</v>
      </c>
      <c r="R14" s="2">
        <f t="shared" si="0"/>
        <v>0</v>
      </c>
    </row>
    <row r="15" spans="1:18" ht="25.5">
      <c r="A15" s="5"/>
      <c r="B15" s="5" t="s">
        <v>392</v>
      </c>
      <c r="C15" s="2">
        <f>C11+C13</f>
        <v>116027961</v>
      </c>
      <c r="D15" s="2">
        <f t="shared" ref="D15:R15" si="1">D11+D13</f>
        <v>35976657</v>
      </c>
      <c r="E15" s="2">
        <f t="shared" si="1"/>
        <v>4906733</v>
      </c>
      <c r="F15" s="2">
        <f t="shared" si="1"/>
        <v>24249450</v>
      </c>
      <c r="G15" s="2">
        <f t="shared" si="1"/>
        <v>4622000</v>
      </c>
      <c r="H15" s="2">
        <f t="shared" si="1"/>
        <v>4272316</v>
      </c>
      <c r="I15" s="2">
        <f t="shared" si="1"/>
        <v>74027156</v>
      </c>
      <c r="J15" s="2">
        <f t="shared" si="1"/>
        <v>21859839</v>
      </c>
      <c r="K15" s="2">
        <f t="shared" si="1"/>
        <v>520000</v>
      </c>
      <c r="L15" s="2">
        <f t="shared" si="1"/>
        <v>0</v>
      </c>
      <c r="M15" s="2">
        <f t="shared" si="1"/>
        <v>22379839</v>
      </c>
      <c r="N15" s="2">
        <f t="shared" si="1"/>
        <v>1961670</v>
      </c>
      <c r="O15" s="2">
        <f t="shared" si="1"/>
        <v>16734230</v>
      </c>
      <c r="P15" s="2">
        <f t="shared" si="1"/>
        <v>0</v>
      </c>
      <c r="Q15" s="2">
        <f t="shared" si="1"/>
        <v>0</v>
      </c>
      <c r="R15" s="2">
        <f t="shared" si="1"/>
        <v>925066</v>
      </c>
    </row>
    <row r="16" spans="1:18">
      <c r="A16" s="4"/>
    </row>
    <row r="17" spans="1:18" s="6" customFormat="1">
      <c r="C17" s="3"/>
      <c r="I17" s="3"/>
      <c r="O17" s="3"/>
    </row>
    <row r="18" spans="1:18" s="6" customFormat="1" hidden="1">
      <c r="A18" s="4"/>
      <c r="C18" s="3"/>
      <c r="I18" s="3"/>
      <c r="O18" s="3"/>
    </row>
    <row r="19" spans="1:18" s="6" customFormat="1">
      <c r="A19" s="184" t="s">
        <v>277</v>
      </c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</row>
    <row r="20" spans="1:18" s="6" customFormat="1">
      <c r="A20" s="4"/>
      <c r="C20" s="3"/>
      <c r="I20" s="3"/>
      <c r="O20" s="3"/>
      <c r="R20" s="7" t="s">
        <v>375</v>
      </c>
    </row>
    <row r="21" spans="1:18" ht="16.5" customHeight="1">
      <c r="A21" s="5"/>
      <c r="B21" s="5"/>
      <c r="C21" s="2"/>
      <c r="D21" s="185" t="s">
        <v>12</v>
      </c>
      <c r="E21" s="185"/>
      <c r="F21" s="185"/>
      <c r="G21" s="185"/>
      <c r="H21" s="185"/>
      <c r="I21" s="185"/>
      <c r="J21" s="186" t="s">
        <v>13</v>
      </c>
      <c r="K21" s="187"/>
      <c r="L21" s="187"/>
      <c r="M21" s="188"/>
      <c r="N21" s="125"/>
      <c r="O21" s="5"/>
      <c r="P21" s="5"/>
      <c r="Q21" s="5"/>
      <c r="R21" s="5"/>
    </row>
    <row r="22" spans="1:18" ht="63.75">
      <c r="A22" s="5"/>
      <c r="B22" s="5" t="s">
        <v>0</v>
      </c>
      <c r="C22" s="2" t="s">
        <v>62</v>
      </c>
      <c r="D22" s="5" t="s">
        <v>371</v>
      </c>
      <c r="E22" s="5" t="s">
        <v>372</v>
      </c>
      <c r="F22" s="5" t="s">
        <v>53</v>
      </c>
      <c r="G22" s="5" t="s">
        <v>12</v>
      </c>
      <c r="H22" s="5"/>
      <c r="I22" s="2" t="s">
        <v>54</v>
      </c>
      <c r="J22" s="5" t="s">
        <v>364</v>
      </c>
      <c r="K22" s="5" t="s">
        <v>13</v>
      </c>
      <c r="L22" s="5" t="s">
        <v>279</v>
      </c>
      <c r="M22" s="2" t="s">
        <v>55</v>
      </c>
      <c r="N22" s="5" t="s">
        <v>398</v>
      </c>
      <c r="O22" s="5" t="s">
        <v>50</v>
      </c>
      <c r="P22" s="5" t="s">
        <v>49</v>
      </c>
      <c r="Q22" s="5" t="s">
        <v>14</v>
      </c>
      <c r="R22" s="5" t="s">
        <v>15</v>
      </c>
    </row>
    <row r="23" spans="1:18" hidden="1">
      <c r="A23" s="5"/>
      <c r="B23" s="5"/>
      <c r="C23" s="2"/>
      <c r="D23" s="5">
        <v>464</v>
      </c>
      <c r="E23" s="5"/>
      <c r="F23" s="5"/>
      <c r="G23" s="5">
        <v>92</v>
      </c>
      <c r="H23" s="5" t="s">
        <v>16</v>
      </c>
      <c r="I23" s="2"/>
      <c r="J23" s="5">
        <v>93</v>
      </c>
      <c r="K23" s="5">
        <v>465</v>
      </c>
      <c r="L23" s="5"/>
      <c r="M23" s="2"/>
      <c r="N23" s="5"/>
      <c r="O23" s="5">
        <v>1943</v>
      </c>
      <c r="P23" s="5">
        <v>451</v>
      </c>
      <c r="Q23" s="5">
        <v>43141</v>
      </c>
      <c r="R23" s="5">
        <v>98</v>
      </c>
    </row>
    <row r="24" spans="1:18" ht="12.75" customHeight="1">
      <c r="A24" s="5"/>
      <c r="B24" s="5"/>
      <c r="C24" s="2"/>
      <c r="D24" s="5"/>
      <c r="E24" s="5"/>
      <c r="F24" s="5"/>
      <c r="G24" s="5"/>
      <c r="H24" s="5"/>
      <c r="I24" s="2"/>
      <c r="J24" s="5"/>
      <c r="K24" s="5"/>
      <c r="L24" s="5"/>
      <c r="M24" s="2"/>
      <c r="N24" s="5"/>
      <c r="O24" s="5"/>
      <c r="P24" s="5"/>
      <c r="Q24" s="5"/>
      <c r="R24" s="5"/>
    </row>
    <row r="25" spans="1:18" ht="28.5" customHeight="1">
      <c r="A25" s="5"/>
      <c r="B25" s="5" t="s">
        <v>385</v>
      </c>
      <c r="C25" s="2">
        <f>I25+M25+O25+P25+Q25+R25</f>
        <v>96902627</v>
      </c>
      <c r="D25" s="5">
        <v>40013123</v>
      </c>
      <c r="E25" s="5">
        <v>21703159</v>
      </c>
      <c r="F25" s="5">
        <v>3779000</v>
      </c>
      <c r="G25" s="5">
        <v>1876000</v>
      </c>
      <c r="H25" s="5"/>
      <c r="I25" s="2">
        <f>SUM(D25:H25)</f>
        <v>67371282</v>
      </c>
      <c r="J25" s="5"/>
      <c r="K25" s="5"/>
      <c r="L25" s="5"/>
      <c r="M25" s="2">
        <f>SUM(J25:L25)</f>
        <v>0</v>
      </c>
      <c r="N25" s="5"/>
      <c r="O25" s="5"/>
      <c r="P25" s="5"/>
      <c r="Q25" s="5"/>
      <c r="R25" s="5">
        <v>29531345</v>
      </c>
    </row>
    <row r="26" spans="1:18" ht="25.5">
      <c r="A26" s="5"/>
      <c r="B26" s="5" t="s">
        <v>386</v>
      </c>
      <c r="C26" s="2">
        <f>I26+M26+O26+P26+Q26+R26+N26</f>
        <v>99216204</v>
      </c>
      <c r="D26" s="5">
        <v>39282603</v>
      </c>
      <c r="E26" s="5">
        <v>24519159</v>
      </c>
      <c r="F26" s="5">
        <v>3779000</v>
      </c>
      <c r="G26" s="5">
        <v>3538340</v>
      </c>
      <c r="H26" s="5"/>
      <c r="I26" s="2">
        <f>SUM(D26:H26)</f>
        <v>71119102</v>
      </c>
      <c r="J26" s="5"/>
      <c r="K26" s="5"/>
      <c r="L26" s="5"/>
      <c r="M26" s="2">
        <f>SUM(J26:L26)</f>
        <v>0</v>
      </c>
      <c r="N26" s="5">
        <v>631524</v>
      </c>
      <c r="O26" s="5"/>
      <c r="P26" s="5"/>
      <c r="Q26" s="5"/>
      <c r="R26" s="5">
        <v>27465578</v>
      </c>
    </row>
    <row r="27" spans="1:18" ht="28.5" customHeight="1">
      <c r="A27" s="5"/>
      <c r="B27" s="5" t="s">
        <v>387</v>
      </c>
      <c r="C27" s="2">
        <f>I27+M27+O27+P27+Q27+R27</f>
        <v>16520757</v>
      </c>
      <c r="D27" s="5">
        <v>16443230</v>
      </c>
      <c r="E27" s="5"/>
      <c r="F27" s="5"/>
      <c r="G27" s="5">
        <v>74879</v>
      </c>
      <c r="H27" s="5"/>
      <c r="I27" s="2">
        <f>SUM(D27:H27)</f>
        <v>16518109</v>
      </c>
      <c r="J27" s="5"/>
      <c r="K27" s="5"/>
      <c r="L27" s="5"/>
      <c r="M27" s="2">
        <f>SUM(J27:L27)</f>
        <v>0</v>
      </c>
      <c r="N27" s="5"/>
      <c r="O27" s="5"/>
      <c r="P27" s="5"/>
      <c r="Q27" s="5"/>
      <c r="R27" s="5">
        <v>2648</v>
      </c>
    </row>
    <row r="28" spans="1:18" ht="25.5">
      <c r="A28" s="5"/>
      <c r="B28" s="5" t="s">
        <v>388</v>
      </c>
      <c r="C28" s="2">
        <f>I28+M28+O28+P28+Q28+R28</f>
        <v>16811757</v>
      </c>
      <c r="D28" s="5">
        <v>16734230</v>
      </c>
      <c r="E28" s="5"/>
      <c r="F28" s="5"/>
      <c r="G28" s="5">
        <v>63917</v>
      </c>
      <c r="H28" s="5"/>
      <c r="I28" s="2">
        <f>SUM(D28:H28)</f>
        <v>16798147</v>
      </c>
      <c r="J28" s="5"/>
      <c r="K28" s="5"/>
      <c r="L28" s="5"/>
      <c r="M28" s="2">
        <f>SUM(J28:L28)</f>
        <v>0</v>
      </c>
      <c r="N28" s="5"/>
      <c r="O28" s="5"/>
      <c r="P28" s="5"/>
      <c r="Q28" s="5"/>
      <c r="R28" s="5">
        <v>13610</v>
      </c>
    </row>
    <row r="29" spans="1:18" ht="28.5" customHeight="1">
      <c r="A29" s="5"/>
      <c r="B29" s="163" t="s">
        <v>391</v>
      </c>
      <c r="C29" s="2">
        <f>C25+C27</f>
        <v>113423384</v>
      </c>
      <c r="D29" s="2">
        <f t="shared" ref="D29:R29" si="2">D25+D27</f>
        <v>56456353</v>
      </c>
      <c r="E29" s="2">
        <f t="shared" si="2"/>
        <v>21703159</v>
      </c>
      <c r="F29" s="2">
        <f t="shared" si="2"/>
        <v>3779000</v>
      </c>
      <c r="G29" s="2">
        <f t="shared" si="2"/>
        <v>1950879</v>
      </c>
      <c r="H29" s="2">
        <f t="shared" si="2"/>
        <v>0</v>
      </c>
      <c r="I29" s="2">
        <f t="shared" si="2"/>
        <v>83889391</v>
      </c>
      <c r="J29" s="2">
        <f t="shared" si="2"/>
        <v>0</v>
      </c>
      <c r="K29" s="2">
        <f t="shared" si="2"/>
        <v>0</v>
      </c>
      <c r="L29" s="2">
        <f t="shared" si="2"/>
        <v>0</v>
      </c>
      <c r="M29" s="2">
        <f t="shared" si="2"/>
        <v>0</v>
      </c>
      <c r="N29" s="2">
        <f t="shared" si="2"/>
        <v>0</v>
      </c>
      <c r="O29" s="2">
        <f t="shared" si="2"/>
        <v>0</v>
      </c>
      <c r="P29" s="2">
        <f t="shared" si="2"/>
        <v>0</v>
      </c>
      <c r="Q29" s="2">
        <f t="shared" si="2"/>
        <v>0</v>
      </c>
      <c r="R29" s="2">
        <f t="shared" si="2"/>
        <v>29533993</v>
      </c>
    </row>
    <row r="30" spans="1:18" ht="25.5">
      <c r="A30" s="5"/>
      <c r="B30" s="5" t="s">
        <v>392</v>
      </c>
      <c r="C30" s="2">
        <f>C26+C28</f>
        <v>116027961</v>
      </c>
      <c r="D30" s="2">
        <f t="shared" ref="D30:R30" si="3">D26+D28</f>
        <v>56016833</v>
      </c>
      <c r="E30" s="2">
        <f t="shared" si="3"/>
        <v>24519159</v>
      </c>
      <c r="F30" s="2">
        <f t="shared" si="3"/>
        <v>3779000</v>
      </c>
      <c r="G30" s="2">
        <f t="shared" si="3"/>
        <v>3602257</v>
      </c>
      <c r="H30" s="2">
        <f t="shared" si="3"/>
        <v>0</v>
      </c>
      <c r="I30" s="2">
        <f t="shared" si="3"/>
        <v>87917249</v>
      </c>
      <c r="J30" s="2">
        <f t="shared" si="3"/>
        <v>0</v>
      </c>
      <c r="K30" s="2">
        <f t="shared" si="3"/>
        <v>0</v>
      </c>
      <c r="L30" s="2">
        <f t="shared" si="3"/>
        <v>0</v>
      </c>
      <c r="M30" s="2">
        <f t="shared" si="3"/>
        <v>0</v>
      </c>
      <c r="N30" s="2">
        <f t="shared" si="3"/>
        <v>631524</v>
      </c>
      <c r="O30" s="2">
        <f t="shared" si="3"/>
        <v>0</v>
      </c>
      <c r="P30" s="2">
        <f t="shared" si="3"/>
        <v>0</v>
      </c>
      <c r="Q30" s="2">
        <f t="shared" si="3"/>
        <v>0</v>
      </c>
      <c r="R30" s="2">
        <f t="shared" si="3"/>
        <v>27479188</v>
      </c>
    </row>
  </sheetData>
  <mergeCells count="7">
    <mergeCell ref="A1:E1"/>
    <mergeCell ref="A4:R4"/>
    <mergeCell ref="J6:O6"/>
    <mergeCell ref="D6:I6"/>
    <mergeCell ref="D21:I21"/>
    <mergeCell ref="J21:M21"/>
    <mergeCell ref="A19:R19"/>
  </mergeCells>
  <phoneticPr fontId="1" type="noConversion"/>
  <pageMargins left="0.19685039370078741" right="0.19685039370078741" top="0.78740157480314965" bottom="0.19685039370078741" header="0.51181102362204722" footer="0.51181102362204722"/>
  <pageSetup paperSize="9" scale="83" orientation="landscape" r:id="rId1"/>
  <headerFooter alignWithMargins="0">
    <oddHeader>&amp;CCserháthaláp Község Önkormányzat
2019. évi költségvetés módosítása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Munka3"/>
  <dimension ref="A1:I151"/>
  <sheetViews>
    <sheetView view="pageLayout" topLeftCell="A163" zoomScaleNormal="100" workbookViewId="0">
      <selection activeCell="B2" sqref="B2"/>
    </sheetView>
  </sheetViews>
  <sheetFormatPr defaultRowHeight="15.95" customHeight="1"/>
  <cols>
    <col min="1" max="1" width="8.140625" style="11" customWidth="1"/>
    <col min="2" max="2" width="66.5703125" style="11" customWidth="1"/>
    <col min="3" max="3" width="12.85546875" style="13" customWidth="1"/>
    <col min="4" max="4" width="15" style="11" customWidth="1"/>
    <col min="5" max="16384" width="9.140625" style="11"/>
  </cols>
  <sheetData>
    <row r="1" spans="1:4" ht="15.95" customHeight="1">
      <c r="A1" s="192" t="s">
        <v>401</v>
      </c>
      <c r="B1" s="192"/>
    </row>
    <row r="2" spans="1:4" ht="13.5" customHeight="1">
      <c r="A2" s="4" t="s">
        <v>400</v>
      </c>
    </row>
    <row r="3" spans="1:4" ht="13.5" customHeight="1">
      <c r="A3" s="4"/>
    </row>
    <row r="4" spans="1:4" ht="15.95" customHeight="1">
      <c r="A4" s="190" t="s">
        <v>357</v>
      </c>
      <c r="B4" s="190"/>
      <c r="C4" s="190"/>
    </row>
    <row r="5" spans="1:4" ht="15.95" customHeight="1" thickBot="1">
      <c r="A5" s="191" t="s">
        <v>283</v>
      </c>
      <c r="B5" s="191"/>
      <c r="C5" s="10" t="s">
        <v>376</v>
      </c>
    </row>
    <row r="6" spans="1:4" ht="35.25" customHeight="1" thickBot="1">
      <c r="A6" s="14" t="s">
        <v>63</v>
      </c>
      <c r="B6" s="15" t="s">
        <v>64</v>
      </c>
      <c r="C6" s="127" t="s">
        <v>390</v>
      </c>
      <c r="D6" s="136" t="s">
        <v>389</v>
      </c>
    </row>
    <row r="7" spans="1:4" ht="12" customHeight="1" thickBot="1">
      <c r="A7" s="16">
        <v>1</v>
      </c>
      <c r="B7" s="17">
        <v>2</v>
      </c>
      <c r="C7" s="128">
        <v>3</v>
      </c>
      <c r="D7" s="135"/>
    </row>
    <row r="8" spans="1:4" ht="12" customHeight="1" thickBot="1">
      <c r="A8" s="18" t="s">
        <v>19</v>
      </c>
      <c r="B8" s="19" t="s">
        <v>65</v>
      </c>
      <c r="C8" s="129">
        <f>+C9+C10+C11+C12+C13+C14</f>
        <v>40013123</v>
      </c>
      <c r="D8" s="129">
        <f>+D9+D10+D11+D12+D13+D14+D15</f>
        <v>39282603</v>
      </c>
    </row>
    <row r="9" spans="1:4" ht="12" customHeight="1">
      <c r="A9" s="20" t="s">
        <v>66</v>
      </c>
      <c r="B9" s="21" t="s">
        <v>67</v>
      </c>
      <c r="C9" s="130">
        <v>13095482</v>
      </c>
      <c r="D9" s="168">
        <v>13095482</v>
      </c>
    </row>
    <row r="10" spans="1:4" ht="12" customHeight="1">
      <c r="A10" s="22" t="s">
        <v>68</v>
      </c>
      <c r="B10" s="23" t="s">
        <v>69</v>
      </c>
      <c r="C10" s="131">
        <v>13138350</v>
      </c>
      <c r="D10" s="168">
        <v>13138350</v>
      </c>
    </row>
    <row r="11" spans="1:4" ht="12" customHeight="1">
      <c r="A11" s="22" t="s">
        <v>70</v>
      </c>
      <c r="B11" s="23" t="s">
        <v>71</v>
      </c>
      <c r="C11" s="131">
        <v>9599291</v>
      </c>
      <c r="D11" s="168">
        <v>10749291</v>
      </c>
    </row>
    <row r="12" spans="1:4" ht="12" customHeight="1">
      <c r="A12" s="22" t="s">
        <v>72</v>
      </c>
      <c r="B12" s="23" t="s">
        <v>73</v>
      </c>
      <c r="C12" s="131">
        <v>1800000</v>
      </c>
      <c r="D12" s="168">
        <v>1800000</v>
      </c>
    </row>
    <row r="13" spans="1:4" ht="12" customHeight="1">
      <c r="A13" s="22" t="s">
        <v>74</v>
      </c>
      <c r="B13" s="23" t="s">
        <v>75</v>
      </c>
      <c r="C13" s="131"/>
      <c r="D13" s="168"/>
    </row>
    <row r="14" spans="1:4" ht="12" customHeight="1">
      <c r="A14" s="24" t="s">
        <v>76</v>
      </c>
      <c r="B14" s="25" t="s">
        <v>77</v>
      </c>
      <c r="C14" s="131">
        <v>2380000</v>
      </c>
      <c r="D14" s="168">
        <v>444000</v>
      </c>
    </row>
    <row r="15" spans="1:4" ht="12" customHeight="1" thickBot="1">
      <c r="A15" s="165"/>
      <c r="B15" s="23" t="s">
        <v>393</v>
      </c>
      <c r="C15" s="164"/>
      <c r="D15" s="171">
        <v>55480</v>
      </c>
    </row>
    <row r="16" spans="1:4" ht="12" customHeight="1" thickBot="1">
      <c r="A16" s="123" t="s">
        <v>20</v>
      </c>
      <c r="B16" s="62" t="s">
        <v>78</v>
      </c>
      <c r="C16" s="129">
        <f>+C17+C18+C19+C20+C21</f>
        <v>21703159</v>
      </c>
      <c r="D16" s="129">
        <f>+D17+D18+D19+D20+D21</f>
        <v>24519159</v>
      </c>
    </row>
    <row r="17" spans="1:4" ht="12" customHeight="1">
      <c r="A17" s="20" t="s">
        <v>79</v>
      </c>
      <c r="B17" s="21" t="s">
        <v>80</v>
      </c>
      <c r="C17" s="130"/>
      <c r="D17" s="135"/>
    </row>
    <row r="18" spans="1:4" ht="12" customHeight="1">
      <c r="A18" s="22" t="s">
        <v>81</v>
      </c>
      <c r="B18" s="23" t="s">
        <v>82</v>
      </c>
      <c r="C18" s="131"/>
      <c r="D18" s="135"/>
    </row>
    <row r="19" spans="1:4" ht="12" customHeight="1">
      <c r="A19" s="22" t="s">
        <v>83</v>
      </c>
      <c r="B19" s="23" t="s">
        <v>84</v>
      </c>
      <c r="C19" s="131"/>
      <c r="D19" s="135"/>
    </row>
    <row r="20" spans="1:4" ht="12" customHeight="1">
      <c r="A20" s="22" t="s">
        <v>85</v>
      </c>
      <c r="B20" s="23" t="s">
        <v>86</v>
      </c>
      <c r="C20" s="131"/>
      <c r="D20" s="135"/>
    </row>
    <row r="21" spans="1:4" ht="12" customHeight="1">
      <c r="A21" s="22" t="s">
        <v>87</v>
      </c>
      <c r="B21" s="23" t="s">
        <v>88</v>
      </c>
      <c r="C21" s="131">
        <v>21703159</v>
      </c>
      <c r="D21" s="168">
        <v>24519159</v>
      </c>
    </row>
    <row r="22" spans="1:4" ht="12" customHeight="1" thickBot="1">
      <c r="A22" s="24" t="s">
        <v>89</v>
      </c>
      <c r="B22" s="25" t="s">
        <v>90</v>
      </c>
      <c r="C22" s="132"/>
      <c r="D22" s="135"/>
    </row>
    <row r="23" spans="1:4" ht="12" customHeight="1" thickBot="1">
      <c r="A23" s="18" t="s">
        <v>21</v>
      </c>
      <c r="B23" s="19" t="s">
        <v>91</v>
      </c>
      <c r="C23" s="129">
        <f>+C24+C25+C26+C27+C28</f>
        <v>0</v>
      </c>
      <c r="D23" s="129">
        <f>+D24+D25+D26+D27+D28</f>
        <v>0</v>
      </c>
    </row>
    <row r="24" spans="1:4" ht="12" customHeight="1">
      <c r="A24" s="20" t="s">
        <v>92</v>
      </c>
      <c r="B24" s="21" t="s">
        <v>93</v>
      </c>
      <c r="C24" s="130"/>
      <c r="D24" s="135"/>
    </row>
    <row r="25" spans="1:4" ht="12" customHeight="1">
      <c r="A25" s="22" t="s">
        <v>94</v>
      </c>
      <c r="B25" s="23" t="s">
        <v>95</v>
      </c>
      <c r="C25" s="131"/>
      <c r="D25" s="135"/>
    </row>
    <row r="26" spans="1:4" ht="12" customHeight="1">
      <c r="A26" s="22" t="s">
        <v>96</v>
      </c>
      <c r="B26" s="23" t="s">
        <v>97</v>
      </c>
      <c r="C26" s="131"/>
      <c r="D26" s="135"/>
    </row>
    <row r="27" spans="1:4" ht="12" customHeight="1">
      <c r="A27" s="22" t="s">
        <v>98</v>
      </c>
      <c r="B27" s="23" t="s">
        <v>99</v>
      </c>
      <c r="C27" s="131"/>
      <c r="D27" s="135"/>
    </row>
    <row r="28" spans="1:4" ht="12" customHeight="1">
      <c r="A28" s="22" t="s">
        <v>100</v>
      </c>
      <c r="B28" s="23" t="s">
        <v>101</v>
      </c>
      <c r="C28" s="131"/>
      <c r="D28" s="135"/>
    </row>
    <row r="29" spans="1:4" ht="12" customHeight="1" thickBot="1">
      <c r="A29" s="24" t="s">
        <v>102</v>
      </c>
      <c r="B29" s="25" t="s">
        <v>103</v>
      </c>
      <c r="C29" s="132"/>
      <c r="D29" s="135"/>
    </row>
    <row r="30" spans="1:4" ht="12" customHeight="1" thickBot="1">
      <c r="A30" s="18" t="s">
        <v>104</v>
      </c>
      <c r="B30" s="19" t="s">
        <v>105</v>
      </c>
      <c r="C30" s="129">
        <f>+C31+C35+C36+C37</f>
        <v>3779000</v>
      </c>
      <c r="D30" s="129">
        <f>+D31+D35+D36+D37</f>
        <v>3779000</v>
      </c>
    </row>
    <row r="31" spans="1:4" ht="12" customHeight="1">
      <c r="A31" s="20" t="s">
        <v>106</v>
      </c>
      <c r="B31" s="21" t="s">
        <v>107</v>
      </c>
      <c r="C31" s="133">
        <v>2781000</v>
      </c>
      <c r="D31" s="168">
        <f>D32+D33+D34</f>
        <v>2781000</v>
      </c>
    </row>
    <row r="32" spans="1:4" ht="12" customHeight="1">
      <c r="A32" s="22" t="s">
        <v>108</v>
      </c>
      <c r="B32" s="122" t="s">
        <v>358</v>
      </c>
      <c r="C32" s="131">
        <v>902000</v>
      </c>
      <c r="D32" s="168">
        <v>902000</v>
      </c>
    </row>
    <row r="33" spans="1:4" ht="12" customHeight="1">
      <c r="A33" s="22" t="s">
        <v>109</v>
      </c>
      <c r="B33" s="122" t="s">
        <v>359</v>
      </c>
      <c r="C33" s="131">
        <v>1822000</v>
      </c>
      <c r="D33" s="168">
        <v>1822000</v>
      </c>
    </row>
    <row r="34" spans="1:4" ht="12" customHeight="1">
      <c r="A34" s="22" t="s">
        <v>361</v>
      </c>
      <c r="B34" s="122" t="s">
        <v>360</v>
      </c>
      <c r="C34" s="131">
        <v>57000</v>
      </c>
      <c r="D34" s="168">
        <v>57000</v>
      </c>
    </row>
    <row r="35" spans="1:4" ht="12" customHeight="1">
      <c r="A35" s="22" t="s">
        <v>110</v>
      </c>
      <c r="B35" s="23" t="s">
        <v>51</v>
      </c>
      <c r="C35" s="131">
        <v>938000</v>
      </c>
      <c r="D35" s="168">
        <v>938000</v>
      </c>
    </row>
    <row r="36" spans="1:4" ht="12" customHeight="1">
      <c r="A36" s="22" t="s">
        <v>111</v>
      </c>
      <c r="B36" s="23" t="s">
        <v>380</v>
      </c>
      <c r="C36" s="131">
        <v>40000</v>
      </c>
      <c r="D36" s="168">
        <v>40000</v>
      </c>
    </row>
    <row r="37" spans="1:4" ht="12" customHeight="1" thickBot="1">
      <c r="A37" s="24" t="s">
        <v>112</v>
      </c>
      <c r="B37" s="25" t="s">
        <v>377</v>
      </c>
      <c r="C37" s="132">
        <v>20000</v>
      </c>
      <c r="D37" s="168">
        <v>20000</v>
      </c>
    </row>
    <row r="38" spans="1:4" ht="12" customHeight="1" thickBot="1">
      <c r="A38" s="18" t="s">
        <v>23</v>
      </c>
      <c r="B38" s="19" t="s">
        <v>113</v>
      </c>
      <c r="C38" s="129">
        <f>SUM(C39:C48)</f>
        <v>1876000</v>
      </c>
      <c r="D38" s="129">
        <f>SUM(D39:D49)</f>
        <v>3538340</v>
      </c>
    </row>
    <row r="39" spans="1:4" ht="12" customHeight="1">
      <c r="A39" s="20" t="s">
        <v>114</v>
      </c>
      <c r="B39" s="21" t="s">
        <v>115</v>
      </c>
      <c r="C39" s="130"/>
      <c r="D39" s="168"/>
    </row>
    <row r="40" spans="1:4" ht="12" customHeight="1">
      <c r="A40" s="22" t="s">
        <v>116</v>
      </c>
      <c r="B40" s="23" t="s">
        <v>117</v>
      </c>
      <c r="C40" s="131"/>
      <c r="D40" s="168"/>
    </row>
    <row r="41" spans="1:4" ht="12" customHeight="1">
      <c r="A41" s="22" t="s">
        <v>118</v>
      </c>
      <c r="B41" s="23" t="s">
        <v>119</v>
      </c>
      <c r="C41" s="131">
        <v>1300000</v>
      </c>
      <c r="D41" s="168">
        <v>1300000</v>
      </c>
    </row>
    <row r="42" spans="1:4" ht="12" customHeight="1">
      <c r="A42" s="22" t="s">
        <v>120</v>
      </c>
      <c r="B42" s="23" t="s">
        <v>121</v>
      </c>
      <c r="C42" s="131">
        <v>500000</v>
      </c>
      <c r="D42" s="168">
        <v>1668476</v>
      </c>
    </row>
    <row r="43" spans="1:4" ht="12" customHeight="1">
      <c r="A43" s="22" t="s">
        <v>122</v>
      </c>
      <c r="B43" s="23" t="s">
        <v>123</v>
      </c>
      <c r="C43" s="131">
        <v>75000</v>
      </c>
      <c r="D43" s="168">
        <v>75000</v>
      </c>
    </row>
    <row r="44" spans="1:4" ht="12" customHeight="1">
      <c r="A44" s="22" t="s">
        <v>124</v>
      </c>
      <c r="B44" s="23" t="s">
        <v>125</v>
      </c>
      <c r="C44" s="131"/>
      <c r="D44" s="168"/>
    </row>
    <row r="45" spans="1:4" ht="12" customHeight="1">
      <c r="A45" s="22" t="s">
        <v>126</v>
      </c>
      <c r="B45" s="23" t="s">
        <v>127</v>
      </c>
      <c r="C45" s="131"/>
      <c r="D45" s="168"/>
    </row>
    <row r="46" spans="1:4" ht="12" customHeight="1">
      <c r="A46" s="22" t="s">
        <v>128</v>
      </c>
      <c r="B46" s="23" t="s">
        <v>129</v>
      </c>
      <c r="C46" s="131"/>
      <c r="D46" s="168">
        <v>228097</v>
      </c>
    </row>
    <row r="47" spans="1:4" ht="12" customHeight="1">
      <c r="A47" s="22" t="s">
        <v>130</v>
      </c>
      <c r="B47" s="23" t="s">
        <v>131</v>
      </c>
      <c r="C47" s="131"/>
      <c r="D47" s="168"/>
    </row>
    <row r="48" spans="1:4" ht="12" customHeight="1">
      <c r="A48" s="24" t="s">
        <v>132</v>
      </c>
      <c r="B48" s="25" t="s">
        <v>133</v>
      </c>
      <c r="C48" s="132">
        <v>1000</v>
      </c>
      <c r="D48" s="172">
        <v>176685</v>
      </c>
    </row>
    <row r="49" spans="1:4" ht="12" customHeight="1">
      <c r="A49" s="165"/>
      <c r="B49" s="23" t="s">
        <v>394</v>
      </c>
      <c r="C49" s="167"/>
      <c r="D49" s="168">
        <v>90082</v>
      </c>
    </row>
    <row r="50" spans="1:4" ht="12" customHeight="1" thickBot="1">
      <c r="A50" s="123" t="s">
        <v>24</v>
      </c>
      <c r="B50" s="124" t="s">
        <v>134</v>
      </c>
      <c r="C50" s="166">
        <f>SUM(C51:C55)</f>
        <v>0</v>
      </c>
      <c r="D50" s="166">
        <f>SUM(D51:D55)</f>
        <v>0</v>
      </c>
    </row>
    <row r="51" spans="1:4" ht="12" customHeight="1">
      <c r="A51" s="20" t="s">
        <v>135</v>
      </c>
      <c r="B51" s="21" t="s">
        <v>136</v>
      </c>
      <c r="C51" s="130"/>
      <c r="D51" s="135"/>
    </row>
    <row r="52" spans="1:4" ht="12" customHeight="1">
      <c r="A52" s="22" t="s">
        <v>137</v>
      </c>
      <c r="B52" s="23" t="s">
        <v>138</v>
      </c>
      <c r="C52" s="131"/>
      <c r="D52" s="135"/>
    </row>
    <row r="53" spans="1:4" ht="12" customHeight="1">
      <c r="A53" s="22" t="s">
        <v>139</v>
      </c>
      <c r="B53" s="23" t="s">
        <v>140</v>
      </c>
      <c r="C53" s="131"/>
      <c r="D53" s="135"/>
    </row>
    <row r="54" spans="1:4" ht="12" customHeight="1">
      <c r="A54" s="22" t="s">
        <v>141</v>
      </c>
      <c r="B54" s="23" t="s">
        <v>142</v>
      </c>
      <c r="C54" s="131"/>
      <c r="D54" s="135"/>
    </row>
    <row r="55" spans="1:4" ht="12" customHeight="1" thickBot="1">
      <c r="A55" s="24" t="s">
        <v>143</v>
      </c>
      <c r="B55" s="25" t="s">
        <v>144</v>
      </c>
      <c r="C55" s="132"/>
      <c r="D55" s="135"/>
    </row>
    <row r="56" spans="1:4" ht="12" customHeight="1" thickBot="1">
      <c r="A56" s="18" t="s">
        <v>145</v>
      </c>
      <c r="B56" s="19" t="s">
        <v>146</v>
      </c>
      <c r="C56" s="129">
        <f>SUM(C57:C59)</f>
        <v>0</v>
      </c>
      <c r="D56" s="129">
        <f>SUM(D57:D59)</f>
        <v>0</v>
      </c>
    </row>
    <row r="57" spans="1:4" ht="12" customHeight="1">
      <c r="A57" s="20" t="s">
        <v>147</v>
      </c>
      <c r="B57" s="21" t="s">
        <v>148</v>
      </c>
      <c r="C57" s="130"/>
      <c r="D57" s="135"/>
    </row>
    <row r="58" spans="1:4" ht="12" customHeight="1">
      <c r="A58" s="22" t="s">
        <v>149</v>
      </c>
      <c r="B58" s="23" t="s">
        <v>150</v>
      </c>
      <c r="C58" s="131"/>
      <c r="D58" s="135"/>
    </row>
    <row r="59" spans="1:4" ht="12" customHeight="1">
      <c r="A59" s="22" t="s">
        <v>151</v>
      </c>
      <c r="B59" s="23" t="s">
        <v>152</v>
      </c>
      <c r="C59" s="131"/>
      <c r="D59" s="135"/>
    </row>
    <row r="60" spans="1:4" ht="12" customHeight="1" thickBot="1">
      <c r="A60" s="24" t="s">
        <v>153</v>
      </c>
      <c r="B60" s="25" t="s">
        <v>154</v>
      </c>
      <c r="C60" s="132"/>
      <c r="D60" s="135"/>
    </row>
    <row r="61" spans="1:4" ht="12" customHeight="1" thickBot="1">
      <c r="A61" s="18" t="s">
        <v>26</v>
      </c>
      <c r="B61" s="26" t="s">
        <v>155</v>
      </c>
      <c r="C61" s="129">
        <f>SUM(C62:C64)</f>
        <v>0</v>
      </c>
      <c r="D61" s="129">
        <f>SUM(D62:D64)</f>
        <v>0</v>
      </c>
    </row>
    <row r="62" spans="1:4" ht="12" customHeight="1">
      <c r="A62" s="20" t="s">
        <v>156</v>
      </c>
      <c r="B62" s="21" t="s">
        <v>157</v>
      </c>
      <c r="C62" s="131"/>
      <c r="D62" s="135"/>
    </row>
    <row r="63" spans="1:4" ht="12" customHeight="1">
      <c r="A63" s="22" t="s">
        <v>158</v>
      </c>
      <c r="B63" s="23" t="s">
        <v>159</v>
      </c>
      <c r="C63" s="131"/>
      <c r="D63" s="135"/>
    </row>
    <row r="64" spans="1:4" ht="12" customHeight="1">
      <c r="A64" s="22" t="s">
        <v>160</v>
      </c>
      <c r="B64" s="23" t="s">
        <v>161</v>
      </c>
      <c r="C64" s="131"/>
      <c r="D64" s="135"/>
    </row>
    <row r="65" spans="1:4" ht="12" customHeight="1" thickBot="1">
      <c r="A65" s="24" t="s">
        <v>162</v>
      </c>
      <c r="B65" s="25" t="s">
        <v>163</v>
      </c>
      <c r="C65" s="131"/>
      <c r="D65" s="135"/>
    </row>
    <row r="66" spans="1:4" ht="12" customHeight="1" thickBot="1">
      <c r="A66" s="18" t="s">
        <v>27</v>
      </c>
      <c r="B66" s="19" t="s">
        <v>164</v>
      </c>
      <c r="C66" s="129">
        <f>C8+C16+C23+C30+C38+C50+C56+C61</f>
        <v>67371282</v>
      </c>
      <c r="D66" s="129">
        <f>D8+D16+D23+D30+D38+D50+D56+D61</f>
        <v>71119102</v>
      </c>
    </row>
    <row r="67" spans="1:4" ht="12" customHeight="1" thickBot="1">
      <c r="A67" s="27" t="s">
        <v>165</v>
      </c>
      <c r="B67" s="26" t="s">
        <v>166</v>
      </c>
      <c r="C67" s="129">
        <f>SUM(C68:C70)</f>
        <v>0</v>
      </c>
      <c r="D67" s="129">
        <f>SUM(D68:D70)</f>
        <v>0</v>
      </c>
    </row>
    <row r="68" spans="1:4" ht="12" customHeight="1">
      <c r="A68" s="20" t="s">
        <v>167</v>
      </c>
      <c r="B68" s="21" t="s">
        <v>168</v>
      </c>
      <c r="C68" s="131"/>
      <c r="D68" s="135"/>
    </row>
    <row r="69" spans="1:4" ht="12" customHeight="1">
      <c r="A69" s="22" t="s">
        <v>169</v>
      </c>
      <c r="B69" s="23" t="s">
        <v>170</v>
      </c>
      <c r="C69" s="131"/>
      <c r="D69" s="135"/>
    </row>
    <row r="70" spans="1:4" ht="12" customHeight="1" thickBot="1">
      <c r="A70" s="24" t="s">
        <v>171</v>
      </c>
      <c r="B70" s="28" t="s">
        <v>172</v>
      </c>
      <c r="C70" s="131"/>
      <c r="D70" s="135"/>
    </row>
    <row r="71" spans="1:4" ht="12" customHeight="1" thickBot="1">
      <c r="A71" s="27" t="s">
        <v>173</v>
      </c>
      <c r="B71" s="26" t="s">
        <v>174</v>
      </c>
      <c r="C71" s="129">
        <f>SUM(C72:C75)</f>
        <v>0</v>
      </c>
      <c r="D71" s="129">
        <f>SUM(D72:D75)</f>
        <v>0</v>
      </c>
    </row>
    <row r="72" spans="1:4" ht="12" customHeight="1">
      <c r="A72" s="20" t="s">
        <v>175</v>
      </c>
      <c r="B72" s="21" t="s">
        <v>176</v>
      </c>
      <c r="C72" s="131"/>
      <c r="D72" s="135"/>
    </row>
    <row r="73" spans="1:4" ht="12" customHeight="1">
      <c r="A73" s="22" t="s">
        <v>177</v>
      </c>
      <c r="B73" s="23" t="s">
        <v>178</v>
      </c>
      <c r="C73" s="131"/>
      <c r="D73" s="135"/>
    </row>
    <row r="74" spans="1:4" ht="12" customHeight="1">
      <c r="A74" s="22" t="s">
        <v>179</v>
      </c>
      <c r="B74" s="23" t="s">
        <v>180</v>
      </c>
      <c r="C74" s="131"/>
      <c r="D74" s="135"/>
    </row>
    <row r="75" spans="1:4" ht="12" customHeight="1" thickBot="1">
      <c r="A75" s="24" t="s">
        <v>181</v>
      </c>
      <c r="B75" s="25" t="s">
        <v>182</v>
      </c>
      <c r="C75" s="131"/>
      <c r="D75" s="135"/>
    </row>
    <row r="76" spans="1:4" ht="12" customHeight="1" thickBot="1">
      <c r="A76" s="27" t="s">
        <v>183</v>
      </c>
      <c r="B76" s="26" t="s">
        <v>184</v>
      </c>
      <c r="C76" s="129">
        <f>SUM(C77:C78)</f>
        <v>29531345</v>
      </c>
      <c r="D76" s="129">
        <f>SUM(D77:D78)</f>
        <v>27465578</v>
      </c>
    </row>
    <row r="77" spans="1:4" ht="12" customHeight="1">
      <c r="A77" s="20" t="s">
        <v>185</v>
      </c>
      <c r="B77" s="21" t="s">
        <v>367</v>
      </c>
      <c r="C77" s="131">
        <v>7671506</v>
      </c>
      <c r="D77" s="168">
        <v>5605739</v>
      </c>
    </row>
    <row r="78" spans="1:4" ht="12" customHeight="1" thickBot="1">
      <c r="A78" s="24" t="s">
        <v>186</v>
      </c>
      <c r="B78" s="25" t="s">
        <v>368</v>
      </c>
      <c r="C78" s="131">
        <v>21859839</v>
      </c>
      <c r="D78" s="168">
        <v>21859839</v>
      </c>
    </row>
    <row r="79" spans="1:4" ht="12" customHeight="1" thickBot="1">
      <c r="A79" s="27" t="s">
        <v>187</v>
      </c>
      <c r="B79" s="26" t="s">
        <v>188</v>
      </c>
      <c r="C79" s="129">
        <f>SUM(C80:C82)</f>
        <v>0</v>
      </c>
      <c r="D79" s="129">
        <f>SUM(D80:D82)</f>
        <v>631524</v>
      </c>
    </row>
    <row r="80" spans="1:4" ht="12" customHeight="1">
      <c r="A80" s="20" t="s">
        <v>189</v>
      </c>
      <c r="B80" s="21" t="s">
        <v>190</v>
      </c>
      <c r="C80" s="131"/>
      <c r="D80" s="174">
        <v>631524</v>
      </c>
    </row>
    <row r="81" spans="1:4" ht="12" customHeight="1">
      <c r="A81" s="22" t="s">
        <v>191</v>
      </c>
      <c r="B81" s="23" t="s">
        <v>192</v>
      </c>
      <c r="C81" s="131"/>
      <c r="D81" s="173"/>
    </row>
    <row r="82" spans="1:4" ht="12" customHeight="1" thickBot="1">
      <c r="A82" s="24" t="s">
        <v>193</v>
      </c>
      <c r="B82" s="25" t="s">
        <v>194</v>
      </c>
      <c r="C82" s="131"/>
      <c r="D82" s="135"/>
    </row>
    <row r="83" spans="1:4" ht="12" customHeight="1" thickBot="1">
      <c r="A83" s="27" t="s">
        <v>195</v>
      </c>
      <c r="B83" s="26" t="s">
        <v>196</v>
      </c>
      <c r="C83" s="129">
        <f>SUM(C84:C87)</f>
        <v>0</v>
      </c>
      <c r="D83" s="129">
        <f>SUM(D84:D87)</f>
        <v>0</v>
      </c>
    </row>
    <row r="84" spans="1:4" ht="12" customHeight="1">
      <c r="A84" s="29" t="s">
        <v>197</v>
      </c>
      <c r="B84" s="21" t="s">
        <v>198</v>
      </c>
      <c r="C84" s="131"/>
      <c r="D84" s="135"/>
    </row>
    <row r="85" spans="1:4" ht="12" customHeight="1">
      <c r="A85" s="30" t="s">
        <v>199</v>
      </c>
      <c r="B85" s="23" t="s">
        <v>200</v>
      </c>
      <c r="C85" s="131"/>
      <c r="D85" s="135"/>
    </row>
    <row r="86" spans="1:4" ht="12" customHeight="1">
      <c r="A86" s="30" t="s">
        <v>201</v>
      </c>
      <c r="B86" s="23" t="s">
        <v>202</v>
      </c>
      <c r="C86" s="131"/>
      <c r="D86" s="135"/>
    </row>
    <row r="87" spans="1:4" ht="12" customHeight="1" thickBot="1">
      <c r="A87" s="31" t="s">
        <v>203</v>
      </c>
      <c r="B87" s="25" t="s">
        <v>204</v>
      </c>
      <c r="C87" s="131"/>
      <c r="D87" s="135"/>
    </row>
    <row r="88" spans="1:4" ht="13.5" customHeight="1" thickBot="1">
      <c r="A88" s="27" t="s">
        <v>205</v>
      </c>
      <c r="B88" s="26" t="s">
        <v>206</v>
      </c>
      <c r="C88" s="134"/>
      <c r="D88" s="134"/>
    </row>
    <row r="89" spans="1:4" ht="15.75" customHeight="1" thickBot="1">
      <c r="A89" s="27" t="s">
        <v>207</v>
      </c>
      <c r="B89" s="32" t="s">
        <v>208</v>
      </c>
      <c r="C89" s="129">
        <f>+C67+C71+C76+C79+C83+C88</f>
        <v>29531345</v>
      </c>
      <c r="D89" s="129">
        <f>+D67+D71+D76+D79+D83+D88</f>
        <v>28097102</v>
      </c>
    </row>
    <row r="90" spans="1:4" ht="16.5" customHeight="1" thickBot="1">
      <c r="A90" s="33" t="s">
        <v>209</v>
      </c>
      <c r="B90" s="34" t="s">
        <v>210</v>
      </c>
      <c r="C90" s="129">
        <f>+C66+C89</f>
        <v>96902627</v>
      </c>
      <c r="D90" s="129">
        <f>+D66+D89</f>
        <v>99216204</v>
      </c>
    </row>
    <row r="91" spans="1:4" ht="21" customHeight="1">
      <c r="A91" s="35"/>
      <c r="B91" s="36"/>
      <c r="C91" s="37"/>
    </row>
    <row r="92" spans="1:4" s="38" customFormat="1" ht="16.5" customHeight="1" thickBot="1">
      <c r="A92" s="189" t="s">
        <v>282</v>
      </c>
      <c r="B92" s="189"/>
      <c r="C92" s="12" t="s">
        <v>376</v>
      </c>
    </row>
    <row r="93" spans="1:4" ht="38.1" customHeight="1" thickBot="1">
      <c r="A93" s="14" t="s">
        <v>63</v>
      </c>
      <c r="B93" s="15" t="s">
        <v>47</v>
      </c>
      <c r="C93" s="127" t="s">
        <v>390</v>
      </c>
      <c r="D93" s="136" t="s">
        <v>389</v>
      </c>
    </row>
    <row r="94" spans="1:4" ht="12" customHeight="1" thickBot="1">
      <c r="A94" s="14">
        <v>1</v>
      </c>
      <c r="B94" s="15">
        <v>2</v>
      </c>
      <c r="C94" s="127">
        <v>3</v>
      </c>
      <c r="D94" s="135"/>
    </row>
    <row r="95" spans="1:4" ht="12" customHeight="1" thickBot="1">
      <c r="A95" s="39" t="s">
        <v>19</v>
      </c>
      <c r="B95" s="40" t="s">
        <v>280</v>
      </c>
      <c r="C95" s="137">
        <f>SUM(C96:C100)</f>
        <v>57191885</v>
      </c>
      <c r="D95" s="137">
        <f>SUM(D96:D100)</f>
        <v>57215399</v>
      </c>
    </row>
    <row r="96" spans="1:4" ht="12" customHeight="1">
      <c r="A96" s="41" t="s">
        <v>66</v>
      </c>
      <c r="B96" s="42" t="s">
        <v>211</v>
      </c>
      <c r="C96" s="138">
        <v>26282700</v>
      </c>
      <c r="D96" s="168">
        <v>26679861</v>
      </c>
    </row>
    <row r="97" spans="1:4" ht="12" customHeight="1">
      <c r="A97" s="22" t="s">
        <v>68</v>
      </c>
      <c r="B97" s="43" t="s">
        <v>212</v>
      </c>
      <c r="C97" s="131">
        <v>3216894</v>
      </c>
      <c r="D97" s="168">
        <v>3255394</v>
      </c>
    </row>
    <row r="98" spans="1:4" ht="12" customHeight="1">
      <c r="A98" s="22" t="s">
        <v>70</v>
      </c>
      <c r="B98" s="43" t="s">
        <v>213</v>
      </c>
      <c r="C98" s="132">
        <v>18243420</v>
      </c>
      <c r="D98" s="168">
        <v>18385828</v>
      </c>
    </row>
    <row r="99" spans="1:4" ht="12" customHeight="1">
      <c r="A99" s="22" t="s">
        <v>72</v>
      </c>
      <c r="B99" s="44" t="s">
        <v>18</v>
      </c>
      <c r="C99" s="132">
        <v>4487000</v>
      </c>
      <c r="D99" s="168">
        <v>4622000</v>
      </c>
    </row>
    <row r="100" spans="1:4" ht="12" customHeight="1">
      <c r="A100" s="22" t="s">
        <v>214</v>
      </c>
      <c r="B100" s="45" t="s">
        <v>215</v>
      </c>
      <c r="C100" s="132">
        <v>4961871</v>
      </c>
      <c r="D100" s="168">
        <v>4272316</v>
      </c>
    </row>
    <row r="101" spans="1:4" ht="12" customHeight="1">
      <c r="A101" s="22" t="s">
        <v>76</v>
      </c>
      <c r="B101" s="43" t="s">
        <v>216</v>
      </c>
      <c r="C101" s="132"/>
      <c r="D101" s="168">
        <v>4272316</v>
      </c>
    </row>
    <row r="102" spans="1:4" ht="12" customHeight="1">
      <c r="A102" s="22" t="s">
        <v>217</v>
      </c>
      <c r="B102" s="46" t="s">
        <v>218</v>
      </c>
      <c r="C102" s="132"/>
      <c r="D102" s="168"/>
    </row>
    <row r="103" spans="1:4" ht="12" customHeight="1">
      <c r="A103" s="22" t="s">
        <v>219</v>
      </c>
      <c r="B103" s="47" t="s">
        <v>220</v>
      </c>
      <c r="C103" s="132"/>
      <c r="D103" s="168"/>
    </row>
    <row r="104" spans="1:4" ht="12" customHeight="1">
      <c r="A104" s="22" t="s">
        <v>221</v>
      </c>
      <c r="B104" s="47" t="s">
        <v>222</v>
      </c>
      <c r="C104" s="132"/>
      <c r="D104" s="168"/>
    </row>
    <row r="105" spans="1:4" ht="12" customHeight="1">
      <c r="A105" s="22" t="s">
        <v>223</v>
      </c>
      <c r="B105" s="46" t="s">
        <v>224</v>
      </c>
      <c r="C105" s="132"/>
      <c r="D105" s="168"/>
    </row>
    <row r="106" spans="1:4" ht="12" customHeight="1">
      <c r="A106" s="22" t="s">
        <v>225</v>
      </c>
      <c r="B106" s="46" t="s">
        <v>226</v>
      </c>
      <c r="C106" s="132"/>
      <c r="D106" s="168"/>
    </row>
    <row r="107" spans="1:4" ht="12" customHeight="1">
      <c r="A107" s="22" t="s">
        <v>227</v>
      </c>
      <c r="B107" s="47" t="s">
        <v>228</v>
      </c>
      <c r="C107" s="132"/>
      <c r="D107" s="168"/>
    </row>
    <row r="108" spans="1:4" ht="12" customHeight="1">
      <c r="A108" s="48" t="s">
        <v>229</v>
      </c>
      <c r="B108" s="49" t="s">
        <v>230</v>
      </c>
      <c r="C108" s="132"/>
      <c r="D108" s="168"/>
    </row>
    <row r="109" spans="1:4" ht="12" customHeight="1">
      <c r="A109" s="22" t="s">
        <v>231</v>
      </c>
      <c r="B109" s="49" t="s">
        <v>232</v>
      </c>
      <c r="C109" s="132"/>
      <c r="D109" s="168"/>
    </row>
    <row r="110" spans="1:4" ht="12" customHeight="1" thickBot="1">
      <c r="A110" s="50" t="s">
        <v>233</v>
      </c>
      <c r="B110" s="51" t="s">
        <v>234</v>
      </c>
      <c r="C110" s="139"/>
      <c r="D110" s="168"/>
    </row>
    <row r="111" spans="1:4" ht="12" customHeight="1" thickBot="1">
      <c r="A111" s="18" t="s">
        <v>20</v>
      </c>
      <c r="B111" s="52" t="s">
        <v>281</v>
      </c>
      <c r="C111" s="129">
        <f>+C112+C114+C116</f>
        <v>21859839</v>
      </c>
      <c r="D111" s="129">
        <f>+D112+D114+D116</f>
        <v>22379839</v>
      </c>
    </row>
    <row r="112" spans="1:4" ht="12" customHeight="1">
      <c r="A112" s="20" t="s">
        <v>79</v>
      </c>
      <c r="B112" s="43" t="s">
        <v>235</v>
      </c>
      <c r="C112" s="130"/>
      <c r="D112" s="168">
        <v>520000</v>
      </c>
    </row>
    <row r="113" spans="1:4" ht="12" customHeight="1">
      <c r="A113" s="20" t="s">
        <v>81</v>
      </c>
      <c r="B113" s="53" t="s">
        <v>236</v>
      </c>
      <c r="C113" s="130"/>
      <c r="D113" s="168"/>
    </row>
    <row r="114" spans="1:4" ht="12" customHeight="1">
      <c r="A114" s="20" t="s">
        <v>83</v>
      </c>
      <c r="B114" s="53" t="s">
        <v>237</v>
      </c>
      <c r="C114" s="130">
        <v>21859839</v>
      </c>
      <c r="D114" s="168">
        <v>21859839</v>
      </c>
    </row>
    <row r="115" spans="1:4" ht="12" customHeight="1">
      <c r="A115" s="20" t="s">
        <v>85</v>
      </c>
      <c r="B115" s="53" t="s">
        <v>238</v>
      </c>
      <c r="C115" s="130">
        <v>21859839</v>
      </c>
      <c r="D115" s="168"/>
    </row>
    <row r="116" spans="1:4" ht="12" customHeight="1">
      <c r="A116" s="20" t="s">
        <v>87</v>
      </c>
      <c r="B116" s="54" t="s">
        <v>239</v>
      </c>
      <c r="C116" s="140"/>
      <c r="D116" s="168"/>
    </row>
    <row r="117" spans="1:4" ht="12" customHeight="1">
      <c r="A117" s="20" t="s">
        <v>89</v>
      </c>
      <c r="B117" s="55" t="s">
        <v>240</v>
      </c>
      <c r="C117" s="140"/>
      <c r="D117" s="168"/>
    </row>
    <row r="118" spans="1:4" ht="12" customHeight="1">
      <c r="A118" s="20" t="s">
        <v>241</v>
      </c>
      <c r="B118" s="56" t="s">
        <v>242</v>
      </c>
      <c r="C118" s="140"/>
      <c r="D118" s="168"/>
    </row>
    <row r="119" spans="1:4" ht="25.5">
      <c r="A119" s="20" t="s">
        <v>243</v>
      </c>
      <c r="B119" s="47" t="s">
        <v>222</v>
      </c>
      <c r="C119" s="140"/>
      <c r="D119" s="168"/>
    </row>
    <row r="120" spans="1:4" ht="12" customHeight="1">
      <c r="A120" s="20" t="s">
        <v>244</v>
      </c>
      <c r="B120" s="47" t="s">
        <v>245</v>
      </c>
      <c r="C120" s="140"/>
      <c r="D120" s="168"/>
    </row>
    <row r="121" spans="1:4" ht="12" customHeight="1">
      <c r="A121" s="20" t="s">
        <v>246</v>
      </c>
      <c r="B121" s="47" t="s">
        <v>247</v>
      </c>
      <c r="C121" s="140"/>
      <c r="D121" s="168"/>
    </row>
    <row r="122" spans="1:4" ht="12" customHeight="1">
      <c r="A122" s="20" t="s">
        <v>248</v>
      </c>
      <c r="B122" s="47" t="s">
        <v>228</v>
      </c>
      <c r="C122" s="140"/>
      <c r="D122" s="168"/>
    </row>
    <row r="123" spans="1:4" ht="12" customHeight="1">
      <c r="A123" s="20" t="s">
        <v>249</v>
      </c>
      <c r="B123" s="47" t="s">
        <v>250</v>
      </c>
      <c r="C123" s="140"/>
      <c r="D123" s="168"/>
    </row>
    <row r="124" spans="1:4" ht="26.25" thickBot="1">
      <c r="A124" s="48" t="s">
        <v>251</v>
      </c>
      <c r="B124" s="47" t="s">
        <v>252</v>
      </c>
      <c r="C124" s="141"/>
      <c r="D124" s="168"/>
    </row>
    <row r="125" spans="1:4" ht="12" customHeight="1" thickBot="1">
      <c r="A125" s="18" t="s">
        <v>21</v>
      </c>
      <c r="B125" s="19" t="s">
        <v>253</v>
      </c>
      <c r="C125" s="129">
        <f>+C126+C127</f>
        <v>0</v>
      </c>
      <c r="D125" s="129">
        <f>+D126+D127</f>
        <v>925066</v>
      </c>
    </row>
    <row r="126" spans="1:4" ht="12" customHeight="1">
      <c r="A126" s="20" t="s">
        <v>92</v>
      </c>
      <c r="B126" s="57" t="s">
        <v>254</v>
      </c>
      <c r="C126" s="130"/>
      <c r="D126" s="168">
        <v>925066</v>
      </c>
    </row>
    <row r="127" spans="1:4" ht="12" customHeight="1" thickBot="1">
      <c r="A127" s="24" t="s">
        <v>94</v>
      </c>
      <c r="B127" s="53" t="s">
        <v>48</v>
      </c>
      <c r="C127" s="132"/>
      <c r="D127" s="135"/>
    </row>
    <row r="128" spans="1:4" ht="12" customHeight="1" thickBot="1">
      <c r="A128" s="18" t="s">
        <v>22</v>
      </c>
      <c r="B128" s="19" t="s">
        <v>255</v>
      </c>
      <c r="C128" s="129">
        <f>+C95+C111+C125</f>
        <v>79051724</v>
      </c>
      <c r="D128" s="129">
        <f>+D95+D111+D125</f>
        <v>80520304</v>
      </c>
    </row>
    <row r="129" spans="1:4" ht="12" customHeight="1" thickBot="1">
      <c r="A129" s="18" t="s">
        <v>23</v>
      </c>
      <c r="B129" s="19" t="s">
        <v>256</v>
      </c>
      <c r="C129" s="129">
        <f>+C130+C131+C132</f>
        <v>0</v>
      </c>
      <c r="D129" s="135"/>
    </row>
    <row r="130" spans="1:4" ht="12" customHeight="1">
      <c r="A130" s="20" t="s">
        <v>114</v>
      </c>
      <c r="B130" s="57" t="s">
        <v>257</v>
      </c>
      <c r="C130" s="140"/>
      <c r="D130" s="135"/>
    </row>
    <row r="131" spans="1:4" ht="12" customHeight="1">
      <c r="A131" s="20" t="s">
        <v>116</v>
      </c>
      <c r="B131" s="57" t="s">
        <v>258</v>
      </c>
      <c r="C131" s="140"/>
      <c r="D131" s="135"/>
    </row>
    <row r="132" spans="1:4" ht="12" customHeight="1" thickBot="1">
      <c r="A132" s="48" t="s">
        <v>118</v>
      </c>
      <c r="B132" s="58" t="s">
        <v>259</v>
      </c>
      <c r="C132" s="140"/>
      <c r="D132" s="135"/>
    </row>
    <row r="133" spans="1:4" ht="12" customHeight="1" thickBot="1">
      <c r="A133" s="18" t="s">
        <v>24</v>
      </c>
      <c r="B133" s="19" t="s">
        <v>260</v>
      </c>
      <c r="C133" s="129">
        <f>+C134+C135+C136+C137</f>
        <v>0</v>
      </c>
      <c r="D133" s="129">
        <f>+D134+D135+D136+D137</f>
        <v>0</v>
      </c>
    </row>
    <row r="134" spans="1:4" ht="12" customHeight="1">
      <c r="A134" s="20" t="s">
        <v>135</v>
      </c>
      <c r="B134" s="57" t="s">
        <v>261</v>
      </c>
      <c r="C134" s="140"/>
      <c r="D134" s="135"/>
    </row>
    <row r="135" spans="1:4" ht="12" customHeight="1">
      <c r="A135" s="20" t="s">
        <v>137</v>
      </c>
      <c r="B135" s="57" t="s">
        <v>262</v>
      </c>
      <c r="C135" s="140"/>
      <c r="D135" s="135"/>
    </row>
    <row r="136" spans="1:4" ht="12" customHeight="1">
      <c r="A136" s="20" t="s">
        <v>139</v>
      </c>
      <c r="B136" s="57" t="s">
        <v>263</v>
      </c>
      <c r="C136" s="140"/>
      <c r="D136" s="135"/>
    </row>
    <row r="137" spans="1:4" ht="12" customHeight="1" thickBot="1">
      <c r="A137" s="48" t="s">
        <v>141</v>
      </c>
      <c r="B137" s="58" t="s">
        <v>264</v>
      </c>
      <c r="C137" s="140"/>
      <c r="D137" s="135"/>
    </row>
    <row r="138" spans="1:4" ht="12" customHeight="1" thickBot="1">
      <c r="A138" s="18" t="s">
        <v>25</v>
      </c>
      <c r="B138" s="19" t="s">
        <v>265</v>
      </c>
      <c r="C138" s="129">
        <f>+C139+C140+C141+C142</f>
        <v>1330146</v>
      </c>
      <c r="D138" s="129">
        <f>+D139+D140+D141+D142</f>
        <v>1961670</v>
      </c>
    </row>
    <row r="139" spans="1:4" ht="12" customHeight="1">
      <c r="A139" s="20" t="s">
        <v>147</v>
      </c>
      <c r="B139" s="57" t="s">
        <v>266</v>
      </c>
      <c r="C139" s="140"/>
      <c r="D139" s="135"/>
    </row>
    <row r="140" spans="1:4" ht="12" customHeight="1">
      <c r="A140" s="20" t="s">
        <v>149</v>
      </c>
      <c r="B140" s="57" t="s">
        <v>267</v>
      </c>
      <c r="C140" s="140">
        <v>1330146</v>
      </c>
      <c r="D140" s="168">
        <v>1961670</v>
      </c>
    </row>
    <row r="141" spans="1:4" ht="12" customHeight="1">
      <c r="A141" s="20" t="s">
        <v>151</v>
      </c>
      <c r="B141" s="57" t="s">
        <v>268</v>
      </c>
      <c r="C141" s="140"/>
      <c r="D141" s="135"/>
    </row>
    <row r="142" spans="1:4" ht="12" customHeight="1" thickBot="1">
      <c r="A142" s="48" t="s">
        <v>153</v>
      </c>
      <c r="B142" s="58" t="s">
        <v>269</v>
      </c>
      <c r="C142" s="140"/>
      <c r="D142" s="135"/>
    </row>
    <row r="143" spans="1:4" ht="12" customHeight="1" thickBot="1">
      <c r="A143" s="18" t="s">
        <v>26</v>
      </c>
      <c r="B143" s="19" t="s">
        <v>270</v>
      </c>
      <c r="C143" s="142">
        <f>+C144+C145+C146+C147</f>
        <v>0</v>
      </c>
      <c r="D143" s="142">
        <f>+D144+D145+D146+D147</f>
        <v>0</v>
      </c>
    </row>
    <row r="144" spans="1:4" ht="12" customHeight="1">
      <c r="A144" s="20" t="s">
        <v>156</v>
      </c>
      <c r="B144" s="57" t="s">
        <v>271</v>
      </c>
      <c r="C144" s="140"/>
      <c r="D144" s="135"/>
    </row>
    <row r="145" spans="1:9" ht="12" customHeight="1">
      <c r="A145" s="20" t="s">
        <v>158</v>
      </c>
      <c r="B145" s="57" t="s">
        <v>272</v>
      </c>
      <c r="C145" s="140"/>
      <c r="D145" s="135"/>
    </row>
    <row r="146" spans="1:9" ht="12" customHeight="1">
      <c r="A146" s="20" t="s">
        <v>160</v>
      </c>
      <c r="B146" s="57" t="s">
        <v>273</v>
      </c>
      <c r="C146" s="140"/>
      <c r="D146" s="135"/>
    </row>
    <row r="147" spans="1:9" ht="12" customHeight="1" thickBot="1">
      <c r="A147" s="20" t="s">
        <v>162</v>
      </c>
      <c r="B147" s="57" t="s">
        <v>274</v>
      </c>
      <c r="C147" s="140"/>
      <c r="D147" s="135"/>
    </row>
    <row r="148" spans="1:9" ht="15" customHeight="1" thickBot="1">
      <c r="A148" s="18" t="s">
        <v>27</v>
      </c>
      <c r="B148" s="19" t="s">
        <v>275</v>
      </c>
      <c r="C148" s="143">
        <f>+C129+C133+C138+C143</f>
        <v>1330146</v>
      </c>
      <c r="D148" s="169">
        <f>+D129+D133+D138+D143</f>
        <v>1961670</v>
      </c>
      <c r="F148" s="59"/>
      <c r="G148" s="60"/>
      <c r="H148" s="60"/>
      <c r="I148" s="60"/>
    </row>
    <row r="149" spans="1:9" ht="15" customHeight="1" thickBot="1">
      <c r="A149" s="123" t="s">
        <v>28</v>
      </c>
      <c r="B149" s="124" t="s">
        <v>365</v>
      </c>
      <c r="C149" s="144">
        <v>16520757</v>
      </c>
      <c r="D149" s="170">
        <v>16734230</v>
      </c>
      <c r="F149" s="59"/>
      <c r="G149" s="60"/>
      <c r="H149" s="60"/>
      <c r="I149" s="60"/>
    </row>
    <row r="150" spans="1:9" ht="12.95" customHeight="1" thickBot="1">
      <c r="A150" s="61" t="s">
        <v>28</v>
      </c>
      <c r="B150" s="62" t="s">
        <v>276</v>
      </c>
      <c r="C150" s="143">
        <f>+C128+C148+C149</f>
        <v>96902627</v>
      </c>
      <c r="D150" s="169">
        <f>+D128+D148+D149</f>
        <v>99216204</v>
      </c>
    </row>
    <row r="151" spans="1:9" ht="7.5" customHeight="1"/>
  </sheetData>
  <mergeCells count="4">
    <mergeCell ref="A92:B92"/>
    <mergeCell ref="A4:C4"/>
    <mergeCell ref="A5:B5"/>
    <mergeCell ref="A1:B1"/>
  </mergeCells>
  <phoneticPr fontId="1" type="noConversion"/>
  <pageMargins left="0.78740157480314965" right="0.19685039370078741" top="0.98425196850393704" bottom="0.98425196850393704" header="0.51181102362204722" footer="0.51181102362204722"/>
  <pageSetup paperSize="9" scale="89" orientation="portrait" r:id="rId1"/>
  <headerFooter alignWithMargins="0">
    <oddHeader>&amp;CCserháthaláp Község Önkormányzat
2019. évi költségvetés módosítása</oddHeader>
  </headerFooter>
  <rowBreaks count="1" manualBreakCount="1">
    <brk id="6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Munka4">
    <pageSetUpPr fitToPage="1"/>
  </sheetPr>
  <dimension ref="A1:G60"/>
  <sheetViews>
    <sheetView view="pageLayout" topLeftCell="A58" zoomScaleNormal="100" workbookViewId="0">
      <selection sqref="A1:B1"/>
    </sheetView>
  </sheetViews>
  <sheetFormatPr defaultRowHeight="12.75"/>
  <cols>
    <col min="1" max="1" width="5.85546875" style="63" customWidth="1"/>
    <col min="2" max="2" width="47.28515625" style="65" customWidth="1"/>
    <col min="3" max="3" width="14" style="63" customWidth="1"/>
    <col min="4" max="4" width="12.42578125" style="63" bestFit="1" customWidth="1"/>
    <col min="5" max="5" width="47.28515625" style="63" customWidth="1"/>
    <col min="6" max="6" width="14" style="63" customWidth="1"/>
    <col min="7" max="7" width="11.85546875" style="63" customWidth="1"/>
    <col min="8" max="16384" width="9.140625" style="63"/>
  </cols>
  <sheetData>
    <row r="1" spans="1:7" ht="15.75" customHeight="1">
      <c r="A1" s="198" t="s">
        <v>404</v>
      </c>
      <c r="B1" s="198"/>
    </row>
    <row r="2" spans="1:7" s="11" customFormat="1" ht="15.95" customHeight="1">
      <c r="A2" s="4" t="s">
        <v>403</v>
      </c>
      <c r="C2" s="13"/>
      <c r="D2" s="13"/>
    </row>
    <row r="3" spans="1:7" ht="27.75" customHeight="1">
      <c r="B3" s="74" t="s">
        <v>284</v>
      </c>
      <c r="C3" s="64"/>
      <c r="D3" s="64"/>
      <c r="E3" s="64"/>
      <c r="F3" s="64"/>
    </row>
    <row r="4" spans="1:7" ht="13.5" thickBot="1">
      <c r="F4" s="66" t="s">
        <v>378</v>
      </c>
    </row>
    <row r="5" spans="1:7" ht="18" customHeight="1" thickBot="1">
      <c r="A5" s="193" t="s">
        <v>63</v>
      </c>
      <c r="B5" s="75" t="s">
        <v>285</v>
      </c>
      <c r="C5" s="76"/>
      <c r="D5" s="145"/>
      <c r="E5" s="75" t="s">
        <v>286</v>
      </c>
      <c r="F5" s="77"/>
    </row>
    <row r="6" spans="1:7" s="67" customFormat="1" ht="42.75" customHeight="1" thickBot="1">
      <c r="A6" s="194"/>
      <c r="B6" s="78" t="s">
        <v>17</v>
      </c>
      <c r="C6" s="127" t="s">
        <v>390</v>
      </c>
      <c r="D6" s="136" t="s">
        <v>389</v>
      </c>
      <c r="E6" s="78" t="s">
        <v>17</v>
      </c>
      <c r="F6" s="127" t="s">
        <v>390</v>
      </c>
      <c r="G6" s="136" t="s">
        <v>389</v>
      </c>
    </row>
    <row r="7" spans="1:7" s="67" customFormat="1" ht="12" customHeight="1" thickBot="1">
      <c r="A7" s="81">
        <v>1</v>
      </c>
      <c r="B7" s="78">
        <v>2</v>
      </c>
      <c r="C7" s="79" t="s">
        <v>21</v>
      </c>
      <c r="D7" s="146"/>
      <c r="E7" s="78" t="s">
        <v>22</v>
      </c>
      <c r="F7" s="155" t="s">
        <v>23</v>
      </c>
      <c r="G7" s="159"/>
    </row>
    <row r="8" spans="1:7" ht="12.95" customHeight="1">
      <c r="A8" s="68" t="s">
        <v>19</v>
      </c>
      <c r="B8" s="82" t="s">
        <v>287</v>
      </c>
      <c r="C8" s="83">
        <v>40013123</v>
      </c>
      <c r="D8" s="147">
        <v>39282603</v>
      </c>
      <c r="E8" s="82" t="s">
        <v>31</v>
      </c>
      <c r="F8" s="156">
        <v>26282700</v>
      </c>
      <c r="G8" s="160">
        <v>26679861</v>
      </c>
    </row>
    <row r="9" spans="1:7" ht="27.75" customHeight="1">
      <c r="A9" s="69" t="s">
        <v>20</v>
      </c>
      <c r="B9" s="84" t="s">
        <v>288</v>
      </c>
      <c r="C9" s="85">
        <v>21703159</v>
      </c>
      <c r="D9" s="148">
        <v>24519159</v>
      </c>
      <c r="E9" s="175" t="s">
        <v>212</v>
      </c>
      <c r="F9" s="87">
        <v>3216894</v>
      </c>
      <c r="G9" s="160">
        <v>3255394</v>
      </c>
    </row>
    <row r="10" spans="1:7" ht="12.95" customHeight="1">
      <c r="A10" s="69" t="s">
        <v>21</v>
      </c>
      <c r="B10" s="84" t="s">
        <v>289</v>
      </c>
      <c r="C10" s="85"/>
      <c r="D10" s="148"/>
      <c r="E10" s="84" t="s">
        <v>290</v>
      </c>
      <c r="F10" s="87">
        <v>18243420</v>
      </c>
      <c r="G10" s="160">
        <v>18385828</v>
      </c>
    </row>
    <row r="11" spans="1:7" ht="12.95" customHeight="1">
      <c r="A11" s="69" t="s">
        <v>22</v>
      </c>
      <c r="B11" s="84" t="s">
        <v>291</v>
      </c>
      <c r="C11" s="85">
        <v>3779000</v>
      </c>
      <c r="D11" s="148">
        <v>3779000</v>
      </c>
      <c r="E11" s="84" t="s">
        <v>18</v>
      </c>
      <c r="F11" s="87">
        <v>4487000</v>
      </c>
      <c r="G11" s="160">
        <v>4622000</v>
      </c>
    </row>
    <row r="12" spans="1:7" ht="12.95" customHeight="1">
      <c r="A12" s="69" t="s">
        <v>23</v>
      </c>
      <c r="B12" s="86" t="s">
        <v>292</v>
      </c>
      <c r="C12" s="85"/>
      <c r="D12" s="148"/>
      <c r="E12" s="84" t="s">
        <v>215</v>
      </c>
      <c r="F12" s="87">
        <v>4961871</v>
      </c>
      <c r="G12" s="160">
        <v>4272316</v>
      </c>
    </row>
    <row r="13" spans="1:7" ht="12.95" customHeight="1">
      <c r="A13" s="69" t="s">
        <v>24</v>
      </c>
      <c r="B13" s="84" t="s">
        <v>293</v>
      </c>
      <c r="C13" s="87"/>
      <c r="D13" s="149"/>
      <c r="E13" s="84" t="s">
        <v>37</v>
      </c>
      <c r="F13" s="87"/>
      <c r="G13" s="160">
        <v>925066</v>
      </c>
    </row>
    <row r="14" spans="1:7" ht="12.95" customHeight="1">
      <c r="A14" s="69" t="s">
        <v>25</v>
      </c>
      <c r="B14" s="84" t="s">
        <v>133</v>
      </c>
      <c r="C14" s="85">
        <v>1876000</v>
      </c>
      <c r="D14" s="148">
        <v>3538340</v>
      </c>
      <c r="E14" s="88"/>
      <c r="F14" s="87"/>
      <c r="G14" s="160"/>
    </row>
    <row r="15" spans="1:7" ht="12.95" customHeight="1">
      <c r="A15" s="69" t="s">
        <v>26</v>
      </c>
      <c r="B15" s="88"/>
      <c r="C15" s="85"/>
      <c r="D15" s="148"/>
      <c r="E15" s="88"/>
      <c r="F15" s="87"/>
      <c r="G15" s="160"/>
    </row>
    <row r="16" spans="1:7" ht="12.95" customHeight="1" thickBot="1">
      <c r="A16" s="69" t="s">
        <v>27</v>
      </c>
      <c r="B16" s="89"/>
      <c r="C16" s="87"/>
      <c r="D16" s="149"/>
      <c r="E16" s="88"/>
      <c r="F16" s="87"/>
      <c r="G16" s="160"/>
    </row>
    <row r="17" spans="1:7" ht="30.75" customHeight="1" thickBot="1">
      <c r="A17" s="70" t="s">
        <v>28</v>
      </c>
      <c r="B17" s="72" t="s">
        <v>294</v>
      </c>
      <c r="C17" s="91">
        <f>+C8+C9+C11+C12+C14+C15+C16</f>
        <v>67371282</v>
      </c>
      <c r="D17" s="91">
        <f>+D8+D9+D11+D12+D14+D15+D16</f>
        <v>71119102</v>
      </c>
      <c r="E17" s="72" t="s">
        <v>295</v>
      </c>
      <c r="F17" s="157">
        <f>SUM(F8:F16)</f>
        <v>57191885</v>
      </c>
      <c r="G17" s="157">
        <f>SUM(G8:G16)</f>
        <v>58140465</v>
      </c>
    </row>
    <row r="18" spans="1:7" ht="12.95" customHeight="1">
      <c r="A18" s="71" t="s">
        <v>29</v>
      </c>
      <c r="B18" s="93" t="s">
        <v>296</v>
      </c>
      <c r="C18" s="94">
        <v>7671506</v>
      </c>
      <c r="D18" s="150">
        <f>5605739+D22</f>
        <v>6237263</v>
      </c>
      <c r="E18" s="84" t="s">
        <v>297</v>
      </c>
      <c r="F18" s="158"/>
      <c r="G18" s="160"/>
    </row>
    <row r="19" spans="1:7" ht="12.95" customHeight="1">
      <c r="A19" s="69" t="s">
        <v>30</v>
      </c>
      <c r="B19" s="84" t="s">
        <v>298</v>
      </c>
      <c r="C19" s="85">
        <v>7671506</v>
      </c>
      <c r="D19" s="148">
        <v>5605739</v>
      </c>
      <c r="E19" s="84" t="s">
        <v>299</v>
      </c>
      <c r="F19" s="87"/>
      <c r="G19" s="160"/>
    </row>
    <row r="20" spans="1:7" ht="12.95" customHeight="1">
      <c r="A20" s="69" t="s">
        <v>33</v>
      </c>
      <c r="B20" s="84" t="s">
        <v>300</v>
      </c>
      <c r="C20" s="85"/>
      <c r="D20" s="148"/>
      <c r="E20" s="84" t="s">
        <v>301</v>
      </c>
      <c r="F20" s="87"/>
      <c r="G20" s="160"/>
    </row>
    <row r="21" spans="1:7" ht="12.95" customHeight="1">
      <c r="A21" s="69" t="s">
        <v>34</v>
      </c>
      <c r="B21" s="84" t="s">
        <v>302</v>
      </c>
      <c r="C21" s="85"/>
      <c r="D21" s="148"/>
      <c r="E21" s="84" t="s">
        <v>303</v>
      </c>
      <c r="F21" s="87"/>
      <c r="G21" s="160"/>
    </row>
    <row r="22" spans="1:7" ht="12.95" customHeight="1">
      <c r="A22" s="69" t="s">
        <v>35</v>
      </c>
      <c r="B22" s="84" t="s">
        <v>304</v>
      </c>
      <c r="C22" s="85"/>
      <c r="D22" s="151">
        <v>631524</v>
      </c>
      <c r="E22" s="93" t="s">
        <v>305</v>
      </c>
      <c r="F22" s="87"/>
      <c r="G22" s="160"/>
    </row>
    <row r="23" spans="1:7" ht="12.95" customHeight="1">
      <c r="A23" s="69" t="s">
        <v>36</v>
      </c>
      <c r="B23" s="84" t="s">
        <v>306</v>
      </c>
      <c r="C23" s="95">
        <f>+C24+C25</f>
        <v>0</v>
      </c>
      <c r="D23" s="152"/>
      <c r="E23" s="84" t="s">
        <v>307</v>
      </c>
      <c r="F23" s="87"/>
      <c r="G23" s="160"/>
    </row>
    <row r="24" spans="1:7" ht="12.95" customHeight="1">
      <c r="A24" s="71" t="s">
        <v>38</v>
      </c>
      <c r="B24" s="93" t="s">
        <v>308</v>
      </c>
      <c r="C24" s="96"/>
      <c r="D24" s="151"/>
      <c r="E24" s="82" t="s">
        <v>373</v>
      </c>
      <c r="F24" s="158">
        <v>1330146</v>
      </c>
      <c r="G24" s="160">
        <v>1961670</v>
      </c>
    </row>
    <row r="25" spans="1:7" ht="12.95" customHeight="1" thickBot="1">
      <c r="A25" s="69" t="s">
        <v>39</v>
      </c>
      <c r="B25" s="84" t="s">
        <v>310</v>
      </c>
      <c r="C25" s="85"/>
      <c r="D25" s="148"/>
      <c r="E25" s="88" t="s">
        <v>366</v>
      </c>
      <c r="F25" s="87">
        <v>16520757</v>
      </c>
      <c r="G25" s="161">
        <v>16734230</v>
      </c>
    </row>
    <row r="26" spans="1:7" ht="23.25" customHeight="1" thickBot="1">
      <c r="A26" s="70" t="s">
        <v>40</v>
      </c>
      <c r="B26" s="72" t="s">
        <v>311</v>
      </c>
      <c r="C26" s="91">
        <f>+C18+C23</f>
        <v>7671506</v>
      </c>
      <c r="D26" s="91">
        <f>+D18+D23</f>
        <v>6237263</v>
      </c>
      <c r="E26" s="72" t="s">
        <v>312</v>
      </c>
      <c r="F26" s="157">
        <f>SUM(F18:F25)</f>
        <v>17850903</v>
      </c>
      <c r="G26" s="157">
        <f>SUM(G18:G25)</f>
        <v>18695900</v>
      </c>
    </row>
    <row r="27" spans="1:7" ht="13.5" thickBot="1">
      <c r="A27" s="70" t="s">
        <v>41</v>
      </c>
      <c r="B27" s="72" t="s">
        <v>313</v>
      </c>
      <c r="C27" s="73">
        <f>+C17+C26</f>
        <v>75042788</v>
      </c>
      <c r="D27" s="73">
        <f>+D17+D26</f>
        <v>77356365</v>
      </c>
      <c r="E27" s="72" t="s">
        <v>314</v>
      </c>
      <c r="F27" s="153">
        <f>+F17+F26</f>
        <v>75042788</v>
      </c>
      <c r="G27" s="153">
        <f>+G17+G26</f>
        <v>76836365</v>
      </c>
    </row>
    <row r="28" spans="1:7" ht="13.5" thickBot="1">
      <c r="A28" s="70" t="s">
        <v>42</v>
      </c>
      <c r="B28" s="72" t="s">
        <v>315</v>
      </c>
      <c r="C28" s="73" t="str">
        <f>IF(C17-F17&lt;0,F17-C17,"-")</f>
        <v>-</v>
      </c>
      <c r="D28" s="153"/>
      <c r="E28" s="72" t="s">
        <v>316</v>
      </c>
      <c r="F28" s="153"/>
      <c r="G28" s="153"/>
    </row>
    <row r="29" spans="1:7" ht="13.5" thickBot="1">
      <c r="A29" s="70" t="s">
        <v>43</v>
      </c>
      <c r="B29" s="72" t="s">
        <v>317</v>
      </c>
      <c r="C29" s="73" t="str">
        <f>IF(C17+C18-F27&lt;0,F27-(C17+C18),"-")</f>
        <v>-</v>
      </c>
      <c r="D29" s="153"/>
      <c r="E29" s="72" t="s">
        <v>318</v>
      </c>
      <c r="F29" s="153" t="str">
        <f>IF(C17+C18-F27&gt;0,C17+C18-F27,"-")</f>
        <v>-</v>
      </c>
      <c r="G29" s="153">
        <f>IF(D17+D18-G27&gt;0,D17+D18-G27,"-")</f>
        <v>520000</v>
      </c>
    </row>
    <row r="30" spans="1:7" ht="75.75" customHeight="1">
      <c r="B30" s="195"/>
      <c r="C30" s="195"/>
      <c r="D30" s="195"/>
      <c r="E30" s="195"/>
    </row>
    <row r="31" spans="1:7" ht="20.25" customHeight="1">
      <c r="B31" s="74" t="s">
        <v>319</v>
      </c>
      <c r="C31" s="64"/>
      <c r="D31" s="64"/>
      <c r="E31" s="64"/>
      <c r="F31" s="64"/>
    </row>
    <row r="32" spans="1:7" ht="13.5" thickBot="1">
      <c r="F32" s="66" t="s">
        <v>378</v>
      </c>
    </row>
    <row r="33" spans="1:7" ht="13.5" thickBot="1">
      <c r="A33" s="196" t="s">
        <v>63</v>
      </c>
      <c r="B33" s="75" t="s">
        <v>285</v>
      </c>
      <c r="C33" s="76"/>
      <c r="D33" s="145"/>
      <c r="E33" s="75" t="s">
        <v>286</v>
      </c>
      <c r="F33" s="77"/>
    </row>
    <row r="34" spans="1:7" s="67" customFormat="1" ht="39" thickBot="1">
      <c r="A34" s="197"/>
      <c r="B34" s="78" t="s">
        <v>17</v>
      </c>
      <c r="C34" s="127" t="s">
        <v>390</v>
      </c>
      <c r="D34" s="136" t="s">
        <v>389</v>
      </c>
      <c r="E34" s="78" t="s">
        <v>17</v>
      </c>
      <c r="F34" s="127" t="s">
        <v>390</v>
      </c>
      <c r="G34" s="136" t="s">
        <v>389</v>
      </c>
    </row>
    <row r="35" spans="1:7" s="67" customFormat="1" ht="13.5" thickBot="1">
      <c r="A35" s="81">
        <v>1</v>
      </c>
      <c r="B35" s="78">
        <v>2</v>
      </c>
      <c r="C35" s="79">
        <v>3</v>
      </c>
      <c r="D35" s="146"/>
      <c r="E35" s="78">
        <v>4</v>
      </c>
      <c r="F35" s="155">
        <v>5</v>
      </c>
      <c r="G35" s="155">
        <v>6</v>
      </c>
    </row>
    <row r="36" spans="1:7" ht="12.95" customHeight="1">
      <c r="A36" s="68" t="s">
        <v>19</v>
      </c>
      <c r="B36" s="82" t="s">
        <v>320</v>
      </c>
      <c r="C36" s="83"/>
      <c r="D36" s="147"/>
      <c r="E36" s="82" t="s">
        <v>235</v>
      </c>
      <c r="F36" s="156"/>
      <c r="G36" s="160"/>
    </row>
    <row r="37" spans="1:7">
      <c r="A37" s="69" t="s">
        <v>20</v>
      </c>
      <c r="B37" s="84" t="s">
        <v>321</v>
      </c>
      <c r="C37" s="85"/>
      <c r="D37" s="148"/>
      <c r="E37" s="84" t="s">
        <v>322</v>
      </c>
      <c r="F37" s="87"/>
      <c r="G37" s="160"/>
    </row>
    <row r="38" spans="1:7" ht="12.95" customHeight="1">
      <c r="A38" s="69" t="s">
        <v>21</v>
      </c>
      <c r="B38" s="84" t="s">
        <v>323</v>
      </c>
      <c r="C38" s="85"/>
      <c r="D38" s="148"/>
      <c r="E38" s="84" t="s">
        <v>237</v>
      </c>
      <c r="F38" s="156">
        <v>21859839</v>
      </c>
      <c r="G38" s="160">
        <v>22379839</v>
      </c>
    </row>
    <row r="39" spans="1:7" ht="12.95" customHeight="1">
      <c r="A39" s="69" t="s">
        <v>22</v>
      </c>
      <c r="B39" s="84" t="s">
        <v>324</v>
      </c>
      <c r="C39" s="85"/>
      <c r="D39" s="148"/>
      <c r="E39" s="84" t="s">
        <v>325</v>
      </c>
      <c r="F39" s="87"/>
      <c r="G39" s="160"/>
    </row>
    <row r="40" spans="1:7" ht="12.75" customHeight="1">
      <c r="A40" s="69" t="s">
        <v>23</v>
      </c>
      <c r="B40" s="84" t="s">
        <v>326</v>
      </c>
      <c r="C40" s="85"/>
      <c r="D40" s="148"/>
      <c r="E40" s="84" t="s">
        <v>239</v>
      </c>
      <c r="F40" s="87"/>
      <c r="G40" s="160"/>
    </row>
    <row r="41" spans="1:7" ht="12.95" customHeight="1">
      <c r="A41" s="69" t="s">
        <v>24</v>
      </c>
      <c r="B41" s="84" t="s">
        <v>327</v>
      </c>
      <c r="C41" s="87"/>
      <c r="D41" s="149"/>
      <c r="E41" s="88" t="s">
        <v>362</v>
      </c>
      <c r="F41" s="87"/>
      <c r="G41" s="160"/>
    </row>
    <row r="42" spans="1:7" ht="12.95" customHeight="1">
      <c r="A42" s="69" t="s">
        <v>25</v>
      </c>
      <c r="B42" s="88"/>
      <c r="C42" s="85"/>
      <c r="D42" s="148"/>
      <c r="E42" s="88"/>
      <c r="F42" s="87"/>
      <c r="G42" s="160"/>
    </row>
    <row r="43" spans="1:7" ht="12.95" customHeight="1" thickBot="1">
      <c r="A43" s="69" t="s">
        <v>26</v>
      </c>
      <c r="B43" s="88"/>
      <c r="C43" s="85"/>
      <c r="D43" s="148"/>
      <c r="E43" s="88"/>
      <c r="F43" s="87"/>
      <c r="G43" s="160"/>
    </row>
    <row r="44" spans="1:7" ht="28.5" customHeight="1" thickBot="1">
      <c r="A44" s="70" t="s">
        <v>27</v>
      </c>
      <c r="B44" s="72" t="s">
        <v>328</v>
      </c>
      <c r="C44" s="91">
        <f>+C36+C38+C39+C41+C42+C43</f>
        <v>0</v>
      </c>
      <c r="D44" s="91">
        <f>+D36+D38+D39+D41+D42+D43</f>
        <v>0</v>
      </c>
      <c r="E44" s="72" t="s">
        <v>329</v>
      </c>
      <c r="F44" s="92">
        <f>+F36+F38+F40+F41+F42+F43</f>
        <v>21859839</v>
      </c>
      <c r="G44" s="92">
        <f>+G36+G38+G40+G41+G42+G43</f>
        <v>22379839</v>
      </c>
    </row>
    <row r="45" spans="1:7" ht="12.95" customHeight="1">
      <c r="A45" s="68" t="s">
        <v>28</v>
      </c>
      <c r="B45" s="97" t="s">
        <v>330</v>
      </c>
      <c r="C45" s="98">
        <v>21859839</v>
      </c>
      <c r="D45" s="154">
        <v>21859839</v>
      </c>
      <c r="E45" s="84" t="s">
        <v>297</v>
      </c>
      <c r="F45" s="156"/>
      <c r="G45" s="160"/>
    </row>
    <row r="46" spans="1:7" ht="12.95" customHeight="1">
      <c r="A46" s="69" t="s">
        <v>29</v>
      </c>
      <c r="B46" s="99" t="s">
        <v>331</v>
      </c>
      <c r="C46" s="85">
        <v>21859839</v>
      </c>
      <c r="D46" s="148">
        <v>21859839</v>
      </c>
      <c r="E46" s="84" t="s">
        <v>332</v>
      </c>
      <c r="F46" s="87"/>
      <c r="G46" s="160"/>
    </row>
    <row r="47" spans="1:7" ht="12.95" customHeight="1">
      <c r="A47" s="68" t="s">
        <v>30</v>
      </c>
      <c r="B47" s="99" t="s">
        <v>333</v>
      </c>
      <c r="C47" s="85"/>
      <c r="D47" s="148"/>
      <c r="E47" s="84" t="s">
        <v>301</v>
      </c>
      <c r="F47" s="87"/>
      <c r="G47" s="160"/>
    </row>
    <row r="48" spans="1:7" ht="12.95" customHeight="1">
      <c r="A48" s="69" t="s">
        <v>33</v>
      </c>
      <c r="B48" s="99" t="s">
        <v>334</v>
      </c>
      <c r="C48" s="85"/>
      <c r="D48" s="148"/>
      <c r="E48" s="84" t="s">
        <v>303</v>
      </c>
      <c r="F48" s="87"/>
      <c r="G48" s="160"/>
    </row>
    <row r="49" spans="1:7" ht="12.95" customHeight="1">
      <c r="A49" s="68" t="s">
        <v>34</v>
      </c>
      <c r="B49" s="99" t="s">
        <v>335</v>
      </c>
      <c r="C49" s="85"/>
      <c r="D49" s="151"/>
      <c r="E49" s="93" t="s">
        <v>305</v>
      </c>
      <c r="F49" s="87"/>
      <c r="G49" s="160"/>
    </row>
    <row r="50" spans="1:7" ht="12.95" customHeight="1">
      <c r="A50" s="69" t="s">
        <v>35</v>
      </c>
      <c r="B50" s="100" t="s">
        <v>336</v>
      </c>
      <c r="C50" s="85"/>
      <c r="D50" s="148"/>
      <c r="E50" s="84" t="s">
        <v>337</v>
      </c>
      <c r="F50" s="87"/>
      <c r="G50" s="160"/>
    </row>
    <row r="51" spans="1:7" ht="12.95" customHeight="1">
      <c r="A51" s="68" t="s">
        <v>36</v>
      </c>
      <c r="B51" s="101" t="s">
        <v>338</v>
      </c>
      <c r="C51" s="95">
        <f>+C52+C53+C54+C55+C56</f>
        <v>0</v>
      </c>
      <c r="D51" s="154"/>
      <c r="E51" s="82" t="s">
        <v>309</v>
      </c>
      <c r="F51" s="87"/>
      <c r="G51" s="160"/>
    </row>
    <row r="52" spans="1:7" ht="12.95" customHeight="1">
      <c r="A52" s="69" t="s">
        <v>38</v>
      </c>
      <c r="B52" s="100" t="s">
        <v>339</v>
      </c>
      <c r="C52" s="85"/>
      <c r="D52" s="147"/>
      <c r="E52" s="82" t="s">
        <v>340</v>
      </c>
      <c r="F52" s="87"/>
      <c r="G52" s="160"/>
    </row>
    <row r="53" spans="1:7" ht="12.95" customHeight="1">
      <c r="A53" s="68" t="s">
        <v>39</v>
      </c>
      <c r="B53" s="100" t="s">
        <v>341</v>
      </c>
      <c r="C53" s="85"/>
      <c r="D53" s="147"/>
      <c r="E53" s="102"/>
      <c r="F53" s="87"/>
      <c r="G53" s="160"/>
    </row>
    <row r="54" spans="1:7" ht="12.95" customHeight="1">
      <c r="A54" s="69" t="s">
        <v>40</v>
      </c>
      <c r="B54" s="99" t="s">
        <v>342</v>
      </c>
      <c r="C54" s="85"/>
      <c r="D54" s="147"/>
      <c r="E54" s="102"/>
      <c r="F54" s="87"/>
      <c r="G54" s="160"/>
    </row>
    <row r="55" spans="1:7" ht="12.95" customHeight="1">
      <c r="A55" s="68" t="s">
        <v>41</v>
      </c>
      <c r="B55" s="103" t="s">
        <v>343</v>
      </c>
      <c r="C55" s="85"/>
      <c r="D55" s="148"/>
      <c r="E55" s="88"/>
      <c r="F55" s="87"/>
      <c r="G55" s="160"/>
    </row>
    <row r="56" spans="1:7" ht="12.95" customHeight="1" thickBot="1">
      <c r="A56" s="69" t="s">
        <v>42</v>
      </c>
      <c r="B56" s="104" t="s">
        <v>344</v>
      </c>
      <c r="C56" s="85"/>
      <c r="D56" s="147"/>
      <c r="E56" s="102"/>
      <c r="F56" s="87"/>
      <c r="G56" s="160"/>
    </row>
    <row r="57" spans="1:7" ht="21.75" customHeight="1" thickBot="1">
      <c r="A57" s="70" t="s">
        <v>43</v>
      </c>
      <c r="B57" s="72" t="s">
        <v>345</v>
      </c>
      <c r="C57" s="91">
        <f>+C45+C51</f>
        <v>21859839</v>
      </c>
      <c r="D57" s="91">
        <f>+D45+D51</f>
        <v>21859839</v>
      </c>
      <c r="E57" s="72" t="s">
        <v>346</v>
      </c>
      <c r="F57" s="92">
        <f>SUM(F45:F56)</f>
        <v>0</v>
      </c>
      <c r="G57" s="92">
        <f>SUM(G45:G56)</f>
        <v>0</v>
      </c>
    </row>
    <row r="58" spans="1:7" ht="13.5" thickBot="1">
      <c r="A58" s="70" t="s">
        <v>44</v>
      </c>
      <c r="B58" s="72" t="s">
        <v>347</v>
      </c>
      <c r="C58" s="73">
        <f>+C44+C57</f>
        <v>21859839</v>
      </c>
      <c r="D58" s="73">
        <f>+D44+D57</f>
        <v>21859839</v>
      </c>
      <c r="E58" s="72" t="s">
        <v>348</v>
      </c>
      <c r="F58" s="73">
        <f>+F44+F57</f>
        <v>21859839</v>
      </c>
      <c r="G58" s="162">
        <f>+G44+G57</f>
        <v>22379839</v>
      </c>
    </row>
    <row r="59" spans="1:7" ht="13.5" thickBot="1">
      <c r="A59" s="70" t="s">
        <v>45</v>
      </c>
      <c r="B59" s="72" t="s">
        <v>315</v>
      </c>
      <c r="C59" s="73">
        <v>0</v>
      </c>
      <c r="D59" s="153"/>
      <c r="E59" s="72" t="s">
        <v>316</v>
      </c>
      <c r="F59" s="153" t="str">
        <f>IF(C44-F44&gt;0,C44-F44,"-")</f>
        <v>-</v>
      </c>
      <c r="G59" s="160"/>
    </row>
    <row r="60" spans="1:7" ht="13.5" thickBot="1">
      <c r="A60" s="70" t="s">
        <v>46</v>
      </c>
      <c r="B60" s="72" t="s">
        <v>317</v>
      </c>
      <c r="C60" s="73" t="str">
        <f>IF(C44+C45-F58&lt;0,F58-(C44+C45),"-")</f>
        <v>-</v>
      </c>
      <c r="D60" s="153">
        <v>520000</v>
      </c>
      <c r="E60" s="72" t="s">
        <v>318</v>
      </c>
      <c r="F60" s="153" t="str">
        <f>IF(C44+C45-F58&gt;0,C44+C45-F58,"-")</f>
        <v>-</v>
      </c>
      <c r="G60" s="160"/>
    </row>
  </sheetData>
  <mergeCells count="4">
    <mergeCell ref="A5:A6"/>
    <mergeCell ref="B30:E30"/>
    <mergeCell ref="A33:A34"/>
    <mergeCell ref="A1:B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86" fitToHeight="2" orientation="landscape" r:id="rId1"/>
  <headerFooter alignWithMargins="0">
    <oddHeader>&amp;CCserháthaláp Község Önkormányzat 
2019. évi költségvetés módosítása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Munka5"/>
  <dimension ref="A1:G53"/>
  <sheetViews>
    <sheetView tabSelected="1" showWhiteSpace="0" view="pageLayout" topLeftCell="A28" zoomScaleNormal="100" workbookViewId="0">
      <selection activeCell="D56" sqref="D56"/>
    </sheetView>
  </sheetViews>
  <sheetFormatPr defaultRowHeight="12.75"/>
  <cols>
    <col min="1" max="1" width="40.42578125" style="109" customWidth="1"/>
    <col min="2" max="2" width="13.42578125" style="105" customWidth="1"/>
    <col min="3" max="3" width="14" style="105" customWidth="1"/>
    <col min="4" max="4" width="15.42578125" style="105" customWidth="1"/>
    <col min="5" max="5" width="14.28515625" style="105" customWidth="1"/>
    <col min="6" max="6" width="16.140625" style="63" customWidth="1"/>
    <col min="7" max="8" width="11" style="105" customWidth="1"/>
    <col min="9" max="9" width="11.85546875" style="105" customWidth="1"/>
    <col min="10" max="16384" width="9.140625" style="105"/>
  </cols>
  <sheetData>
    <row r="1" spans="1:7" s="108" customFormat="1" ht="25.5" customHeight="1">
      <c r="A1" s="199" t="s">
        <v>406</v>
      </c>
      <c r="B1" s="199"/>
      <c r="F1" s="183"/>
    </row>
    <row r="2" spans="1:7" s="11" customFormat="1" ht="15.95" customHeight="1">
      <c r="A2" s="4" t="s">
        <v>405</v>
      </c>
      <c r="C2" s="13"/>
    </row>
    <row r="3" spans="1:7" ht="25.5" customHeight="1">
      <c r="A3" s="199" t="s">
        <v>349</v>
      </c>
      <c r="B3" s="199"/>
      <c r="C3" s="199"/>
      <c r="D3" s="199"/>
      <c r="E3" s="199"/>
      <c r="F3" s="199"/>
    </row>
    <row r="4" spans="1:7" ht="22.5" customHeight="1" thickBot="1">
      <c r="A4" s="65"/>
      <c r="B4" s="63"/>
      <c r="C4" s="63"/>
      <c r="D4" s="63"/>
      <c r="E4" s="63"/>
      <c r="F4" s="106" t="s">
        <v>378</v>
      </c>
    </row>
    <row r="5" spans="1:7" s="9" customFormat="1" ht="44.25" customHeight="1" thickBot="1">
      <c r="A5" s="78" t="s">
        <v>350</v>
      </c>
      <c r="B5" s="79" t="s">
        <v>351</v>
      </c>
      <c r="C5" s="79" t="s">
        <v>352</v>
      </c>
      <c r="D5" s="79" t="s">
        <v>381</v>
      </c>
      <c r="E5" s="79" t="s">
        <v>379</v>
      </c>
      <c r="F5" s="80" t="s">
        <v>382</v>
      </c>
      <c r="G5" s="176" t="s">
        <v>392</v>
      </c>
    </row>
    <row r="6" spans="1:7" s="63" customFormat="1" ht="12" customHeight="1" thickBot="1">
      <c r="A6" s="110">
        <v>1</v>
      </c>
      <c r="B6" s="111">
        <v>2</v>
      </c>
      <c r="C6" s="111">
        <v>3</v>
      </c>
      <c r="D6" s="111">
        <v>4</v>
      </c>
      <c r="E6" s="111">
        <v>5</v>
      </c>
      <c r="F6" s="112" t="s">
        <v>353</v>
      </c>
      <c r="G6" s="179"/>
    </row>
    <row r="7" spans="1:7" ht="15.95" customHeight="1">
      <c r="A7" s="113" t="s">
        <v>395</v>
      </c>
      <c r="B7" s="114"/>
      <c r="C7" s="115"/>
      <c r="D7" s="114"/>
      <c r="E7" s="114"/>
      <c r="F7" s="177">
        <f t="shared" ref="F7:F25" si="0">B7-D7-E7</f>
        <v>0</v>
      </c>
      <c r="G7" s="180">
        <v>270000</v>
      </c>
    </row>
    <row r="8" spans="1:7" ht="15.95" customHeight="1">
      <c r="A8" s="113" t="s">
        <v>396</v>
      </c>
      <c r="B8" s="114"/>
      <c r="C8" s="115"/>
      <c r="D8" s="114"/>
      <c r="E8" s="114"/>
      <c r="F8" s="177">
        <f t="shared" si="0"/>
        <v>0</v>
      </c>
      <c r="G8" s="180">
        <v>200000</v>
      </c>
    </row>
    <row r="9" spans="1:7" ht="15.95" customHeight="1">
      <c r="A9" s="113" t="s">
        <v>397</v>
      </c>
      <c r="B9" s="114"/>
      <c r="C9" s="115"/>
      <c r="D9" s="114"/>
      <c r="E9" s="114"/>
      <c r="F9" s="177">
        <f t="shared" si="0"/>
        <v>0</v>
      </c>
      <c r="G9" s="180">
        <v>50000</v>
      </c>
    </row>
    <row r="10" spans="1:7" ht="15.95" customHeight="1">
      <c r="A10" s="107"/>
      <c r="B10" s="114"/>
      <c r="C10" s="115"/>
      <c r="D10" s="114"/>
      <c r="E10" s="114"/>
      <c r="F10" s="177">
        <f t="shared" si="0"/>
        <v>0</v>
      </c>
      <c r="G10" s="180"/>
    </row>
    <row r="11" spans="1:7" ht="15.95" customHeight="1">
      <c r="A11" s="113"/>
      <c r="B11" s="114"/>
      <c r="C11" s="115"/>
      <c r="D11" s="114"/>
      <c r="E11" s="114"/>
      <c r="F11" s="177">
        <f t="shared" si="0"/>
        <v>0</v>
      </c>
      <c r="G11" s="180"/>
    </row>
    <row r="12" spans="1:7" ht="15.95" customHeight="1">
      <c r="A12" s="107"/>
      <c r="B12" s="114"/>
      <c r="C12" s="115"/>
      <c r="D12" s="114"/>
      <c r="E12" s="114"/>
      <c r="F12" s="177">
        <f t="shared" si="0"/>
        <v>0</v>
      </c>
      <c r="G12" s="180"/>
    </row>
    <row r="13" spans="1:7" ht="15.95" customHeight="1">
      <c r="A13" s="113"/>
      <c r="B13" s="114"/>
      <c r="C13" s="115"/>
      <c r="D13" s="114"/>
      <c r="E13" s="114"/>
      <c r="F13" s="177">
        <f t="shared" si="0"/>
        <v>0</v>
      </c>
      <c r="G13" s="180"/>
    </row>
    <row r="14" spans="1:7" ht="15.95" customHeight="1">
      <c r="A14" s="113"/>
      <c r="B14" s="114"/>
      <c r="C14" s="115"/>
      <c r="D14" s="114"/>
      <c r="E14" s="114"/>
      <c r="F14" s="177">
        <f t="shared" si="0"/>
        <v>0</v>
      </c>
      <c r="G14" s="180"/>
    </row>
    <row r="15" spans="1:7" ht="15.95" customHeight="1">
      <c r="A15" s="113"/>
      <c r="B15" s="114"/>
      <c r="C15" s="115"/>
      <c r="D15" s="114"/>
      <c r="E15" s="114"/>
      <c r="F15" s="177">
        <f t="shared" si="0"/>
        <v>0</v>
      </c>
      <c r="G15" s="180"/>
    </row>
    <row r="16" spans="1:7" ht="15.95" customHeight="1">
      <c r="A16" s="113"/>
      <c r="B16" s="114"/>
      <c r="C16" s="115"/>
      <c r="D16" s="114"/>
      <c r="E16" s="114"/>
      <c r="F16" s="177">
        <f t="shared" si="0"/>
        <v>0</v>
      </c>
      <c r="G16" s="180"/>
    </row>
    <row r="17" spans="1:7" ht="15.95" customHeight="1">
      <c r="A17" s="113"/>
      <c r="B17" s="114"/>
      <c r="C17" s="115"/>
      <c r="D17" s="114"/>
      <c r="E17" s="114"/>
      <c r="F17" s="177">
        <f t="shared" si="0"/>
        <v>0</v>
      </c>
      <c r="G17" s="180"/>
    </row>
    <row r="18" spans="1:7" ht="15.95" customHeight="1">
      <c r="A18" s="113"/>
      <c r="B18" s="114"/>
      <c r="C18" s="115"/>
      <c r="D18" s="114"/>
      <c r="E18" s="114"/>
      <c r="F18" s="177">
        <f t="shared" si="0"/>
        <v>0</v>
      </c>
      <c r="G18" s="180"/>
    </row>
    <row r="19" spans="1:7" ht="15.95" customHeight="1">
      <c r="A19" s="113"/>
      <c r="B19" s="114"/>
      <c r="C19" s="115"/>
      <c r="D19" s="114"/>
      <c r="E19" s="114"/>
      <c r="F19" s="177">
        <f t="shared" si="0"/>
        <v>0</v>
      </c>
      <c r="G19" s="180"/>
    </row>
    <row r="20" spans="1:7" ht="15.95" customHeight="1">
      <c r="A20" s="113"/>
      <c r="B20" s="114"/>
      <c r="C20" s="115"/>
      <c r="D20" s="114"/>
      <c r="E20" s="114"/>
      <c r="F20" s="177">
        <f t="shared" si="0"/>
        <v>0</v>
      </c>
      <c r="G20" s="180"/>
    </row>
    <row r="21" spans="1:7" ht="15.95" customHeight="1">
      <c r="A21" s="113"/>
      <c r="B21" s="114"/>
      <c r="C21" s="115"/>
      <c r="D21" s="114"/>
      <c r="E21" s="114"/>
      <c r="F21" s="177">
        <f t="shared" si="0"/>
        <v>0</v>
      </c>
      <c r="G21" s="180"/>
    </row>
    <row r="22" spans="1:7" ht="15.95" customHeight="1">
      <c r="A22" s="113"/>
      <c r="B22" s="114"/>
      <c r="C22" s="115"/>
      <c r="D22" s="114"/>
      <c r="E22" s="114"/>
      <c r="F22" s="177">
        <f t="shared" si="0"/>
        <v>0</v>
      </c>
      <c r="G22" s="180"/>
    </row>
    <row r="23" spans="1:7" ht="15.95" customHeight="1">
      <c r="A23" s="113"/>
      <c r="B23" s="114"/>
      <c r="C23" s="115"/>
      <c r="D23" s="114"/>
      <c r="E23" s="114"/>
      <c r="F23" s="177">
        <f t="shared" si="0"/>
        <v>0</v>
      </c>
      <c r="G23" s="180"/>
    </row>
    <row r="24" spans="1:7" ht="15.95" customHeight="1">
      <c r="A24" s="113"/>
      <c r="B24" s="114"/>
      <c r="C24" s="115"/>
      <c r="D24" s="114"/>
      <c r="E24" s="114"/>
      <c r="F24" s="177">
        <f t="shared" si="0"/>
        <v>0</v>
      </c>
      <c r="G24" s="180"/>
    </row>
    <row r="25" spans="1:7" ht="15.95" customHeight="1" thickBot="1">
      <c r="A25" s="90"/>
      <c r="B25" s="116"/>
      <c r="C25" s="117"/>
      <c r="D25" s="116"/>
      <c r="E25" s="116"/>
      <c r="F25" s="178">
        <f t="shared" si="0"/>
        <v>0</v>
      </c>
      <c r="G25" s="181"/>
    </row>
    <row r="26" spans="1:7" s="108" customFormat="1" ht="18" customHeight="1" thickBot="1">
      <c r="A26" s="118" t="s">
        <v>354</v>
      </c>
      <c r="B26" s="119">
        <f>SUM(B7:B25)</f>
        <v>0</v>
      </c>
      <c r="C26" s="120"/>
      <c r="D26" s="119">
        <f>SUM(D7:D25)</f>
        <v>0</v>
      </c>
      <c r="E26" s="119">
        <f>SUM(E7:E25)</f>
        <v>0</v>
      </c>
      <c r="F26" s="121">
        <f>SUM(F7:F25)</f>
        <v>0</v>
      </c>
      <c r="G26" s="182">
        <f>SUM(G7:G25)</f>
        <v>520000</v>
      </c>
    </row>
    <row r="28" spans="1:7">
      <c r="A28" s="199" t="s">
        <v>407</v>
      </c>
      <c r="B28" s="199"/>
    </row>
    <row r="29" spans="1:7" s="11" customFormat="1" ht="15.95" customHeight="1">
      <c r="A29" s="4" t="s">
        <v>408</v>
      </c>
      <c r="C29" s="13"/>
    </row>
    <row r="30" spans="1:7" ht="24.75" customHeight="1">
      <c r="A30" s="199" t="s">
        <v>355</v>
      </c>
      <c r="B30" s="199"/>
      <c r="C30" s="199"/>
      <c r="D30" s="199"/>
      <c r="E30" s="199"/>
      <c r="F30" s="199"/>
    </row>
    <row r="31" spans="1:7" ht="23.25" customHeight="1" thickBot="1">
      <c r="A31" s="65"/>
      <c r="B31" s="63"/>
      <c r="C31" s="63"/>
      <c r="D31" s="63"/>
      <c r="E31" s="63"/>
      <c r="F31" s="106" t="s">
        <v>378</v>
      </c>
    </row>
    <row r="32" spans="1:7" s="9" customFormat="1" ht="48.75" customHeight="1" thickBot="1">
      <c r="A32" s="78" t="s">
        <v>356</v>
      </c>
      <c r="B32" s="79" t="s">
        <v>351</v>
      </c>
      <c r="C32" s="79" t="s">
        <v>352</v>
      </c>
      <c r="D32" s="79" t="s">
        <v>381</v>
      </c>
      <c r="E32" s="79" t="s">
        <v>379</v>
      </c>
      <c r="F32" s="80" t="s">
        <v>382</v>
      </c>
      <c r="G32" s="176" t="s">
        <v>392</v>
      </c>
    </row>
    <row r="33" spans="1:7" s="63" customFormat="1" ht="15" customHeight="1" thickBot="1">
      <c r="A33" s="110">
        <v>1</v>
      </c>
      <c r="B33" s="111">
        <v>2</v>
      </c>
      <c r="C33" s="111">
        <v>3</v>
      </c>
      <c r="D33" s="111">
        <v>4</v>
      </c>
      <c r="E33" s="111">
        <v>5</v>
      </c>
      <c r="F33" s="112">
        <v>6</v>
      </c>
      <c r="G33" s="179"/>
    </row>
    <row r="34" spans="1:7" ht="15.95" customHeight="1">
      <c r="A34" s="113" t="s">
        <v>383</v>
      </c>
      <c r="B34" s="114">
        <v>21859839</v>
      </c>
      <c r="C34" s="115" t="s">
        <v>384</v>
      </c>
      <c r="D34" s="114">
        <v>21859839</v>
      </c>
      <c r="E34" s="114"/>
      <c r="F34" s="177">
        <f t="shared" ref="F34:F52" si="1">B34-D34-E34</f>
        <v>0</v>
      </c>
      <c r="G34" s="180">
        <v>21859839</v>
      </c>
    </row>
    <row r="35" spans="1:7" ht="15.95" customHeight="1">
      <c r="A35" s="88"/>
      <c r="B35" s="114"/>
      <c r="C35" s="115"/>
      <c r="D35" s="114"/>
      <c r="E35" s="114"/>
      <c r="F35" s="177">
        <f t="shared" si="1"/>
        <v>0</v>
      </c>
      <c r="G35" s="180"/>
    </row>
    <row r="36" spans="1:7" ht="15.95" customHeight="1">
      <c r="A36" s="88"/>
      <c r="B36" s="114"/>
      <c r="C36" s="115"/>
      <c r="D36" s="114"/>
      <c r="E36" s="114"/>
      <c r="F36" s="177">
        <f t="shared" si="1"/>
        <v>0</v>
      </c>
      <c r="G36" s="180"/>
    </row>
    <row r="37" spans="1:7" ht="15.95" customHeight="1">
      <c r="A37" s="88"/>
      <c r="B37" s="114"/>
      <c r="C37" s="115"/>
      <c r="D37" s="114"/>
      <c r="E37" s="114"/>
      <c r="F37" s="177">
        <f t="shared" si="1"/>
        <v>0</v>
      </c>
      <c r="G37" s="180"/>
    </row>
    <row r="38" spans="1:7" ht="15.95" customHeight="1">
      <c r="A38" s="88"/>
      <c r="B38" s="114"/>
      <c r="C38" s="115"/>
      <c r="D38" s="114"/>
      <c r="E38" s="114"/>
      <c r="F38" s="177">
        <f t="shared" si="1"/>
        <v>0</v>
      </c>
      <c r="G38" s="180"/>
    </row>
    <row r="39" spans="1:7" ht="15.95" customHeight="1">
      <c r="A39" s="88"/>
      <c r="B39" s="114"/>
      <c r="C39" s="115"/>
      <c r="D39" s="114"/>
      <c r="E39" s="114"/>
      <c r="F39" s="177">
        <f t="shared" si="1"/>
        <v>0</v>
      </c>
      <c r="G39" s="180"/>
    </row>
    <row r="40" spans="1:7" ht="15.95" customHeight="1">
      <c r="A40" s="88"/>
      <c r="B40" s="114"/>
      <c r="C40" s="115"/>
      <c r="D40" s="114"/>
      <c r="E40" s="114"/>
      <c r="F40" s="177">
        <f t="shared" si="1"/>
        <v>0</v>
      </c>
      <c r="G40" s="180"/>
    </row>
    <row r="41" spans="1:7" ht="15.95" customHeight="1">
      <c r="A41" s="88"/>
      <c r="B41" s="114"/>
      <c r="C41" s="115"/>
      <c r="D41" s="114"/>
      <c r="E41" s="114"/>
      <c r="F41" s="177">
        <f t="shared" si="1"/>
        <v>0</v>
      </c>
      <c r="G41" s="180"/>
    </row>
    <row r="42" spans="1:7" ht="15.95" customHeight="1">
      <c r="A42" s="88"/>
      <c r="B42" s="114"/>
      <c r="C42" s="115"/>
      <c r="D42" s="114"/>
      <c r="E42" s="114"/>
      <c r="F42" s="177">
        <f t="shared" si="1"/>
        <v>0</v>
      </c>
      <c r="G42" s="180"/>
    </row>
    <row r="43" spans="1:7" ht="15.95" customHeight="1">
      <c r="A43" s="88"/>
      <c r="B43" s="114"/>
      <c r="C43" s="115"/>
      <c r="D43" s="114"/>
      <c r="E43" s="114"/>
      <c r="F43" s="177">
        <f t="shared" si="1"/>
        <v>0</v>
      </c>
      <c r="G43" s="180"/>
    </row>
    <row r="44" spans="1:7" ht="15.95" customHeight="1">
      <c r="A44" s="88"/>
      <c r="B44" s="114"/>
      <c r="C44" s="115"/>
      <c r="D44" s="114"/>
      <c r="E44" s="114"/>
      <c r="F44" s="177">
        <f t="shared" si="1"/>
        <v>0</v>
      </c>
      <c r="G44" s="180"/>
    </row>
    <row r="45" spans="1:7" ht="15.95" customHeight="1">
      <c r="A45" s="88"/>
      <c r="B45" s="114"/>
      <c r="C45" s="115"/>
      <c r="D45" s="114"/>
      <c r="E45" s="114"/>
      <c r="F45" s="177">
        <f t="shared" si="1"/>
        <v>0</v>
      </c>
      <c r="G45" s="180"/>
    </row>
    <row r="46" spans="1:7" ht="15.95" customHeight="1">
      <c r="A46" s="88"/>
      <c r="B46" s="114"/>
      <c r="C46" s="115"/>
      <c r="D46" s="114"/>
      <c r="E46" s="114"/>
      <c r="F46" s="177">
        <f t="shared" si="1"/>
        <v>0</v>
      </c>
      <c r="G46" s="180"/>
    </row>
    <row r="47" spans="1:7" ht="15.95" customHeight="1">
      <c r="A47" s="88"/>
      <c r="B47" s="114"/>
      <c r="C47" s="115"/>
      <c r="D47" s="114"/>
      <c r="E47" s="114"/>
      <c r="F47" s="177">
        <f t="shared" si="1"/>
        <v>0</v>
      </c>
      <c r="G47" s="180"/>
    </row>
    <row r="48" spans="1:7" ht="15.95" customHeight="1">
      <c r="A48" s="88"/>
      <c r="B48" s="114"/>
      <c r="C48" s="115"/>
      <c r="D48" s="114"/>
      <c r="E48" s="114"/>
      <c r="F48" s="177">
        <f t="shared" si="1"/>
        <v>0</v>
      </c>
      <c r="G48" s="180"/>
    </row>
    <row r="49" spans="1:7" ht="15.95" customHeight="1">
      <c r="A49" s="88"/>
      <c r="B49" s="114"/>
      <c r="C49" s="115"/>
      <c r="D49" s="114"/>
      <c r="E49" s="114"/>
      <c r="F49" s="177">
        <f t="shared" si="1"/>
        <v>0</v>
      </c>
      <c r="G49" s="180"/>
    </row>
    <row r="50" spans="1:7" ht="15.95" customHeight="1">
      <c r="A50" s="88"/>
      <c r="B50" s="114"/>
      <c r="C50" s="115"/>
      <c r="D50" s="114"/>
      <c r="E50" s="114"/>
      <c r="F50" s="177">
        <f t="shared" si="1"/>
        <v>0</v>
      </c>
      <c r="G50" s="180"/>
    </row>
    <row r="51" spans="1:7" ht="15.95" customHeight="1">
      <c r="A51" s="88"/>
      <c r="B51" s="114"/>
      <c r="C51" s="115"/>
      <c r="D51" s="114"/>
      <c r="E51" s="114"/>
      <c r="F51" s="177">
        <f t="shared" si="1"/>
        <v>0</v>
      </c>
      <c r="G51" s="180"/>
    </row>
    <row r="52" spans="1:7" ht="15.95" customHeight="1" thickBot="1">
      <c r="A52" s="90"/>
      <c r="B52" s="116"/>
      <c r="C52" s="117"/>
      <c r="D52" s="116"/>
      <c r="E52" s="116"/>
      <c r="F52" s="178">
        <f t="shared" si="1"/>
        <v>0</v>
      </c>
      <c r="G52" s="181"/>
    </row>
    <row r="53" spans="1:7" s="108" customFormat="1" ht="18" customHeight="1" thickBot="1">
      <c r="A53" s="118" t="s">
        <v>354</v>
      </c>
      <c r="B53" s="119">
        <f>SUM(B34:B52)</f>
        <v>21859839</v>
      </c>
      <c r="C53" s="120"/>
      <c r="D53" s="119">
        <f>SUM(D34:D52)</f>
        <v>21859839</v>
      </c>
      <c r="E53" s="119">
        <f>SUM(E34:E52)</f>
        <v>0</v>
      </c>
      <c r="F53" s="119">
        <f>SUM(F34:F52)</f>
        <v>0</v>
      </c>
      <c r="G53" s="119">
        <f>SUM(G34:G52)</f>
        <v>21859839</v>
      </c>
    </row>
  </sheetData>
  <mergeCells count="4">
    <mergeCell ref="A3:F3"/>
    <mergeCell ref="A30:F30"/>
    <mergeCell ref="A1:B1"/>
    <mergeCell ref="A28:B28"/>
  </mergeCells>
  <phoneticPr fontId="1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&amp;CCserháthaláp Község Önkormányzat
2019. évi költségvetésének módosítása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4,5</vt:lpstr>
    </vt:vector>
  </TitlesOfParts>
  <Company>MAGYARNÁNDOR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Általános Iskola és Óvoda</dc:creator>
  <cp:lastModifiedBy>Felhasználó</cp:lastModifiedBy>
  <cp:lastPrinted>2019-11-27T13:04:49Z</cp:lastPrinted>
  <dcterms:created xsi:type="dcterms:W3CDTF">2012-02-15T09:08:01Z</dcterms:created>
  <dcterms:modified xsi:type="dcterms:W3CDTF">2020-01-27T10:46:26Z</dcterms:modified>
</cp:coreProperties>
</file>