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kv.2017\"/>
    </mc:Choice>
  </mc:AlternateContent>
  <bookViews>
    <workbookView xWindow="0" yWindow="0" windowWidth="19200" windowHeight="11595"/>
  </bookViews>
  <sheets>
    <sheet name="1.sz.mell.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'1.sz.mell.'!$A$2:$G$163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D11" i="1"/>
  <c r="C11" i="1" s="1"/>
  <c r="D12" i="1"/>
  <c r="C12" i="1" s="1"/>
  <c r="D13" i="1"/>
  <c r="C13" i="1" s="1"/>
  <c r="D14" i="1"/>
  <c r="C14" i="1" s="1"/>
  <c r="F17" i="1"/>
  <c r="D22" i="1"/>
  <c r="C22" i="1" s="1"/>
  <c r="C17" i="1" s="1"/>
  <c r="E22" i="1"/>
  <c r="E17" i="1" s="1"/>
  <c r="E24" i="1"/>
  <c r="F24" i="1"/>
  <c r="C29" i="1"/>
  <c r="D29" i="1"/>
  <c r="D24" i="1" s="1"/>
  <c r="C30" i="1"/>
  <c r="D30" i="1"/>
  <c r="D32" i="1"/>
  <c r="D31" i="1" s="1"/>
  <c r="F32" i="1"/>
  <c r="C33" i="1"/>
  <c r="D33" i="1"/>
  <c r="C34" i="1"/>
  <c r="D34" i="1"/>
  <c r="C35" i="1"/>
  <c r="D35" i="1"/>
  <c r="C36" i="1"/>
  <c r="D36" i="1"/>
  <c r="C37" i="1"/>
  <c r="D37" i="1"/>
  <c r="D38" i="1"/>
  <c r="F38" i="1"/>
  <c r="F31" i="1" s="1"/>
  <c r="F66" i="1" s="1"/>
  <c r="F39" i="1"/>
  <c r="D40" i="1"/>
  <c r="C40" i="1" s="1"/>
  <c r="E40" i="1"/>
  <c r="E39" i="1" s="1"/>
  <c r="D41" i="1"/>
  <c r="E41" i="1"/>
  <c r="C41" i="1" s="1"/>
  <c r="D42" i="1"/>
  <c r="C42" i="1" s="1"/>
  <c r="E42" i="1"/>
  <c r="D43" i="1"/>
  <c r="E43" i="1"/>
  <c r="C43" i="1" s="1"/>
  <c r="D44" i="1"/>
  <c r="C44" i="1" s="1"/>
  <c r="E44" i="1"/>
  <c r="D45" i="1"/>
  <c r="E45" i="1"/>
  <c r="C45" i="1" s="1"/>
  <c r="D46" i="1"/>
  <c r="C46" i="1" s="1"/>
  <c r="E46" i="1"/>
  <c r="D47" i="1"/>
  <c r="E47" i="1"/>
  <c r="C47" i="1" s="1"/>
  <c r="D48" i="1"/>
  <c r="C48" i="1" s="1"/>
  <c r="E48" i="1"/>
  <c r="D49" i="1"/>
  <c r="E49" i="1"/>
  <c r="C49" i="1" s="1"/>
  <c r="F49" i="1"/>
  <c r="E50" i="1"/>
  <c r="F50" i="1"/>
  <c r="C53" i="1"/>
  <c r="C50" i="1" s="1"/>
  <c r="D53" i="1"/>
  <c r="D50" i="1" s="1"/>
  <c r="C56" i="1"/>
  <c r="D56" i="1"/>
  <c r="E56" i="1"/>
  <c r="F56" i="1"/>
  <c r="C61" i="1"/>
  <c r="D61" i="1"/>
  <c r="F61" i="1"/>
  <c r="C64" i="1"/>
  <c r="C65" i="1"/>
  <c r="F67" i="1"/>
  <c r="F71" i="1"/>
  <c r="D76" i="1"/>
  <c r="D90" i="1" s="1"/>
  <c r="D77" i="1"/>
  <c r="E77" i="1"/>
  <c r="C77" i="1" s="1"/>
  <c r="C76" i="1" s="1"/>
  <c r="C90" i="1" s="1"/>
  <c r="F77" i="1"/>
  <c r="F76" i="1" s="1"/>
  <c r="F79" i="1"/>
  <c r="F83" i="1"/>
  <c r="E90" i="1"/>
  <c r="D98" i="1"/>
  <c r="E98" i="1"/>
  <c r="F98" i="1"/>
  <c r="F97" i="1" s="1"/>
  <c r="F132" i="1" s="1"/>
  <c r="F158" i="1" s="1"/>
  <c r="D99" i="1"/>
  <c r="E99" i="1"/>
  <c r="C99" i="1" s="1"/>
  <c r="F99" i="1"/>
  <c r="D100" i="1"/>
  <c r="E100" i="1"/>
  <c r="C100" i="1" s="1"/>
  <c r="F100" i="1"/>
  <c r="D101" i="1"/>
  <c r="E101" i="1"/>
  <c r="C101" i="1" s="1"/>
  <c r="F101" i="1"/>
  <c r="F102" i="1"/>
  <c r="D109" i="1"/>
  <c r="E109" i="1"/>
  <c r="E102" i="1" s="1"/>
  <c r="D114" i="1"/>
  <c r="C114" i="1" s="1"/>
  <c r="E114" i="1"/>
  <c r="C116" i="1"/>
  <c r="C115" i="1" s="1"/>
  <c r="D116" i="1"/>
  <c r="D115" i="1" s="1"/>
  <c r="C117" i="1"/>
  <c r="D117" i="1"/>
  <c r="E118" i="1"/>
  <c r="D119" i="1"/>
  <c r="C120" i="1"/>
  <c r="C121" i="1"/>
  <c r="D121" i="1"/>
  <c r="C133" i="1"/>
  <c r="C134" i="1"/>
  <c r="D134" i="1"/>
  <c r="D133" i="1" s="1"/>
  <c r="F137" i="1"/>
  <c r="D144" i="1"/>
  <c r="D146" i="1"/>
  <c r="C146" i="1" s="1"/>
  <c r="F149" i="1"/>
  <c r="D157" i="1" l="1"/>
  <c r="D118" i="1"/>
  <c r="C119" i="1"/>
  <c r="C109" i="1"/>
  <c r="F90" i="1"/>
  <c r="F91" i="1" s="1"/>
  <c r="C144" i="1"/>
  <c r="C157" i="1" s="1"/>
  <c r="C163" i="1" s="1"/>
  <c r="D102" i="1"/>
  <c r="C102" i="1" s="1"/>
  <c r="E97" i="1"/>
  <c r="E132" i="1" s="1"/>
  <c r="E158" i="1" s="1"/>
  <c r="C98" i="1"/>
  <c r="C39" i="1"/>
  <c r="E66" i="1"/>
  <c r="E91" i="1" s="1"/>
  <c r="C10" i="1"/>
  <c r="D39" i="1"/>
  <c r="C38" i="1"/>
  <c r="C24" i="1"/>
  <c r="D17" i="1"/>
  <c r="D10" i="1"/>
  <c r="D66" i="1" s="1"/>
  <c r="D91" i="1" s="1"/>
  <c r="C32" i="1"/>
  <c r="C31" i="1" s="1"/>
  <c r="C97" i="1" l="1"/>
  <c r="C66" i="1"/>
  <c r="D97" i="1"/>
  <c r="D132" i="1" s="1"/>
  <c r="D158" i="1" s="1"/>
  <c r="C118" i="1"/>
  <c r="C91" i="1" l="1"/>
  <c r="C162" i="1"/>
  <c r="C132" i="1"/>
  <c r="C158" i="1" s="1"/>
</calcChain>
</file>

<file path=xl/sharedStrings.xml><?xml version="1.0" encoding="utf-8"?>
<sst xmlns="http://schemas.openxmlformats.org/spreadsheetml/2006/main" count="321" uniqueCount="274">
  <si>
    <t>Finanszírozási bevételek, kiadások egyenlege (finanszírozási bevételek 17. sor - finanszírozási kiadások 10. sor)
 (+/-)</t>
  </si>
  <si>
    <t>2.</t>
  </si>
  <si>
    <t>Költségvetési hiány, többlet ( költségvetési bevételek 9. sor - költségvetési kiadások 3. sor) (+/-)</t>
  </si>
  <si>
    <t>Ezer forintban</t>
  </si>
  <si>
    <t>KÖLTSÉGVETÉSI, FINANSZÍROZÁSI BEVÉTELEK ÉS KIADÁSOK EGYENLEGE</t>
  </si>
  <si>
    <t>KIADÁSOK ÖSSZESEN: (3.+10.)</t>
  </si>
  <si>
    <t>11.</t>
  </si>
  <si>
    <t>FINANSZÍROZÁSI KIADÁSOK ÖSSZESEN: (4.+…+9.)</t>
  </si>
  <si>
    <t>10.</t>
  </si>
  <si>
    <t>Váltókiadások</t>
  </si>
  <si>
    <t>9.</t>
  </si>
  <si>
    <t>Adóssághoz nem kapcsolódó származékos ügyletek</t>
  </si>
  <si>
    <t>8.</t>
  </si>
  <si>
    <t>Hitelek, kölcsönök törlesztése külföldi pénzintézeteknek</t>
  </si>
  <si>
    <t>7.5.</t>
  </si>
  <si>
    <t>Hitelek, kölcsönök törlesztése külföldi kormányoknak nemz. Szervezeteknek</t>
  </si>
  <si>
    <t>7.4.</t>
  </si>
  <si>
    <t>Külföldi értékpapírok beváltása</t>
  </si>
  <si>
    <t>7.3.</t>
  </si>
  <si>
    <t>Befektetési célú külföldi értékpapírok vásárlása</t>
  </si>
  <si>
    <t>7.2.</t>
  </si>
  <si>
    <t>Forgatási célú külföldi értékpapírok vásárlása</t>
  </si>
  <si>
    <t>7.1.</t>
  </si>
  <si>
    <t>Külföldi finanszírozás kiadásai (7.1. + … + 7.5.)</t>
  </si>
  <si>
    <t>7.</t>
  </si>
  <si>
    <t xml:space="preserve"> Pénzügyi lízing kiadásai</t>
  </si>
  <si>
    <t>6.4.</t>
  </si>
  <si>
    <t xml:space="preserve"> Pénzeszközök betétként elhelyezése </t>
  </si>
  <si>
    <t>6.3.</t>
  </si>
  <si>
    <t>Államháztartáson belüli megelőlegezések visszafizetése</t>
  </si>
  <si>
    <t>6.2.</t>
  </si>
  <si>
    <t>Államháztartáson belüli megelőlegezések folyósítása</t>
  </si>
  <si>
    <t>6.1.</t>
  </si>
  <si>
    <t>Belföldi finanszírozás kiadásai (6.1. + … + 6.4.)</t>
  </si>
  <si>
    <t>6.</t>
  </si>
  <si>
    <t>Éven túli lejáratú belföldi értékpapírok beváltása</t>
  </si>
  <si>
    <t>5.6.</t>
  </si>
  <si>
    <t>Belföldi kötvények beváltása</t>
  </si>
  <si>
    <t>5.5.</t>
  </si>
  <si>
    <t>Éven belüli lejáratú belföldi értékpapírok beváltása</t>
  </si>
  <si>
    <t>5.4.</t>
  </si>
  <si>
    <t>Kincstárjegyek beváltása</t>
  </si>
  <si>
    <t>5.3.</t>
  </si>
  <si>
    <t>Befektetési célú belföldi értékpapírok vásárlása</t>
  </si>
  <si>
    <t>5.2.</t>
  </si>
  <si>
    <t>Forgatási célú belföldi értékpapírok vásárlása</t>
  </si>
  <si>
    <t>5.1.</t>
  </si>
  <si>
    <t>Belföldi értékpapírok kiadásai (5.1. + … + 5.6.)</t>
  </si>
  <si>
    <t>5.</t>
  </si>
  <si>
    <t xml:space="preserve">   Rövid lejáratú hitelek, kölcsönök törlesztése</t>
  </si>
  <si>
    <t>4.3.</t>
  </si>
  <si>
    <t xml:space="preserve">   Likviditási célú hitelek, kölcsönök törlesztése pénzügyi vállalkozásnak</t>
  </si>
  <si>
    <t>4.2.</t>
  </si>
  <si>
    <t xml:space="preserve">   Hosszú lejáratú hitelek, kölcsönök törlesztése</t>
  </si>
  <si>
    <t>4.1.</t>
  </si>
  <si>
    <t>Hitel-, kölcsöntörlesztés államháztartáson kívülre (4.1. + … + 4.3.)</t>
  </si>
  <si>
    <t>4.</t>
  </si>
  <si>
    <t>KÖLTSÉGVETÉSI KIADÁSOK ÖSSZESEN (1+2)</t>
  </si>
  <si>
    <t>3.</t>
  </si>
  <si>
    <t xml:space="preserve">   - Egyéb felh. célú támogatások államháztartáson kívülre</t>
  </si>
  <si>
    <t>2.13.</t>
  </si>
  <si>
    <t xml:space="preserve">   - Lakástámogatás</t>
  </si>
  <si>
    <t>2.12.</t>
  </si>
  <si>
    <t xml:space="preserve">   - Visszatérítendő tám. kölcsönök nyújtása ÁH-n kívülre</t>
  </si>
  <si>
    <t>2.11.</t>
  </si>
  <si>
    <t xml:space="preserve">   - Garancia- és kezességvállalásból kifizetés ÁH-n kívülre</t>
  </si>
  <si>
    <t>2.10.</t>
  </si>
  <si>
    <t xml:space="preserve">   - Egyéb felhalmozási célú támogatások ÁH-n belülre</t>
  </si>
  <si>
    <t>2.9.</t>
  </si>
  <si>
    <t xml:space="preserve">   - Visszatérítendő tám. kölcsönök törlesztése ÁH-n belülre</t>
  </si>
  <si>
    <t>2.8.</t>
  </si>
  <si>
    <t xml:space="preserve">   - Visszatérítendő támogatások, kölcsönök nyújtása ÁH-n belülre</t>
  </si>
  <si>
    <t>2.7.</t>
  </si>
  <si>
    <t>2.5.-ből        - Garancia- és kezességvállalásból kifizetés ÁH-n belülre</t>
  </si>
  <si>
    <t>2.6.</t>
  </si>
  <si>
    <t>Egyéb felhalmozási kiadások</t>
  </si>
  <si>
    <t>2.5.</t>
  </si>
  <si>
    <t>2.3.-ból EU-s forrásból megvalósuló felújítás</t>
  </si>
  <si>
    <t>2.4.</t>
  </si>
  <si>
    <t>Felújítások</t>
  </si>
  <si>
    <t>2.3.</t>
  </si>
  <si>
    <t>2.1.-ből EU-s forrásból megvalósuló beruházás</t>
  </si>
  <si>
    <t>2.2.</t>
  </si>
  <si>
    <t>Beruházások</t>
  </si>
  <si>
    <t>2.1.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</si>
  <si>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</si>
  <si>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 xml:space="preserve">   - Céltartalék</t>
  </si>
  <si>
    <t>1.20.</t>
  </si>
  <si>
    <t xml:space="preserve"> - az 1.8-ből: - Általános tartalék</t>
  </si>
  <si>
    <t>1.19.</t>
  </si>
  <si>
    <t>Tartalékok</t>
  </si>
  <si>
    <t>1.18.</t>
  </si>
  <si>
    <t xml:space="preserve">   - Egyéb működési célú támogatások államháztartáson kívülre</t>
  </si>
  <si>
    <t>1.17.</t>
  </si>
  <si>
    <t xml:space="preserve">   - Kamattámogatások</t>
  </si>
  <si>
    <t>1.16.</t>
  </si>
  <si>
    <t xml:space="preserve">   - Árkiegészítések, ártámogatások</t>
  </si>
  <si>
    <t>1.15.</t>
  </si>
  <si>
    <t xml:space="preserve">   - Visszatérítendő támogatások, kölcsönök nyújtása ÁH-n kívülre</t>
  </si>
  <si>
    <t>1.14.</t>
  </si>
  <si>
    <t xml:space="preserve">   - Garancia és kezességvállalásból kifizetés ÁH-n kívülre</t>
  </si>
  <si>
    <t>1.13.</t>
  </si>
  <si>
    <t xml:space="preserve">   - Egyéb működési célú támogatások ÁH-n belülre</t>
  </si>
  <si>
    <t>1.12</t>
  </si>
  <si>
    <t xml:space="preserve">   - Visszatérítendő támogatások, kölcsönök törlesztése ÁH-n belülre</t>
  </si>
  <si>
    <t>1.11.</t>
  </si>
  <si>
    <t xml:space="preserve">   -Visszatérítendő támogatások, kölcsönök nyújtása ÁH-n belülre</t>
  </si>
  <si>
    <t>1.10.</t>
  </si>
  <si>
    <t xml:space="preserve">   - Garancia- és kezességvállalásból kifizetés ÁH-n belülre</t>
  </si>
  <si>
    <t>1.9.</t>
  </si>
  <si>
    <t xml:space="preserve">   - Elvonások és befizetések</t>
  </si>
  <si>
    <t>1.8.</t>
  </si>
  <si>
    <t xml:space="preserve">   - Törvényi előíráson alapuló befizetések</t>
  </si>
  <si>
    <t>1.7.</t>
  </si>
  <si>
    <t xml:space="preserve"> - az 1.5-ből: - Előző évi elszámolásból származó befizetések</t>
  </si>
  <si>
    <t>1.6.</t>
  </si>
  <si>
    <t>Egyéb működési célú kiadások</t>
  </si>
  <si>
    <t>1.5</t>
  </si>
  <si>
    <t>Ellátottak pénzbeli juttatásai</t>
  </si>
  <si>
    <t>1.4.</t>
  </si>
  <si>
    <t>Dologi  kiadások</t>
  </si>
  <si>
    <t>1.3.</t>
  </si>
  <si>
    <t>Munkaadókat terhelő járulékok és szociális hozzájárulási adó</t>
  </si>
  <si>
    <t>1.2.</t>
  </si>
  <si>
    <t>Személyi  juttatások</t>
  </si>
  <si>
    <t>1.1.</t>
  </si>
  <si>
    <r>
      <t xml:space="preserve">   Működési költségvetés kiadásai </t>
    </r>
    <r>
      <rPr>
        <sz val="8"/>
        <rFont val="Times New Roman CE"/>
        <charset val="238"/>
      </rPr>
      <t>(1.1+…+1.5.+1.18)</t>
    </r>
  </si>
  <si>
    <t>1.</t>
  </si>
  <si>
    <t>E</t>
  </si>
  <si>
    <t>D</t>
  </si>
  <si>
    <t>C</t>
  </si>
  <si>
    <t>B</t>
  </si>
  <si>
    <t>A</t>
  </si>
  <si>
    <t>Államigazgatási feladatok előirányzata</t>
  </si>
  <si>
    <t>Önként vállalt feladatok előirányzata</t>
  </si>
  <si>
    <t>Kötelező feladatok előirányzata</t>
  </si>
  <si>
    <t>2016. évi előirányzat</t>
  </si>
  <si>
    <t>Kiadási jogcímek</t>
  </si>
  <si>
    <t>Sor-
szám</t>
  </si>
  <si>
    <t>K I A D Á S O K</t>
  </si>
  <si>
    <t>KÖLTSÉGVETÉSI ÉS FINANSZÍROZÁSI BEV. ÖSSZESEN: (9+16)</t>
  </si>
  <si>
    <t xml:space="preserve">    18.</t>
  </si>
  <si>
    <t>FINANSZÍROZÁSI BEVÉTELEK ÖSSZESEN: (10. + … +16.)</t>
  </si>
  <si>
    <t xml:space="preserve">    17.</t>
  </si>
  <si>
    <t>Adóssághoz nem kapcsolódó származékos ügyletek bevételei</t>
  </si>
  <si>
    <t xml:space="preserve">    16.</t>
  </si>
  <si>
    <t>Váltóbevételek</t>
  </si>
  <si>
    <t xml:space="preserve">    15.</t>
  </si>
  <si>
    <t>Külföldi hitelek, kölcsönök felvétele</t>
  </si>
  <si>
    <t xml:space="preserve">    14.4.</t>
  </si>
  <si>
    <t>Külföldi értékpapírok kibocsátása</t>
  </si>
  <si>
    <t xml:space="preserve">    14.3.</t>
  </si>
  <si>
    <t>Befektetési célú külföldi értékpapírok beváltása,  értékesítése</t>
  </si>
  <si>
    <t xml:space="preserve">    14.2.</t>
  </si>
  <si>
    <t>Forgatási célú külföldi értékpapírok beváltása,  értékesítése</t>
  </si>
  <si>
    <t xml:space="preserve">    14.1.</t>
  </si>
  <si>
    <t>Külföldi finanszírozás bevételei (14.1.+…14.4.)</t>
  </si>
  <si>
    <t xml:space="preserve">    14.</t>
  </si>
  <si>
    <t>Betétek megszüntetése</t>
  </si>
  <si>
    <t>13.3.</t>
  </si>
  <si>
    <t>Államháztartáson belüli megelőlegezések törlesztése</t>
  </si>
  <si>
    <t>13.2.</t>
  </si>
  <si>
    <t>Államháztartáson belüli megelőlegezések</t>
  </si>
  <si>
    <t>13.1.</t>
  </si>
  <si>
    <t>Belföldi finanszírozás bevételei (13.1. + … + 13.3.)</t>
  </si>
  <si>
    <t xml:space="preserve">    13.</t>
  </si>
  <si>
    <t>Előző év vállalkozási maradványának igénybevétele</t>
  </si>
  <si>
    <t>12.2.</t>
  </si>
  <si>
    <t>Előző év költségvetési maradványának igénybevétele</t>
  </si>
  <si>
    <t>12.1.</t>
  </si>
  <si>
    <t>Maradvány igénybevétele (12.1. + 12.2.)</t>
  </si>
  <si>
    <t xml:space="preserve">    12.</t>
  </si>
  <si>
    <t>Befektetési célú belföldi értékpapírok kibocsátása</t>
  </si>
  <si>
    <t>11.4.</t>
  </si>
  <si>
    <t>Befektetési célú belföldi értékpapírok beváltása,  értékesítése</t>
  </si>
  <si>
    <t>11.3.</t>
  </si>
  <si>
    <t>Forgatási célú belföldi értékpapírok kibocsátása</t>
  </si>
  <si>
    <t>11.2.</t>
  </si>
  <si>
    <t>Forgatási célú belföldi értékpapírok beváltása,  értékesítése</t>
  </si>
  <si>
    <t>11.1.</t>
  </si>
  <si>
    <t>Belföldi értékpapírok bevételei (11.1. +…+ 11.4.)</t>
  </si>
  <si>
    <t xml:space="preserve">   11.</t>
  </si>
  <si>
    <t xml:space="preserve">    Rövid lejáratú  hitelek, kölcsönök felvétele</t>
  </si>
  <si>
    <t>10.3.</t>
  </si>
  <si>
    <t>Likviditási célú  hitelek, kölcsönök felvétele pénzügyi vállalkozástól</t>
  </si>
  <si>
    <t>10.2.</t>
  </si>
  <si>
    <t>Hosszú lejáratú  hitelek, kölcsönök felvétele</t>
  </si>
  <si>
    <t>10.1.</t>
  </si>
  <si>
    <t>Hitel-, kölcsönfelvétel államháztartáson kívülről  (10.1.+10.3.)</t>
  </si>
  <si>
    <t xml:space="preserve">   10.</t>
  </si>
  <si>
    <t>KÖLTSÉGVETÉSI BEVÉTELEK ÖSSZESEN: (1+…+8)</t>
  </si>
  <si>
    <t>8.3.-ból EU-s támogatás (közvetlen)</t>
  </si>
  <si>
    <t>8.4.</t>
  </si>
  <si>
    <t>Egyéb felhalmozási célú átvett pénzeszköz</t>
  </si>
  <si>
    <t>8.3.</t>
  </si>
  <si>
    <t>Felhalm. célú visszatérítendő tám. kölcsönök visszatér. ÁH-n kívülről</t>
  </si>
  <si>
    <t>8.2.</t>
  </si>
  <si>
    <t>Felhalm. célú gar.- és kezességvállalásból megtérülések ÁH-n kívülről</t>
  </si>
  <si>
    <t>8.1.</t>
  </si>
  <si>
    <t>Felhalmozási célú átvett pénzeszközök (8.1.+8.2.+8.3.)</t>
  </si>
  <si>
    <t>7.3.-ból EU-s támogatás (közvetlen)</t>
  </si>
  <si>
    <t>Egyéb működési célú átvett pénzeszköz</t>
  </si>
  <si>
    <t>Műk. célú visszatérítendő tám. kölcsönök visszatér. ÁH-n kívülről</t>
  </si>
  <si>
    <t>Műk. célú garancia- és kezességvállalásból megtérülések ÁH-n kívülről</t>
  </si>
  <si>
    <t>Működési célú átvett pénzeszközök (7.1. + … + 7.3.)</t>
  </si>
  <si>
    <t xml:space="preserve">7. </t>
  </si>
  <si>
    <t>Részesedések megszűnéséhez kapcsolódó bevételek</t>
  </si>
  <si>
    <t>6.5.</t>
  </si>
  <si>
    <t>Részesedések értékesítése</t>
  </si>
  <si>
    <t>Egyéb tárgyi eszközök értékesítése</t>
  </si>
  <si>
    <t>Tárgyi eszközök hasznosítása</t>
  </si>
  <si>
    <t>Ingatlanok, immateriális javak értékesítése</t>
  </si>
  <si>
    <t>Felhalmozási bevételek (6.1.+…+6.5.)</t>
  </si>
  <si>
    <t>Egyéb működési bevételek</t>
  </si>
  <si>
    <t>5.10.</t>
  </si>
  <si>
    <t>Biztosító által fizetett kártérítés</t>
  </si>
  <si>
    <t>5.9.</t>
  </si>
  <si>
    <t>Kamatbevételek</t>
  </si>
  <si>
    <t>5.8.</t>
  </si>
  <si>
    <t>Általános forgalmi adó visszatérítése</t>
  </si>
  <si>
    <t>5.7.</t>
  </si>
  <si>
    <t xml:space="preserve">Kiszámlázott általános forgalmi adó </t>
  </si>
  <si>
    <t>Ellátási díjak</t>
  </si>
  <si>
    <t>Tulajdonosi bevételek</t>
  </si>
  <si>
    <t>Közvetített szolgáltatások értéke</t>
  </si>
  <si>
    <t>Szolgáltatások ellenértéke</t>
  </si>
  <si>
    <t>Készletértékesítés ellenértéke</t>
  </si>
  <si>
    <t>Működési bevételek (5.1.+…+ 5.10.)</t>
  </si>
  <si>
    <t>Egyéb közhatalmi bevételek</t>
  </si>
  <si>
    <t>4.4.</t>
  </si>
  <si>
    <t>Egyéb áruhasználati és szolgáltatási adók</t>
  </si>
  <si>
    <t>Gépjárműadó</t>
  </si>
  <si>
    <t>- Értékesítési és forgalmi adók (iparűzési adó)</t>
  </si>
  <si>
    <t>4.1.3.</t>
  </si>
  <si>
    <t>- Termékek és szolgáltatások adói</t>
  </si>
  <si>
    <t>4.1.2.</t>
  </si>
  <si>
    <t>- Vagyoni típusú adók</t>
  </si>
  <si>
    <t>4.1.1.</t>
  </si>
  <si>
    <t>Helyi adók  (4.1.1.+4.1.2.)</t>
  </si>
  <si>
    <t>Közhatalmi bevételek (4.1.+4.2.+4.3.+4.4.)</t>
  </si>
  <si>
    <t xml:space="preserve">4. </t>
  </si>
  <si>
    <t>3.5.-ből EU-s támogatás</t>
  </si>
  <si>
    <t>3.6.</t>
  </si>
  <si>
    <t>Egyéb felhalmozási célú támogatások bevételei</t>
  </si>
  <si>
    <t>3.5.</t>
  </si>
  <si>
    <t>Felh. célú visszatérítendő támogatások, kölcsönök igénybevétele</t>
  </si>
  <si>
    <t>3.4.</t>
  </si>
  <si>
    <t>Felh. célú visszatérítendő támogatások, kölcsönök visszatérülése</t>
  </si>
  <si>
    <t>3.3.</t>
  </si>
  <si>
    <t>Felhalmozási célú garancia- és kezességvállalásból megtérülések</t>
  </si>
  <si>
    <t>3.2.</t>
  </si>
  <si>
    <t>Felhalmozási célú önkormányzati támogatások</t>
  </si>
  <si>
    <t>3.1.</t>
  </si>
  <si>
    <t>Felhalmozási célú támogatások államháztartáson belülről (3.1.+…+3.5.)</t>
  </si>
  <si>
    <t>2.5.-ből EU-s támogatás</t>
  </si>
  <si>
    <t xml:space="preserve">Egyéb működési célú támogatások bevételei </t>
  </si>
  <si>
    <t>Működési célú visszatérítendő támogatások, kölcsönök igénybevétele</t>
  </si>
  <si>
    <t xml:space="preserve">Működési célú visszatérítendő támogatások, kölcsönök visszatérülése </t>
  </si>
  <si>
    <t xml:space="preserve">Működési célú garancia- és kezességvállalásból megtérülések </t>
  </si>
  <si>
    <t>Elvonások és befizetések bevételei</t>
  </si>
  <si>
    <t>Működési célú támogatások államháztartáson belülről (2.1.+…+.2.5.)</t>
  </si>
  <si>
    <t>Helyi önkormányzatok kiegészítő támogatásai</t>
  </si>
  <si>
    <t>Működési célú központosított előirányzatok</t>
  </si>
  <si>
    <t>1.5.</t>
  </si>
  <si>
    <t>Önkormányzatok kulturális feladatainak támogatása</t>
  </si>
  <si>
    <t>Önkormányzatok szociális és gyermekjóléti feladatainak támogatása</t>
  </si>
  <si>
    <t>Önkormányzatok egyes köznevelési feladatainak támogatása</t>
  </si>
  <si>
    <t>Helyi önkormányzatok működésének általános támogatása</t>
  </si>
  <si>
    <t>Önkormányzat működési támogatásai (1.1.+…+.1.6.)</t>
  </si>
  <si>
    <t>2017. évi előirányzat</t>
  </si>
  <si>
    <t>Bevételi jogcím</t>
  </si>
  <si>
    <t>BEVÉTELEK</t>
  </si>
  <si>
    <t>TÉGLÁS VÁROS ÖNKORMÁNYZAT
2017. ÉVI KÖLTSÉGVETÉSÉNEK ÖSSZEVONT MÉRLEGE</t>
  </si>
  <si>
    <t xml:space="preserve"> 1. melléklet a 2/2017. (II. 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</si>
</sst>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7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i/>
      <sz val="9"/>
      <name val="Times New Roman CE"/>
      <charset val="238"/>
    </font>
    <font>
      <b/>
      <sz val="12"/>
      <name val="Times New Roman CE"/>
      <charset val="238"/>
    </font>
    <font>
      <sz val="10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2"/>
      <color indexed="10"/>
      <name val="Times New Roman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3">
    <xf numFmtId="0" fontId="0" fillId="0" borderId="0" xfId="0"/>
    <xf numFmtId="0" fontId="1" fillId="0" borderId="0" xfId="1" applyFill="1" applyProtection="1"/>
    <xf numFmtId="0" fontId="1" fillId="0" borderId="0" xfId="1" applyFont="1" applyFill="1" applyAlignment="1" applyProtection="1">
      <alignment horizontal="right" vertical="center" indent="1"/>
    </xf>
    <xf numFmtId="0" fontId="1" fillId="0" borderId="0" xfId="1" applyFont="1" applyFill="1" applyProtection="1"/>
    <xf numFmtId="3" fontId="2" fillId="0" borderId="1" xfId="1" applyNumberFormat="1" applyFont="1" applyFill="1" applyBorder="1" applyAlignment="1" applyProtection="1">
      <alignment horizontal="right" vertical="center" wrapText="1" indent="1"/>
    </xf>
    <xf numFmtId="3" fontId="2" fillId="0" borderId="2" xfId="1" applyNumberFormat="1" applyFont="1" applyFill="1" applyBorder="1" applyAlignment="1" applyProtection="1">
      <alignment horizontal="right" vertical="center" wrapText="1" indent="1"/>
    </xf>
    <xf numFmtId="0" fontId="2" fillId="0" borderId="3" xfId="1" applyFont="1" applyFill="1" applyBorder="1" applyAlignment="1" applyProtection="1">
      <alignment vertical="center" wrapText="1"/>
    </xf>
    <xf numFmtId="0" fontId="2" fillId="0" borderId="4" xfId="1" applyFont="1" applyFill="1" applyBorder="1" applyAlignment="1" applyProtection="1">
      <alignment horizontal="left" vertical="center" wrapText="1" indent="1"/>
    </xf>
    <xf numFmtId="0" fontId="1" fillId="0" borderId="0" xfId="1" applyFill="1" applyBorder="1" applyProtection="1"/>
    <xf numFmtId="0" fontId="3" fillId="0" borderId="5" xfId="0" applyFont="1" applyFill="1" applyBorder="1" applyAlignment="1" applyProtection="1">
      <alignment horizontal="right" vertical="center"/>
    </xf>
    <xf numFmtId="164" fontId="4" fillId="0" borderId="6" xfId="1" applyNumberFormat="1" applyFont="1" applyFill="1" applyBorder="1" applyAlignment="1" applyProtection="1">
      <alignment horizontal="left" vertical="center"/>
    </xf>
    <xf numFmtId="164" fontId="4" fillId="0" borderId="6" xfId="1" applyNumberFormat="1" applyFont="1" applyFill="1" applyBorder="1" applyAlignment="1" applyProtection="1">
      <alignment horizontal="left" vertical="center"/>
    </xf>
    <xf numFmtId="164" fontId="4" fillId="0" borderId="7" xfId="1" applyNumberFormat="1" applyFont="1" applyFill="1" applyBorder="1" applyAlignment="1" applyProtection="1">
      <alignment horizontal="left" vertical="center"/>
    </xf>
    <xf numFmtId="0" fontId="5" fillId="0" borderId="8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center"/>
    </xf>
    <xf numFmtId="0" fontId="5" fillId="0" borderId="9" xfId="1" applyFont="1" applyFill="1" applyBorder="1" applyAlignment="1" applyProtection="1">
      <alignment horizontal="center"/>
    </xf>
    <xf numFmtId="0" fontId="1" fillId="0" borderId="8" xfId="1" applyFont="1" applyFill="1" applyBorder="1" applyAlignment="1" applyProtection="1">
      <alignment horizontal="right" vertical="center" indent="1"/>
    </xf>
    <xf numFmtId="0" fontId="1" fillId="0" borderId="0" xfId="1" applyFont="1" applyFill="1" applyBorder="1" applyProtection="1"/>
    <xf numFmtId="0" fontId="1" fillId="0" borderId="9" xfId="1" applyFont="1" applyFill="1" applyBorder="1" applyProtection="1"/>
    <xf numFmtId="0" fontId="6" fillId="0" borderId="0" xfId="1" applyFont="1" applyFill="1" applyProtection="1"/>
    <xf numFmtId="3" fontId="6" fillId="0" borderId="0" xfId="1" applyNumberFormat="1" applyFont="1" applyFill="1" applyProtection="1"/>
    <xf numFmtId="164" fontId="7" fillId="0" borderId="1" xfId="0" quotePrefix="1" applyNumberFormat="1" applyFont="1" applyBorder="1" applyAlignment="1" applyProtection="1">
      <alignment horizontal="right" vertical="center" wrapText="1" indent="1"/>
    </xf>
    <xf numFmtId="3" fontId="7" fillId="0" borderId="10" xfId="0" applyNumberFormat="1" applyFont="1" applyBorder="1" applyAlignment="1" applyProtection="1">
      <alignment horizontal="right" vertical="center" wrapText="1" indent="1"/>
    </xf>
    <xf numFmtId="3" fontId="7" fillId="0" borderId="3" xfId="0" applyNumberFormat="1" applyFont="1" applyBorder="1" applyAlignment="1" applyProtection="1">
      <alignment horizontal="right" vertical="center" wrapText="1" indent="1"/>
    </xf>
    <xf numFmtId="0" fontId="7" fillId="0" borderId="11" xfId="0" applyFont="1" applyBorder="1" applyAlignment="1" applyProtection="1">
      <alignment horizontal="left" vertical="center" wrapText="1" indent="1"/>
    </xf>
    <xf numFmtId="0" fontId="8" fillId="0" borderId="12" xfId="0" applyFont="1" applyBorder="1" applyAlignment="1" applyProtection="1">
      <alignment horizontal="left" vertical="center" wrapText="1" indent="1"/>
    </xf>
    <xf numFmtId="0" fontId="5" fillId="0" borderId="0" xfId="1" applyFont="1" applyFill="1" applyProtection="1"/>
    <xf numFmtId="0" fontId="9" fillId="0" borderId="0" xfId="1" applyFont="1" applyFill="1" applyProtection="1"/>
    <xf numFmtId="164" fontId="7" fillId="0" borderId="13" xfId="0" quotePrefix="1" applyNumberFormat="1" applyFont="1" applyBorder="1" applyAlignment="1" applyProtection="1">
      <alignment horizontal="right" vertical="center" wrapText="1" indent="1"/>
    </xf>
    <xf numFmtId="3" fontId="10" fillId="0" borderId="1" xfId="1" applyNumberFormat="1" applyFont="1" applyFill="1" applyBorder="1" applyAlignment="1" applyProtection="1">
      <alignment horizontal="right" vertical="center" wrapText="1" indent="1"/>
    </xf>
    <xf numFmtId="3" fontId="10" fillId="0" borderId="2" xfId="1" applyNumberFormat="1" applyFont="1" applyFill="1" applyBorder="1" applyAlignment="1" applyProtection="1">
      <alignment horizontal="right" vertical="center" wrapText="1" indent="1"/>
    </xf>
    <xf numFmtId="0" fontId="10" fillId="0" borderId="3" xfId="1" applyFont="1" applyFill="1" applyBorder="1" applyAlignment="1" applyProtection="1">
      <alignment horizontal="left" vertical="center" wrapText="1" indent="1"/>
    </xf>
    <xf numFmtId="164" fontId="11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" xfId="1" applyNumberFormat="1" applyFont="1" applyFill="1" applyBorder="1" applyAlignment="1" applyProtection="1">
      <alignment horizontal="right" vertical="center" wrapText="1" indent="1"/>
    </xf>
    <xf numFmtId="3" fontId="11" fillId="0" borderId="14" xfId="1" applyNumberFormat="1" applyFont="1" applyFill="1" applyBorder="1" applyAlignment="1" applyProtection="1">
      <alignment horizontal="right" vertical="center" wrapText="1" indent="1"/>
    </xf>
    <xf numFmtId="3" fontId="11" fillId="0" borderId="0" xfId="1" applyNumberFormat="1" applyFont="1" applyFill="1" applyBorder="1" applyAlignment="1" applyProtection="1">
      <alignment horizontal="right" vertical="center" wrapText="1" indent="1"/>
    </xf>
    <xf numFmtId="0" fontId="10" fillId="0" borderId="1" xfId="1" applyFont="1" applyFill="1" applyBorder="1" applyAlignment="1" applyProtection="1">
      <alignment horizontal="right" vertical="center" wrapText="1" indent="2"/>
    </xf>
    <xf numFmtId="0" fontId="10" fillId="0" borderId="3" xfId="1" applyFont="1" applyFill="1" applyBorder="1" applyAlignment="1" applyProtection="1">
      <alignment horizontal="right" vertical="center" wrapText="1" indent="2"/>
    </xf>
    <xf numFmtId="164" fontId="11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16" xfId="1" applyNumberFormat="1" applyFont="1" applyFill="1" applyBorder="1" applyAlignment="1" applyProtection="1">
      <alignment horizontal="right" vertical="center" wrapText="1" indent="1"/>
    </xf>
    <xf numFmtId="3" fontId="11" fillId="0" borderId="17" xfId="1" applyNumberFormat="1" applyFont="1" applyFill="1" applyBorder="1" applyAlignment="1" applyProtection="1">
      <alignment horizontal="right" vertical="center" wrapText="1" indent="1"/>
    </xf>
    <xf numFmtId="0" fontId="11" fillId="0" borderId="18" xfId="1" applyFont="1" applyFill="1" applyBorder="1" applyAlignment="1" applyProtection="1">
      <alignment horizontal="left" vertical="center" wrapText="1" indent="1"/>
    </xf>
    <xf numFmtId="49" fontId="11" fillId="0" borderId="19" xfId="1" applyNumberFormat="1" applyFont="1" applyFill="1" applyBorder="1" applyAlignment="1" applyProtection="1">
      <alignment horizontal="left" vertical="center" wrapText="1" indent="1"/>
    </xf>
    <xf numFmtId="3" fontId="11" fillId="0" borderId="20" xfId="1" applyNumberFormat="1" applyFont="1" applyFill="1" applyBorder="1" applyAlignment="1" applyProtection="1">
      <alignment horizontal="right" vertical="center" wrapText="1" indent="1"/>
    </xf>
    <xf numFmtId="3" fontId="11" fillId="0" borderId="18" xfId="1" applyNumberFormat="1" applyFont="1" applyFill="1" applyBorder="1" applyAlignment="1" applyProtection="1">
      <alignment horizontal="right" vertical="center" wrapText="1" indent="1"/>
    </xf>
    <xf numFmtId="164" fontId="8" fillId="0" borderId="13" xfId="0" applyNumberFormat="1" applyFont="1" applyBorder="1" applyAlignment="1" applyProtection="1">
      <alignment horizontal="right" vertical="center" wrapText="1" indent="1"/>
    </xf>
    <xf numFmtId="3" fontId="10" fillId="0" borderId="21" xfId="1" applyNumberFormat="1" applyFont="1" applyFill="1" applyBorder="1" applyAlignment="1" applyProtection="1">
      <alignment horizontal="right" vertical="center" wrapText="1" indent="1"/>
    </xf>
    <xf numFmtId="0" fontId="11" fillId="0" borderId="22" xfId="1" applyFont="1" applyFill="1" applyBorder="1" applyAlignment="1" applyProtection="1">
      <alignment horizontal="left" vertical="center" wrapText="1" indent="1"/>
    </xf>
    <xf numFmtId="49" fontId="11" fillId="0" borderId="23" xfId="1" applyNumberFormat="1" applyFont="1" applyFill="1" applyBorder="1" applyAlignment="1" applyProtection="1">
      <alignment horizontal="left" vertical="center" wrapText="1" indent="1"/>
    </xf>
    <xf numFmtId="164" fontId="10" fillId="0" borderId="13" xfId="1" applyNumberFormat="1" applyFont="1" applyFill="1" applyBorder="1" applyAlignment="1" applyProtection="1">
      <alignment horizontal="right" vertical="center" wrapText="1" indent="1"/>
    </xf>
    <xf numFmtId="164" fontId="2" fillId="0" borderId="13" xfId="1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164" fontId="11" fillId="0" borderId="24" xfId="1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0" xfId="1" applyFont="1" applyFill="1" applyBorder="1" applyAlignment="1" applyProtection="1">
      <alignment horizontal="left" vertical="center" wrapText="1" indent="6"/>
    </xf>
    <xf numFmtId="164" fontId="11" fillId="0" borderId="15" xfId="1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8" xfId="1" applyFont="1" applyFill="1" applyBorder="1" applyAlignment="1" applyProtection="1">
      <alignment horizontal="left" vertical="center" wrapText="1" indent="6"/>
    </xf>
    <xf numFmtId="3" fontId="12" fillId="0" borderId="20" xfId="0" applyNumberFormat="1" applyFont="1" applyBorder="1" applyAlignment="1" applyProtection="1">
      <alignment horizontal="right" vertical="center" wrapText="1" indent="1"/>
    </xf>
    <xf numFmtId="0" fontId="12" fillId="0" borderId="20" xfId="0" applyFont="1" applyBorder="1" applyAlignment="1" applyProtection="1">
      <alignment horizontal="left" vertical="center" wrapText="1" indent="1"/>
    </xf>
    <xf numFmtId="3" fontId="11" fillId="0" borderId="25" xfId="1" applyNumberFormat="1" applyFont="1" applyFill="1" applyBorder="1" applyAlignment="1" applyProtection="1">
      <alignment horizontal="right" vertical="center" wrapText="1" indent="1"/>
    </xf>
    <xf numFmtId="0" fontId="12" fillId="0" borderId="16" xfId="0" applyFont="1" applyBorder="1" applyAlignment="1" applyProtection="1">
      <alignment horizontal="left" vertical="center" wrapText="1" indent="1"/>
    </xf>
    <xf numFmtId="0" fontId="11" fillId="0" borderId="16" xfId="1" applyFont="1" applyFill="1" applyBorder="1" applyAlignment="1" applyProtection="1">
      <alignment horizontal="left" vertical="center" wrapText="1" indent="1"/>
    </xf>
    <xf numFmtId="164" fontId="11" fillId="0" borderId="26" xfId="1" applyNumberFormat="1" applyFont="1" applyFill="1" applyBorder="1" applyAlignment="1" applyProtection="1">
      <alignment horizontal="right" vertical="center" wrapText="1" indent="2"/>
      <protection locked="0"/>
    </xf>
    <xf numFmtId="3" fontId="11" fillId="0" borderId="27" xfId="1" applyNumberFormat="1" applyFont="1" applyFill="1" applyBorder="1" applyAlignment="1" applyProtection="1">
      <alignment horizontal="right" vertical="center" wrapText="1" indent="1"/>
    </xf>
    <xf numFmtId="164" fontId="11" fillId="0" borderId="28" xfId="1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0" xfId="1" applyFont="1" applyFill="1" applyBorder="1" applyAlignment="1" applyProtection="1">
      <alignment horizontal="left" vertical="center" wrapText="1" indent="1"/>
    </xf>
    <xf numFmtId="164" fontId="2" fillId="0" borderId="1" xfId="1" applyNumberFormat="1" applyFont="1" applyFill="1" applyBorder="1" applyAlignment="1" applyProtection="1">
      <alignment horizontal="right" vertical="center" wrapText="1" indent="2"/>
    </xf>
    <xf numFmtId="164" fontId="11" fillId="0" borderId="29" xfId="1" applyNumberFormat="1" applyFont="1" applyFill="1" applyBorder="1" applyAlignment="1" applyProtection="1">
      <alignment horizontal="right" vertical="center" wrapText="1" indent="2"/>
      <protection locked="0"/>
    </xf>
    <xf numFmtId="3" fontId="11" fillId="0" borderId="10" xfId="1" applyNumberFormat="1" applyFont="1" applyFill="1" applyBorder="1" applyAlignment="1" applyProtection="1">
      <alignment horizontal="right" vertical="center" wrapText="1" indent="7"/>
    </xf>
    <xf numFmtId="0" fontId="11" fillId="0" borderId="16" xfId="1" applyFont="1" applyFill="1" applyBorder="1" applyAlignment="1" applyProtection="1">
      <alignment horizontal="left" vertical="center" wrapText="1" indent="6"/>
    </xf>
    <xf numFmtId="49" fontId="11" fillId="0" borderId="12" xfId="1" applyNumberFormat="1" applyFont="1" applyFill="1" applyBorder="1" applyAlignment="1" applyProtection="1">
      <alignment horizontal="left" vertical="center" wrapText="1" indent="1"/>
    </xf>
    <xf numFmtId="3" fontId="11" fillId="0" borderId="20" xfId="1" applyNumberFormat="1" applyFont="1" applyFill="1" applyBorder="1" applyAlignment="1" applyProtection="1">
      <alignment horizontal="right" vertical="center" wrapText="1" indent="7"/>
    </xf>
    <xf numFmtId="49" fontId="11" fillId="0" borderId="30" xfId="1" applyNumberFormat="1" applyFont="1" applyFill="1" applyBorder="1" applyAlignment="1" applyProtection="1">
      <alignment horizontal="left" vertical="center" wrapText="1" indent="1"/>
    </xf>
    <xf numFmtId="164" fontId="11" fillId="0" borderId="31" xfId="1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32" xfId="1" applyNumberFormat="1" applyFont="1" applyFill="1" applyBorder="1" applyAlignment="1" applyProtection="1">
      <alignment horizontal="left" vertical="center" wrapText="1" indent="1"/>
    </xf>
    <xf numFmtId="3" fontId="11" fillId="0" borderId="27" xfId="1" applyNumberFormat="1" applyFont="1" applyFill="1" applyBorder="1" applyAlignment="1" applyProtection="1">
      <alignment horizontal="right" vertical="center" wrapText="1" indent="7"/>
    </xf>
    <xf numFmtId="3" fontId="11" fillId="0" borderId="27" xfId="1" applyNumberFormat="1" applyFont="1" applyFill="1" applyBorder="1" applyAlignment="1" applyProtection="1">
      <alignment horizontal="right" indent="7"/>
    </xf>
    <xf numFmtId="0" fontId="11" fillId="0" borderId="20" xfId="1" applyFont="1" applyFill="1" applyBorder="1" applyAlignment="1" applyProtection="1">
      <alignment horizontal="left" indent="6"/>
    </xf>
    <xf numFmtId="3" fontId="11" fillId="0" borderId="27" xfId="1" applyNumberFormat="1" applyFont="1" applyFill="1" applyBorder="1" applyAlignment="1" applyProtection="1">
      <alignment horizontal="right" indent="1"/>
    </xf>
    <xf numFmtId="3" fontId="11" fillId="0" borderId="27" xfId="1" applyNumberFormat="1" applyFont="1" applyFill="1" applyBorder="1" applyAlignment="1" applyProtection="1">
      <alignment horizontal="right" vertical="center" wrapText="1" indent="2"/>
    </xf>
    <xf numFmtId="0" fontId="13" fillId="0" borderId="0" xfId="1" applyFont="1" applyFill="1" applyProtection="1"/>
    <xf numFmtId="3" fontId="11" fillId="0" borderId="26" xfId="1" applyNumberFormat="1" applyFont="1" applyFill="1" applyBorder="1" applyAlignment="1" applyProtection="1">
      <alignment horizontal="right" vertical="center" wrapText="1" indent="1"/>
    </xf>
    <xf numFmtId="0" fontId="11" fillId="0" borderId="0" xfId="1" applyFont="1" applyFill="1" applyBorder="1" applyAlignment="1" applyProtection="1">
      <alignment horizontal="left" vertical="center" wrapText="1" indent="1"/>
    </xf>
    <xf numFmtId="164" fontId="11" fillId="0" borderId="28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3" xfId="1" applyFont="1" applyFill="1" applyBorder="1" applyAlignment="1" applyProtection="1">
      <alignment horizontal="left" vertical="center" wrapText="1" indent="1"/>
    </xf>
    <xf numFmtId="164" fontId="11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34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5" xfId="1" applyNumberFormat="1" applyFont="1" applyFill="1" applyBorder="1" applyAlignment="1" applyProtection="1">
      <alignment horizontal="right" vertical="center" wrapText="1" indent="1"/>
    </xf>
    <xf numFmtId="0" fontId="11" fillId="0" borderId="36" xfId="1" applyFont="1" applyFill="1" applyBorder="1" applyAlignment="1" applyProtection="1">
      <alignment horizontal="left" vertical="center" wrapText="1" indent="1"/>
    </xf>
    <xf numFmtId="49" fontId="11" fillId="0" borderId="37" xfId="1" applyNumberFormat="1" applyFont="1" applyFill="1" applyBorder="1" applyAlignment="1" applyProtection="1">
      <alignment horizontal="left" vertical="center" wrapText="1" indent="1"/>
    </xf>
    <xf numFmtId="0" fontId="11" fillId="0" borderId="0" xfId="1" applyFont="1" applyFill="1" applyProtection="1"/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14" fillId="0" borderId="1" xfId="1" applyFont="1" applyFill="1" applyBorder="1" applyAlignment="1" applyProtection="1">
      <alignment horizontal="center" vertical="center" wrapText="1"/>
    </xf>
    <xf numFmtId="0" fontId="14" fillId="0" borderId="2" xfId="1" applyFont="1" applyFill="1" applyBorder="1" applyAlignment="1" applyProtection="1">
      <alignment horizontal="center" vertical="center" wrapText="1"/>
    </xf>
    <xf numFmtId="0" fontId="14" fillId="0" borderId="3" xfId="1" applyFont="1" applyFill="1" applyBorder="1" applyAlignment="1" applyProtection="1">
      <alignment horizontal="center" vertical="center" wrapText="1"/>
    </xf>
    <xf numFmtId="0" fontId="14" fillId="0" borderId="4" xfId="1" applyFont="1" applyFill="1" applyBorder="1" applyAlignment="1" applyProtection="1">
      <alignment horizontal="center" vertical="center" wrapText="1"/>
    </xf>
    <xf numFmtId="0" fontId="1" fillId="0" borderId="0" xfId="1" applyFill="1" applyAlignment="1" applyProtection="1"/>
    <xf numFmtId="0" fontId="3" fillId="0" borderId="6" xfId="0" applyFont="1" applyFill="1" applyBorder="1" applyAlignment="1" applyProtection="1">
      <alignment horizontal="right"/>
    </xf>
    <xf numFmtId="164" fontId="4" fillId="0" borderId="6" xfId="1" applyNumberFormat="1" applyFont="1" applyFill="1" applyBorder="1" applyAlignment="1" applyProtection="1">
      <alignment horizontal="left"/>
    </xf>
    <xf numFmtId="164" fontId="4" fillId="0" borderId="6" xfId="1" applyNumberFormat="1" applyFont="1" applyFill="1" applyBorder="1" applyAlignment="1" applyProtection="1">
      <alignment horizontal="left"/>
    </xf>
    <xf numFmtId="164" fontId="15" fillId="0" borderId="0" xfId="1" applyNumberFormat="1" applyFont="1" applyFill="1" applyBorder="1" applyAlignment="1" applyProtection="1">
      <alignment horizontal="center" vertical="center"/>
    </xf>
    <xf numFmtId="164" fontId="15" fillId="0" borderId="0" xfId="1" applyNumberFormat="1" applyFont="1" applyFill="1" applyBorder="1" applyAlignment="1" applyProtection="1">
      <alignment horizontal="right" vertical="center" wrapText="1" indent="1"/>
    </xf>
    <xf numFmtId="0" fontId="15" fillId="0" borderId="0" xfId="1" applyFont="1" applyFill="1" applyBorder="1" applyAlignment="1" applyProtection="1">
      <alignment vertical="center" wrapText="1"/>
    </xf>
    <xf numFmtId="0" fontId="15" fillId="0" borderId="0" xfId="1" applyFont="1" applyFill="1" applyBorder="1" applyAlignment="1" applyProtection="1">
      <alignment horizontal="center" vertical="center" wrapText="1"/>
    </xf>
    <xf numFmtId="3" fontId="8" fillId="0" borderId="10" xfId="0" applyNumberFormat="1" applyFont="1" applyBorder="1" applyAlignment="1" applyProtection="1">
      <alignment horizontal="right" wrapText="1" indent="1"/>
    </xf>
    <xf numFmtId="0" fontId="8" fillId="0" borderId="11" xfId="0" applyFont="1" applyBorder="1" applyAlignment="1" applyProtection="1">
      <alignment wrapText="1"/>
    </xf>
    <xf numFmtId="0" fontId="8" fillId="0" borderId="12" xfId="0" applyFont="1" applyBorder="1" applyAlignment="1" applyProtection="1">
      <alignment wrapText="1"/>
    </xf>
    <xf numFmtId="3" fontId="8" fillId="0" borderId="1" xfId="0" applyNumberFormat="1" applyFont="1" applyBorder="1" applyAlignment="1" applyProtection="1">
      <alignment horizontal="right" wrapText="1" indent="1"/>
    </xf>
    <xf numFmtId="3" fontId="8" fillId="0" borderId="2" xfId="0" applyNumberFormat="1" applyFont="1" applyBorder="1" applyAlignment="1" applyProtection="1">
      <alignment horizontal="right" wrapText="1" indent="1"/>
    </xf>
    <xf numFmtId="0" fontId="8" fillId="0" borderId="3" xfId="0" applyFont="1" applyBorder="1" applyAlignment="1" applyProtection="1">
      <alignment wrapText="1"/>
    </xf>
    <xf numFmtId="0" fontId="8" fillId="0" borderId="4" xfId="0" applyFont="1" applyBorder="1" applyAlignment="1" applyProtection="1">
      <alignment wrapText="1"/>
    </xf>
    <xf numFmtId="3" fontId="2" fillId="0" borderId="1" xfId="1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2" xfId="0" applyNumberFormat="1" applyFont="1" applyBorder="1" applyAlignment="1" applyProtection="1">
      <alignment horizontal="right" vertical="center" wrapText="1" indent="1"/>
    </xf>
    <xf numFmtId="0" fontId="8" fillId="0" borderId="3" xfId="0" applyFont="1" applyBorder="1" applyAlignment="1" applyProtection="1">
      <alignment horizontal="left" vertical="center" wrapText="1" indent="1"/>
    </xf>
    <xf numFmtId="3" fontId="13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38" xfId="0" applyNumberFormat="1" applyFont="1" applyBorder="1" applyAlignment="1" applyProtection="1">
      <alignment horizontal="right" wrapText="1" indent="1"/>
    </xf>
    <xf numFmtId="0" fontId="12" fillId="0" borderId="20" xfId="0" applyFont="1" applyBorder="1" applyAlignment="1" applyProtection="1">
      <alignment horizontal="left" wrapText="1" indent="1"/>
    </xf>
    <xf numFmtId="0" fontId="12" fillId="0" borderId="30" xfId="0" applyFont="1" applyBorder="1" applyAlignment="1" applyProtection="1">
      <alignment wrapText="1"/>
    </xf>
    <xf numFmtId="3" fontId="12" fillId="0" borderId="25" xfId="0" applyNumberFormat="1" applyFont="1" applyBorder="1" applyAlignment="1" applyProtection="1">
      <alignment horizontal="right" wrapText="1" indent="1"/>
    </xf>
    <xf numFmtId="0" fontId="12" fillId="0" borderId="18" xfId="0" applyFont="1" applyBorder="1" applyAlignment="1" applyProtection="1">
      <alignment horizontal="left" wrapText="1" indent="1"/>
    </xf>
    <xf numFmtId="0" fontId="12" fillId="0" borderId="19" xfId="0" applyFont="1" applyBorder="1" applyAlignment="1" applyProtection="1">
      <alignment wrapText="1"/>
    </xf>
    <xf numFmtId="3" fontId="12" fillId="0" borderId="27" xfId="0" applyNumberFormat="1" applyFont="1" applyBorder="1" applyAlignment="1" applyProtection="1">
      <alignment horizontal="right" wrapText="1" indent="1"/>
    </xf>
    <xf numFmtId="0" fontId="12" fillId="0" borderId="16" xfId="0" applyFont="1" applyBorder="1" applyAlignment="1" applyProtection="1">
      <alignment horizontal="left" wrapText="1" indent="1"/>
    </xf>
    <xf numFmtId="0" fontId="12" fillId="0" borderId="16" xfId="0" applyFont="1" applyBorder="1" applyAlignment="1" applyProtection="1">
      <alignment wrapText="1"/>
    </xf>
    <xf numFmtId="0" fontId="2" fillId="0" borderId="3" xfId="1" applyFont="1" applyFill="1" applyBorder="1" applyAlignment="1" applyProtection="1">
      <alignment horizontal="left" vertical="center" wrapText="1" indent="1"/>
    </xf>
    <xf numFmtId="3" fontId="11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8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28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20" xfId="0" quotePrefix="1" applyFont="1" applyBorder="1" applyAlignment="1" applyProtection="1">
      <alignment horizontal="left" wrapText="1" indent="1"/>
    </xf>
    <xf numFmtId="3" fontId="11" fillId="0" borderId="28" xfId="1" applyNumberFormat="1" applyFont="1" applyFill="1" applyBorder="1" applyAlignment="1" applyProtection="1">
      <alignment horizontal="right" vertical="center" wrapText="1" indent="1"/>
    </xf>
    <xf numFmtId="3" fontId="8" fillId="0" borderId="1" xfId="0" applyNumberFormat="1" applyFont="1" applyBorder="1" applyAlignment="1" applyProtection="1">
      <alignment horizontal="right" vertical="center" wrapText="1" indent="1"/>
    </xf>
    <xf numFmtId="0" fontId="2" fillId="0" borderId="34" xfId="1" applyFont="1" applyFill="1" applyBorder="1" applyAlignment="1" applyProtection="1">
      <alignment horizontal="center" vertical="center" wrapText="1"/>
    </xf>
    <xf numFmtId="0" fontId="2" fillId="0" borderId="35" xfId="1" applyFont="1" applyFill="1" applyBorder="1" applyAlignment="1" applyProtection="1">
      <alignment horizontal="center" vertical="center" wrapText="1"/>
    </xf>
    <xf numFmtId="0" fontId="2" fillId="0" borderId="39" xfId="1" applyFont="1" applyFill="1" applyBorder="1" applyAlignment="1" applyProtection="1">
      <alignment horizontal="center" vertical="center" wrapText="1"/>
    </xf>
    <xf numFmtId="0" fontId="2" fillId="0" borderId="40" xfId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right" vertical="center"/>
    </xf>
    <xf numFmtId="0" fontId="5" fillId="0" borderId="0" xfId="1" applyFont="1" applyFill="1" applyAlignment="1" applyProtection="1">
      <alignment horizontal="center" vertical="center" wrapText="1"/>
    </xf>
    <xf numFmtId="0" fontId="16" fillId="0" borderId="0" xfId="1" applyFont="1" applyFill="1" applyAlignment="1" applyProtection="1">
      <alignment horizontal="right" vertical="center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.%20DOKUMENTUMOK\1.%20EL&#336;TERJESZT&#201;SEK\2017\2\02.22.%20soron%20k&#246;vetkez&#337;%20test&#252;leti\3-2017%20&#233;vi%20kv%20rendelet\3-4-2017.&#233;vi%20kv.%20t&#225;bl&#225;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sz.mell."/>
      <sheetName val="12.sz.mell.  "/>
      <sheetName val="13.sz.mell."/>
      <sheetName val="14.sz mell."/>
      <sheetName val="15. sz. mell. "/>
      <sheetName val="16. sz. mell."/>
    </sheetNames>
    <sheetDataSet>
      <sheetData sheetId="0"/>
      <sheetData sheetId="1"/>
      <sheetData sheetId="2">
        <row r="8">
          <cell r="D8">
            <v>124334</v>
          </cell>
        </row>
        <row r="9">
          <cell r="D9">
            <v>146959</v>
          </cell>
        </row>
        <row r="10">
          <cell r="D10">
            <v>105038</v>
          </cell>
        </row>
        <row r="11">
          <cell r="D11">
            <v>7335</v>
          </cell>
        </row>
        <row r="19">
          <cell r="D19">
            <v>122140</v>
          </cell>
          <cell r="E19">
            <v>350</v>
          </cell>
        </row>
        <row r="26">
          <cell r="C26">
            <v>0</v>
          </cell>
        </row>
        <row r="27">
          <cell r="C27">
            <v>0</v>
          </cell>
        </row>
        <row r="29">
          <cell r="D29">
            <v>189000</v>
          </cell>
        </row>
        <row r="30">
          <cell r="D30">
            <v>44000</v>
          </cell>
        </row>
        <row r="32">
          <cell r="D32">
            <v>145000</v>
          </cell>
        </row>
        <row r="33">
          <cell r="D33">
            <v>11000</v>
          </cell>
        </row>
        <row r="34">
          <cell r="D34">
            <v>500</v>
          </cell>
        </row>
        <row r="35">
          <cell r="D35">
            <v>500</v>
          </cell>
        </row>
        <row r="37">
          <cell r="E37">
            <v>300</v>
          </cell>
        </row>
        <row r="38">
          <cell r="D38">
            <v>1860</v>
          </cell>
        </row>
        <row r="39">
          <cell r="D39">
            <v>2200</v>
          </cell>
        </row>
        <row r="40">
          <cell r="D40">
            <v>3626</v>
          </cell>
        </row>
        <row r="42">
          <cell r="D42">
            <v>1796</v>
          </cell>
        </row>
        <row r="75">
          <cell r="D75">
            <v>63515</v>
          </cell>
          <cell r="E75">
            <v>17853</v>
          </cell>
          <cell r="F75">
            <v>30263</v>
          </cell>
        </row>
        <row r="94">
          <cell r="D94">
            <v>130627</v>
          </cell>
          <cell r="E94">
            <v>2440</v>
          </cell>
        </row>
        <row r="95">
          <cell r="D95">
            <v>18563</v>
          </cell>
          <cell r="E95">
            <v>506</v>
          </cell>
        </row>
        <row r="96">
          <cell r="D96">
            <v>80135</v>
          </cell>
          <cell r="E96">
            <v>2585</v>
          </cell>
        </row>
        <row r="97">
          <cell r="D97">
            <v>5300</v>
          </cell>
        </row>
        <row r="105">
          <cell r="D105">
            <v>22548</v>
          </cell>
        </row>
        <row r="110">
          <cell r="E110">
            <v>10000</v>
          </cell>
        </row>
        <row r="113">
          <cell r="D113">
            <v>12000</v>
          </cell>
        </row>
        <row r="115">
          <cell r="D115">
            <v>21141</v>
          </cell>
        </row>
        <row r="130">
          <cell r="D130">
            <v>3334</v>
          </cell>
        </row>
        <row r="142">
          <cell r="D142">
            <v>13014</v>
          </cell>
        </row>
      </sheetData>
      <sheetData sheetId="3">
        <row r="10">
          <cell r="D10">
            <v>31639</v>
          </cell>
          <cell r="E10">
            <v>9151</v>
          </cell>
        </row>
        <row r="11">
          <cell r="D11">
            <v>5863</v>
          </cell>
        </row>
        <row r="13">
          <cell r="D13">
            <v>9031</v>
          </cell>
        </row>
        <row r="14">
          <cell r="D14">
            <v>12439</v>
          </cell>
          <cell r="E14">
            <v>2471</v>
          </cell>
        </row>
        <row r="25">
          <cell r="F25">
            <v>70</v>
          </cell>
        </row>
        <row r="46">
          <cell r="D46">
            <v>137613</v>
          </cell>
          <cell r="E46">
            <v>3992</v>
          </cell>
          <cell r="F46">
            <v>18785</v>
          </cell>
        </row>
        <row r="47">
          <cell r="D47">
            <v>33713</v>
          </cell>
          <cell r="E47">
            <v>927</v>
          </cell>
          <cell r="F47">
            <v>5507</v>
          </cell>
        </row>
        <row r="48">
          <cell r="D48">
            <v>128089</v>
          </cell>
          <cell r="E48">
            <v>9675</v>
          </cell>
          <cell r="F48">
            <v>6041</v>
          </cell>
        </row>
        <row r="52">
          <cell r="D52">
            <v>1900</v>
          </cell>
        </row>
      </sheetData>
      <sheetData sheetId="4">
        <row r="46">
          <cell r="C46">
            <v>116928</v>
          </cell>
        </row>
        <row r="47">
          <cell r="C47">
            <v>28548</v>
          </cell>
        </row>
        <row r="48">
          <cell r="C48">
            <v>11315</v>
          </cell>
        </row>
      </sheetData>
      <sheetData sheetId="5">
        <row r="10">
          <cell r="C10">
            <v>1200</v>
          </cell>
        </row>
        <row r="11">
          <cell r="C11">
            <v>972</v>
          </cell>
        </row>
        <row r="46">
          <cell r="C46">
            <v>13125</v>
          </cell>
        </row>
        <row r="47">
          <cell r="C47">
            <v>2695</v>
          </cell>
        </row>
        <row r="48">
          <cell r="C48">
            <v>10007</v>
          </cell>
        </row>
        <row r="52">
          <cell r="C52">
            <v>252</v>
          </cell>
        </row>
      </sheetData>
      <sheetData sheetId="6">
        <row r="46">
          <cell r="C46">
            <v>32272</v>
          </cell>
        </row>
        <row r="47">
          <cell r="C47">
            <v>7219</v>
          </cell>
        </row>
        <row r="48">
          <cell r="C48">
            <v>10609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L163"/>
  <sheetViews>
    <sheetView tabSelected="1" topLeftCell="A88" zoomScale="120" zoomScaleNormal="120" zoomScaleSheetLayoutView="100" workbookViewId="0">
      <selection activeCell="G6" sqref="G6"/>
    </sheetView>
  </sheetViews>
  <sheetFormatPr defaultRowHeight="15.75" x14ac:dyDescent="0.25"/>
  <cols>
    <col min="1" max="1" width="9.5" style="3" customWidth="1"/>
    <col min="2" max="2" width="55" style="3" customWidth="1"/>
    <col min="3" max="3" width="13.33203125" style="3" customWidth="1"/>
    <col min="4" max="5" width="14.5" style="3" customWidth="1"/>
    <col min="6" max="6" width="14.1640625" style="2" customWidth="1"/>
    <col min="7" max="7" width="13.33203125" style="1" customWidth="1"/>
    <col min="8" max="8" width="9.83203125" style="1" bestFit="1" customWidth="1"/>
    <col min="9" max="16384" width="9.33203125" style="1"/>
  </cols>
  <sheetData>
    <row r="2" spans="1:7" x14ac:dyDescent="0.25">
      <c r="F2" s="142" t="s">
        <v>273</v>
      </c>
    </row>
    <row r="4" spans="1:7" ht="39.75" customHeight="1" x14ac:dyDescent="0.25">
      <c r="A4" s="141" t="s">
        <v>272</v>
      </c>
      <c r="B4" s="141"/>
      <c r="C4" s="141"/>
      <c r="D4" s="141"/>
      <c r="E4" s="141"/>
      <c r="F4" s="141"/>
    </row>
    <row r="6" spans="1:7" ht="15.95" customHeight="1" x14ac:dyDescent="0.25">
      <c r="A6" s="103" t="s">
        <v>271</v>
      </c>
      <c r="B6" s="103"/>
      <c r="C6" s="103"/>
      <c r="D6" s="103"/>
      <c r="E6" s="103"/>
      <c r="F6" s="103"/>
    </row>
    <row r="7" spans="1:7" ht="15.95" customHeight="1" thickBot="1" x14ac:dyDescent="0.3">
      <c r="A7" s="11"/>
      <c r="B7" s="11"/>
      <c r="C7" s="10"/>
      <c r="D7" s="10"/>
      <c r="E7" s="10"/>
      <c r="F7" s="140" t="s">
        <v>3</v>
      </c>
    </row>
    <row r="8" spans="1:7" ht="38.1" customHeight="1" thickBot="1" x14ac:dyDescent="0.3">
      <c r="A8" s="98" t="s">
        <v>138</v>
      </c>
      <c r="B8" s="97" t="s">
        <v>270</v>
      </c>
      <c r="C8" s="95" t="s">
        <v>269</v>
      </c>
      <c r="D8" s="96" t="s">
        <v>135</v>
      </c>
      <c r="E8" s="96" t="s">
        <v>134</v>
      </c>
      <c r="F8" s="95" t="s">
        <v>133</v>
      </c>
    </row>
    <row r="9" spans="1:7" s="90" customFormat="1" ht="12" customHeight="1" thickBot="1" x14ac:dyDescent="0.25">
      <c r="A9" s="139"/>
      <c r="B9" s="138" t="s">
        <v>132</v>
      </c>
      <c r="C9" s="137" t="s">
        <v>131</v>
      </c>
      <c r="D9" s="137" t="s">
        <v>130</v>
      </c>
      <c r="E9" s="137" t="s">
        <v>129</v>
      </c>
      <c r="F9" s="136" t="s">
        <v>128</v>
      </c>
    </row>
    <row r="10" spans="1:7" s="19" customFormat="1" ht="12" customHeight="1" thickBot="1" x14ac:dyDescent="0.25">
      <c r="A10" s="7" t="s">
        <v>127</v>
      </c>
      <c r="B10" s="127" t="s">
        <v>268</v>
      </c>
      <c r="C10" s="5">
        <f>SUM(C11:C16)</f>
        <v>383666</v>
      </c>
      <c r="D10" s="5">
        <f>SUM(D11:D16)</f>
        <v>383666</v>
      </c>
      <c r="E10" s="5">
        <f>SUM(E11:E16)</f>
        <v>0</v>
      </c>
      <c r="F10" s="4">
        <f>+F11+F12+F13+F14+F15+F16</f>
        <v>0</v>
      </c>
      <c r="G10" s="20"/>
    </row>
    <row r="11" spans="1:7" s="19" customFormat="1" ht="12" customHeight="1" x14ac:dyDescent="0.2">
      <c r="A11" s="42" t="s">
        <v>125</v>
      </c>
      <c r="B11" s="122" t="s">
        <v>267</v>
      </c>
      <c r="C11" s="121">
        <f>+D11+E11+F11</f>
        <v>124334</v>
      </c>
      <c r="D11" s="121">
        <f>+'[1]4. sz.mell Önkormányzat'!D8</f>
        <v>124334</v>
      </c>
      <c r="E11" s="121"/>
      <c r="F11" s="130"/>
    </row>
    <row r="12" spans="1:7" s="19" customFormat="1" ht="12" customHeight="1" x14ac:dyDescent="0.2">
      <c r="A12" s="71" t="s">
        <v>123</v>
      </c>
      <c r="B12" s="119" t="s">
        <v>266</v>
      </c>
      <c r="C12" s="121">
        <f>+D12+E12+F12</f>
        <v>146959</v>
      </c>
      <c r="D12" s="121">
        <f>+'[1]4. sz.mell Önkormányzat'!D9</f>
        <v>146959</v>
      </c>
      <c r="E12" s="118"/>
      <c r="F12" s="129"/>
    </row>
    <row r="13" spans="1:7" s="19" customFormat="1" ht="12" customHeight="1" x14ac:dyDescent="0.2">
      <c r="A13" s="71" t="s">
        <v>121</v>
      </c>
      <c r="B13" s="119" t="s">
        <v>265</v>
      </c>
      <c r="C13" s="121">
        <f>+D13+E13+F13</f>
        <v>105038</v>
      </c>
      <c r="D13" s="121">
        <f>+'[1]4. sz.mell Önkormányzat'!D10</f>
        <v>105038</v>
      </c>
      <c r="E13" s="118"/>
      <c r="F13" s="129"/>
    </row>
    <row r="14" spans="1:7" s="19" customFormat="1" ht="12" customHeight="1" x14ac:dyDescent="0.2">
      <c r="A14" s="71" t="s">
        <v>119</v>
      </c>
      <c r="B14" s="119" t="s">
        <v>264</v>
      </c>
      <c r="C14" s="121">
        <f>+D14+E14+F14</f>
        <v>7335</v>
      </c>
      <c r="D14" s="121">
        <f>+'[1]4. sz.mell Önkormányzat'!D11</f>
        <v>7335</v>
      </c>
      <c r="E14" s="118"/>
      <c r="F14" s="129"/>
    </row>
    <row r="15" spans="1:7" s="19" customFormat="1" ht="12" customHeight="1" x14ac:dyDescent="0.2">
      <c r="A15" s="71" t="s">
        <v>263</v>
      </c>
      <c r="B15" s="119" t="s">
        <v>262</v>
      </c>
      <c r="C15" s="121"/>
      <c r="D15" s="121"/>
      <c r="E15" s="118"/>
      <c r="F15" s="129"/>
    </row>
    <row r="16" spans="1:7" s="19" customFormat="1" ht="12" customHeight="1" thickBot="1" x14ac:dyDescent="0.25">
      <c r="A16" s="73" t="s">
        <v>115</v>
      </c>
      <c r="B16" s="125" t="s">
        <v>261</v>
      </c>
      <c r="C16" s="121"/>
      <c r="D16" s="121"/>
      <c r="E16" s="124"/>
      <c r="F16" s="129"/>
    </row>
    <row r="17" spans="1:7" s="19" customFormat="1" ht="12" customHeight="1" thickBot="1" x14ac:dyDescent="0.25">
      <c r="A17" s="7" t="s">
        <v>1</v>
      </c>
      <c r="B17" s="116" t="s">
        <v>260</v>
      </c>
      <c r="C17" s="115">
        <f>SUM(C18:C22)</f>
        <v>122490</v>
      </c>
      <c r="D17" s="115">
        <f>SUM(D18:D22)</f>
        <v>122140</v>
      </c>
      <c r="E17" s="115">
        <f>SUM(E18:E23)</f>
        <v>350</v>
      </c>
      <c r="F17" s="135">
        <f>SUM(F18:F23)</f>
        <v>0</v>
      </c>
      <c r="G17" s="20"/>
    </row>
    <row r="18" spans="1:7" s="19" customFormat="1" ht="12" customHeight="1" x14ac:dyDescent="0.2">
      <c r="A18" s="42" t="s">
        <v>84</v>
      </c>
      <c r="B18" s="122" t="s">
        <v>259</v>
      </c>
      <c r="C18" s="121"/>
      <c r="D18" s="121"/>
      <c r="E18" s="121"/>
      <c r="F18" s="130"/>
    </row>
    <row r="19" spans="1:7" s="19" customFormat="1" ht="12" customHeight="1" x14ac:dyDescent="0.2">
      <c r="A19" s="71" t="s">
        <v>82</v>
      </c>
      <c r="B19" s="119" t="s">
        <v>258</v>
      </c>
      <c r="C19" s="121"/>
      <c r="D19" s="121"/>
      <c r="E19" s="121"/>
      <c r="F19" s="129"/>
    </row>
    <row r="20" spans="1:7" s="19" customFormat="1" ht="12" customHeight="1" x14ac:dyDescent="0.2">
      <c r="A20" s="71" t="s">
        <v>80</v>
      </c>
      <c r="B20" s="119" t="s">
        <v>257</v>
      </c>
      <c r="C20" s="121"/>
      <c r="D20" s="121"/>
      <c r="E20" s="121"/>
      <c r="F20" s="129"/>
    </row>
    <row r="21" spans="1:7" s="19" customFormat="1" ht="12" customHeight="1" x14ac:dyDescent="0.2">
      <c r="A21" s="71" t="s">
        <v>78</v>
      </c>
      <c r="B21" s="119" t="s">
        <v>256</v>
      </c>
      <c r="C21" s="121"/>
      <c r="D21" s="121"/>
      <c r="E21" s="121"/>
      <c r="F21" s="129"/>
    </row>
    <row r="22" spans="1:7" s="19" customFormat="1" ht="12" customHeight="1" x14ac:dyDescent="0.2">
      <c r="A22" s="71" t="s">
        <v>76</v>
      </c>
      <c r="B22" s="119" t="s">
        <v>255</v>
      </c>
      <c r="C22" s="121">
        <f>+D22+E22+F22</f>
        <v>122490</v>
      </c>
      <c r="D22" s="121">
        <f>+'[1]4. sz.mell Önkormányzat'!D19</f>
        <v>122140</v>
      </c>
      <c r="E22" s="121">
        <f>+'[1]4. sz.mell Önkormányzat'!E19</f>
        <v>350</v>
      </c>
      <c r="F22" s="129"/>
    </row>
    <row r="23" spans="1:7" s="19" customFormat="1" ht="12" customHeight="1" thickBot="1" x14ac:dyDescent="0.25">
      <c r="A23" s="73" t="s">
        <v>74</v>
      </c>
      <c r="B23" s="125" t="s">
        <v>254</v>
      </c>
      <c r="C23" s="121"/>
      <c r="D23" s="121"/>
      <c r="E23" s="124"/>
      <c r="F23" s="128"/>
    </row>
    <row r="24" spans="1:7" s="19" customFormat="1" ht="12" customHeight="1" thickBot="1" x14ac:dyDescent="0.25">
      <c r="A24" s="7" t="s">
        <v>58</v>
      </c>
      <c r="B24" s="127" t="s">
        <v>253</v>
      </c>
      <c r="C24" s="4">
        <f>+C25+C26+C27+C28+C29</f>
        <v>0</v>
      </c>
      <c r="D24" s="4">
        <f>+D25+D26+D27+D28+D29</f>
        <v>0</v>
      </c>
      <c r="E24" s="4">
        <f>+E25+E26+E27+E28+E29</f>
        <v>0</v>
      </c>
      <c r="F24" s="4">
        <f>+F25+F26+F27+F28+F29</f>
        <v>0</v>
      </c>
    </row>
    <row r="25" spans="1:7" s="19" customFormat="1" ht="12" customHeight="1" x14ac:dyDescent="0.2">
      <c r="A25" s="42" t="s">
        <v>252</v>
      </c>
      <c r="B25" s="122" t="s">
        <v>251</v>
      </c>
      <c r="C25" s="121"/>
      <c r="D25" s="121"/>
      <c r="E25" s="121"/>
      <c r="F25" s="130"/>
    </row>
    <row r="26" spans="1:7" s="19" customFormat="1" ht="12" customHeight="1" x14ac:dyDescent="0.2">
      <c r="A26" s="71" t="s">
        <v>250</v>
      </c>
      <c r="B26" s="119" t="s">
        <v>249</v>
      </c>
      <c r="C26" s="118"/>
      <c r="D26" s="118"/>
      <c r="E26" s="118"/>
      <c r="F26" s="129"/>
    </row>
    <row r="27" spans="1:7" s="19" customFormat="1" ht="12" customHeight="1" x14ac:dyDescent="0.2">
      <c r="A27" s="71" t="s">
        <v>248</v>
      </c>
      <c r="B27" s="119" t="s">
        <v>247</v>
      </c>
      <c r="C27" s="118"/>
      <c r="D27" s="118"/>
      <c r="E27" s="118"/>
      <c r="F27" s="129"/>
    </row>
    <row r="28" spans="1:7" s="19" customFormat="1" ht="12" customHeight="1" x14ac:dyDescent="0.2">
      <c r="A28" s="71" t="s">
        <v>246</v>
      </c>
      <c r="B28" s="119" t="s">
        <v>245</v>
      </c>
      <c r="C28" s="118"/>
      <c r="D28" s="118"/>
      <c r="E28" s="118"/>
      <c r="F28" s="129"/>
    </row>
    <row r="29" spans="1:7" s="19" customFormat="1" ht="12" customHeight="1" x14ac:dyDescent="0.2">
      <c r="A29" s="71" t="s">
        <v>244</v>
      </c>
      <c r="B29" s="119" t="s">
        <v>243</v>
      </c>
      <c r="C29" s="118">
        <f>+D29</f>
        <v>0</v>
      </c>
      <c r="D29" s="118">
        <f>+'[1]4. sz.mell Önkormányzat'!C26</f>
        <v>0</v>
      </c>
      <c r="E29" s="118"/>
      <c r="F29" s="129"/>
    </row>
    <row r="30" spans="1:7" s="19" customFormat="1" ht="12" customHeight="1" thickBot="1" x14ac:dyDescent="0.25">
      <c r="A30" s="73" t="s">
        <v>242</v>
      </c>
      <c r="B30" s="125" t="s">
        <v>241</v>
      </c>
      <c r="C30" s="124">
        <f>+D30</f>
        <v>0</v>
      </c>
      <c r="D30" s="124">
        <f>+'[1]4. sz.mell Önkormányzat'!C27</f>
        <v>0</v>
      </c>
      <c r="E30" s="124"/>
      <c r="F30" s="128"/>
    </row>
    <row r="31" spans="1:7" s="19" customFormat="1" ht="12" customHeight="1" thickBot="1" x14ac:dyDescent="0.25">
      <c r="A31" s="7" t="s">
        <v>240</v>
      </c>
      <c r="B31" s="127" t="s">
        <v>239</v>
      </c>
      <c r="C31" s="5">
        <f>C32+C36+C37+C38</f>
        <v>201070</v>
      </c>
      <c r="D31" s="5">
        <f>D32+D36+D37+D38</f>
        <v>201000</v>
      </c>
      <c r="E31" s="5"/>
      <c r="F31" s="29">
        <f>+F32+F36+F37+F38</f>
        <v>70</v>
      </c>
      <c r="G31" s="20"/>
    </row>
    <row r="32" spans="1:7" s="19" customFormat="1" ht="12" customHeight="1" x14ac:dyDescent="0.2">
      <c r="A32" s="42" t="s">
        <v>54</v>
      </c>
      <c r="B32" s="122" t="s">
        <v>238</v>
      </c>
      <c r="C32" s="121">
        <f>+D32+E32+F32</f>
        <v>189000</v>
      </c>
      <c r="D32" s="121">
        <f>+'[1]4. sz.mell Önkormányzat'!D29</f>
        <v>189000</v>
      </c>
      <c r="E32" s="121"/>
      <c r="F32" s="134">
        <f>+F33+F34</f>
        <v>0</v>
      </c>
    </row>
    <row r="33" spans="1:7" s="19" customFormat="1" ht="12" customHeight="1" x14ac:dyDescent="0.2">
      <c r="A33" s="71" t="s">
        <v>237</v>
      </c>
      <c r="B33" s="119" t="s">
        <v>236</v>
      </c>
      <c r="C33" s="121">
        <f>+D33+E33+F33</f>
        <v>44000</v>
      </c>
      <c r="D33" s="121">
        <f>+'[1]4. sz.mell Önkormányzat'!D30</f>
        <v>44000</v>
      </c>
      <c r="E33" s="118"/>
      <c r="F33" s="129"/>
    </row>
    <row r="34" spans="1:7" s="19" customFormat="1" ht="12" customHeight="1" x14ac:dyDescent="0.2">
      <c r="A34" s="71" t="s">
        <v>235</v>
      </c>
      <c r="B34" s="119" t="s">
        <v>234</v>
      </c>
      <c r="C34" s="121">
        <f>+D34+E34+F34</f>
        <v>0</v>
      </c>
      <c r="D34" s="121">
        <f>+'[1]4. sz.mell Önkormányzat'!D31</f>
        <v>0</v>
      </c>
      <c r="E34" s="118"/>
      <c r="F34" s="129"/>
    </row>
    <row r="35" spans="1:7" s="19" customFormat="1" ht="12" customHeight="1" x14ac:dyDescent="0.2">
      <c r="A35" s="71" t="s">
        <v>233</v>
      </c>
      <c r="B35" s="133" t="s">
        <v>232</v>
      </c>
      <c r="C35" s="121">
        <f>+D35+E35+F35</f>
        <v>145000</v>
      </c>
      <c r="D35" s="121">
        <f>+'[1]4. sz.mell Önkormányzat'!D32</f>
        <v>145000</v>
      </c>
      <c r="E35" s="118"/>
      <c r="F35" s="129"/>
    </row>
    <row r="36" spans="1:7" s="19" customFormat="1" ht="12" customHeight="1" x14ac:dyDescent="0.2">
      <c r="A36" s="71" t="s">
        <v>52</v>
      </c>
      <c r="B36" s="119" t="s">
        <v>231</v>
      </c>
      <c r="C36" s="121">
        <f>+D36+E36+F36</f>
        <v>11000</v>
      </c>
      <c r="D36" s="121">
        <f>+'[1]4. sz.mell Önkormányzat'!D33</f>
        <v>11000</v>
      </c>
      <c r="E36" s="118"/>
      <c r="F36" s="129"/>
    </row>
    <row r="37" spans="1:7" s="19" customFormat="1" ht="12" customHeight="1" x14ac:dyDescent="0.2">
      <c r="A37" s="71" t="s">
        <v>50</v>
      </c>
      <c r="B37" s="119" t="s">
        <v>230</v>
      </c>
      <c r="C37" s="121">
        <f>+D37+E37+F37</f>
        <v>500</v>
      </c>
      <c r="D37" s="121">
        <f>+'[1]4. sz.mell Önkormányzat'!D34</f>
        <v>500</v>
      </c>
      <c r="E37" s="118"/>
      <c r="F37" s="129"/>
    </row>
    <row r="38" spans="1:7" s="19" customFormat="1" ht="12" customHeight="1" thickBot="1" x14ac:dyDescent="0.25">
      <c r="A38" s="73" t="s">
        <v>229</v>
      </c>
      <c r="B38" s="125" t="s">
        <v>228</v>
      </c>
      <c r="C38" s="121">
        <f>+D38+E38+F38</f>
        <v>570</v>
      </c>
      <c r="D38" s="121">
        <f>+'[1]4. sz.mell Önkormányzat'!D35</f>
        <v>500</v>
      </c>
      <c r="E38" s="124"/>
      <c r="F38" s="128">
        <f>+'[1]5. sz.mell Hivatal'!F25</f>
        <v>70</v>
      </c>
    </row>
    <row r="39" spans="1:7" s="19" customFormat="1" ht="12" customHeight="1" thickBot="1" x14ac:dyDescent="0.25">
      <c r="A39" s="7" t="s">
        <v>48</v>
      </c>
      <c r="B39" s="127" t="s">
        <v>227</v>
      </c>
      <c r="C39" s="5">
        <f>SUM(C40:C49)</f>
        <v>82548</v>
      </c>
      <c r="D39" s="5">
        <f>SUM(D40:D49)</f>
        <v>70626</v>
      </c>
      <c r="E39" s="5">
        <f>SUM(E40:E49)</f>
        <v>11922</v>
      </c>
      <c r="F39" s="4">
        <f>SUM(F40:F49)</f>
        <v>0</v>
      </c>
      <c r="G39" s="20"/>
    </row>
    <row r="40" spans="1:7" s="19" customFormat="1" ht="12" customHeight="1" x14ac:dyDescent="0.2">
      <c r="A40" s="42" t="s">
        <v>46</v>
      </c>
      <c r="B40" s="122" t="s">
        <v>226</v>
      </c>
      <c r="C40" s="121">
        <f>+D40+E40+F40</f>
        <v>300</v>
      </c>
      <c r="D40" s="121">
        <f>+'[1]4. sz.mell Önkormányzat'!D37+'[1]5. sz.mell Hivatal'!D9+'[1]7. sz.mell Könyvtár'!C9</f>
        <v>0</v>
      </c>
      <c r="E40" s="121">
        <f>+'[1]4. sz.mell Önkormányzat'!E37+'[1]5. sz.mell Hivatal'!E9</f>
        <v>300</v>
      </c>
      <c r="F40" s="130"/>
    </row>
    <row r="41" spans="1:7" s="19" customFormat="1" ht="12" customHeight="1" x14ac:dyDescent="0.2">
      <c r="A41" s="71" t="s">
        <v>44</v>
      </c>
      <c r="B41" s="119" t="s">
        <v>225</v>
      </c>
      <c r="C41" s="121">
        <f>+D41+E41+F41</f>
        <v>43850</v>
      </c>
      <c r="D41" s="121">
        <f>+'[1]4. sz.mell Önkormányzat'!D38+'[1]5. sz.mell Hivatal'!D10+'[1]7. sz.mell Könyvtár'!C10</f>
        <v>34699</v>
      </c>
      <c r="E41" s="121">
        <f>+'[1]4. sz.mell Önkormányzat'!E38+'[1]5. sz.mell Hivatal'!E10</f>
        <v>9151</v>
      </c>
      <c r="F41" s="130"/>
    </row>
    <row r="42" spans="1:7" s="19" customFormat="1" ht="12" customHeight="1" x14ac:dyDescent="0.2">
      <c r="A42" s="71" t="s">
        <v>42</v>
      </c>
      <c r="B42" s="119" t="s">
        <v>224</v>
      </c>
      <c r="C42" s="121">
        <f>+D42+E42+F42</f>
        <v>9035</v>
      </c>
      <c r="D42" s="121">
        <f>+'[1]4. sz.mell Önkormányzat'!D39+'[1]5. sz.mell Hivatal'!D11+'[1]7. sz.mell Könyvtár'!C11</f>
        <v>9035</v>
      </c>
      <c r="E42" s="121">
        <f>+'[1]4. sz.mell Önkormányzat'!E39+'[1]5. sz.mell Hivatal'!E11</f>
        <v>0</v>
      </c>
      <c r="F42" s="130"/>
    </row>
    <row r="43" spans="1:7" s="19" customFormat="1" ht="12" customHeight="1" x14ac:dyDescent="0.2">
      <c r="A43" s="71" t="s">
        <v>40</v>
      </c>
      <c r="B43" s="119" t="s">
        <v>223</v>
      </c>
      <c r="C43" s="121">
        <f>+D43+E43+F43</f>
        <v>3626</v>
      </c>
      <c r="D43" s="121">
        <f>+'[1]4. sz.mell Önkormányzat'!D40+'[1]5. sz.mell Hivatal'!D12</f>
        <v>3626</v>
      </c>
      <c r="E43" s="121">
        <f>+'[1]4. sz.mell Önkormányzat'!E40+'[1]5. sz.mell Hivatal'!E12</f>
        <v>0</v>
      </c>
      <c r="F43" s="130"/>
    </row>
    <row r="44" spans="1:7" s="19" customFormat="1" ht="12" customHeight="1" x14ac:dyDescent="0.2">
      <c r="A44" s="71" t="s">
        <v>38</v>
      </c>
      <c r="B44" s="119" t="s">
        <v>222</v>
      </c>
      <c r="C44" s="121">
        <f>+D44+E44+F44</f>
        <v>9031</v>
      </c>
      <c r="D44" s="121">
        <f>+'[1]4. sz.mell Önkormányzat'!D41+'[1]5. sz.mell Hivatal'!D13</f>
        <v>9031</v>
      </c>
      <c r="E44" s="121">
        <f>+'[1]4. sz.mell Önkormányzat'!E41+'[1]5. sz.mell Hivatal'!E13</f>
        <v>0</v>
      </c>
      <c r="F44" s="130"/>
    </row>
    <row r="45" spans="1:7" s="19" customFormat="1" ht="12" customHeight="1" x14ac:dyDescent="0.2">
      <c r="A45" s="71" t="s">
        <v>36</v>
      </c>
      <c r="B45" s="119" t="s">
        <v>221</v>
      </c>
      <c r="C45" s="121">
        <f>+D45+E45+F45</f>
        <v>16706</v>
      </c>
      <c r="D45" s="121">
        <f>+'[1]4. sz.mell Önkormányzat'!D42+'[1]5. sz.mell Hivatal'!D14</f>
        <v>14235</v>
      </c>
      <c r="E45" s="121">
        <f>+'[1]4. sz.mell Önkormányzat'!E42+'[1]5. sz.mell Hivatal'!E14</f>
        <v>2471</v>
      </c>
      <c r="F45" s="130"/>
    </row>
    <row r="46" spans="1:7" s="19" customFormat="1" ht="12" customHeight="1" x14ac:dyDescent="0.2">
      <c r="A46" s="71" t="s">
        <v>220</v>
      </c>
      <c r="B46" s="119" t="s">
        <v>219</v>
      </c>
      <c r="C46" s="121">
        <f>+D46+E46+F46</f>
        <v>0</v>
      </c>
      <c r="D46" s="121">
        <f>+'[1]4. sz.mell Önkormányzat'!D43+'[1]5. sz.mell Hivatal'!D15</f>
        <v>0</v>
      </c>
      <c r="E46" s="121">
        <f>+'[1]4. sz.mell Önkormányzat'!E43+'[1]5. sz.mell Hivatal'!E15</f>
        <v>0</v>
      </c>
      <c r="F46" s="130"/>
    </row>
    <row r="47" spans="1:7" s="19" customFormat="1" ht="12" customHeight="1" x14ac:dyDescent="0.2">
      <c r="A47" s="71" t="s">
        <v>218</v>
      </c>
      <c r="B47" s="119" t="s">
        <v>217</v>
      </c>
      <c r="C47" s="121">
        <f>+D47+E47+F47</f>
        <v>0</v>
      </c>
      <c r="D47" s="121">
        <f>+'[1]4. sz.mell Önkormányzat'!D44+'[1]5. sz.mell Hivatal'!D16</f>
        <v>0</v>
      </c>
      <c r="E47" s="121">
        <f>+'[1]4. sz.mell Önkormányzat'!E44+'[1]5. sz.mell Hivatal'!E16</f>
        <v>0</v>
      </c>
      <c r="F47" s="130"/>
    </row>
    <row r="48" spans="1:7" s="19" customFormat="1" ht="12" customHeight="1" x14ac:dyDescent="0.2">
      <c r="A48" s="71" t="s">
        <v>216</v>
      </c>
      <c r="B48" s="125" t="s">
        <v>215</v>
      </c>
      <c r="C48" s="121">
        <f>+D48+E48+F48</f>
        <v>0</v>
      </c>
      <c r="D48" s="121">
        <f>+'[1]4. sz.mell Önkormányzat'!D46+'[1]5. sz.mell Hivatal'!D18</f>
        <v>0</v>
      </c>
      <c r="E48" s="121">
        <f>+'[1]5. sz.mell Hivatal'!D18+'[1]5. sz.mell Hivatal'!E18</f>
        <v>0</v>
      </c>
      <c r="F48" s="130"/>
    </row>
    <row r="49" spans="1:8" s="19" customFormat="1" ht="12" customHeight="1" thickBot="1" x14ac:dyDescent="0.25">
      <c r="A49" s="71" t="s">
        <v>214</v>
      </c>
      <c r="B49" s="125" t="s">
        <v>213</v>
      </c>
      <c r="C49" s="121">
        <f>+D49+E49+F49</f>
        <v>0</v>
      </c>
      <c r="D49" s="121">
        <f>+'[1]4. sz.mell Önkormányzat'!D47+'[1]5. sz.mell Hivatal'!D19</f>
        <v>0</v>
      </c>
      <c r="E49" s="121">
        <f>+'[1]4. sz.mell Önkormányzat'!E47+'[1]5. sz.mell Hivatal'!E19</f>
        <v>0</v>
      </c>
      <c r="F49" s="130">
        <f>+'[1]5. sz.mell Hivatal'!F19</f>
        <v>0</v>
      </c>
    </row>
    <row r="50" spans="1:8" s="19" customFormat="1" ht="12" customHeight="1" thickBot="1" x14ac:dyDescent="0.25">
      <c r="A50" s="7" t="s">
        <v>34</v>
      </c>
      <c r="B50" s="127" t="s">
        <v>212</v>
      </c>
      <c r="C50" s="5">
        <f>SUM(C51:C55)</f>
        <v>0</v>
      </c>
      <c r="D50" s="5">
        <f>SUM(D51:D55)</f>
        <v>0</v>
      </c>
      <c r="E50" s="5">
        <f>SUM(E51:E55)</f>
        <v>0</v>
      </c>
      <c r="F50" s="4">
        <f>SUM(F51:F55)</f>
        <v>0</v>
      </c>
      <c r="G50" s="20"/>
    </row>
    <row r="51" spans="1:8" s="19" customFormat="1" ht="12" customHeight="1" x14ac:dyDescent="0.2">
      <c r="A51" s="42" t="s">
        <v>32</v>
      </c>
      <c r="B51" s="122" t="s">
        <v>211</v>
      </c>
      <c r="C51" s="121"/>
      <c r="D51" s="121"/>
      <c r="E51" s="121"/>
      <c r="F51" s="132"/>
    </row>
    <row r="52" spans="1:8" s="19" customFormat="1" ht="12" customHeight="1" x14ac:dyDescent="0.2">
      <c r="A52" s="71" t="s">
        <v>30</v>
      </c>
      <c r="B52" s="119" t="s">
        <v>210</v>
      </c>
      <c r="C52" s="121"/>
      <c r="D52" s="121"/>
      <c r="E52" s="118"/>
      <c r="F52" s="117"/>
    </row>
    <row r="53" spans="1:8" s="19" customFormat="1" ht="12" customHeight="1" x14ac:dyDescent="0.2">
      <c r="A53" s="71" t="s">
        <v>28</v>
      </c>
      <c r="B53" s="119" t="s">
        <v>209</v>
      </c>
      <c r="C53" s="121">
        <f>+D53</f>
        <v>0</v>
      </c>
      <c r="D53" s="121">
        <f>+'[1]4. sz.mell Önkormányzat'!D51+'[1]5. sz.mell Hivatal'!D33</f>
        <v>0</v>
      </c>
      <c r="E53" s="118"/>
      <c r="F53" s="117"/>
    </row>
    <row r="54" spans="1:8" s="19" customFormat="1" ht="12" customHeight="1" x14ac:dyDescent="0.2">
      <c r="A54" s="71" t="s">
        <v>26</v>
      </c>
      <c r="B54" s="119" t="s">
        <v>208</v>
      </c>
      <c r="C54" s="121"/>
      <c r="D54" s="118"/>
      <c r="E54" s="118"/>
      <c r="F54" s="117"/>
    </row>
    <row r="55" spans="1:8" s="19" customFormat="1" ht="12" customHeight="1" thickBot="1" x14ac:dyDescent="0.25">
      <c r="A55" s="73" t="s">
        <v>207</v>
      </c>
      <c r="B55" s="125" t="s">
        <v>206</v>
      </c>
      <c r="C55" s="121"/>
      <c r="D55" s="124"/>
      <c r="E55" s="124"/>
      <c r="F55" s="131"/>
    </row>
    <row r="56" spans="1:8" s="19" customFormat="1" ht="12" customHeight="1" thickBot="1" x14ac:dyDescent="0.25">
      <c r="A56" s="7" t="s">
        <v>205</v>
      </c>
      <c r="B56" s="127" t="s">
        <v>204</v>
      </c>
      <c r="C56" s="5">
        <f>+C57+C58+C59</f>
        <v>0</v>
      </c>
      <c r="D56" s="5">
        <f>+D57+D58+D59</f>
        <v>0</v>
      </c>
      <c r="E56" s="5">
        <f>+E57+E58+E59</f>
        <v>0</v>
      </c>
      <c r="F56" s="4">
        <f>+F57+F58+F59</f>
        <v>0</v>
      </c>
      <c r="H56" s="20"/>
    </row>
    <row r="57" spans="1:8" s="19" customFormat="1" ht="12.75" customHeight="1" x14ac:dyDescent="0.2">
      <c r="A57" s="42" t="s">
        <v>22</v>
      </c>
      <c r="B57" s="122" t="s">
        <v>203</v>
      </c>
      <c r="C57" s="121"/>
      <c r="D57" s="121"/>
      <c r="E57" s="121"/>
      <c r="F57" s="130"/>
    </row>
    <row r="58" spans="1:8" s="19" customFormat="1" ht="12" customHeight="1" x14ac:dyDescent="0.2">
      <c r="A58" s="71" t="s">
        <v>20</v>
      </c>
      <c r="B58" s="119" t="s">
        <v>202</v>
      </c>
      <c r="C58" s="121"/>
      <c r="D58" s="118"/>
      <c r="E58" s="118"/>
      <c r="F58" s="129"/>
    </row>
    <row r="59" spans="1:8" s="19" customFormat="1" ht="12" customHeight="1" x14ac:dyDescent="0.2">
      <c r="A59" s="71" t="s">
        <v>18</v>
      </c>
      <c r="B59" s="119" t="s">
        <v>201</v>
      </c>
      <c r="C59" s="121"/>
      <c r="D59" s="118"/>
      <c r="E59" s="118"/>
      <c r="F59" s="129"/>
    </row>
    <row r="60" spans="1:8" s="19" customFormat="1" ht="12" customHeight="1" thickBot="1" x14ac:dyDescent="0.25">
      <c r="A60" s="73" t="s">
        <v>16</v>
      </c>
      <c r="B60" s="125" t="s">
        <v>200</v>
      </c>
      <c r="C60" s="124"/>
      <c r="D60" s="124"/>
      <c r="E60" s="124"/>
      <c r="F60" s="128"/>
    </row>
    <row r="61" spans="1:8" s="19" customFormat="1" ht="12" customHeight="1" thickBot="1" x14ac:dyDescent="0.25">
      <c r="A61" s="7" t="s">
        <v>12</v>
      </c>
      <c r="B61" s="116" t="s">
        <v>199</v>
      </c>
      <c r="C61" s="115">
        <f>SUM(C62:C64)</f>
        <v>0</v>
      </c>
      <c r="D61" s="115">
        <f>SUM(D62:D64)</f>
        <v>0</v>
      </c>
      <c r="E61" s="115"/>
      <c r="F61" s="4">
        <f>SUM(F62:F64)</f>
        <v>0</v>
      </c>
    </row>
    <row r="62" spans="1:8" s="19" customFormat="1" ht="12" customHeight="1" x14ac:dyDescent="0.2">
      <c r="A62" s="42" t="s">
        <v>198</v>
      </c>
      <c r="B62" s="122" t="s">
        <v>197</v>
      </c>
      <c r="C62" s="121"/>
      <c r="D62" s="121"/>
      <c r="E62" s="121"/>
      <c r="F62" s="117"/>
    </row>
    <row r="63" spans="1:8" s="19" customFormat="1" ht="12" customHeight="1" x14ac:dyDescent="0.2">
      <c r="A63" s="71" t="s">
        <v>196</v>
      </c>
      <c r="B63" s="119" t="s">
        <v>195</v>
      </c>
      <c r="C63" s="118"/>
      <c r="D63" s="118"/>
      <c r="E63" s="118"/>
      <c r="F63" s="117"/>
    </row>
    <row r="64" spans="1:8" s="19" customFormat="1" ht="12" customHeight="1" x14ac:dyDescent="0.2">
      <c r="A64" s="71" t="s">
        <v>194</v>
      </c>
      <c r="B64" s="119" t="s">
        <v>193</v>
      </c>
      <c r="C64" s="118">
        <f>+D64</f>
        <v>0</v>
      </c>
      <c r="D64" s="118"/>
      <c r="E64" s="118"/>
      <c r="F64" s="117"/>
    </row>
    <row r="65" spans="1:7" s="19" customFormat="1" ht="12" customHeight="1" thickBot="1" x14ac:dyDescent="0.25">
      <c r="A65" s="73" t="s">
        <v>192</v>
      </c>
      <c r="B65" s="125" t="s">
        <v>191</v>
      </c>
      <c r="C65" s="124">
        <f>+D65</f>
        <v>0</v>
      </c>
      <c r="D65" s="124"/>
      <c r="E65" s="124"/>
      <c r="F65" s="117"/>
    </row>
    <row r="66" spans="1:7" s="19" customFormat="1" ht="12" customHeight="1" thickBot="1" x14ac:dyDescent="0.25">
      <c r="A66" s="7" t="s">
        <v>10</v>
      </c>
      <c r="B66" s="127" t="s">
        <v>190</v>
      </c>
      <c r="C66" s="5">
        <f>C10+C17+C24+C31+C39+C50+C56+C61</f>
        <v>789774</v>
      </c>
      <c r="D66" s="5">
        <f>D10+D17+D24+D31+D39+D50+D56+D61</f>
        <v>777432</v>
      </c>
      <c r="E66" s="5">
        <f>E10+E17+E24+E31+E39+E50+E56+E61</f>
        <v>12272</v>
      </c>
      <c r="F66" s="29">
        <f>+F10+F17+F24+F31+F39+F50+F56+F61</f>
        <v>70</v>
      </c>
      <c r="G66" s="20"/>
    </row>
    <row r="67" spans="1:7" s="19" customFormat="1" ht="12" customHeight="1" thickBot="1" x14ac:dyDescent="0.25">
      <c r="A67" s="113" t="s">
        <v>189</v>
      </c>
      <c r="B67" s="116" t="s">
        <v>188</v>
      </c>
      <c r="C67" s="115"/>
      <c r="D67" s="115"/>
      <c r="E67" s="115"/>
      <c r="F67" s="4">
        <f>SUM(F68:F70)</f>
        <v>0</v>
      </c>
    </row>
    <row r="68" spans="1:7" s="19" customFormat="1" ht="12" customHeight="1" x14ac:dyDescent="0.2">
      <c r="A68" s="42" t="s">
        <v>187</v>
      </c>
      <c r="B68" s="122" t="s">
        <v>186</v>
      </c>
      <c r="C68" s="121"/>
      <c r="D68" s="121"/>
      <c r="E68" s="121"/>
      <c r="F68" s="117"/>
    </row>
    <row r="69" spans="1:7" s="19" customFormat="1" ht="12" customHeight="1" x14ac:dyDescent="0.2">
      <c r="A69" s="71" t="s">
        <v>185</v>
      </c>
      <c r="B69" s="119" t="s">
        <v>184</v>
      </c>
      <c r="C69" s="118"/>
      <c r="D69" s="118"/>
      <c r="E69" s="118"/>
      <c r="F69" s="117"/>
    </row>
    <row r="70" spans="1:7" s="19" customFormat="1" ht="12" customHeight="1" thickBot="1" x14ac:dyDescent="0.25">
      <c r="A70" s="73" t="s">
        <v>183</v>
      </c>
      <c r="B70" s="126" t="s">
        <v>182</v>
      </c>
      <c r="C70" s="124"/>
      <c r="D70" s="124"/>
      <c r="E70" s="124"/>
      <c r="F70" s="117"/>
    </row>
    <row r="71" spans="1:7" s="19" customFormat="1" ht="12" customHeight="1" thickBot="1" x14ac:dyDescent="0.25">
      <c r="A71" s="113" t="s">
        <v>181</v>
      </c>
      <c r="B71" s="116" t="s">
        <v>180</v>
      </c>
      <c r="C71" s="115">
        <v>0</v>
      </c>
      <c r="D71" s="115">
        <v>0</v>
      </c>
      <c r="E71" s="115">
        <v>0</v>
      </c>
      <c r="F71" s="4">
        <f>SUM(F72:F75)</f>
        <v>0</v>
      </c>
    </row>
    <row r="72" spans="1:7" s="19" customFormat="1" ht="12" customHeight="1" x14ac:dyDescent="0.2">
      <c r="A72" s="42" t="s">
        <v>179</v>
      </c>
      <c r="B72" s="122" t="s">
        <v>178</v>
      </c>
      <c r="C72" s="121"/>
      <c r="D72" s="121"/>
      <c r="E72" s="121"/>
      <c r="F72" s="117"/>
    </row>
    <row r="73" spans="1:7" s="19" customFormat="1" ht="12" customHeight="1" x14ac:dyDescent="0.2">
      <c r="A73" s="71" t="s">
        <v>177</v>
      </c>
      <c r="B73" s="119" t="s">
        <v>176</v>
      </c>
      <c r="C73" s="118"/>
      <c r="D73" s="118"/>
      <c r="E73" s="118"/>
      <c r="F73" s="117"/>
    </row>
    <row r="74" spans="1:7" s="19" customFormat="1" ht="12" customHeight="1" x14ac:dyDescent="0.2">
      <c r="A74" s="71" t="s">
        <v>175</v>
      </c>
      <c r="B74" s="119" t="s">
        <v>174</v>
      </c>
      <c r="C74" s="118"/>
      <c r="D74" s="118"/>
      <c r="E74" s="118"/>
      <c r="F74" s="117"/>
    </row>
    <row r="75" spans="1:7" s="19" customFormat="1" ht="12" customHeight="1" thickBot="1" x14ac:dyDescent="0.25">
      <c r="A75" s="73" t="s">
        <v>173</v>
      </c>
      <c r="B75" s="125" t="s">
        <v>172</v>
      </c>
      <c r="C75" s="124"/>
      <c r="D75" s="124"/>
      <c r="E75" s="124"/>
      <c r="F75" s="117"/>
    </row>
    <row r="76" spans="1:7" s="19" customFormat="1" ht="12" customHeight="1" thickBot="1" x14ac:dyDescent="0.25">
      <c r="A76" s="113" t="s">
        <v>171</v>
      </c>
      <c r="B76" s="116" t="s">
        <v>170</v>
      </c>
      <c r="C76" s="115">
        <f>SUM(C77:C78)</f>
        <v>111631</v>
      </c>
      <c r="D76" s="115">
        <f>SUM(D77:D78)</f>
        <v>63515</v>
      </c>
      <c r="E76" s="115">
        <v>0</v>
      </c>
      <c r="F76" s="4">
        <f>SUM(F77:F78)</f>
        <v>30263</v>
      </c>
    </row>
    <row r="77" spans="1:7" s="19" customFormat="1" ht="12" customHeight="1" x14ac:dyDescent="0.2">
      <c r="A77" s="42" t="s">
        <v>169</v>
      </c>
      <c r="B77" s="122" t="s">
        <v>168</v>
      </c>
      <c r="C77" s="121">
        <f>+D77+E77+F77</f>
        <v>111631</v>
      </c>
      <c r="D77" s="121">
        <f>+'[1]4. sz.mell Önkormányzat'!D75+'[1]7. sz.mell Könyvtár'!C38</f>
        <v>63515</v>
      </c>
      <c r="E77" s="121">
        <f>+'[1]4. sz.mell Önkormányzat'!E75</f>
        <v>17853</v>
      </c>
      <c r="F77" s="117">
        <f>+'[1]4. sz.mell Önkormányzat'!F75</f>
        <v>30263</v>
      </c>
    </row>
    <row r="78" spans="1:7" s="19" customFormat="1" ht="12" customHeight="1" thickBot="1" x14ac:dyDescent="0.25">
      <c r="A78" s="73" t="s">
        <v>167</v>
      </c>
      <c r="B78" s="125" t="s">
        <v>166</v>
      </c>
      <c r="C78" s="121"/>
      <c r="D78" s="124"/>
      <c r="E78" s="124"/>
      <c r="F78" s="117"/>
    </row>
    <row r="79" spans="1:7" s="19" customFormat="1" ht="12" customHeight="1" thickBot="1" x14ac:dyDescent="0.25">
      <c r="A79" s="113" t="s">
        <v>165</v>
      </c>
      <c r="B79" s="116" t="s">
        <v>164</v>
      </c>
      <c r="C79" s="115">
        <v>0</v>
      </c>
      <c r="D79" s="115">
        <v>0</v>
      </c>
      <c r="E79" s="115">
        <v>0</v>
      </c>
      <c r="F79" s="4">
        <f>SUM(F80:F82)</f>
        <v>0</v>
      </c>
    </row>
    <row r="80" spans="1:7" s="19" customFormat="1" ht="12" customHeight="1" x14ac:dyDescent="0.2">
      <c r="A80" s="42" t="s">
        <v>163</v>
      </c>
      <c r="B80" s="122" t="s">
        <v>162</v>
      </c>
      <c r="C80" s="121"/>
      <c r="D80" s="121"/>
      <c r="E80" s="121"/>
      <c r="F80" s="117"/>
    </row>
    <row r="81" spans="1:7" s="19" customFormat="1" ht="12" customHeight="1" x14ac:dyDescent="0.2">
      <c r="A81" s="71" t="s">
        <v>161</v>
      </c>
      <c r="B81" s="119" t="s">
        <v>160</v>
      </c>
      <c r="C81" s="121"/>
      <c r="D81" s="121"/>
      <c r="E81" s="121"/>
      <c r="F81" s="117"/>
    </row>
    <row r="82" spans="1:7" s="19" customFormat="1" ht="12" customHeight="1" thickBot="1" x14ac:dyDescent="0.25">
      <c r="A82" s="71" t="s">
        <v>159</v>
      </c>
      <c r="B82" s="119" t="s">
        <v>158</v>
      </c>
      <c r="C82" s="118"/>
      <c r="D82" s="118"/>
      <c r="E82" s="118"/>
      <c r="F82" s="117"/>
    </row>
    <row r="83" spans="1:7" s="19" customFormat="1" ht="12" customHeight="1" thickBot="1" x14ac:dyDescent="0.25">
      <c r="A83" s="113" t="s">
        <v>157</v>
      </c>
      <c r="B83" s="116" t="s">
        <v>156</v>
      </c>
      <c r="C83" s="115">
        <v>0</v>
      </c>
      <c r="D83" s="115">
        <v>0</v>
      </c>
      <c r="E83" s="115">
        <v>0</v>
      </c>
      <c r="F83" s="4">
        <f>SUM(F84:F87)</f>
        <v>0</v>
      </c>
    </row>
    <row r="84" spans="1:7" s="19" customFormat="1" ht="12" customHeight="1" x14ac:dyDescent="0.2">
      <c r="A84" s="123" t="s">
        <v>155</v>
      </c>
      <c r="B84" s="122" t="s">
        <v>154</v>
      </c>
      <c r="C84" s="121"/>
      <c r="D84" s="121"/>
      <c r="E84" s="121"/>
      <c r="F84" s="117"/>
    </row>
    <row r="85" spans="1:7" s="19" customFormat="1" ht="12" customHeight="1" x14ac:dyDescent="0.2">
      <c r="A85" s="120" t="s">
        <v>153</v>
      </c>
      <c r="B85" s="119" t="s">
        <v>152</v>
      </c>
      <c r="C85" s="121"/>
      <c r="D85" s="121"/>
      <c r="E85" s="121"/>
      <c r="F85" s="117"/>
    </row>
    <row r="86" spans="1:7" s="19" customFormat="1" ht="12" customHeight="1" x14ac:dyDescent="0.2">
      <c r="A86" s="120" t="s">
        <v>151</v>
      </c>
      <c r="B86" s="119" t="s">
        <v>150</v>
      </c>
      <c r="C86" s="121"/>
      <c r="D86" s="121"/>
      <c r="E86" s="121"/>
      <c r="F86" s="117"/>
    </row>
    <row r="87" spans="1:7" s="19" customFormat="1" ht="12" customHeight="1" thickBot="1" x14ac:dyDescent="0.25">
      <c r="A87" s="120" t="s">
        <v>149</v>
      </c>
      <c r="B87" s="119" t="s">
        <v>148</v>
      </c>
      <c r="C87" s="118"/>
      <c r="D87" s="118"/>
      <c r="E87" s="118"/>
      <c r="F87" s="117"/>
    </row>
    <row r="88" spans="1:7" s="19" customFormat="1" ht="13.5" customHeight="1" thickBot="1" x14ac:dyDescent="0.25">
      <c r="A88" s="113" t="s">
        <v>147</v>
      </c>
      <c r="B88" s="116" t="s">
        <v>146</v>
      </c>
      <c r="C88" s="115"/>
      <c r="D88" s="115"/>
      <c r="E88" s="115"/>
      <c r="F88" s="114"/>
    </row>
    <row r="89" spans="1:7" s="19" customFormat="1" ht="13.5" customHeight="1" thickBot="1" x14ac:dyDescent="0.25">
      <c r="A89" s="113" t="s">
        <v>145</v>
      </c>
      <c r="B89" s="116" t="s">
        <v>144</v>
      </c>
      <c r="C89" s="115"/>
      <c r="D89" s="115"/>
      <c r="E89" s="115"/>
      <c r="F89" s="114"/>
    </row>
    <row r="90" spans="1:7" s="19" customFormat="1" ht="15.75" customHeight="1" thickBot="1" x14ac:dyDescent="0.25">
      <c r="A90" s="113" t="s">
        <v>143</v>
      </c>
      <c r="B90" s="112" t="s">
        <v>142</v>
      </c>
      <c r="C90" s="111">
        <f>C67+C71+C76+C79+C83+C88+C89</f>
        <v>111631</v>
      </c>
      <c r="D90" s="111">
        <f>D67+D71+D76+D79+D83+D88+D89</f>
        <v>63515</v>
      </c>
      <c r="E90" s="111">
        <f>E67+E71+E76+E79+E83+E88+E89</f>
        <v>0</v>
      </c>
      <c r="F90" s="110">
        <f>F67+F71+F76+F79+F83+F88+F89</f>
        <v>30263</v>
      </c>
    </row>
    <row r="91" spans="1:7" s="19" customFormat="1" ht="13.5" customHeight="1" thickBot="1" x14ac:dyDescent="0.25">
      <c r="A91" s="109" t="s">
        <v>141</v>
      </c>
      <c r="B91" s="108" t="s">
        <v>140</v>
      </c>
      <c r="C91" s="107">
        <f>C66+C90</f>
        <v>901405</v>
      </c>
      <c r="D91" s="107">
        <f>D66+D90</f>
        <v>840947</v>
      </c>
      <c r="E91" s="107">
        <f>E66+E90</f>
        <v>12272</v>
      </c>
      <c r="F91" s="29">
        <f>+F66+F90</f>
        <v>30333</v>
      </c>
      <c r="G91" s="20"/>
    </row>
    <row r="92" spans="1:7" s="19" customFormat="1" ht="36" customHeight="1" x14ac:dyDescent="0.2">
      <c r="A92" s="106"/>
      <c r="B92" s="105"/>
      <c r="C92" s="105"/>
      <c r="D92" s="105"/>
      <c r="E92" s="105"/>
      <c r="F92" s="104"/>
    </row>
    <row r="93" spans="1:7" ht="16.5" customHeight="1" x14ac:dyDescent="0.25">
      <c r="A93" s="103" t="s">
        <v>139</v>
      </c>
      <c r="B93" s="103"/>
      <c r="C93" s="103"/>
      <c r="D93" s="103"/>
      <c r="E93" s="103"/>
      <c r="F93" s="103"/>
    </row>
    <row r="94" spans="1:7" s="99" customFormat="1" ht="16.5" customHeight="1" thickBot="1" x14ac:dyDescent="0.3">
      <c r="A94" s="102"/>
      <c r="B94" s="102"/>
      <c r="C94" s="101"/>
      <c r="D94" s="101"/>
      <c r="E94" s="101"/>
      <c r="F94" s="100" t="s">
        <v>3</v>
      </c>
    </row>
    <row r="95" spans="1:7" ht="38.1" customHeight="1" thickBot="1" x14ac:dyDescent="0.3">
      <c r="A95" s="98" t="s">
        <v>138</v>
      </c>
      <c r="B95" s="97" t="s">
        <v>137</v>
      </c>
      <c r="C95" s="95" t="s">
        <v>136</v>
      </c>
      <c r="D95" s="96" t="s">
        <v>135</v>
      </c>
      <c r="E95" s="96" t="s">
        <v>134</v>
      </c>
      <c r="F95" s="95" t="s">
        <v>133</v>
      </c>
    </row>
    <row r="96" spans="1:7" s="90" customFormat="1" ht="12" customHeight="1" thickBot="1" x14ac:dyDescent="0.25">
      <c r="A96" s="94"/>
      <c r="B96" s="93" t="s">
        <v>132</v>
      </c>
      <c r="C96" s="92" t="s">
        <v>131</v>
      </c>
      <c r="D96" s="92" t="s">
        <v>130</v>
      </c>
      <c r="E96" s="92" t="s">
        <v>129</v>
      </c>
      <c r="F96" s="91" t="s">
        <v>128</v>
      </c>
    </row>
    <row r="97" spans="1:8" ht="12" customHeight="1" thickBot="1" x14ac:dyDescent="0.3">
      <c r="A97" s="7" t="s">
        <v>127</v>
      </c>
      <c r="B97" s="6" t="s">
        <v>126</v>
      </c>
      <c r="C97" s="5">
        <f>SUM(C98:C102)</f>
        <v>861764</v>
      </c>
      <c r="D97" s="5">
        <f>SUM(D98:D102)</f>
        <v>801306</v>
      </c>
      <c r="E97" s="5">
        <f>SUM(E98:E102)</f>
        <v>30125</v>
      </c>
      <c r="F97" s="4">
        <f>SUM(F98:F102)</f>
        <v>30333</v>
      </c>
      <c r="G97" s="51"/>
    </row>
    <row r="98" spans="1:8" ht="12" customHeight="1" x14ac:dyDescent="0.25">
      <c r="A98" s="89" t="s">
        <v>125</v>
      </c>
      <c r="B98" s="88" t="s">
        <v>124</v>
      </c>
      <c r="C98" s="87">
        <f>D98+E98+F98</f>
        <v>455782</v>
      </c>
      <c r="D98" s="87">
        <f>+'[1]4. sz.mell Önkormányzat'!D94+'[1]5. sz.mell Hivatal'!D46+'[1]6. sz.mell Óvoda'!C46+'[1]7. sz.mell Könyvtár'!C46+'[1]8. sz.mell Bölcsőde'!C46</f>
        <v>430565</v>
      </c>
      <c r="E98" s="87">
        <f>+'[1]4. sz.mell Önkormányzat'!E94+'[1]5. sz.mell Hivatal'!E46</f>
        <v>6432</v>
      </c>
      <c r="F98" s="86">
        <f>+'[1]5. sz.mell Hivatal'!F46</f>
        <v>18785</v>
      </c>
      <c r="H98" s="79"/>
    </row>
    <row r="99" spans="1:8" ht="12" customHeight="1" x14ac:dyDescent="0.25">
      <c r="A99" s="71" t="s">
        <v>123</v>
      </c>
      <c r="B99" s="64" t="s">
        <v>122</v>
      </c>
      <c r="C99" s="43">
        <f>D99+E99+F99</f>
        <v>97678</v>
      </c>
      <c r="D99" s="39">
        <f>+'[1]4. sz.mell Önkormányzat'!D95+'[1]5. sz.mell Hivatal'!D47+'[1]6. sz.mell Óvoda'!C47+'[1]7. sz.mell Könyvtár'!C47+'[1]8. sz.mell Bölcsőde'!C47</f>
        <v>90738</v>
      </c>
      <c r="E99" s="39">
        <f>+'[1]4. sz.mell Önkormányzat'!E95+'[1]5. sz.mell Hivatal'!E47</f>
        <v>1433</v>
      </c>
      <c r="F99" s="85">
        <f>+'[1]5. sz.mell Hivatal'!F47</f>
        <v>5507</v>
      </c>
      <c r="H99" s="79"/>
    </row>
    <row r="100" spans="1:8" ht="12" customHeight="1" x14ac:dyDescent="0.25">
      <c r="A100" s="71" t="s">
        <v>121</v>
      </c>
      <c r="B100" s="64" t="s">
        <v>120</v>
      </c>
      <c r="C100" s="43">
        <f>D100+E100+F100</f>
        <v>258456</v>
      </c>
      <c r="D100" s="43">
        <f>+'[1]4. sz.mell Önkormányzat'!D96+'[1]5. sz.mell Hivatal'!D48+'[1]6. sz.mell Óvoda'!C48+'[1]7. sz.mell Könyvtár'!C48+'[1]8. sz.mell Bölcsőde'!C48</f>
        <v>240155</v>
      </c>
      <c r="E100" s="43">
        <f>+'[1]4. sz.mell Önkormányzat'!E96+'[1]5. sz.mell Hivatal'!E48</f>
        <v>12260</v>
      </c>
      <c r="F100" s="84">
        <f>+'[1]5. sz.mell Hivatal'!F48</f>
        <v>6041</v>
      </c>
      <c r="H100" s="79"/>
    </row>
    <row r="101" spans="1:8" ht="12" customHeight="1" x14ac:dyDescent="0.25">
      <c r="A101" s="71" t="s">
        <v>119</v>
      </c>
      <c r="B101" s="83" t="s">
        <v>118</v>
      </c>
      <c r="C101" s="43">
        <f>D101+E101+F101</f>
        <v>5300</v>
      </c>
      <c r="D101" s="44">
        <f>+'[1]4. sz.mell Önkormányzat'!D97+'[1]5. sz.mell Hivatal'!D49+'[1]6. sz.mell Óvoda'!C49+'[1]7. sz.mell Könyvtár'!C49</f>
        <v>5300</v>
      </c>
      <c r="E101" s="44">
        <f>+'[1]4. sz.mell Önkormányzat'!E97+'[1]5. sz.mell Hivatal'!E49</f>
        <v>0</v>
      </c>
      <c r="F101" s="82">
        <f>+'[1]5. sz.mell Hivatal'!F49</f>
        <v>0</v>
      </c>
      <c r="H101" s="79"/>
    </row>
    <row r="102" spans="1:8" ht="12" customHeight="1" x14ac:dyDescent="0.25">
      <c r="A102" s="71" t="s">
        <v>117</v>
      </c>
      <c r="B102" s="81" t="s">
        <v>116</v>
      </c>
      <c r="C102" s="43">
        <f>D102+E102+F102</f>
        <v>44548</v>
      </c>
      <c r="D102" s="58">
        <f>SUM(D103:D115)</f>
        <v>34548</v>
      </c>
      <c r="E102" s="58">
        <f>SUM(E103:E114)</f>
        <v>10000</v>
      </c>
      <c r="F102" s="80">
        <f>SUM(F103:F114)</f>
        <v>0</v>
      </c>
      <c r="H102" s="79"/>
    </row>
    <row r="103" spans="1:8" ht="12" customHeight="1" x14ac:dyDescent="0.25">
      <c r="A103" s="71" t="s">
        <v>115</v>
      </c>
      <c r="B103" s="64" t="s">
        <v>114</v>
      </c>
      <c r="C103" s="43"/>
      <c r="D103" s="78"/>
      <c r="E103" s="78"/>
      <c r="F103" s="72"/>
    </row>
    <row r="104" spans="1:8" ht="12" customHeight="1" x14ac:dyDescent="0.25">
      <c r="A104" s="71" t="s">
        <v>113</v>
      </c>
      <c r="B104" s="68" t="s">
        <v>112</v>
      </c>
      <c r="C104" s="43"/>
      <c r="D104" s="78"/>
      <c r="E104" s="78"/>
      <c r="F104" s="72"/>
    </row>
    <row r="105" spans="1:8" ht="12" customHeight="1" x14ac:dyDescent="0.25">
      <c r="A105" s="71" t="s">
        <v>111</v>
      </c>
      <c r="B105" s="68" t="s">
        <v>110</v>
      </c>
      <c r="C105" s="43"/>
      <c r="D105" s="78"/>
      <c r="E105" s="78"/>
      <c r="F105" s="72"/>
    </row>
    <row r="106" spans="1:8" ht="12" customHeight="1" x14ac:dyDescent="0.25">
      <c r="A106" s="71" t="s">
        <v>109</v>
      </c>
      <c r="B106" s="76" t="s">
        <v>108</v>
      </c>
      <c r="C106" s="43"/>
      <c r="D106" s="75"/>
      <c r="E106" s="75"/>
      <c r="F106" s="72"/>
    </row>
    <row r="107" spans="1:8" ht="22.5" customHeight="1" x14ac:dyDescent="0.25">
      <c r="A107" s="71" t="s">
        <v>107</v>
      </c>
      <c r="B107" s="53" t="s">
        <v>106</v>
      </c>
      <c r="C107" s="43"/>
      <c r="D107" s="74"/>
      <c r="E107" s="74"/>
      <c r="F107" s="72"/>
    </row>
    <row r="108" spans="1:8" ht="23.25" customHeight="1" x14ac:dyDescent="0.25">
      <c r="A108" s="71" t="s">
        <v>105</v>
      </c>
      <c r="B108" s="53" t="s">
        <v>104</v>
      </c>
      <c r="C108" s="43"/>
      <c r="D108" s="74"/>
      <c r="E108" s="74"/>
      <c r="F108" s="72"/>
    </row>
    <row r="109" spans="1:8" ht="12" customHeight="1" x14ac:dyDescent="0.25">
      <c r="A109" s="71" t="s">
        <v>103</v>
      </c>
      <c r="B109" s="76" t="s">
        <v>102</v>
      </c>
      <c r="C109" s="43">
        <f>D109+E109+F109</f>
        <v>22548</v>
      </c>
      <c r="D109" s="77">
        <f>+'[1]4. sz.mell Önkormányzat'!D105</f>
        <v>22548</v>
      </c>
      <c r="E109" s="77">
        <f>+'[1]4. sz.mell Önkormányzat'!E105</f>
        <v>0</v>
      </c>
      <c r="F109" s="72"/>
    </row>
    <row r="110" spans="1:8" ht="12" customHeight="1" x14ac:dyDescent="0.25">
      <c r="A110" s="71" t="s">
        <v>101</v>
      </c>
      <c r="B110" s="76" t="s">
        <v>100</v>
      </c>
      <c r="C110" s="43"/>
      <c r="D110" s="75"/>
      <c r="E110" s="75"/>
      <c r="F110" s="72"/>
    </row>
    <row r="111" spans="1:8" ht="26.25" customHeight="1" x14ac:dyDescent="0.25">
      <c r="A111" s="71" t="s">
        <v>99</v>
      </c>
      <c r="B111" s="53" t="s">
        <v>98</v>
      </c>
      <c r="C111" s="43"/>
      <c r="D111" s="74"/>
      <c r="E111" s="74"/>
      <c r="F111" s="72"/>
    </row>
    <row r="112" spans="1:8" ht="12" customHeight="1" x14ac:dyDescent="0.25">
      <c r="A112" s="48" t="s">
        <v>97</v>
      </c>
      <c r="B112" s="68" t="s">
        <v>96</v>
      </c>
      <c r="C112" s="43"/>
      <c r="D112" s="74"/>
      <c r="E112" s="74"/>
      <c r="F112" s="72"/>
    </row>
    <row r="113" spans="1:6" ht="12" customHeight="1" x14ac:dyDescent="0.25">
      <c r="A113" s="71" t="s">
        <v>95</v>
      </c>
      <c r="B113" s="68" t="s">
        <v>94</v>
      </c>
      <c r="C113" s="43"/>
      <c r="D113" s="62"/>
      <c r="E113" s="74"/>
      <c r="F113" s="72"/>
    </row>
    <row r="114" spans="1:6" ht="21" customHeight="1" x14ac:dyDescent="0.25">
      <c r="A114" s="73" t="s">
        <v>93</v>
      </c>
      <c r="B114" s="53" t="s">
        <v>92</v>
      </c>
      <c r="C114" s="39">
        <f>D114+E114+F114</f>
        <v>10000</v>
      </c>
      <c r="D114" s="62">
        <f>+'[1]4. sz.mell Önkormányzat'!D110</f>
        <v>0</v>
      </c>
      <c r="E114" s="62">
        <f>+'[1]4. sz.mell Önkormányzat'!E110</f>
        <v>10000</v>
      </c>
      <c r="F114" s="72"/>
    </row>
    <row r="115" spans="1:6" ht="12" customHeight="1" x14ac:dyDescent="0.25">
      <c r="A115" s="71" t="s">
        <v>91</v>
      </c>
      <c r="B115" s="41" t="s">
        <v>90</v>
      </c>
      <c r="C115" s="43">
        <f>+C116+C117</f>
        <v>12000</v>
      </c>
      <c r="D115" s="43">
        <f>+D116+D117</f>
        <v>12000</v>
      </c>
      <c r="E115" s="70"/>
      <c r="F115" s="72"/>
    </row>
    <row r="116" spans="1:6" ht="12" customHeight="1" x14ac:dyDescent="0.25">
      <c r="A116" s="71" t="s">
        <v>89</v>
      </c>
      <c r="B116" s="64" t="s">
        <v>88</v>
      </c>
      <c r="C116" s="44">
        <f>+D116</f>
        <v>0</v>
      </c>
      <c r="D116" s="43">
        <f>+'[1]4. sz.mell Önkormányzat'!D112</f>
        <v>0</v>
      </c>
      <c r="E116" s="70"/>
      <c r="F116" s="61"/>
    </row>
    <row r="117" spans="1:6" ht="12" customHeight="1" thickBot="1" x14ac:dyDescent="0.3">
      <c r="A117" s="69" t="s">
        <v>87</v>
      </c>
      <c r="B117" s="68" t="s">
        <v>86</v>
      </c>
      <c r="C117" s="34">
        <f>+D117</f>
        <v>12000</v>
      </c>
      <c r="D117" s="43">
        <f>+'[1]4. sz.mell Önkormányzat'!D113</f>
        <v>12000</v>
      </c>
      <c r="E117" s="67"/>
      <c r="F117" s="66"/>
    </row>
    <row r="118" spans="1:6" ht="12" customHeight="1" thickBot="1" x14ac:dyDescent="0.3">
      <c r="A118" s="7" t="s">
        <v>1</v>
      </c>
      <c r="B118" s="6" t="s">
        <v>85</v>
      </c>
      <c r="C118" s="5">
        <f>SUM(C119+C121+C123)</f>
        <v>23293</v>
      </c>
      <c r="D118" s="5">
        <f>SUM(D119+D121+D123)</f>
        <v>23293</v>
      </c>
      <c r="E118" s="5">
        <f>SUM(E119:E123)</f>
        <v>0</v>
      </c>
      <c r="F118" s="65">
        <v>0</v>
      </c>
    </row>
    <row r="119" spans="1:6" ht="12" customHeight="1" x14ac:dyDescent="0.25">
      <c r="A119" s="42" t="s">
        <v>84</v>
      </c>
      <c r="B119" s="64" t="s">
        <v>83</v>
      </c>
      <c r="C119" s="58">
        <f>D119+E119+F119</f>
        <v>23293</v>
      </c>
      <c r="D119" s="58">
        <f>+'[1]4. sz.mell Önkormányzat'!D115+'[1]5. sz.mell Hivatal'!D52+'[1]7. sz.mell Könyvtár'!C52+'[1]8. sz.mell Bölcsőde'!C52+'[1]6. sz.mell Óvoda'!C52</f>
        <v>23293</v>
      </c>
      <c r="E119" s="58"/>
      <c r="F119" s="63"/>
    </row>
    <row r="120" spans="1:6" ht="12" customHeight="1" x14ac:dyDescent="0.25">
      <c r="A120" s="42" t="s">
        <v>82</v>
      </c>
      <c r="B120" s="60" t="s">
        <v>81</v>
      </c>
      <c r="C120" s="58">
        <f>D120+E120+F120</f>
        <v>0</v>
      </c>
      <c r="D120" s="34"/>
      <c r="E120" s="34"/>
      <c r="F120" s="63"/>
    </row>
    <row r="121" spans="1:6" ht="12" customHeight="1" x14ac:dyDescent="0.25">
      <c r="A121" s="42" t="s">
        <v>80</v>
      </c>
      <c r="B121" s="60" t="s">
        <v>79</v>
      </c>
      <c r="C121" s="58">
        <f>+D121</f>
        <v>0</v>
      </c>
      <c r="D121" s="62">
        <f>+'[1]4. sz.mell Önkormányzat'!D117+'[1]5. sz.mell Hivatal'!D53+'[1]6. sz.mell Óvoda'!C53+'[1]7. sz.mell Könyvtár'!C53+'[1]8. sz.mell Bölcsőde'!C53</f>
        <v>0</v>
      </c>
      <c r="E121" s="62"/>
      <c r="F121" s="61"/>
    </row>
    <row r="122" spans="1:6" ht="12" customHeight="1" x14ac:dyDescent="0.25">
      <c r="A122" s="42" t="s">
        <v>78</v>
      </c>
      <c r="B122" s="60" t="s">
        <v>77</v>
      </c>
      <c r="C122" s="58"/>
      <c r="D122" s="43"/>
      <c r="E122" s="43"/>
      <c r="F122" s="54"/>
    </row>
    <row r="123" spans="1:6" ht="12" customHeight="1" x14ac:dyDescent="0.25">
      <c r="A123" s="42" t="s">
        <v>76</v>
      </c>
      <c r="B123" s="59" t="s">
        <v>75</v>
      </c>
      <c r="C123" s="58"/>
      <c r="D123" s="56"/>
      <c r="E123" s="56"/>
      <c r="F123" s="54"/>
    </row>
    <row r="124" spans="1:6" ht="12" customHeight="1" x14ac:dyDescent="0.25">
      <c r="A124" s="42" t="s">
        <v>74</v>
      </c>
      <c r="B124" s="57" t="s">
        <v>73</v>
      </c>
      <c r="C124" s="56"/>
      <c r="D124" s="56"/>
      <c r="E124" s="56"/>
      <c r="F124" s="54"/>
    </row>
    <row r="125" spans="1:6" ht="12" customHeight="1" x14ac:dyDescent="0.25">
      <c r="A125" s="42" t="s">
        <v>72</v>
      </c>
      <c r="B125" s="55" t="s">
        <v>71</v>
      </c>
      <c r="C125" s="43"/>
      <c r="D125" s="43"/>
      <c r="E125" s="43"/>
      <c r="F125" s="54"/>
    </row>
    <row r="126" spans="1:6" ht="10.5" customHeight="1" x14ac:dyDescent="0.25">
      <c r="A126" s="42" t="s">
        <v>70</v>
      </c>
      <c r="B126" s="53" t="s">
        <v>69</v>
      </c>
      <c r="C126" s="43"/>
      <c r="D126" s="43"/>
      <c r="E126" s="43"/>
      <c r="F126" s="54"/>
    </row>
    <row r="127" spans="1:6" ht="12" customHeight="1" x14ac:dyDescent="0.25">
      <c r="A127" s="42" t="s">
        <v>68</v>
      </c>
      <c r="B127" s="53" t="s">
        <v>67</v>
      </c>
      <c r="C127" s="43"/>
      <c r="D127" s="43"/>
      <c r="E127" s="43"/>
      <c r="F127" s="54"/>
    </row>
    <row r="128" spans="1:6" ht="12" customHeight="1" x14ac:dyDescent="0.25">
      <c r="A128" s="42" t="s">
        <v>66</v>
      </c>
      <c r="B128" s="53" t="s">
        <v>65</v>
      </c>
      <c r="C128" s="43"/>
      <c r="D128" s="43"/>
      <c r="E128" s="43"/>
      <c r="F128" s="54"/>
    </row>
    <row r="129" spans="1:8" ht="12" customHeight="1" x14ac:dyDescent="0.25">
      <c r="A129" s="42" t="s">
        <v>64</v>
      </c>
      <c r="B129" s="53" t="s">
        <v>63</v>
      </c>
      <c r="C129" s="43"/>
      <c r="D129" s="43"/>
      <c r="E129" s="43"/>
      <c r="F129" s="54"/>
    </row>
    <row r="130" spans="1:8" ht="12" customHeight="1" x14ac:dyDescent="0.25">
      <c r="A130" s="42" t="s">
        <v>62</v>
      </c>
      <c r="B130" s="53" t="s">
        <v>61</v>
      </c>
      <c r="C130" s="43"/>
      <c r="D130" s="43"/>
      <c r="E130" s="43"/>
      <c r="F130" s="54"/>
    </row>
    <row r="131" spans="1:8" ht="10.5" customHeight="1" thickBot="1" x14ac:dyDescent="0.3">
      <c r="A131" s="48" t="s">
        <v>60</v>
      </c>
      <c r="B131" s="53" t="s">
        <v>59</v>
      </c>
      <c r="C131" s="39"/>
      <c r="D131" s="39"/>
      <c r="E131" s="39"/>
      <c r="F131" s="52"/>
    </row>
    <row r="132" spans="1:8" ht="12" customHeight="1" thickBot="1" x14ac:dyDescent="0.3">
      <c r="A132" s="7" t="s">
        <v>58</v>
      </c>
      <c r="B132" s="31" t="s">
        <v>57</v>
      </c>
      <c r="C132" s="30">
        <f>C97+C118</f>
        <v>885057</v>
      </c>
      <c r="D132" s="30">
        <f>D97+D118</f>
        <v>824599</v>
      </c>
      <c r="E132" s="30">
        <f>E97+E118</f>
        <v>30125</v>
      </c>
      <c r="F132" s="29">
        <f>F97+F118</f>
        <v>30333</v>
      </c>
      <c r="G132" s="51"/>
      <c r="H132" s="51"/>
    </row>
    <row r="133" spans="1:8" ht="12" customHeight="1" thickBot="1" x14ac:dyDescent="0.3">
      <c r="A133" s="7" t="s">
        <v>56</v>
      </c>
      <c r="B133" s="31" t="s">
        <v>55</v>
      </c>
      <c r="C133" s="30">
        <f>SUM(C134:C136)</f>
        <v>3334</v>
      </c>
      <c r="D133" s="30">
        <f>SUM(D134:D136)</f>
        <v>3334</v>
      </c>
      <c r="E133" s="30"/>
      <c r="F133" s="29"/>
    </row>
    <row r="134" spans="1:8" ht="12" customHeight="1" x14ac:dyDescent="0.25">
      <c r="A134" s="42" t="s">
        <v>54</v>
      </c>
      <c r="B134" s="41" t="s">
        <v>53</v>
      </c>
      <c r="C134" s="40">
        <f>+E134+F134+D134</f>
        <v>3334</v>
      </c>
      <c r="D134" s="44">
        <f>+'[1]4. sz.mell Önkormányzat'!D130</f>
        <v>3334</v>
      </c>
      <c r="E134" s="44"/>
      <c r="F134" s="38"/>
    </row>
    <row r="135" spans="1:8" ht="12" customHeight="1" x14ac:dyDescent="0.25">
      <c r="A135" s="42" t="s">
        <v>52</v>
      </c>
      <c r="B135" s="41" t="s">
        <v>51</v>
      </c>
      <c r="C135" s="40"/>
      <c r="D135" s="43"/>
      <c r="E135" s="43"/>
      <c r="F135" s="38"/>
    </row>
    <row r="136" spans="1:8" ht="12" customHeight="1" thickBot="1" x14ac:dyDescent="0.3">
      <c r="A136" s="48" t="s">
        <v>50</v>
      </c>
      <c r="B136" s="47" t="s">
        <v>49</v>
      </c>
      <c r="C136" s="35"/>
      <c r="D136" s="39"/>
      <c r="E136" s="39"/>
      <c r="F136" s="38"/>
    </row>
    <row r="137" spans="1:8" ht="12" customHeight="1" thickBot="1" x14ac:dyDescent="0.3">
      <c r="A137" s="7" t="s">
        <v>48</v>
      </c>
      <c r="B137" s="31" t="s">
        <v>47</v>
      </c>
      <c r="C137" s="30"/>
      <c r="D137" s="46"/>
      <c r="E137" s="29"/>
      <c r="F137" s="50">
        <f>SUM(F138:F143)</f>
        <v>0</v>
      </c>
    </row>
    <row r="138" spans="1:8" ht="12" customHeight="1" x14ac:dyDescent="0.25">
      <c r="A138" s="42" t="s">
        <v>46</v>
      </c>
      <c r="B138" s="41" t="s">
        <v>45</v>
      </c>
      <c r="C138" s="40"/>
      <c r="D138" s="44"/>
      <c r="E138" s="44"/>
      <c r="F138" s="38"/>
    </row>
    <row r="139" spans="1:8" ht="12" customHeight="1" x14ac:dyDescent="0.25">
      <c r="A139" s="42" t="s">
        <v>44</v>
      </c>
      <c r="B139" s="41" t="s">
        <v>43</v>
      </c>
      <c r="C139" s="40"/>
      <c r="D139" s="43"/>
      <c r="E139" s="43"/>
      <c r="F139" s="38"/>
    </row>
    <row r="140" spans="1:8" ht="12" customHeight="1" x14ac:dyDescent="0.25">
      <c r="A140" s="42" t="s">
        <v>42</v>
      </c>
      <c r="B140" s="41" t="s">
        <v>41</v>
      </c>
      <c r="C140" s="40"/>
      <c r="D140" s="43"/>
      <c r="E140" s="43"/>
      <c r="F140" s="38"/>
    </row>
    <row r="141" spans="1:8" ht="12" customHeight="1" x14ac:dyDescent="0.25">
      <c r="A141" s="42" t="s">
        <v>40</v>
      </c>
      <c r="B141" s="41" t="s">
        <v>39</v>
      </c>
      <c r="C141" s="43"/>
      <c r="D141" s="39"/>
      <c r="E141" s="39"/>
      <c r="F141" s="38"/>
    </row>
    <row r="142" spans="1:8" ht="12" customHeight="1" x14ac:dyDescent="0.25">
      <c r="A142" s="42" t="s">
        <v>38</v>
      </c>
      <c r="B142" s="41" t="s">
        <v>37</v>
      </c>
      <c r="C142" s="44"/>
      <c r="D142" s="39"/>
      <c r="E142" s="39"/>
      <c r="F142" s="38"/>
    </row>
    <row r="143" spans="1:8" ht="12" customHeight="1" thickBot="1" x14ac:dyDescent="0.3">
      <c r="A143" s="48" t="s">
        <v>36</v>
      </c>
      <c r="B143" s="41" t="s">
        <v>35</v>
      </c>
      <c r="C143" s="35"/>
      <c r="D143" s="39"/>
      <c r="E143" s="39"/>
      <c r="F143" s="38"/>
    </row>
    <row r="144" spans="1:8" ht="12" customHeight="1" thickBot="1" x14ac:dyDescent="0.3">
      <c r="A144" s="7" t="s">
        <v>34</v>
      </c>
      <c r="B144" s="31" t="s">
        <v>33</v>
      </c>
      <c r="C144" s="30">
        <f>SUM(C145:C148)</f>
        <v>13014</v>
      </c>
      <c r="D144" s="30">
        <f>SUM(D145:D148)</f>
        <v>13014</v>
      </c>
      <c r="E144" s="29">
        <v>0</v>
      </c>
      <c r="F144" s="49">
        <v>0</v>
      </c>
    </row>
    <row r="145" spans="1:12" ht="12" customHeight="1" x14ac:dyDescent="0.25">
      <c r="A145" s="42" t="s">
        <v>32</v>
      </c>
      <c r="B145" s="41" t="s">
        <v>31</v>
      </c>
      <c r="C145" s="40"/>
      <c r="D145" s="44"/>
      <c r="E145" s="44"/>
      <c r="F145" s="38"/>
    </row>
    <row r="146" spans="1:12" ht="12" customHeight="1" x14ac:dyDescent="0.25">
      <c r="A146" s="42" t="s">
        <v>30</v>
      </c>
      <c r="B146" s="41" t="s">
        <v>29</v>
      </c>
      <c r="C146" s="40">
        <f>+D146</f>
        <v>13014</v>
      </c>
      <c r="D146" s="43">
        <f>+'[1]4. sz.mell Önkormányzat'!D142</f>
        <v>13014</v>
      </c>
      <c r="E146" s="43"/>
      <c r="F146" s="38"/>
    </row>
    <row r="147" spans="1:12" ht="12" customHeight="1" x14ac:dyDescent="0.25">
      <c r="A147" s="42" t="s">
        <v>28</v>
      </c>
      <c r="B147" s="41" t="s">
        <v>27</v>
      </c>
      <c r="C147" s="40"/>
      <c r="D147" s="43"/>
      <c r="E147" s="43"/>
      <c r="F147" s="38"/>
    </row>
    <row r="148" spans="1:12" ht="12" customHeight="1" thickBot="1" x14ac:dyDescent="0.3">
      <c r="A148" s="48" t="s">
        <v>26</v>
      </c>
      <c r="B148" s="47" t="s">
        <v>25</v>
      </c>
      <c r="C148" s="35"/>
      <c r="D148" s="39"/>
      <c r="E148" s="39"/>
      <c r="F148" s="38"/>
    </row>
    <row r="149" spans="1:12" ht="12" customHeight="1" thickBot="1" x14ac:dyDescent="0.3">
      <c r="A149" s="7" t="s">
        <v>24</v>
      </c>
      <c r="B149" s="31" t="s">
        <v>23</v>
      </c>
      <c r="C149" s="30"/>
      <c r="D149" s="46"/>
      <c r="E149" s="29"/>
      <c r="F149" s="45">
        <f>+F150+F151+F153+F154</f>
        <v>0</v>
      </c>
    </row>
    <row r="150" spans="1:12" ht="12" customHeight="1" x14ac:dyDescent="0.25">
      <c r="A150" s="42" t="s">
        <v>22</v>
      </c>
      <c r="B150" s="41" t="s">
        <v>21</v>
      </c>
      <c r="C150" s="40"/>
      <c r="D150" s="44"/>
      <c r="E150" s="44"/>
      <c r="F150" s="38"/>
    </row>
    <row r="151" spans="1:12" ht="12" customHeight="1" x14ac:dyDescent="0.25">
      <c r="A151" s="42" t="s">
        <v>20</v>
      </c>
      <c r="B151" s="41" t="s">
        <v>19</v>
      </c>
      <c r="C151" s="40"/>
      <c r="D151" s="43"/>
      <c r="E151" s="43"/>
      <c r="F151" s="38"/>
    </row>
    <row r="152" spans="1:12" ht="12" customHeight="1" x14ac:dyDescent="0.25">
      <c r="A152" s="42" t="s">
        <v>18</v>
      </c>
      <c r="B152" s="41" t="s">
        <v>17</v>
      </c>
      <c r="C152" s="40"/>
      <c r="D152" s="43"/>
      <c r="E152" s="43"/>
      <c r="F152" s="38"/>
    </row>
    <row r="153" spans="1:12" ht="12" customHeight="1" x14ac:dyDescent="0.25">
      <c r="A153" s="42" t="s">
        <v>16</v>
      </c>
      <c r="B153" s="41" t="s">
        <v>15</v>
      </c>
      <c r="C153" s="40"/>
      <c r="D153" s="43"/>
      <c r="E153" s="43"/>
      <c r="F153" s="38"/>
    </row>
    <row r="154" spans="1:12" ht="12" customHeight="1" thickBot="1" x14ac:dyDescent="0.3">
      <c r="A154" s="42" t="s">
        <v>14</v>
      </c>
      <c r="B154" s="41" t="s">
        <v>13</v>
      </c>
      <c r="C154" s="40"/>
      <c r="D154" s="39"/>
      <c r="E154" s="39"/>
      <c r="F154" s="38"/>
    </row>
    <row r="155" spans="1:12" ht="12" customHeight="1" thickBot="1" x14ac:dyDescent="0.3">
      <c r="A155" s="7" t="s">
        <v>12</v>
      </c>
      <c r="B155" s="31" t="s">
        <v>11</v>
      </c>
      <c r="C155" s="37"/>
      <c r="D155" s="37"/>
      <c r="E155" s="37"/>
      <c r="F155" s="36"/>
    </row>
    <row r="156" spans="1:12" ht="12" customHeight="1" thickBot="1" x14ac:dyDescent="0.3">
      <c r="A156" s="7" t="s">
        <v>10</v>
      </c>
      <c r="B156" s="31" t="s">
        <v>9</v>
      </c>
      <c r="C156" s="35"/>
      <c r="D156" s="34"/>
      <c r="E156" s="33"/>
      <c r="F156" s="32"/>
    </row>
    <row r="157" spans="1:12" ht="15" customHeight="1" thickBot="1" x14ac:dyDescent="0.3">
      <c r="A157" s="7" t="s">
        <v>8</v>
      </c>
      <c r="B157" s="31" t="s">
        <v>7</v>
      </c>
      <c r="C157" s="30">
        <f>+C133+C137+C144+C149+C155+C156</f>
        <v>16348</v>
      </c>
      <c r="D157" s="30">
        <f>+D133+D137+D144+D149</f>
        <v>16348</v>
      </c>
      <c r="E157" s="29">
        <v>0</v>
      </c>
      <c r="F157" s="28">
        <v>0</v>
      </c>
      <c r="I157" s="27"/>
      <c r="J157" s="26"/>
      <c r="K157" s="26"/>
      <c r="L157" s="26"/>
    </row>
    <row r="158" spans="1:12" s="19" customFormat="1" ht="12.95" customHeight="1" thickBot="1" x14ac:dyDescent="0.25">
      <c r="A158" s="25" t="s">
        <v>6</v>
      </c>
      <c r="B158" s="24" t="s">
        <v>5</v>
      </c>
      <c r="C158" s="22">
        <f>C132+C157</f>
        <v>901405</v>
      </c>
      <c r="D158" s="23">
        <f>D132+D157</f>
        <v>840947</v>
      </c>
      <c r="E158" s="22">
        <f>E132+E157</f>
        <v>30125</v>
      </c>
      <c r="F158" s="21">
        <f>+F132+F157</f>
        <v>30333</v>
      </c>
      <c r="G158" s="20"/>
      <c r="H158" s="20"/>
    </row>
    <row r="159" spans="1:12" ht="7.5" customHeight="1" x14ac:dyDescent="0.25">
      <c r="A159" s="18"/>
      <c r="B159" s="17"/>
      <c r="C159" s="17"/>
      <c r="D159" s="17"/>
      <c r="E159" s="17"/>
      <c r="F159" s="16"/>
    </row>
    <row r="160" spans="1:12" x14ac:dyDescent="0.25">
      <c r="A160" s="15" t="s">
        <v>4</v>
      </c>
      <c r="B160" s="14"/>
      <c r="C160" s="14"/>
      <c r="D160" s="14"/>
      <c r="E160" s="14"/>
      <c r="F160" s="13"/>
    </row>
    <row r="161" spans="1:7" ht="15" customHeight="1" thickBot="1" x14ac:dyDescent="0.3">
      <c r="A161" s="12"/>
      <c r="B161" s="11"/>
      <c r="C161" s="10"/>
      <c r="D161" s="10"/>
      <c r="E161" s="10"/>
      <c r="F161" s="9" t="s">
        <v>3</v>
      </c>
    </row>
    <row r="162" spans="1:7" ht="22.5" customHeight="1" thickBot="1" x14ac:dyDescent="0.3">
      <c r="A162" s="7">
        <v>1</v>
      </c>
      <c r="B162" s="6" t="s">
        <v>2</v>
      </c>
      <c r="C162" s="5">
        <f>C66-C132</f>
        <v>-95283</v>
      </c>
      <c r="D162" s="5"/>
      <c r="E162" s="5"/>
      <c r="F162" s="4"/>
      <c r="G162" s="8"/>
    </row>
    <row r="163" spans="1:7" ht="33.75" customHeight="1" thickBot="1" x14ac:dyDescent="0.3">
      <c r="A163" s="7" t="s">
        <v>1</v>
      </c>
      <c r="B163" s="6" t="s">
        <v>0</v>
      </c>
      <c r="C163" s="5">
        <f>+C90-C157</f>
        <v>95283</v>
      </c>
      <c r="D163" s="5"/>
      <c r="E163" s="5"/>
      <c r="F163" s="4"/>
    </row>
  </sheetData>
  <mergeCells count="7">
    <mergeCell ref="A4:F4"/>
    <mergeCell ref="A161:B161"/>
    <mergeCell ref="A93:F93"/>
    <mergeCell ref="A6:F6"/>
    <mergeCell ref="A7:B7"/>
    <mergeCell ref="A94:B94"/>
    <mergeCell ref="A160:F160"/>
  </mergeCells>
  <printOptions horizontalCentered="1"/>
  <pageMargins left="0.78740157480314965" right="0.78740157480314965" top="0.59055118110236227" bottom="0" header="0.6692913385826772" footer="0.59055118110236227"/>
  <pageSetup paperSize="9" scale="68" fitToHeight="2" orientation="portrait" r:id="rId1"/>
  <headerFooter alignWithMargins="0"/>
  <rowBreaks count="1" manualBreakCount="1">
    <brk id="9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1.sz.mell.</vt:lpstr>
      <vt:lpstr>'1.sz.mell.'!Nyomtatási_terület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2017-02-21T11:01:56Z</dcterms:created>
  <dcterms:modified xsi:type="dcterms:W3CDTF">2017-02-21T11:03:31Z</dcterms:modified>
</cp:coreProperties>
</file>