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4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F51" i="1" s="1"/>
  <c r="C51" i="1"/>
  <c r="E50" i="1"/>
  <c r="D50" i="1"/>
  <c r="F50" i="1" s="1"/>
  <c r="C50" i="1"/>
  <c r="E49" i="1"/>
  <c r="D49" i="1"/>
  <c r="F49" i="1" s="1"/>
  <c r="C49" i="1"/>
  <c r="E48" i="1"/>
  <c r="D48" i="1"/>
  <c r="F48" i="1" s="1"/>
  <c r="C48" i="1"/>
  <c r="E47" i="1"/>
  <c r="D47" i="1"/>
  <c r="F47" i="1" s="1"/>
  <c r="C47" i="1"/>
  <c r="E46" i="1"/>
  <c r="D46" i="1"/>
  <c r="F46" i="1" s="1"/>
  <c r="C46" i="1"/>
  <c r="E45" i="1"/>
  <c r="D45" i="1"/>
  <c r="F45" i="1" s="1"/>
  <c r="C45" i="1"/>
  <c r="E44" i="1"/>
  <c r="C44" i="1"/>
  <c r="E42" i="1"/>
  <c r="D42" i="1"/>
  <c r="F42" i="1" s="1"/>
  <c r="C42" i="1"/>
  <c r="E41" i="1"/>
  <c r="D41" i="1"/>
  <c r="F41" i="1" s="1"/>
  <c r="C41" i="1"/>
  <c r="E40" i="1"/>
  <c r="D40" i="1"/>
  <c r="F40" i="1" s="1"/>
  <c r="C40" i="1"/>
  <c r="E39" i="1"/>
  <c r="D39" i="1"/>
  <c r="F39" i="1" s="1"/>
  <c r="C39" i="1"/>
  <c r="E38" i="1"/>
  <c r="D38" i="1"/>
  <c r="F38" i="1" s="1"/>
  <c r="C38" i="1"/>
  <c r="C37" i="1" s="1"/>
  <c r="E37" i="1"/>
  <c r="D37" i="1"/>
  <c r="F37" i="1" s="1"/>
  <c r="E33" i="1"/>
  <c r="D33" i="1"/>
  <c r="F33" i="1" s="1"/>
  <c r="C33" i="1"/>
  <c r="F32" i="1"/>
  <c r="E32" i="1"/>
  <c r="D32" i="1"/>
  <c r="C32" i="1"/>
  <c r="E31" i="1"/>
  <c r="E25" i="1" s="1"/>
  <c r="D31" i="1"/>
  <c r="F31" i="1" s="1"/>
  <c r="C31" i="1"/>
  <c r="E29" i="1"/>
  <c r="D29" i="1"/>
  <c r="F29" i="1" s="1"/>
  <c r="C29" i="1"/>
  <c r="E28" i="1"/>
  <c r="D28" i="1"/>
  <c r="F28" i="1" s="1"/>
  <c r="C28" i="1"/>
  <c r="C25" i="1"/>
  <c r="E24" i="1"/>
  <c r="D24" i="1"/>
  <c r="F24" i="1" s="1"/>
  <c r="C24" i="1"/>
  <c r="E22" i="1"/>
  <c r="D22" i="1"/>
  <c r="F22" i="1" s="1"/>
  <c r="C22" i="1"/>
  <c r="E21" i="1"/>
  <c r="D21" i="1"/>
  <c r="F21" i="1" s="1"/>
  <c r="C21" i="1"/>
  <c r="C17" i="1" s="1"/>
  <c r="F20" i="1"/>
  <c r="E19" i="1"/>
  <c r="E18" i="1" s="1"/>
  <c r="D18" i="1"/>
  <c r="C18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D9" i="1" s="1"/>
  <c r="D8" i="1" s="1"/>
  <c r="C12" i="1"/>
  <c r="F11" i="1"/>
  <c r="E11" i="1"/>
  <c r="D11" i="1"/>
  <c r="C11" i="1"/>
  <c r="F10" i="1"/>
  <c r="E10" i="1"/>
  <c r="D10" i="1"/>
  <c r="C10" i="1"/>
  <c r="C9" i="1" s="1"/>
  <c r="E9" i="1"/>
  <c r="E8" i="1"/>
  <c r="C8" i="1" l="1"/>
  <c r="F8" i="1" s="1"/>
  <c r="F9" i="1"/>
  <c r="E17" i="1"/>
  <c r="E43" i="1" s="1"/>
  <c r="E54" i="1" s="1"/>
  <c r="F18" i="1"/>
  <c r="C43" i="1"/>
  <c r="C54" i="1" s="1"/>
  <c r="D25" i="1"/>
  <c r="F25" i="1" s="1"/>
  <c r="D43" i="1"/>
  <c r="D44" i="1"/>
  <c r="F44" i="1" s="1"/>
  <c r="D17" i="1"/>
  <c r="F19" i="1"/>
  <c r="F43" i="1" l="1"/>
  <c r="F54" i="1" s="1"/>
  <c r="D54" i="1"/>
  <c r="F17" i="1"/>
</calcChain>
</file>

<file path=xl/sharedStrings.xml><?xml version="1.0" encoding="utf-8"?>
<sst xmlns="http://schemas.openxmlformats.org/spreadsheetml/2006/main" count="111" uniqueCount="104">
  <si>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</si>
  <si>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</si>
  <si>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</si>
  <si>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</si>
  <si>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</si>
  <si>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</si>
  <si>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</si>
  <si>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</si>
  <si>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</si>
  <si>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</si>
  <si>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</si>
  <si>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</si>
  <si>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</si>
  <si>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</si>
  <si>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Belföldi értékpapírok bevételei</t>
  </si>
  <si>
    <t>Bevételek</t>
  </si>
  <si>
    <t>"4. melléklet az  5/2019.(II.28.)önkormányzati rendelethez"</t>
  </si>
  <si>
    <t>Felsőörs Község Önkormányzata</t>
  </si>
  <si>
    <t>2019. évi költségvetés</t>
  </si>
  <si>
    <t>4. melléklet a 3/2020.(II.27.) önkormányzati rendelethez, hatályos 2020. február 28-tól</t>
  </si>
  <si>
    <t>Sorszám</t>
  </si>
  <si>
    <t>Bevételi jogcím</t>
  </si>
  <si>
    <t>B.1. Működési célú támogatások  ÁH-on belülről</t>
  </si>
  <si>
    <t>B.1./1. Önkormányzatok működési támogatásai (2.1+..2.2)</t>
  </si>
  <si>
    <t>2.1.</t>
  </si>
  <si>
    <t>Helyi önkormányzatok ált. műk. és ágazati feladatainak támog.</t>
  </si>
  <si>
    <t>2.2.</t>
  </si>
  <si>
    <t>Helyi önkormányzatok kiegészítő támogatása</t>
  </si>
  <si>
    <t>2.3.</t>
  </si>
  <si>
    <t>Elszámolásból származó bevételek</t>
  </si>
  <si>
    <t>B.1./2. Egyéb működési bevételek (3.1)</t>
  </si>
  <si>
    <t>3.1.</t>
  </si>
  <si>
    <t>Működési célú átvett pénzeszközök</t>
  </si>
  <si>
    <t>3.2.</t>
  </si>
  <si>
    <t xml:space="preserve"> - ebből társadalombiztosítási alapból átvett</t>
  </si>
  <si>
    <t>3.3.</t>
  </si>
  <si>
    <t xml:space="preserve"> - ebből EU-s támog.-ból megvalósuló projektek bevételei</t>
  </si>
  <si>
    <t>B.2. Felhalmozási célú támogatások ÁH-on belülről</t>
  </si>
  <si>
    <t>B.2./1.Felhalmozási célú önkormányzati támogatások (5.1+5.2)</t>
  </si>
  <si>
    <t>5.1.</t>
  </si>
  <si>
    <t>Helyi önkormányzatok felhalmozási támogatásai</t>
  </si>
  <si>
    <t>5.2.</t>
  </si>
  <si>
    <t>Fejlesztési célú támogatások</t>
  </si>
  <si>
    <t>B.2./2. Egyéb felhalmozási bevételek (6.1.)</t>
  </si>
  <si>
    <t>6.1</t>
  </si>
  <si>
    <t>Felhalmozási célú támogatások ÁH-on belülről</t>
  </si>
  <si>
    <t>6.2</t>
  </si>
  <si>
    <t>6.3</t>
  </si>
  <si>
    <t xml:space="preserve"> - ebből EU-s támog.-ból megvalósulóprojektek bevételei</t>
  </si>
  <si>
    <t>B.3. Közhatalmi bevételek (7.1...+..7.6.)</t>
  </si>
  <si>
    <t>7.1.</t>
  </si>
  <si>
    <t>Igazgatás szolgáltatási díj</t>
  </si>
  <si>
    <t>7.2.</t>
  </si>
  <si>
    <t>Helyi adók, adó jellegű bevételek</t>
  </si>
  <si>
    <t>7.3.</t>
  </si>
  <si>
    <t>Vagyoni tipusú adók</t>
  </si>
  <si>
    <t>7.4.</t>
  </si>
  <si>
    <t xml:space="preserve">Termékek és szolgáltatások adói </t>
  </si>
  <si>
    <t>7.5.</t>
  </si>
  <si>
    <t>Bírságok, pótlékok és egyéb saját bevételek</t>
  </si>
  <si>
    <t>7.6.</t>
  </si>
  <si>
    <t>Egyéb közhatalmi bevételek</t>
  </si>
  <si>
    <t xml:space="preserve">B.4. Működési bevételek </t>
  </si>
  <si>
    <t>B.5. Felhalmozási és tőke jellegű bevételek (9.1+9.3)</t>
  </si>
  <si>
    <t>9.1.</t>
  </si>
  <si>
    <t>Tárgyi eszk, immateriális javak értékesítése</t>
  </si>
  <si>
    <t>9.2.</t>
  </si>
  <si>
    <t>Önkorm.sajátos felhalm.és tőkebevételei</t>
  </si>
  <si>
    <t>9.3.</t>
  </si>
  <si>
    <t>Pénzügyi befektetések bevételei</t>
  </si>
  <si>
    <t>B.6. Működési célú átvett pénzeszközök</t>
  </si>
  <si>
    <t>10.1</t>
  </si>
  <si>
    <t>Műk.c. támog. kölcsön visszatérülése</t>
  </si>
  <si>
    <t>10.2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</si>
  <si>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</si>
  <si>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</si>
  <si>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</si>
  <si>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</si>
  <si>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</si>
  <si>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</si>
  <si>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</si>
  <si>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</si>
  <si>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</si>
  <si>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</si>
  <si>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</si>
  <si>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</si>
  <si>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B.8./1.Előző évek maradvány igénybevétele (14.1+14.2+14.3)</t>
  </si>
  <si>
    <t>14.1.</t>
  </si>
  <si>
    <t>Működési célra maradvány igénybevétele</t>
  </si>
  <si>
    <t>14.2.</t>
  </si>
  <si>
    <t>Felhalmozási célra maradvány igénybevétele</t>
  </si>
  <si>
    <t>14.3.</t>
  </si>
  <si>
    <t>Finanszírozási célra maradvány igénybevétele</t>
  </si>
  <si>
    <t>15.</t>
  </si>
  <si>
    <t>B.8./2. Államháztartáson belüli megelőlegezések</t>
  </si>
  <si>
    <t>16.</t>
  </si>
  <si>
    <t>B.8./3. Belföldi értékpapírok bevételei</t>
  </si>
  <si>
    <t>17.</t>
  </si>
  <si>
    <t>18.</t>
  </si>
  <si>
    <t>Korrigált nyitó pénzkészlet</t>
  </si>
  <si>
    <t>19.</t>
  </si>
  <si>
    <t>Egyéb sajátos forrásoldali elszámolások, kötelezettség jellegű sajátos elszámolások</t>
  </si>
  <si>
    <t>20.</t>
  </si>
  <si>
    <t>Bevételek összesen: (12+13+17+18)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</si>
</sst>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3" fillId="0" borderId="0"/>
  </cellStyleXfs>
  <cellXfs count="77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0" xfId="0" applyFont="1" applyFill="1"/>
    <xf numFmtId="0" fontId="3" fillId="0" borderId="0" xfId="0" applyFont="1"/>
    <xf numFmtId="0" fontId="4" fillId="0" borderId="5" xfId="0" applyFont="1" applyBorder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7" fillId="0" borderId="1" xfId="1" applyFont="1" applyBorder="1" applyAlignment="1">
      <alignment horizontal="right"/>
    </xf>
    <xf numFmtId="49" fontId="8" fillId="0" borderId="9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4" xfId="0" applyFont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0" fontId="1" fillId="0" borderId="0" xfId="0" applyFont="1" applyBorder="1"/>
    <xf numFmtId="49" fontId="1" fillId="0" borderId="7" xfId="0" applyNumberFormat="1" applyFont="1" applyBorder="1" applyAlignment="1">
      <alignment horizontal="center"/>
    </xf>
    <xf numFmtId="0" fontId="1" fillId="0" borderId="5" xfId="0" applyFont="1" applyBorder="1"/>
    <xf numFmtId="3" fontId="1" fillId="0" borderId="13" xfId="0" applyNumberFormat="1" applyFont="1" applyFill="1" applyBorder="1"/>
    <xf numFmtId="3" fontId="1" fillId="0" borderId="14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0" fillId="0" borderId="5" xfId="0" applyBorder="1"/>
    <xf numFmtId="3" fontId="3" fillId="0" borderId="13" xfId="0" applyNumberFormat="1" applyFont="1" applyFill="1" applyBorder="1"/>
    <xf numFmtId="3" fontId="3" fillId="0" borderId="15" xfId="0" applyNumberFormat="1" applyFont="1" applyFill="1" applyBorder="1"/>
    <xf numFmtId="3" fontId="3" fillId="0" borderId="14" xfId="0" applyNumberFormat="1" applyFont="1" applyFill="1" applyBorder="1"/>
    <xf numFmtId="0" fontId="3" fillId="0" borderId="0" xfId="0" applyFont="1" applyBorder="1"/>
    <xf numFmtId="0" fontId="9" fillId="0" borderId="5" xfId="0" applyFont="1" applyBorder="1"/>
    <xf numFmtId="3" fontId="10" fillId="0" borderId="13" xfId="0" applyNumberFormat="1" applyFont="1" applyFill="1" applyBorder="1" applyAlignment="1">
      <alignment horizontal="left"/>
    </xf>
    <xf numFmtId="3" fontId="10" fillId="0" borderId="15" xfId="0" applyNumberFormat="1" applyFont="1" applyFill="1" applyBorder="1" applyAlignment="1">
      <alignment horizontal="left"/>
    </xf>
    <xf numFmtId="3" fontId="10" fillId="0" borderId="14" xfId="0" applyNumberFormat="1" applyFont="1" applyFill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0" fillId="0" borderId="5" xfId="0" applyFont="1" applyBorder="1"/>
    <xf numFmtId="3" fontId="3" fillId="0" borderId="0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center"/>
    </xf>
    <xf numFmtId="0" fontId="8" fillId="0" borderId="5" xfId="0" applyFont="1" applyBorder="1"/>
    <xf numFmtId="3" fontId="8" fillId="0" borderId="13" xfId="0" applyNumberFormat="1" applyFont="1" applyFill="1" applyBorder="1"/>
    <xf numFmtId="3" fontId="8" fillId="0" borderId="15" xfId="0" applyNumberFormat="1" applyFont="1" applyFill="1" applyBorder="1"/>
    <xf numFmtId="3" fontId="8" fillId="0" borderId="14" xfId="0" applyNumberFormat="1" applyFont="1" applyFill="1" applyBorder="1"/>
    <xf numFmtId="0" fontId="2" fillId="0" borderId="5" xfId="0" applyFont="1" applyBorder="1"/>
    <xf numFmtId="0" fontId="9" fillId="0" borderId="0" xfId="0" applyFont="1" applyBorder="1"/>
    <xf numFmtId="0" fontId="4" fillId="0" borderId="5" xfId="0" applyFont="1" applyFill="1" applyBorder="1"/>
    <xf numFmtId="0" fontId="10" fillId="0" borderId="0" xfId="0" applyFont="1" applyFill="1" applyBorder="1"/>
    <xf numFmtId="0" fontId="5" fillId="0" borderId="5" xfId="0" applyFont="1" applyBorder="1"/>
    <xf numFmtId="3" fontId="3" fillId="0" borderId="14" xfId="0" applyNumberFormat="1" applyFont="1" applyFill="1" applyBorder="1" applyAlignment="1">
      <alignment horizontal="left"/>
    </xf>
    <xf numFmtId="49" fontId="3" fillId="0" borderId="7" xfId="0" quotePrefix="1" applyNumberFormat="1" applyFont="1" applyBorder="1" applyAlignment="1">
      <alignment horizontal="center"/>
    </xf>
    <xf numFmtId="0" fontId="3" fillId="0" borderId="13" xfId="0" applyFont="1" applyFill="1" applyBorder="1"/>
    <xf numFmtId="3" fontId="11" fillId="0" borderId="15" xfId="0" applyNumberFormat="1" applyFont="1" applyBorder="1"/>
    <xf numFmtId="3" fontId="3" fillId="0" borderId="14" xfId="0" applyNumberFormat="1" applyFont="1" applyBorder="1"/>
    <xf numFmtId="3" fontId="3" fillId="0" borderId="13" xfId="0" applyNumberFormat="1" applyFont="1" applyBorder="1"/>
    <xf numFmtId="3" fontId="3" fillId="0" borderId="15" xfId="0" applyNumberFormat="1" applyFont="1" applyBorder="1"/>
    <xf numFmtId="0" fontId="8" fillId="0" borderId="5" xfId="0" applyFont="1" applyFill="1" applyBorder="1"/>
    <xf numFmtId="3" fontId="1" fillId="0" borderId="15" xfId="0" applyNumberFormat="1" applyFont="1" applyFill="1" applyBorder="1"/>
    <xf numFmtId="49" fontId="4" fillId="0" borderId="7" xfId="0" applyNumberFormat="1" applyFont="1" applyBorder="1" applyAlignment="1">
      <alignment horizontal="center"/>
    </xf>
    <xf numFmtId="3" fontId="4" fillId="0" borderId="13" xfId="0" applyNumberFormat="1" applyFont="1" applyFill="1" applyBorder="1"/>
    <xf numFmtId="3" fontId="4" fillId="0" borderId="15" xfId="0" applyNumberFormat="1" applyFont="1" applyFill="1" applyBorder="1"/>
    <xf numFmtId="3" fontId="4" fillId="0" borderId="14" xfId="0" applyNumberFormat="1" applyFont="1" applyFill="1" applyBorder="1"/>
    <xf numFmtId="0" fontId="1" fillId="0" borderId="5" xfId="0" applyFont="1" applyFill="1" applyBorder="1"/>
    <xf numFmtId="49" fontId="1" fillId="0" borderId="7" xfId="0" applyNumberFormat="1" applyFont="1" applyFill="1" applyBorder="1" applyAlignment="1">
      <alignment horizontal="center"/>
    </xf>
    <xf numFmtId="0" fontId="5" fillId="0" borderId="5" xfId="0" applyFont="1" applyFill="1" applyBorder="1"/>
    <xf numFmtId="49" fontId="8" fillId="0" borderId="7" xfId="0" applyNumberFormat="1" applyFont="1" applyFill="1" applyBorder="1" applyAlignment="1">
      <alignment horizontal="center"/>
    </xf>
    <xf numFmtId="0" fontId="12" fillId="0" borderId="5" xfId="0" applyFont="1" applyFill="1" applyBorder="1"/>
    <xf numFmtId="49" fontId="3" fillId="0" borderId="7" xfId="0" quotePrefix="1" applyNumberFormat="1" applyFont="1" applyFill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8" fillId="0" borderId="6" xfId="0" applyFont="1" applyFill="1" applyBorder="1" applyAlignment="1">
      <alignment wrapText="1"/>
    </xf>
    <xf numFmtId="3" fontId="8" fillId="0" borderId="17" xfId="0" applyNumberFormat="1" applyFont="1" applyFill="1" applyBorder="1"/>
    <xf numFmtId="3" fontId="8" fillId="0" borderId="18" xfId="0" applyNumberFormat="1" applyFont="1" applyFill="1" applyBorder="1"/>
    <xf numFmtId="3" fontId="1" fillId="0" borderId="19" xfId="0" applyNumberFormat="1" applyFont="1" applyFill="1" applyBorder="1"/>
    <xf numFmtId="49" fontId="8" fillId="0" borderId="3" xfId="0" applyNumberFormat="1" applyFont="1" applyBorder="1" applyAlignment="1">
      <alignment horizontal="center"/>
    </xf>
    <xf numFmtId="0" fontId="8" fillId="0" borderId="1" xfId="0" applyFont="1" applyBorder="1"/>
    <xf numFmtId="3" fontId="8" fillId="0" borderId="20" xfId="0" applyNumberFormat="1" applyFont="1" applyFill="1" applyBorder="1"/>
    <xf numFmtId="3" fontId="8" fillId="0" borderId="21" xfId="0" applyNumberFormat="1" applyFont="1" applyFill="1" applyBorder="1"/>
    <xf numFmtId="3" fontId="8" fillId="0" borderId="22" xfId="0" applyNumberFormat="1" applyFont="1" applyFill="1" applyBorder="1"/>
    <xf numFmtId="49" fontId="3" fillId="0" borderId="0" xfId="0" applyNumberFormat="1" applyFont="1"/>
    <xf numFmtId="3" fontId="3" fillId="0" borderId="0" xfId="0" applyNumberFormat="1" applyFont="1"/>
    <xf numFmtId="0" fontId="13" fillId="0" borderId="0" xfId="0" applyFont="1"/>
  </cellXfs>
  <cellStyles count="3">
    <cellStyle name="Normál" xfId="0" builtinId="0"/>
    <cellStyle name="Normál 2 2" xfId="2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214;nkorm&#225;nyzat\R%20E%20N%20D%20E%20L%20E%20T%20E%20K\HAT&#193;LYOS\2020\3_2020_2019_&#233;vi_k&#246;lts&#233;gvet&#233;s%20m&#243;dos&#237;t&#225;sa\egysszerk\3_2020_2019_&#233;vi_k&#246;lts&#233;gvet&#233;s_m&#243;dos&#237;t&#225;s_mell&#233;klet_ES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 .melléklet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15">
          <cell r="E15">
            <v>112990648</v>
          </cell>
          <cell r="F15">
            <v>118519093</v>
          </cell>
          <cell r="G15">
            <v>-453024</v>
          </cell>
        </row>
        <row r="23">
          <cell r="E23">
            <v>0</v>
          </cell>
          <cell r="F23">
            <v>11769000</v>
          </cell>
          <cell r="G23">
            <v>0</v>
          </cell>
        </row>
        <row r="27">
          <cell r="E27">
            <v>0</v>
          </cell>
          <cell r="F27">
            <v>123873</v>
          </cell>
          <cell r="G27">
            <v>0</v>
          </cell>
        </row>
        <row r="39">
          <cell r="E39">
            <v>79200</v>
          </cell>
          <cell r="F39">
            <v>79200</v>
          </cell>
        </row>
        <row r="40">
          <cell r="F40">
            <v>0</v>
          </cell>
          <cell r="H40">
            <v>0</v>
          </cell>
        </row>
        <row r="41">
          <cell r="E41">
            <v>3091680</v>
          </cell>
          <cell r="F41">
            <v>3091680</v>
          </cell>
          <cell r="H41">
            <v>3091680</v>
          </cell>
        </row>
        <row r="42">
          <cell r="F42">
            <v>0</v>
          </cell>
          <cell r="H42">
            <v>0</v>
          </cell>
        </row>
        <row r="43">
          <cell r="F43">
            <v>0</v>
          </cell>
          <cell r="H43">
            <v>0</v>
          </cell>
        </row>
        <row r="44">
          <cell r="E44">
            <v>7824996</v>
          </cell>
          <cell r="F44">
            <v>7824996</v>
          </cell>
          <cell r="H44">
            <v>7824996</v>
          </cell>
        </row>
        <row r="52">
          <cell r="E52">
            <v>13733939</v>
          </cell>
          <cell r="F52">
            <v>14583939</v>
          </cell>
          <cell r="G52">
            <v>0</v>
          </cell>
        </row>
        <row r="65">
          <cell r="E65">
            <v>0</v>
          </cell>
        </row>
        <row r="85">
          <cell r="E85">
            <v>69923678</v>
          </cell>
          <cell r="F85">
            <v>99923677</v>
          </cell>
          <cell r="G85">
            <v>0</v>
          </cell>
        </row>
        <row r="87">
          <cell r="E87">
            <v>69923678</v>
          </cell>
          <cell r="F87">
            <v>100034677</v>
          </cell>
          <cell r="G87">
            <v>0</v>
          </cell>
        </row>
        <row r="94">
          <cell r="E94">
            <v>32200000</v>
          </cell>
          <cell r="F94">
            <v>32200000</v>
          </cell>
          <cell r="G94">
            <v>0</v>
          </cell>
        </row>
        <row r="100">
          <cell r="E100">
            <v>26800000</v>
          </cell>
          <cell r="F100">
            <v>26800000</v>
          </cell>
          <cell r="G100">
            <v>0</v>
          </cell>
        </row>
        <row r="111">
          <cell r="E111">
            <v>650000</v>
          </cell>
          <cell r="F111">
            <v>650000</v>
          </cell>
          <cell r="G111">
            <v>0</v>
          </cell>
        </row>
        <row r="146">
          <cell r="E146">
            <v>26321866</v>
          </cell>
          <cell r="F146">
            <v>26348789</v>
          </cell>
          <cell r="G146">
            <v>0</v>
          </cell>
          <cell r="H146">
            <v>26348789</v>
          </cell>
        </row>
        <row r="162">
          <cell r="E162">
            <v>0</v>
          </cell>
          <cell r="F162">
            <v>0</v>
          </cell>
          <cell r="G162">
            <v>0</v>
          </cell>
        </row>
        <row r="166">
          <cell r="E166">
            <v>0</v>
          </cell>
          <cell r="F166">
            <v>846000</v>
          </cell>
          <cell r="G166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</row>
        <row r="181">
          <cell r="E181">
            <v>15007840</v>
          </cell>
          <cell r="F181">
            <v>21738096</v>
          </cell>
          <cell r="G181">
            <v>102168</v>
          </cell>
        </row>
        <row r="192">
          <cell r="E192">
            <v>86049433</v>
          </cell>
          <cell r="F192">
            <v>88973637</v>
          </cell>
          <cell r="G192">
            <v>0</v>
          </cell>
        </row>
        <row r="196">
          <cell r="E196">
            <v>349078871</v>
          </cell>
          <cell r="F196">
            <v>389147234</v>
          </cell>
          <cell r="G196">
            <v>0</v>
          </cell>
        </row>
        <row r="199">
          <cell r="E199">
            <v>3871696</v>
          </cell>
          <cell r="F199">
            <v>3871696</v>
          </cell>
          <cell r="G199">
            <v>0</v>
          </cell>
        </row>
        <row r="204">
          <cell r="E204">
            <v>0</v>
          </cell>
          <cell r="F204">
            <v>811095</v>
          </cell>
          <cell r="G204">
            <v>5358361</v>
          </cell>
        </row>
        <row r="211">
          <cell r="E211">
            <v>160000000</v>
          </cell>
          <cell r="F211">
            <v>160000000</v>
          </cell>
        </row>
        <row r="212">
          <cell r="E212">
            <v>160000000</v>
          </cell>
          <cell r="F212">
            <v>160000000</v>
          </cell>
          <cell r="G212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4" workbookViewId="0">
      <selection activeCell="A4" sqref="A1:XFD1048576"/>
    </sheetView>
  </sheetViews>
  <sheetFormatPr defaultRowHeight="12.75" x14ac:dyDescent="0.2"/>
  <cols>
    <col min="1" max="1" width="8.85546875" style="74" bestFit="1" customWidth="1"/>
    <col min="2" max="2" width="56.28515625" style="4" bestFit="1" customWidth="1"/>
    <col min="3" max="3" width="12.7109375" style="3" customWidth="1"/>
    <col min="4" max="5" width="14.42578125" style="76" customWidth="1"/>
    <col min="6" max="6" width="14" style="4" customWidth="1"/>
    <col min="7" max="7" width="9.140625" style="4"/>
    <col min="8" max="8" width="10.5703125" style="4" bestFit="1" customWidth="1"/>
    <col min="9" max="16384" width="9.140625" style="4"/>
  </cols>
  <sheetData>
    <row r="1" spans="1:8" x14ac:dyDescent="0.2">
      <c r="A1" s="6" t="s">
        <v>16</v>
      </c>
      <c r="B1" s="6"/>
      <c r="C1" s="6"/>
      <c r="D1" s="6"/>
      <c r="E1" s="6"/>
      <c r="F1" s="6"/>
    </row>
    <row r="2" spans="1:8" x14ac:dyDescent="0.2">
      <c r="A2" s="7" t="s">
        <v>17</v>
      </c>
      <c r="B2" s="7"/>
      <c r="C2" s="7"/>
      <c r="D2" s="7"/>
      <c r="E2" s="7"/>
      <c r="F2" s="7"/>
    </row>
    <row r="3" spans="1:8" x14ac:dyDescent="0.2">
      <c r="A3" s="7" t="s">
        <v>15</v>
      </c>
      <c r="B3" s="7"/>
      <c r="C3" s="7"/>
      <c r="D3" s="7"/>
      <c r="E3" s="7"/>
      <c r="F3" s="7"/>
    </row>
    <row r="4" spans="1:8" x14ac:dyDescent="0.2">
      <c r="A4" s="7" t="s">
        <v>18</v>
      </c>
      <c r="B4" s="7"/>
      <c r="C4" s="7"/>
      <c r="D4" s="7"/>
      <c r="E4" s="7"/>
      <c r="F4" s="7"/>
    </row>
    <row r="5" spans="1:8" ht="13.5" thickBot="1" x14ac:dyDescent="0.25">
      <c r="A5" s="8" t="s">
        <v>19</v>
      </c>
      <c r="B5" s="8"/>
      <c r="C5" s="8"/>
      <c r="D5" s="8"/>
      <c r="E5" s="8"/>
      <c r="F5" s="8"/>
    </row>
    <row r="6" spans="1:8" s="11" customFormat="1" ht="48.75" thickBot="1" x14ac:dyDescent="0.3">
      <c r="A6" s="9" t="s">
        <v>20</v>
      </c>
      <c r="B6" s="10" t="s">
        <v>21</v>
      </c>
      <c r="C6" s="1" t="s">
        <v>0</v>
      </c>
      <c r="D6" s="1" t="s">
        <v>1</v>
      </c>
      <c r="E6" s="1" t="s">
        <v>2</v>
      </c>
      <c r="F6" s="1" t="s">
        <v>3</v>
      </c>
    </row>
    <row r="7" spans="1:8" ht="13.5" thickBo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</row>
    <row r="8" spans="1:8" ht="15.75" customHeight="1" x14ac:dyDescent="0.2">
      <c r="A8" s="13" t="s">
        <v>4</v>
      </c>
      <c r="B8" s="14" t="s">
        <v>22</v>
      </c>
      <c r="C8" s="15">
        <f>C9+C13</f>
        <v>126724587</v>
      </c>
      <c r="D8" s="15">
        <f t="shared" ref="D8:E8" si="0">D9+D13</f>
        <v>144995905</v>
      </c>
      <c r="E8" s="15">
        <f t="shared" si="0"/>
        <v>-453024</v>
      </c>
      <c r="F8" s="16">
        <f>SUM(C8:E8)</f>
        <v>271267468</v>
      </c>
      <c r="H8" s="17"/>
    </row>
    <row r="9" spans="1:8" x14ac:dyDescent="0.2">
      <c r="A9" s="18" t="s">
        <v>5</v>
      </c>
      <c r="B9" s="19" t="s">
        <v>23</v>
      </c>
      <c r="C9" s="20">
        <f>C10+C11+C12</f>
        <v>112990648</v>
      </c>
      <c r="D9" s="20">
        <f t="shared" ref="D9:E9" si="1">D10+D11+D12</f>
        <v>130411966</v>
      </c>
      <c r="E9" s="20">
        <f t="shared" si="1"/>
        <v>-453024</v>
      </c>
      <c r="F9" s="21">
        <f>SUM(C9:E9)</f>
        <v>242949590</v>
      </c>
      <c r="H9" s="17"/>
    </row>
    <row r="10" spans="1:8" ht="15" x14ac:dyDescent="0.25">
      <c r="A10" s="22" t="s">
        <v>24</v>
      </c>
      <c r="B10" s="23" t="s">
        <v>25</v>
      </c>
      <c r="C10" s="24">
        <f>'[1]6.mell'!E15</f>
        <v>112990648</v>
      </c>
      <c r="D10" s="25">
        <f>'[1]6.mell'!F15</f>
        <v>118519093</v>
      </c>
      <c r="E10" s="25">
        <f>'[1]6.mell'!G15</f>
        <v>-453024</v>
      </c>
      <c r="F10" s="26">
        <f t="shared" ref="F10:F22" si="2">SUM(D10:E10)</f>
        <v>118066069</v>
      </c>
      <c r="H10" s="27"/>
    </row>
    <row r="11" spans="1:8" ht="15" x14ac:dyDescent="0.25">
      <c r="A11" s="22" t="s">
        <v>26</v>
      </c>
      <c r="B11" s="23" t="s">
        <v>27</v>
      </c>
      <c r="C11" s="24">
        <f>'[1]6.mell'!E23</f>
        <v>0</v>
      </c>
      <c r="D11" s="25">
        <f>'[1]6.mell'!F23</f>
        <v>11769000</v>
      </c>
      <c r="E11" s="25">
        <f>'[1]6.mell'!G23</f>
        <v>0</v>
      </c>
      <c r="F11" s="26">
        <f t="shared" si="2"/>
        <v>11769000</v>
      </c>
      <c r="H11" s="27"/>
    </row>
    <row r="12" spans="1:8" x14ac:dyDescent="0.2">
      <c r="A12" s="22" t="s">
        <v>28</v>
      </c>
      <c r="B12" s="2" t="s">
        <v>29</v>
      </c>
      <c r="C12" s="24">
        <f>'[1]6.mell'!E27</f>
        <v>0</v>
      </c>
      <c r="D12" s="25">
        <f>'[1]6.mell'!F27</f>
        <v>123873</v>
      </c>
      <c r="E12" s="25">
        <f>'[1]6.mell'!G27</f>
        <v>0</v>
      </c>
      <c r="F12" s="26">
        <f t="shared" si="2"/>
        <v>123873</v>
      </c>
      <c r="H12" s="27"/>
    </row>
    <row r="13" spans="1:8" x14ac:dyDescent="0.2">
      <c r="A13" s="18" t="s">
        <v>6</v>
      </c>
      <c r="B13" s="19" t="s">
        <v>30</v>
      </c>
      <c r="C13" s="20">
        <f>C14</f>
        <v>13733939</v>
      </c>
      <c r="D13" s="20">
        <f t="shared" ref="D13:E13" si="3">D14</f>
        <v>14583939</v>
      </c>
      <c r="E13" s="20">
        <f t="shared" si="3"/>
        <v>0</v>
      </c>
      <c r="F13" s="20">
        <f t="shared" si="2"/>
        <v>14583939</v>
      </c>
      <c r="H13" s="27"/>
    </row>
    <row r="14" spans="1:8" x14ac:dyDescent="0.2">
      <c r="A14" s="22" t="s">
        <v>31</v>
      </c>
      <c r="B14" s="2" t="s">
        <v>32</v>
      </c>
      <c r="C14" s="24">
        <f>'[1]6.mell'!E52</f>
        <v>13733939</v>
      </c>
      <c r="D14" s="25">
        <f>'[1]6.mell'!F52</f>
        <v>14583939</v>
      </c>
      <c r="E14" s="25">
        <f>'[1]6.mell'!G52</f>
        <v>0</v>
      </c>
      <c r="F14" s="26">
        <f t="shared" si="2"/>
        <v>14583939</v>
      </c>
      <c r="H14" s="27"/>
    </row>
    <row r="15" spans="1:8" x14ac:dyDescent="0.2">
      <c r="A15" s="22" t="s">
        <v>33</v>
      </c>
      <c r="B15" s="28" t="s">
        <v>34</v>
      </c>
      <c r="C15" s="29">
        <f>'[1]6.mell'!E39</f>
        <v>79200</v>
      </c>
      <c r="D15" s="30">
        <f>'[1]6.mell'!F39</f>
        <v>79200</v>
      </c>
      <c r="E15" s="30">
        <f>'[1]6.mell'!G39</f>
        <v>0</v>
      </c>
      <c r="F15" s="31">
        <f t="shared" si="2"/>
        <v>79200</v>
      </c>
      <c r="H15" s="32"/>
    </row>
    <row r="16" spans="1:8" x14ac:dyDescent="0.2">
      <c r="A16" s="22" t="s">
        <v>35</v>
      </c>
      <c r="B16" s="33" t="s">
        <v>36</v>
      </c>
      <c r="C16" s="29">
        <f>'[1]6.mell'!E40+'[1]6.mell'!E41+'[1]6.mell'!E42+'[1]6.mell'!E43+'[1]6.mell'!E44</f>
        <v>10916676</v>
      </c>
      <c r="D16" s="29">
        <f>'[1]6.mell'!F40+'[1]6.mell'!F41+'[1]6.mell'!F42+'[1]6.mell'!F43+'[1]6.mell'!F44</f>
        <v>10916676</v>
      </c>
      <c r="E16" s="29">
        <f>'[1]6.mell'!G40+'[1]6.mell'!G41+'[1]6.mell'!G42+'[1]6.mell'!G43+'[1]6.mell'!G44+'[1]6.mell'!G85</f>
        <v>0</v>
      </c>
      <c r="F16" s="29">
        <f>'[1]6.mell'!H40+'[1]6.mell'!H41+'[1]6.mell'!H42+'[1]6.mell'!H43+'[1]6.mell'!H44</f>
        <v>10916676</v>
      </c>
      <c r="H16" s="34"/>
    </row>
    <row r="17" spans="1:8" x14ac:dyDescent="0.2">
      <c r="A17" s="35" t="s">
        <v>7</v>
      </c>
      <c r="B17" s="36" t="s">
        <v>37</v>
      </c>
      <c r="C17" s="37">
        <f>C18+C21</f>
        <v>69923678</v>
      </c>
      <c r="D17" s="38">
        <f>D18+D21</f>
        <v>100034677</v>
      </c>
      <c r="E17" s="38">
        <f>E18+E21</f>
        <v>0</v>
      </c>
      <c r="F17" s="39">
        <f t="shared" si="2"/>
        <v>100034677</v>
      </c>
      <c r="H17" s="27"/>
    </row>
    <row r="18" spans="1:8" x14ac:dyDescent="0.2">
      <c r="A18" s="18" t="s">
        <v>8</v>
      </c>
      <c r="B18" s="40" t="s">
        <v>38</v>
      </c>
      <c r="C18" s="20">
        <f>SUM(C19:C20)</f>
        <v>0</v>
      </c>
      <c r="D18" s="20">
        <f t="shared" ref="D18:E18" si="4">SUM(D19:D20)</f>
        <v>0</v>
      </c>
      <c r="E18" s="20">
        <f t="shared" si="4"/>
        <v>0</v>
      </c>
      <c r="F18" s="39">
        <f t="shared" si="2"/>
        <v>0</v>
      </c>
      <c r="H18" s="41"/>
    </row>
    <row r="19" spans="1:8" x14ac:dyDescent="0.2">
      <c r="A19" s="22" t="s">
        <v>39</v>
      </c>
      <c r="B19" s="42" t="s">
        <v>40</v>
      </c>
      <c r="C19" s="24"/>
      <c r="D19" s="25"/>
      <c r="E19" s="25">
        <f>'[1]6.mell'!E65</f>
        <v>0</v>
      </c>
      <c r="F19" s="26">
        <f t="shared" si="2"/>
        <v>0</v>
      </c>
      <c r="H19" s="43"/>
    </row>
    <row r="20" spans="1:8" ht="12.6" customHeight="1" x14ac:dyDescent="0.2">
      <c r="A20" s="22" t="s">
        <v>41</v>
      </c>
      <c r="B20" s="5" t="s">
        <v>42</v>
      </c>
      <c r="C20" s="24"/>
      <c r="D20" s="25"/>
      <c r="E20" s="25"/>
      <c r="F20" s="26">
        <f t="shared" si="2"/>
        <v>0</v>
      </c>
      <c r="H20" s="43"/>
    </row>
    <row r="21" spans="1:8" x14ac:dyDescent="0.2">
      <c r="A21" s="18" t="s">
        <v>9</v>
      </c>
      <c r="B21" s="44" t="s">
        <v>43</v>
      </c>
      <c r="C21" s="20">
        <f>C22</f>
        <v>69923678</v>
      </c>
      <c r="D21" s="20">
        <f t="shared" ref="D21:E21" si="5">D22</f>
        <v>100034677</v>
      </c>
      <c r="E21" s="20">
        <f t="shared" si="5"/>
        <v>0</v>
      </c>
      <c r="F21" s="20">
        <f t="shared" si="2"/>
        <v>100034677</v>
      </c>
      <c r="H21" s="27"/>
    </row>
    <row r="22" spans="1:8" x14ac:dyDescent="0.2">
      <c r="A22" s="22" t="s">
        <v>44</v>
      </c>
      <c r="B22" s="5" t="s">
        <v>45</v>
      </c>
      <c r="C22" s="24">
        <f>'[1]6.mell'!E87</f>
        <v>69923678</v>
      </c>
      <c r="D22" s="25">
        <f>'[1]6.mell'!F87</f>
        <v>100034677</v>
      </c>
      <c r="E22" s="25">
        <f>'[1]6.mell'!G87</f>
        <v>0</v>
      </c>
      <c r="F22" s="26">
        <f t="shared" si="2"/>
        <v>100034677</v>
      </c>
    </row>
    <row r="23" spans="1:8" ht="14.25" customHeight="1" x14ac:dyDescent="0.2">
      <c r="A23" s="22" t="s">
        <v>46</v>
      </c>
      <c r="B23" s="28" t="s">
        <v>34</v>
      </c>
      <c r="C23" s="29"/>
      <c r="D23" s="30"/>
      <c r="E23" s="30"/>
      <c r="F23" s="45"/>
    </row>
    <row r="24" spans="1:8" ht="12.75" customHeight="1" x14ac:dyDescent="0.2">
      <c r="A24" s="22" t="s">
        <v>47</v>
      </c>
      <c r="B24" s="33" t="s">
        <v>48</v>
      </c>
      <c r="C24" s="29">
        <f>'[1]6.mell'!E85</f>
        <v>69923678</v>
      </c>
      <c r="D24" s="30">
        <f>'[1]6.mell'!F85</f>
        <v>99923677</v>
      </c>
      <c r="E24" s="30">
        <f>'[1]6.mell'!G85-'[1]6.mell'!G83</f>
        <v>0</v>
      </c>
      <c r="F24" s="31">
        <f>SUM(D24:E24)</f>
        <v>99923677</v>
      </c>
    </row>
    <row r="25" spans="1:8" x14ac:dyDescent="0.2">
      <c r="A25" s="35" t="s">
        <v>10</v>
      </c>
      <c r="B25" s="36" t="s">
        <v>49</v>
      </c>
      <c r="C25" s="37">
        <f>C26+C27+C28+C29+C30+C31</f>
        <v>59650000</v>
      </c>
      <c r="D25" s="37">
        <f t="shared" ref="D25:E25" si="6">D26+D27+D28+D29+D30+D31</f>
        <v>59650000</v>
      </c>
      <c r="E25" s="37">
        <f t="shared" si="6"/>
        <v>0</v>
      </c>
      <c r="F25" s="39">
        <f>SUM(D25:E25)</f>
        <v>59650000</v>
      </c>
    </row>
    <row r="26" spans="1:8" ht="15" x14ac:dyDescent="0.25">
      <c r="A26" s="46" t="s">
        <v>50</v>
      </c>
      <c r="B26" s="23" t="s">
        <v>51</v>
      </c>
      <c r="C26" s="47"/>
      <c r="D26" s="48"/>
      <c r="E26" s="48"/>
      <c r="F26" s="49"/>
    </row>
    <row r="27" spans="1:8" ht="15" x14ac:dyDescent="0.25">
      <c r="A27" s="46" t="s">
        <v>52</v>
      </c>
      <c r="B27" s="23" t="s">
        <v>53</v>
      </c>
      <c r="C27" s="24"/>
      <c r="D27" s="48"/>
      <c r="E27" s="48"/>
      <c r="F27" s="49"/>
    </row>
    <row r="28" spans="1:8" x14ac:dyDescent="0.2">
      <c r="A28" s="46" t="s">
        <v>54</v>
      </c>
      <c r="B28" s="2" t="s">
        <v>55</v>
      </c>
      <c r="C28" s="50">
        <f>'[1]6.mell'!E94</f>
        <v>32200000</v>
      </c>
      <c r="D28" s="51">
        <f>'[1]6.mell'!F94</f>
        <v>32200000</v>
      </c>
      <c r="E28" s="51">
        <f>'[1]6.mell'!G94</f>
        <v>0</v>
      </c>
      <c r="F28" s="49">
        <f>SUM(D28:E28)</f>
        <v>32200000</v>
      </c>
    </row>
    <row r="29" spans="1:8" x14ac:dyDescent="0.2">
      <c r="A29" s="46" t="s">
        <v>56</v>
      </c>
      <c r="B29" s="2" t="s">
        <v>57</v>
      </c>
      <c r="C29" s="50">
        <f>'[1]6.mell'!E100</f>
        <v>26800000</v>
      </c>
      <c r="D29" s="51">
        <f>'[1]6.mell'!F100</f>
        <v>26800000</v>
      </c>
      <c r="E29" s="51">
        <f>'[1]6.mell'!G100</f>
        <v>0</v>
      </c>
      <c r="F29" s="49">
        <f>SUM(D29:E29)</f>
        <v>26800000</v>
      </c>
    </row>
    <row r="30" spans="1:8" ht="15" x14ac:dyDescent="0.25">
      <c r="A30" s="46" t="s">
        <v>58</v>
      </c>
      <c r="B30" s="23" t="s">
        <v>59</v>
      </c>
      <c r="C30" s="51">
        <v>0</v>
      </c>
      <c r="D30" s="51">
        <v>0</v>
      </c>
      <c r="E30" s="51">
        <v>0</v>
      </c>
      <c r="F30" s="51">
        <v>0</v>
      </c>
    </row>
    <row r="31" spans="1:8" ht="15" x14ac:dyDescent="0.25">
      <c r="A31" s="46" t="s">
        <v>60</v>
      </c>
      <c r="B31" s="23" t="s">
        <v>61</v>
      </c>
      <c r="C31" s="50">
        <f>'[1]6.mell'!E111</f>
        <v>650000</v>
      </c>
      <c r="D31" s="51">
        <f>'[1]6.mell'!F111</f>
        <v>650000</v>
      </c>
      <c r="E31" s="25">
        <f>'[1]6.mell'!G111</f>
        <v>0</v>
      </c>
      <c r="F31" s="49">
        <f>SUM(D31:E31)</f>
        <v>650000</v>
      </c>
    </row>
    <row r="32" spans="1:8" x14ac:dyDescent="0.2">
      <c r="A32" s="35" t="s">
        <v>11</v>
      </c>
      <c r="B32" s="52" t="s">
        <v>62</v>
      </c>
      <c r="C32" s="37">
        <f>'[1]6.mell'!E146</f>
        <v>26321866</v>
      </c>
      <c r="D32" s="38">
        <f>'[1]6.mell'!F146</f>
        <v>26348789</v>
      </c>
      <c r="E32" s="38">
        <f>'[1]6.mell'!G146</f>
        <v>0</v>
      </c>
      <c r="F32" s="39">
        <f>'[1]6.mell'!H146</f>
        <v>26348789</v>
      </c>
    </row>
    <row r="33" spans="1:6" x14ac:dyDescent="0.2">
      <c r="A33" s="18" t="s">
        <v>12</v>
      </c>
      <c r="B33" s="19" t="s">
        <v>63</v>
      </c>
      <c r="C33" s="20">
        <f>C34+C35+C36</f>
        <v>0</v>
      </c>
      <c r="D33" s="20">
        <f t="shared" ref="D33:E33" si="7">D34+D35+D36</f>
        <v>0</v>
      </c>
      <c r="E33" s="20">
        <f t="shared" si="7"/>
        <v>0</v>
      </c>
      <c r="F33" s="21">
        <f>SUM(D33:E33)</f>
        <v>0</v>
      </c>
    </row>
    <row r="34" spans="1:6" ht="15" x14ac:dyDescent="0.25">
      <c r="A34" s="22" t="s">
        <v>64</v>
      </c>
      <c r="B34" s="23" t="s">
        <v>65</v>
      </c>
      <c r="C34" s="24"/>
      <c r="D34" s="25"/>
      <c r="E34" s="25"/>
      <c r="F34" s="26"/>
    </row>
    <row r="35" spans="1:6" x14ac:dyDescent="0.2">
      <c r="A35" s="22" t="s">
        <v>66</v>
      </c>
      <c r="B35" s="2" t="s">
        <v>67</v>
      </c>
      <c r="C35" s="24"/>
      <c r="D35" s="51"/>
      <c r="E35" s="51"/>
      <c r="F35" s="49"/>
    </row>
    <row r="36" spans="1:6" ht="15" x14ac:dyDescent="0.25">
      <c r="A36" s="22" t="s">
        <v>68</v>
      </c>
      <c r="B36" s="23" t="s">
        <v>69</v>
      </c>
      <c r="C36" s="24"/>
      <c r="D36" s="51"/>
      <c r="E36" s="51"/>
      <c r="F36" s="49"/>
    </row>
    <row r="37" spans="1:6" x14ac:dyDescent="0.2">
      <c r="A37" s="18" t="s">
        <v>13</v>
      </c>
      <c r="B37" s="36" t="s">
        <v>70</v>
      </c>
      <c r="C37" s="20">
        <f>C38+C39</f>
        <v>0</v>
      </c>
      <c r="D37" s="53">
        <f>D38+D39</f>
        <v>846000</v>
      </c>
      <c r="E37" s="53">
        <f>E38+E39</f>
        <v>0</v>
      </c>
      <c r="F37" s="21">
        <f t="shared" ref="F37:F48" si="8">SUM(D37:E37)</f>
        <v>846000</v>
      </c>
    </row>
    <row r="38" spans="1:6" x14ac:dyDescent="0.2">
      <c r="A38" s="46" t="s">
        <v>71</v>
      </c>
      <c r="B38" s="5" t="s">
        <v>72</v>
      </c>
      <c r="C38" s="24">
        <f>'[1]6.mell'!E162</f>
        <v>0</v>
      </c>
      <c r="D38" s="25">
        <f>'[1]6.mell'!F162</f>
        <v>0</v>
      </c>
      <c r="E38" s="25">
        <f>'[1]6.mell'!G162</f>
        <v>0</v>
      </c>
      <c r="F38" s="26">
        <f t="shared" si="8"/>
        <v>0</v>
      </c>
    </row>
    <row r="39" spans="1:6" ht="15" x14ac:dyDescent="0.25">
      <c r="A39" s="46" t="s">
        <v>73</v>
      </c>
      <c r="B39" s="23" t="s">
        <v>74</v>
      </c>
      <c r="C39" s="24">
        <f>'[1]6.mell'!E166</f>
        <v>0</v>
      </c>
      <c r="D39" s="25">
        <f>'[1]6.mell'!F166+'[1]6.mell'!F162</f>
        <v>846000</v>
      </c>
      <c r="E39" s="25">
        <f>'[1]6.mell'!G166+'[1]6.mell'!G162</f>
        <v>0</v>
      </c>
      <c r="F39" s="26">
        <f t="shared" si="8"/>
        <v>846000</v>
      </c>
    </row>
    <row r="40" spans="1:6" x14ac:dyDescent="0.2">
      <c r="A40" s="18" t="s">
        <v>75</v>
      </c>
      <c r="B40" s="52" t="s">
        <v>76</v>
      </c>
      <c r="C40" s="20">
        <f>C42+C41</f>
        <v>15007840</v>
      </c>
      <c r="D40" s="20">
        <f t="shared" ref="D40:E40" si="9">D42+D41</f>
        <v>21738096</v>
      </c>
      <c r="E40" s="20">
        <f t="shared" si="9"/>
        <v>102168</v>
      </c>
      <c r="F40" s="21">
        <f t="shared" si="8"/>
        <v>21840264</v>
      </c>
    </row>
    <row r="41" spans="1:6" x14ac:dyDescent="0.2">
      <c r="A41" s="54" t="s">
        <v>77</v>
      </c>
      <c r="B41" s="42" t="s">
        <v>78</v>
      </c>
      <c r="C41" s="55">
        <f>'[1]6.mell'!E173</f>
        <v>0</v>
      </c>
      <c r="D41" s="56">
        <f>'[1]6.mell'!F173</f>
        <v>0</v>
      </c>
      <c r="E41" s="56">
        <f>'[1]6.mell'!G173</f>
        <v>0</v>
      </c>
      <c r="F41" s="57">
        <f t="shared" si="8"/>
        <v>0</v>
      </c>
    </row>
    <row r="42" spans="1:6" x14ac:dyDescent="0.2">
      <c r="A42" s="22" t="s">
        <v>79</v>
      </c>
      <c r="B42" s="42" t="s">
        <v>80</v>
      </c>
      <c r="C42" s="24">
        <f>'[1]6.mell'!E181</f>
        <v>15007840</v>
      </c>
      <c r="D42" s="24">
        <f>'[1]6.mell'!F181</f>
        <v>21738096</v>
      </c>
      <c r="E42" s="24">
        <f>'[1]6.mell'!G181</f>
        <v>102168</v>
      </c>
      <c r="F42" s="57">
        <f t="shared" si="8"/>
        <v>21840264</v>
      </c>
    </row>
    <row r="43" spans="1:6" x14ac:dyDescent="0.2">
      <c r="A43" s="18" t="s">
        <v>81</v>
      </c>
      <c r="B43" s="58" t="s">
        <v>82</v>
      </c>
      <c r="C43" s="20">
        <f>C40+C37+C33+C32+C25+C17+C8</f>
        <v>297627971</v>
      </c>
      <c r="D43" s="20">
        <f t="shared" ref="D43" si="10">D40+D37+D33+D32+D25+D17+D8</f>
        <v>353613467</v>
      </c>
      <c r="E43" s="20">
        <f>E40+E37+E33+E32+E25+E17+E8</f>
        <v>-350856</v>
      </c>
      <c r="F43" s="21">
        <f t="shared" si="8"/>
        <v>353262611</v>
      </c>
    </row>
    <row r="44" spans="1:6" x14ac:dyDescent="0.2">
      <c r="A44" s="59" t="s">
        <v>83</v>
      </c>
      <c r="B44" s="60" t="s">
        <v>84</v>
      </c>
      <c r="C44" s="20">
        <f>C45+C50+C49</f>
        <v>599000000</v>
      </c>
      <c r="D44" s="20">
        <f t="shared" ref="D44:E44" si="11">D45+D50+D49</f>
        <v>642803662</v>
      </c>
      <c r="E44" s="20">
        <f t="shared" si="11"/>
        <v>5358361</v>
      </c>
      <c r="F44" s="21">
        <f t="shared" si="8"/>
        <v>648162023</v>
      </c>
    </row>
    <row r="45" spans="1:6" x14ac:dyDescent="0.2">
      <c r="A45" s="61" t="s">
        <v>85</v>
      </c>
      <c r="B45" s="62" t="s">
        <v>86</v>
      </c>
      <c r="C45" s="37">
        <f>SUM(C46:C48)</f>
        <v>439000000</v>
      </c>
      <c r="D45" s="37">
        <f t="shared" ref="D45:E45" si="12">SUM(D46:D48)</f>
        <v>481992567</v>
      </c>
      <c r="E45" s="37">
        <f t="shared" si="12"/>
        <v>0</v>
      </c>
      <c r="F45" s="21">
        <f t="shared" si="8"/>
        <v>481992567</v>
      </c>
    </row>
    <row r="46" spans="1:6" x14ac:dyDescent="0.2">
      <c r="A46" s="63" t="s">
        <v>87</v>
      </c>
      <c r="B46" s="42" t="s">
        <v>88</v>
      </c>
      <c r="C46" s="24">
        <f>'[1]6.mell'!E192</f>
        <v>86049433</v>
      </c>
      <c r="D46" s="25">
        <f>'[1]6.mell'!F192</f>
        <v>88973637</v>
      </c>
      <c r="E46" s="25">
        <f>'[1]6.mell'!G192</f>
        <v>0</v>
      </c>
      <c r="F46" s="26">
        <f t="shared" si="8"/>
        <v>88973637</v>
      </c>
    </row>
    <row r="47" spans="1:6" x14ac:dyDescent="0.2">
      <c r="A47" s="63" t="s">
        <v>89</v>
      </c>
      <c r="B47" s="42" t="s">
        <v>90</v>
      </c>
      <c r="C47" s="24">
        <f>'[1]6.mell'!E196</f>
        <v>349078871</v>
      </c>
      <c r="D47" s="25">
        <f>'[1]6.mell'!F196</f>
        <v>389147234</v>
      </c>
      <c r="E47" s="25">
        <f>'[1]6.mell'!G196</f>
        <v>0</v>
      </c>
      <c r="F47" s="26">
        <f t="shared" si="8"/>
        <v>389147234</v>
      </c>
    </row>
    <row r="48" spans="1:6" x14ac:dyDescent="0.2">
      <c r="A48" s="63" t="s">
        <v>91</v>
      </c>
      <c r="B48" s="42" t="s">
        <v>92</v>
      </c>
      <c r="C48" s="24">
        <f>'[1]6.mell'!E199</f>
        <v>3871696</v>
      </c>
      <c r="D48" s="25">
        <f>'[1]6.mell'!F199</f>
        <v>3871696</v>
      </c>
      <c r="E48" s="25">
        <f>'[1]6.mell'!G199</f>
        <v>0</v>
      </c>
      <c r="F48" s="26">
        <f t="shared" si="8"/>
        <v>3871696</v>
      </c>
    </row>
    <row r="49" spans="1:6" x14ac:dyDescent="0.2">
      <c r="A49" s="63" t="s">
        <v>93</v>
      </c>
      <c r="B49" s="60" t="s">
        <v>94</v>
      </c>
      <c r="C49" s="20">
        <f>'[1]6.mell'!E204</f>
        <v>0</v>
      </c>
      <c r="D49" s="53">
        <f>'[1]6.mell'!F204</f>
        <v>811095</v>
      </c>
      <c r="E49" s="53">
        <f>'[1]6.mell'!G204</f>
        <v>5358361</v>
      </c>
      <c r="F49" s="21">
        <f>SUM(D49:E49)</f>
        <v>6169456</v>
      </c>
    </row>
    <row r="50" spans="1:6" x14ac:dyDescent="0.2">
      <c r="A50" s="22" t="s">
        <v>95</v>
      </c>
      <c r="B50" s="60" t="s">
        <v>96</v>
      </c>
      <c r="C50" s="20">
        <f>'[1]6.mell'!E212</f>
        <v>160000000</v>
      </c>
      <c r="D50" s="53">
        <f>'[1]6.mell'!F212</f>
        <v>160000000</v>
      </c>
      <c r="E50" s="53">
        <f>'[1]6.mell'!G212</f>
        <v>0</v>
      </c>
      <c r="F50" s="21">
        <f>SUM(D50:E50)</f>
        <v>160000000</v>
      </c>
    </row>
    <row r="51" spans="1:6" x14ac:dyDescent="0.2">
      <c r="A51" s="22" t="s">
        <v>97</v>
      </c>
      <c r="B51" s="42" t="s">
        <v>14</v>
      </c>
      <c r="C51" s="24">
        <f>'[1]6.mell'!E211</f>
        <v>160000000</v>
      </c>
      <c r="D51" s="25">
        <f>'[1]6.mell'!F211</f>
        <v>160000000</v>
      </c>
      <c r="E51" s="25">
        <f>'[1]6.mell'!G211</f>
        <v>0</v>
      </c>
      <c r="F51" s="26">
        <f>SUM(D51:E51)</f>
        <v>160000000</v>
      </c>
    </row>
    <row r="52" spans="1:6" x14ac:dyDescent="0.2">
      <c r="A52" s="35" t="s">
        <v>98</v>
      </c>
      <c r="B52" s="52" t="s">
        <v>99</v>
      </c>
      <c r="C52" s="37"/>
      <c r="D52" s="38"/>
      <c r="E52" s="38"/>
      <c r="F52" s="21"/>
    </row>
    <row r="53" spans="1:6" ht="128.25" thickBot="1" x14ac:dyDescent="0.25">
      <c r="A53" s="64" t="s">
        <v>100</v>
      </c>
      <c r="B53" s="65" t="s">
        <v>101</v>
      </c>
      <c r="C53" s="66"/>
      <c r="D53" s="67"/>
      <c r="E53" s="67"/>
      <c r="F53" s="68"/>
    </row>
    <row r="54" spans="1:6" ht="13.5" thickBot="1" x14ac:dyDescent="0.25">
      <c r="A54" s="69" t="s">
        <v>102</v>
      </c>
      <c r="B54" s="70" t="s">
        <v>103</v>
      </c>
      <c r="C54" s="71">
        <f>C43+C44+C52+C53</f>
        <v>896627971</v>
      </c>
      <c r="D54" s="72">
        <f t="shared" ref="D54:E54" si="13">D43+D44+D52+D53</f>
        <v>996417129</v>
      </c>
      <c r="E54" s="72">
        <f t="shared" si="13"/>
        <v>5007505</v>
      </c>
      <c r="F54" s="73">
        <f>F43+F44+F52+F53</f>
        <v>1001424634</v>
      </c>
    </row>
    <row r="56" spans="1:6" x14ac:dyDescent="0.2">
      <c r="C56" s="75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2020-02-27T08:43:34Z</dcterms:modified>
</cp:coreProperties>
</file>