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20\12-zárszámadás\"/>
    </mc:Choice>
  </mc:AlternateContent>
  <bookViews>
    <workbookView xWindow="0" yWindow="0" windowWidth="28800" windowHeight="12435"/>
  </bookViews>
  <sheets>
    <sheet name="17. melléklet" sheetId="1" r:id="rId1"/>
  </sheets>
  <externalReferences>
    <externalReference r:id="rId2"/>
  </externalReferences>
  <definedNames>
    <definedName name="A">#REF!</definedName>
    <definedName name="_xlnm.Print_Area" localSheetId="0">'17. melléklet'!$A$1:$F$74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8" i="1" l="1"/>
  <c r="C68" i="1"/>
  <c r="F65" i="1"/>
  <c r="F68" i="1" s="1"/>
  <c r="E65" i="1"/>
  <c r="E68" i="1" s="1"/>
  <c r="F64" i="1"/>
  <c r="E64" i="1"/>
  <c r="D64" i="1"/>
  <c r="C64" i="1"/>
  <c r="F59" i="1"/>
  <c r="E59" i="1"/>
  <c r="D59" i="1"/>
  <c r="C59" i="1"/>
  <c r="F50" i="1"/>
  <c r="F39" i="1" s="1"/>
  <c r="E50" i="1"/>
  <c r="D50" i="1"/>
  <c r="D39" i="1" s="1"/>
  <c r="D56" i="1" s="1"/>
  <c r="D73" i="1" s="1"/>
  <c r="F45" i="1"/>
  <c r="E45" i="1"/>
  <c r="D45" i="1"/>
  <c r="C45" i="1"/>
  <c r="F40" i="1"/>
  <c r="E40" i="1"/>
  <c r="D40" i="1"/>
  <c r="C40" i="1"/>
  <c r="E39" i="1"/>
  <c r="C39" i="1"/>
  <c r="F34" i="1"/>
  <c r="E34" i="1"/>
  <c r="D34" i="1"/>
  <c r="C34" i="1"/>
  <c r="F29" i="1"/>
  <c r="E29" i="1"/>
  <c r="D29" i="1"/>
  <c r="C29" i="1"/>
  <c r="F24" i="1"/>
  <c r="E24" i="1"/>
  <c r="D24" i="1"/>
  <c r="C24" i="1"/>
  <c r="F22" i="1"/>
  <c r="E22" i="1"/>
  <c r="F19" i="1"/>
  <c r="E19" i="1"/>
  <c r="D19" i="1"/>
  <c r="C19" i="1"/>
  <c r="E18" i="1"/>
  <c r="F18" i="1" s="1"/>
  <c r="E17" i="1"/>
  <c r="F17" i="1" s="1"/>
  <c r="E15" i="1"/>
  <c r="F15" i="1" s="1"/>
  <c r="E14" i="1"/>
  <c r="D14" i="1"/>
  <c r="C14" i="1"/>
  <c r="E13" i="1"/>
  <c r="D13" i="1"/>
  <c r="C13" i="1"/>
  <c r="F11" i="1"/>
  <c r="F10" i="1"/>
  <c r="F9" i="1" s="1"/>
  <c r="E9" i="1"/>
  <c r="E56" i="1" s="1"/>
  <c r="E73" i="1" s="1"/>
  <c r="D9" i="1"/>
  <c r="C9" i="1"/>
  <c r="C56" i="1" s="1"/>
  <c r="C73" i="1" s="1"/>
  <c r="F56" i="1" l="1"/>
  <c r="F73" i="1" s="1"/>
  <c r="F14" i="1"/>
  <c r="F13" i="1" s="1"/>
</calcChain>
</file>

<file path=xl/sharedStrings.xml><?xml version="1.0" encoding="utf-8"?>
<sst xmlns="http://schemas.openxmlformats.org/spreadsheetml/2006/main" count="145" uniqueCount="145">
  <si>
    <t>VAGYONKIMUTATÁS
 a könyvviteli mérlegben értékkel szereplő eszközökről 
2019. év</t>
  </si>
  <si>
    <t>Forintban</t>
  </si>
  <si>
    <t>ESZKÖZÖK</t>
  </si>
  <si>
    <t>Sorszám</t>
  </si>
  <si>
    <t>Bruttó
2018. év</t>
  </si>
  <si>
    <t>Könyv szerinti 
2018.év</t>
  </si>
  <si>
    <t>Bruttó
2019. év</t>
  </si>
  <si>
    <t>Könyv szerinti 
2019.év</t>
  </si>
  <si>
    <t>állományi érték</t>
  </si>
  <si>
    <t xml:space="preserve">A </t>
  </si>
  <si>
    <t>C</t>
  </si>
  <si>
    <t>D</t>
  </si>
  <si>
    <t>E</t>
  </si>
  <si>
    <t>F</t>
  </si>
  <si>
    <t xml:space="preserve"> I. Immateriális javak (02+03+04)</t>
  </si>
  <si>
    <t>01.</t>
  </si>
  <si>
    <t>1. Vagyoni értékű jogok</t>
  </si>
  <si>
    <t>02.</t>
  </si>
  <si>
    <t>2. Szellemi termékek</t>
  </si>
  <si>
    <t>03.</t>
  </si>
  <si>
    <t>3. Immateriális javak értékhelyesbítése</t>
  </si>
  <si>
    <t>04.</t>
  </si>
  <si>
    <t>II. Tárgyi eszközök (06+11+16+21+26)</t>
  </si>
  <si>
    <t>05.</t>
  </si>
  <si>
    <t>1. Ingatlanok és kapcsolódó vagyoni értékű jogok   (07+08+09+10)</t>
  </si>
  <si>
    <t>06.</t>
  </si>
  <si>
    <t>1.1. Forgalomképtelen ingatlanok és kapcsolódó vagyoni értékű jogok</t>
  </si>
  <si>
    <t>07.</t>
  </si>
  <si>
    <t>1.2. Nemzetgazdasági szempontból kiemelt jelentőségű ingatlanok és kapcsolódó 
       vagyoni értékű jogok</t>
  </si>
  <si>
    <t>08.</t>
  </si>
  <si>
    <t>1.3. Korlátozottan forgalomképes ingatlanok és kapcsolódó vagyoni értékű jogok</t>
  </si>
  <si>
    <t>09.</t>
  </si>
  <si>
    <t>1.4. Üzleti ingatlanok és kapcsolódó vagyoni értékű jogok</t>
  </si>
  <si>
    <t>10.</t>
  </si>
  <si>
    <t>2. Gépek, berendezések, felszerelések, járművek (12+13+14+15)</t>
  </si>
  <si>
    <t>11.</t>
  </si>
  <si>
    <t>2.1. Forgalomképtelen gépek, berendezések, felszerelések, járművek</t>
  </si>
  <si>
    <t>12.</t>
  </si>
  <si>
    <t>2.2. Nemzetgazdasági szempontból kiemelt jelentőségű gépek, berendezések, 
       felszerelések, járművek</t>
  </si>
  <si>
    <t>13.</t>
  </si>
  <si>
    <t>2.3. Korlátozottan forgalomképes gépek, berendezések, felszerelések, járművek</t>
  </si>
  <si>
    <t>14.</t>
  </si>
  <si>
    <t>2.4. Üzleti gépek, berendezések, felszerelések, járművek</t>
  </si>
  <si>
    <t>15.</t>
  </si>
  <si>
    <t>3. Tenyészállatok (17+18+19+20)</t>
  </si>
  <si>
    <t>16.</t>
  </si>
  <si>
    <t>3.1. Forgalomképtelen tenyészállatok</t>
  </si>
  <si>
    <t>17.</t>
  </si>
  <si>
    <t>3.2. Nemzetgazdasági szempontból kiemelt jelentőségű tenyészállatok</t>
  </si>
  <si>
    <t>18.</t>
  </si>
  <si>
    <t>3.3. Korlátozottan forgalomképes tenyészállatok</t>
  </si>
  <si>
    <t>19.</t>
  </si>
  <si>
    <t>3.4. Üzleti tenyészállatok</t>
  </si>
  <si>
    <t>20.</t>
  </si>
  <si>
    <t>4. Beruházások, felújítások (22+23+24+25)</t>
  </si>
  <si>
    <t>21.</t>
  </si>
  <si>
    <t>4.1. Forgalomképtelen beruházások, felújítások</t>
  </si>
  <si>
    <t>22.</t>
  </si>
  <si>
    <t>4.2. Nemzetgazdasági szempontból kiemelt jelentőségű beruházások, felújítások</t>
  </si>
  <si>
    <t>23.</t>
  </si>
  <si>
    <t>4.3. Korlátozottan forgalomképes beruházások, felújítások</t>
  </si>
  <si>
    <t>24.</t>
  </si>
  <si>
    <t>4.4. Üzleti beruházások, felújítások</t>
  </si>
  <si>
    <t>25.</t>
  </si>
  <si>
    <t>5. Tárgyi eszközök értékhelyesbítése (27+28+29+30)</t>
  </si>
  <si>
    <t>26.</t>
  </si>
  <si>
    <t>5.1. Forgalomképtelen tárgyi eszközök értékhelyesbítése</t>
  </si>
  <si>
    <t>27.</t>
  </si>
  <si>
    <t>5.2. Nemzetgazdasági szempontból kiemelt jelentőségű tárgyi eszközök 
       értékhelyesbítése</t>
  </si>
  <si>
    <t>28.</t>
  </si>
  <si>
    <t>5.3. Korlátozottan forgalomképes tárgyi eszközök értékhelyesbítése</t>
  </si>
  <si>
    <t>29.</t>
  </si>
  <si>
    <t>5.4. Üzleti tárgyi eszközök értékhelyesbítése</t>
  </si>
  <si>
    <t>30.</t>
  </si>
  <si>
    <t>III. Befektetett pénzügyi eszközök (32+37+42)</t>
  </si>
  <si>
    <t>31.</t>
  </si>
  <si>
    <t>1. Tartós részesedések (33+34+35+36)</t>
  </si>
  <si>
    <t>32.</t>
  </si>
  <si>
    <t>1.1. Forgalomképtelen tartós részesedések</t>
  </si>
  <si>
    <t>33.</t>
  </si>
  <si>
    <t>1.2. Nemzetgazdasági szempontból kiemelt jelentőségű tartós részesedések</t>
  </si>
  <si>
    <t>34.</t>
  </si>
  <si>
    <t>1.3. Korlátozottan forgalomképes tartós részesedések</t>
  </si>
  <si>
    <t>35.</t>
  </si>
  <si>
    <t>1.4. Üzleti tartós részesedések</t>
  </si>
  <si>
    <t>36.</t>
  </si>
  <si>
    <t>2. Tartós hitelviszonyt megtestesítő értékpapírok (38+39+40+41)</t>
  </si>
  <si>
    <t>37.</t>
  </si>
  <si>
    <t>2.1. Forgalomképtelen tartós hitelviszonyt megtestesítő értékpapírok</t>
  </si>
  <si>
    <t>38.</t>
  </si>
  <si>
    <t>2.2. Nemzetgazdasági szempontból kiemelt jelentőségű tartós hitelviszonyt 
       megtestesítő értékpapírok</t>
  </si>
  <si>
    <t>39.</t>
  </si>
  <si>
    <t>2.3. Korlátozottan forgalomképes tartós hitelviszonyt megtestesítő értékpapírok</t>
  </si>
  <si>
    <t>40.</t>
  </si>
  <si>
    <t>2.4. Üzleti tartós hitelviszonyt megtestesítő értékpapírok</t>
  </si>
  <si>
    <t>41.</t>
  </si>
  <si>
    <t>3. Befektetett pénzügyi eszközök értékhelyesbítése (43+44+45+46)</t>
  </si>
  <si>
    <t>42.</t>
  </si>
  <si>
    <t>3.1. Forgalomképtelen befektetett pénzügyi eszközök értékhelyesbítése</t>
  </si>
  <si>
    <t>43.</t>
  </si>
  <si>
    <t>3.2. Nemzetgazdasági szempontból kiemelt jelentőségű befektetett pénzügyi 
       eszközök értékhelyesbítése</t>
  </si>
  <si>
    <t>44.</t>
  </si>
  <si>
    <t>3.3. Korlátozottan forgalomképes befektetett pénzügyi eszközök értékhelyesbítése</t>
  </si>
  <si>
    <t>45.</t>
  </si>
  <si>
    <t>3.4. Üzleti befektetett pénzügyi eszközök értékhelyesbítése</t>
  </si>
  <si>
    <t>46.</t>
  </si>
  <si>
    <t>IV. Koncesszióba, vagyonkezelésbe adott eszközök</t>
  </si>
  <si>
    <t>47.</t>
  </si>
  <si>
    <t>A) NEMZETI VAGYONBA TARTOZÓ BEFEKTETETT ESZKÖZÖK 
     (01+05+31+47)</t>
  </si>
  <si>
    <t>48.</t>
  </si>
  <si>
    <t>I. Készletek</t>
  </si>
  <si>
    <t>49.</t>
  </si>
  <si>
    <t>II. Értékpapírok</t>
  </si>
  <si>
    <t>50.</t>
  </si>
  <si>
    <t>B) NEMZETI VAGYONBA TARTOZÓ FORGÓESZKÖZÖK (49+50)</t>
  </si>
  <si>
    <t>51.</t>
  </si>
  <si>
    <t>I. Lekötött bankbetétek</t>
  </si>
  <si>
    <t>52.</t>
  </si>
  <si>
    <t>II. Pénztárak, csekkek, betétkönyvek</t>
  </si>
  <si>
    <t>53.</t>
  </si>
  <si>
    <t>III. Forintszámlák</t>
  </si>
  <si>
    <t>54.</t>
  </si>
  <si>
    <t>IV. Devizaszámlák</t>
  </si>
  <si>
    <t>55.</t>
  </si>
  <si>
    <t>C) PÉNZESZKÖZÖK (52+53+54+55)</t>
  </si>
  <si>
    <t>56.</t>
  </si>
  <si>
    <t>I. Költségvetési évben esedékes követelések</t>
  </si>
  <si>
    <t>57.</t>
  </si>
  <si>
    <t>II. Költségvetési évet követően esedékes követelések</t>
  </si>
  <si>
    <t>58.</t>
  </si>
  <si>
    <t>III. Követelés jellegű sajátos elszámolások</t>
  </si>
  <si>
    <t>59.</t>
  </si>
  <si>
    <t>D) KÖVETELÉSEK (57+58+59)</t>
  </si>
  <si>
    <t>60.</t>
  </si>
  <si>
    <t>I. December havi illetmények, munkabérek elszámolása</t>
  </si>
  <si>
    <t>61.</t>
  </si>
  <si>
    <t>II. Utalványok, bérletek és más hasonló, készpénz-helyettesítő fizetési 
     eszköznek nem minősülő eszközök elszámolásai</t>
  </si>
  <si>
    <t>62.</t>
  </si>
  <si>
    <t>E) EGYÉB SAJÁTOS ESZKÖZOLDALI ELSZÁMOLÁSOK (61+62)</t>
  </si>
  <si>
    <t>63.</t>
  </si>
  <si>
    <t>F) AKTÍV IDŐBELI ELHATÁROLÁSOK</t>
  </si>
  <si>
    <t>64.</t>
  </si>
  <si>
    <t>ESZKÖZÖK ÖSSZESEN  (48+51+56+60+63+64)</t>
  </si>
  <si>
    <t>65.</t>
  </si>
  <si>
    <t>17. melléklet a 12/2020. (VI.30.)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</si>
</sst>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F_t_-;\-* #,##0.00\ _F_t_-;_-* &quot;-&quot;??\ _F_t_-;_-@_-"/>
    <numFmt numFmtId="164" formatCode="00"/>
    <numFmt numFmtId="165" formatCode="_-* #,##0\ _F_t_-;\-* #,##0\ _F_t_-;_-* &quot;-&quot;??\ _F_t_-;_-@_-"/>
    <numFmt numFmtId="166" formatCode="#,##0_ ;\-#,##0\ "/>
    <numFmt numFmtId="167" formatCode="_-* #,##0.000\ _F_t_-;\-* #,##0.000\ _F_t_-;_-* &quot;-&quot;??\ _F_t_-;_-@_-"/>
  </numFmts>
  <fonts count="21" x14ac:knownFonts="1">
    <font>
      <sz val="10"/>
      <name val="Times New Roman CE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Times New Roman CE"/>
      <charset val="238"/>
    </font>
    <font>
      <b/>
      <sz val="12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9"/>
      <name val="Times New Roman CE"/>
      <family val="1"/>
      <charset val="238"/>
    </font>
    <font>
      <b/>
      <i/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"/>
      <family val="1"/>
    </font>
    <font>
      <b/>
      <sz val="10"/>
      <name val="Times New Roman CE"/>
      <charset val="238"/>
    </font>
    <font>
      <b/>
      <i/>
      <sz val="8"/>
      <name val="Times New Roman CE"/>
      <family val="1"/>
      <charset val="238"/>
    </font>
    <font>
      <b/>
      <i/>
      <sz val="10"/>
      <name val="Times New Roman CE"/>
      <charset val="238"/>
    </font>
    <font>
      <i/>
      <sz val="8"/>
      <name val="Times New Roman"/>
      <family val="1"/>
      <charset val="238"/>
    </font>
    <font>
      <sz val="8"/>
      <name val="Times New Roman CE"/>
      <family val="1"/>
      <charset val="238"/>
    </font>
    <font>
      <i/>
      <sz val="8"/>
      <name val="Times New Roman CE"/>
      <family val="1"/>
      <charset val="238"/>
    </font>
    <font>
      <i/>
      <sz val="10"/>
      <name val="Times New Roman CE"/>
      <charset val="238"/>
    </font>
    <font>
      <sz val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43" fontId="3" fillId="0" borderId="0" applyFont="0" applyFill="0" applyBorder="0" applyAlignment="0" applyProtection="0"/>
  </cellStyleXfs>
  <cellXfs count="110">
    <xf numFmtId="0" fontId="0" fillId="0" borderId="0" xfId="0"/>
    <xf numFmtId="0" fontId="2" fillId="0" borderId="0" xfId="1" applyFont="1" applyFill="1" applyAlignment="1" applyProtection="1">
      <alignment horizontal="right"/>
    </xf>
    <xf numFmtId="0" fontId="1" fillId="0" borderId="0" xfId="1" applyFont="1" applyFill="1" applyAlignment="1" applyProtection="1">
      <alignment horizontal="right"/>
    </xf>
    <xf numFmtId="0" fontId="4" fillId="0" borderId="0" xfId="1" applyFont="1" applyFill="1" applyAlignment="1" applyProtection="1">
      <alignment horizontal="center" vertical="center" wrapText="1"/>
    </xf>
    <xf numFmtId="0" fontId="1" fillId="0" borderId="0" xfId="1" applyFill="1" applyProtection="1"/>
    <xf numFmtId="0" fontId="5" fillId="0" borderId="0" xfId="1" applyFont="1" applyFill="1" applyProtection="1"/>
    <xf numFmtId="0" fontId="1" fillId="0" borderId="0" xfId="1" applyFill="1" applyAlignment="1" applyProtection="1">
      <alignment horizontal="center"/>
    </xf>
    <xf numFmtId="0" fontId="6" fillId="0" borderId="0" xfId="1" applyFont="1" applyFill="1" applyBorder="1" applyAlignment="1" applyProtection="1">
      <alignment horizontal="right"/>
    </xf>
    <xf numFmtId="0" fontId="7" fillId="0" borderId="1" xfId="1" applyFont="1" applyFill="1" applyBorder="1" applyAlignment="1" applyProtection="1">
      <alignment horizontal="center" vertical="center" wrapText="1"/>
    </xf>
    <xf numFmtId="0" fontId="8" fillId="0" borderId="2" xfId="2" applyFont="1" applyFill="1" applyBorder="1" applyAlignment="1" applyProtection="1">
      <alignment horizontal="center" vertical="center" textRotation="90"/>
    </xf>
    <xf numFmtId="0" fontId="6" fillId="0" borderId="3" xfId="1" applyFont="1" applyFill="1" applyBorder="1" applyAlignment="1" applyProtection="1">
      <alignment horizontal="center" vertical="center" wrapText="1"/>
    </xf>
    <xf numFmtId="0" fontId="6" fillId="0" borderId="2" xfId="1" applyFont="1" applyFill="1" applyBorder="1" applyAlignment="1" applyProtection="1">
      <alignment horizontal="center" vertical="center" wrapText="1"/>
    </xf>
    <xf numFmtId="0" fontId="6" fillId="0" borderId="4" xfId="1" applyFont="1" applyFill="1" applyBorder="1" applyAlignment="1" applyProtection="1">
      <alignment horizontal="center" vertical="center" wrapText="1"/>
    </xf>
    <xf numFmtId="0" fontId="7" fillId="0" borderId="5" xfId="1" applyFont="1" applyFill="1" applyBorder="1" applyAlignment="1" applyProtection="1">
      <alignment horizontal="center" vertical="center" wrapText="1"/>
    </xf>
    <xf numFmtId="0" fontId="8" fillId="0" borderId="6" xfId="2" applyFont="1" applyFill="1" applyBorder="1" applyAlignment="1" applyProtection="1">
      <alignment horizontal="center" vertical="center" textRotation="90"/>
    </xf>
    <xf numFmtId="0" fontId="6" fillId="0" borderId="7" xfId="1" applyFont="1" applyFill="1" applyBorder="1" applyAlignment="1" applyProtection="1">
      <alignment horizontal="center" vertical="center" wrapText="1"/>
    </xf>
    <xf numFmtId="0" fontId="6" fillId="0" borderId="8" xfId="1" applyFont="1" applyFill="1" applyBorder="1" applyAlignment="1" applyProtection="1">
      <alignment horizontal="center" vertical="center" wrapText="1"/>
    </xf>
    <xf numFmtId="0" fontId="6" fillId="0" borderId="9" xfId="1" applyFont="1" applyFill="1" applyBorder="1" applyAlignment="1" applyProtection="1">
      <alignment horizontal="center" vertical="center" wrapText="1"/>
    </xf>
    <xf numFmtId="0" fontId="7" fillId="0" borderId="10" xfId="1" applyFont="1" applyFill="1" applyBorder="1" applyAlignment="1" applyProtection="1">
      <alignment horizontal="center" vertical="center" wrapText="1"/>
    </xf>
    <xf numFmtId="0" fontId="8" fillId="0" borderId="8" xfId="2" applyFont="1" applyFill="1" applyBorder="1" applyAlignment="1" applyProtection="1">
      <alignment horizontal="center" vertical="center" textRotation="90"/>
    </xf>
    <xf numFmtId="0" fontId="6" fillId="0" borderId="11" xfId="1" applyFont="1" applyFill="1" applyBorder="1" applyAlignment="1" applyProtection="1">
      <alignment horizontal="center" wrapText="1"/>
    </xf>
    <xf numFmtId="0" fontId="6" fillId="0" borderId="12" xfId="1" applyFont="1" applyFill="1" applyBorder="1" applyAlignment="1" applyProtection="1">
      <alignment horizontal="center" wrapText="1"/>
    </xf>
    <xf numFmtId="0" fontId="6" fillId="0" borderId="13" xfId="1" applyFont="1" applyFill="1" applyBorder="1" applyAlignment="1" applyProtection="1">
      <alignment horizontal="center" wrapText="1"/>
    </xf>
    <xf numFmtId="0" fontId="9" fillId="0" borderId="14" xfId="1" applyFont="1" applyFill="1" applyBorder="1" applyAlignment="1" applyProtection="1">
      <alignment horizontal="center" vertical="center" wrapText="1"/>
    </xf>
    <xf numFmtId="0" fontId="9" fillId="0" borderId="15" xfId="1" applyFont="1" applyFill="1" applyBorder="1" applyAlignment="1" applyProtection="1">
      <alignment horizontal="center" vertical="center" wrapText="1"/>
    </xf>
    <xf numFmtId="0" fontId="9" fillId="0" borderId="16" xfId="1" applyFont="1" applyFill="1" applyBorder="1" applyAlignment="1" applyProtection="1">
      <alignment horizontal="center" vertical="center" wrapText="1"/>
    </xf>
    <xf numFmtId="0" fontId="9" fillId="0" borderId="17" xfId="1" applyFont="1" applyFill="1" applyBorder="1" applyAlignment="1" applyProtection="1">
      <alignment horizontal="center" vertical="center" wrapText="1"/>
    </xf>
    <xf numFmtId="0" fontId="10" fillId="0" borderId="18" xfId="1" applyFont="1" applyFill="1" applyBorder="1" applyAlignment="1" applyProtection="1">
      <alignment vertical="center" wrapText="1"/>
    </xf>
    <xf numFmtId="164" fontId="11" fillId="0" borderId="3" xfId="2" applyNumberFormat="1" applyFont="1" applyFill="1" applyBorder="1" applyAlignment="1" applyProtection="1">
      <alignment horizontal="center" vertical="center"/>
    </xf>
    <xf numFmtId="165" fontId="12" fillId="0" borderId="3" xfId="3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19" xfId="3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18" xfId="3" applyNumberFormat="1" applyFont="1" applyFill="1" applyBorder="1" applyAlignment="1" applyProtection="1">
      <alignment horizontal="right" vertical="center" wrapText="1"/>
      <protection locked="0"/>
    </xf>
    <xf numFmtId="165" fontId="12" fillId="0" borderId="20" xfId="3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0" xfId="0" applyFont="1"/>
    <xf numFmtId="0" fontId="10" fillId="0" borderId="10" xfId="1" applyFont="1" applyFill="1" applyBorder="1" applyAlignment="1" applyProtection="1">
      <alignment vertical="center" wrapText="1"/>
    </xf>
    <xf numFmtId="164" fontId="11" fillId="0" borderId="7" xfId="2" applyNumberFormat="1" applyFont="1" applyFill="1" applyBorder="1" applyAlignment="1" applyProtection="1">
      <alignment horizontal="center" vertical="center"/>
    </xf>
    <xf numFmtId="165" fontId="12" fillId="0" borderId="8" xfId="3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1" xfId="3" applyNumberFormat="1" applyFont="1" applyFill="1" applyBorder="1" applyAlignment="1" applyProtection="1">
      <alignment horizontal="right" vertical="center" wrapText="1" indent="1"/>
      <protection locked="0"/>
    </xf>
    <xf numFmtId="165" fontId="12" fillId="0" borderId="22" xfId="3" applyNumberFormat="1" applyFont="1" applyFill="1" applyBorder="1" applyAlignment="1" applyProtection="1">
      <alignment horizontal="right" vertical="center" wrapText="1"/>
      <protection locked="0"/>
    </xf>
    <xf numFmtId="165" fontId="12" fillId="0" borderId="23" xfId="3" applyNumberFormat="1" applyFont="1" applyFill="1" applyBorder="1" applyAlignment="1" applyProtection="1">
      <alignment horizontal="right" vertical="center" wrapText="1" indent="1"/>
      <protection locked="0"/>
    </xf>
    <xf numFmtId="1" fontId="12" fillId="0" borderId="8" xfId="3" applyNumberFormat="1" applyFont="1" applyFill="1" applyBorder="1" applyAlignment="1" applyProtection="1">
      <alignment horizontal="right" vertical="center" wrapText="1" indent="1"/>
      <protection locked="0"/>
    </xf>
    <xf numFmtId="1" fontId="12" fillId="0" borderId="21" xfId="3" applyNumberFormat="1" applyFont="1" applyFill="1" applyBorder="1" applyAlignment="1" applyProtection="1">
      <alignment horizontal="right" vertical="center" wrapText="1" indent="1"/>
      <protection locked="0"/>
    </xf>
    <xf numFmtId="1" fontId="12" fillId="0" borderId="22" xfId="3" applyNumberFormat="1" applyFont="1" applyFill="1" applyBorder="1" applyAlignment="1" applyProtection="1">
      <alignment horizontal="right" vertical="center" wrapText="1"/>
      <protection locked="0"/>
    </xf>
    <xf numFmtId="1" fontId="12" fillId="0" borderId="23" xfId="3" applyNumberFormat="1" applyFont="1" applyFill="1" applyBorder="1" applyAlignment="1" applyProtection="1">
      <alignment horizontal="right" vertical="center" wrapText="1"/>
      <protection locked="0"/>
    </xf>
    <xf numFmtId="0" fontId="10" fillId="0" borderId="22" xfId="1" applyFont="1" applyFill="1" applyBorder="1" applyAlignment="1" applyProtection="1">
      <alignment vertical="center" wrapText="1"/>
    </xf>
    <xf numFmtId="165" fontId="12" fillId="0" borderId="11" xfId="3" applyNumberFormat="1" applyFont="1" applyFill="1" applyBorder="1" applyAlignment="1" applyProtection="1">
      <alignment horizontal="right" vertical="center" wrapText="1" indent="1"/>
    </xf>
    <xf numFmtId="165" fontId="12" fillId="0" borderId="22" xfId="3" applyNumberFormat="1" applyFont="1" applyFill="1" applyBorder="1" applyAlignment="1" applyProtection="1">
      <alignment horizontal="right" vertical="center" wrapText="1"/>
    </xf>
    <xf numFmtId="165" fontId="12" fillId="0" borderId="23" xfId="3" applyNumberFormat="1" applyFont="1" applyFill="1" applyBorder="1" applyAlignment="1" applyProtection="1">
      <alignment horizontal="right" vertical="center" wrapText="1"/>
    </xf>
    <xf numFmtId="0" fontId="9" fillId="0" borderId="22" xfId="1" applyFont="1" applyFill="1" applyBorder="1" applyAlignment="1" applyProtection="1">
      <alignment vertical="center" wrapText="1"/>
    </xf>
    <xf numFmtId="164" fontId="14" fillId="0" borderId="7" xfId="2" applyNumberFormat="1" applyFont="1" applyFill="1" applyBorder="1" applyAlignment="1" applyProtection="1">
      <alignment horizontal="center" vertical="center"/>
    </xf>
    <xf numFmtId="165" fontId="9" fillId="0" borderId="7" xfId="3" applyNumberFormat="1" applyFont="1" applyFill="1" applyBorder="1" applyAlignment="1" applyProtection="1">
      <alignment horizontal="right" vertical="center" wrapText="1" indent="1"/>
    </xf>
    <xf numFmtId="165" fontId="9" fillId="0" borderId="11" xfId="3" applyNumberFormat="1" applyFont="1" applyFill="1" applyBorder="1" applyAlignment="1" applyProtection="1">
      <alignment horizontal="right" vertical="center" wrapText="1" indent="1"/>
    </xf>
    <xf numFmtId="165" fontId="9" fillId="0" borderId="22" xfId="3" applyNumberFormat="1" applyFont="1" applyFill="1" applyBorder="1" applyAlignment="1" applyProtection="1">
      <alignment horizontal="right" vertical="center" wrapText="1"/>
    </xf>
    <xf numFmtId="165" fontId="9" fillId="0" borderId="23" xfId="3" applyNumberFormat="1" applyFont="1" applyFill="1" applyBorder="1" applyAlignment="1" applyProtection="1">
      <alignment horizontal="right" vertical="center" wrapText="1"/>
    </xf>
    <xf numFmtId="0" fontId="15" fillId="0" borderId="0" xfId="0" applyFont="1"/>
    <xf numFmtId="0" fontId="16" fillId="0" borderId="22" xfId="1" applyFont="1" applyFill="1" applyBorder="1" applyAlignment="1" applyProtection="1">
      <alignment horizontal="left" vertical="center" wrapText="1" indent="1"/>
    </xf>
    <xf numFmtId="164" fontId="17" fillId="0" borderId="7" xfId="2" applyNumberFormat="1" applyFont="1" applyFill="1" applyBorder="1" applyAlignment="1" applyProtection="1">
      <alignment horizontal="center" vertical="center"/>
    </xf>
    <xf numFmtId="165" fontId="16" fillId="0" borderId="7" xfId="3" applyNumberFormat="1" applyFont="1" applyFill="1" applyBorder="1" applyAlignment="1" applyProtection="1">
      <alignment horizontal="right" vertical="center" wrapText="1" indent="1"/>
      <protection locked="0"/>
    </xf>
    <xf numFmtId="165" fontId="16" fillId="0" borderId="11" xfId="3" applyNumberFormat="1" applyFont="1" applyFill="1" applyBorder="1" applyAlignment="1" applyProtection="1">
      <alignment horizontal="right" vertical="center" wrapText="1" indent="1"/>
      <protection locked="0"/>
    </xf>
    <xf numFmtId="165" fontId="16" fillId="0" borderId="22" xfId="3" applyNumberFormat="1" applyFont="1" applyFill="1" applyBorder="1" applyAlignment="1" applyProtection="1">
      <alignment horizontal="right" vertical="center" wrapText="1"/>
      <protection locked="0"/>
    </xf>
    <xf numFmtId="165" fontId="16" fillId="0" borderId="23" xfId="3" applyNumberFormat="1" applyFont="1" applyFill="1" applyBorder="1" applyAlignment="1" applyProtection="1">
      <alignment horizontal="right" vertical="center" wrapText="1"/>
      <protection locked="0"/>
    </xf>
    <xf numFmtId="164" fontId="18" fillId="0" borderId="7" xfId="2" applyNumberFormat="1" applyFont="1" applyFill="1" applyBorder="1" applyAlignment="1" applyProtection="1">
      <alignment horizontal="center" vertical="center"/>
    </xf>
    <xf numFmtId="1" fontId="16" fillId="0" borderId="7" xfId="3" applyNumberFormat="1" applyFont="1" applyFill="1" applyBorder="1" applyAlignment="1" applyProtection="1">
      <alignment horizontal="right" vertical="center" wrapText="1" indent="1"/>
      <protection locked="0"/>
    </xf>
    <xf numFmtId="1" fontId="16" fillId="0" borderId="11" xfId="3" applyNumberFormat="1" applyFont="1" applyFill="1" applyBorder="1" applyAlignment="1" applyProtection="1">
      <alignment horizontal="right" vertical="center" wrapText="1" indent="1"/>
      <protection locked="0"/>
    </xf>
    <xf numFmtId="1" fontId="16" fillId="0" borderId="22" xfId="3" applyNumberFormat="1" applyFont="1" applyFill="1" applyBorder="1" applyAlignment="1" applyProtection="1">
      <alignment horizontal="right" vertical="center" wrapText="1"/>
      <protection locked="0"/>
    </xf>
    <xf numFmtId="1" fontId="16" fillId="0" borderId="23" xfId="3" applyNumberFormat="1" applyFont="1" applyFill="1" applyBorder="1" applyAlignment="1" applyProtection="1">
      <alignment horizontal="right" vertical="center" wrapText="1"/>
      <protection locked="0"/>
    </xf>
    <xf numFmtId="0" fontId="19" fillId="0" borderId="0" xfId="0" applyFont="1"/>
    <xf numFmtId="1" fontId="16" fillId="0" borderId="22" xfId="3" applyNumberFormat="1" applyFont="1" applyFill="1" applyBorder="1" applyAlignment="1" applyProtection="1">
      <alignment horizontal="right" vertical="center" wrapText="1" indent="1"/>
      <protection locked="0"/>
    </xf>
    <xf numFmtId="1" fontId="16" fillId="0" borderId="23" xfId="3" applyNumberFormat="1" applyFont="1" applyFill="1" applyBorder="1" applyAlignment="1" applyProtection="1">
      <alignment horizontal="right" vertical="center" wrapText="1" indent="1"/>
      <protection locked="0"/>
    </xf>
    <xf numFmtId="1" fontId="9" fillId="0" borderId="7" xfId="3" applyNumberFormat="1" applyFont="1" applyFill="1" applyBorder="1" applyAlignment="1" applyProtection="1">
      <alignment horizontal="right" vertical="center" wrapText="1" indent="1"/>
    </xf>
    <xf numFmtId="1" fontId="9" fillId="0" borderId="11" xfId="3" applyNumberFormat="1" applyFont="1" applyFill="1" applyBorder="1" applyAlignment="1" applyProtection="1">
      <alignment horizontal="right" vertical="center" wrapText="1" indent="1"/>
    </xf>
    <xf numFmtId="1" fontId="9" fillId="0" borderId="22" xfId="3" applyNumberFormat="1" applyFont="1" applyFill="1" applyBorder="1" applyAlignment="1" applyProtection="1">
      <alignment horizontal="right" vertical="center" wrapText="1"/>
    </xf>
    <xf numFmtId="1" fontId="9" fillId="0" borderId="23" xfId="3" applyNumberFormat="1" applyFont="1" applyFill="1" applyBorder="1" applyAlignment="1" applyProtection="1">
      <alignment horizontal="right" vertical="center" wrapText="1"/>
    </xf>
    <xf numFmtId="165" fontId="10" fillId="0" borderId="7" xfId="3" applyNumberFormat="1" applyFont="1" applyFill="1" applyBorder="1" applyAlignment="1" applyProtection="1">
      <alignment horizontal="right" vertical="center" wrapText="1" indent="1"/>
    </xf>
    <xf numFmtId="165" fontId="10" fillId="0" borderId="11" xfId="3" applyNumberFormat="1" applyFont="1" applyFill="1" applyBorder="1" applyAlignment="1" applyProtection="1">
      <alignment horizontal="right" vertical="center" wrapText="1" indent="1"/>
    </xf>
    <xf numFmtId="165" fontId="10" fillId="0" borderId="22" xfId="3" applyNumberFormat="1" applyFont="1" applyFill="1" applyBorder="1" applyAlignment="1" applyProtection="1">
      <alignment horizontal="right" vertical="center" wrapText="1"/>
    </xf>
    <xf numFmtId="165" fontId="10" fillId="0" borderId="23" xfId="3" applyNumberFormat="1" applyFont="1" applyFill="1" applyBorder="1" applyAlignment="1" applyProtection="1">
      <alignment horizontal="right" vertical="center" wrapText="1"/>
    </xf>
    <xf numFmtId="1" fontId="9" fillId="0" borderId="22" xfId="3" applyNumberFormat="1" applyFont="1" applyFill="1" applyBorder="1" applyAlignment="1" applyProtection="1">
      <alignment horizontal="right" vertical="center" wrapText="1" indent="1"/>
    </xf>
    <xf numFmtId="1" fontId="9" fillId="0" borderId="23" xfId="3" applyNumberFormat="1" applyFont="1" applyFill="1" applyBorder="1" applyAlignment="1" applyProtection="1">
      <alignment horizontal="right" vertical="center" wrapText="1" indent="1"/>
    </xf>
    <xf numFmtId="166" fontId="9" fillId="0" borderId="7" xfId="3" applyNumberFormat="1" applyFont="1" applyFill="1" applyBorder="1" applyAlignment="1" applyProtection="1">
      <alignment horizontal="right" vertical="center" wrapText="1" indent="1"/>
    </xf>
    <xf numFmtId="166" fontId="9" fillId="0" borderId="11" xfId="3" applyNumberFormat="1" applyFont="1" applyFill="1" applyBorder="1" applyAlignment="1" applyProtection="1">
      <alignment horizontal="right" vertical="center" wrapText="1" indent="1"/>
    </xf>
    <xf numFmtId="166" fontId="9" fillId="0" borderId="22" xfId="3" applyNumberFormat="1" applyFont="1" applyFill="1" applyBorder="1" applyAlignment="1" applyProtection="1">
      <alignment horizontal="right" vertical="center" wrapText="1"/>
    </xf>
    <xf numFmtId="166" fontId="9" fillId="0" borderId="23" xfId="3" applyNumberFormat="1" applyFont="1" applyFill="1" applyBorder="1" applyAlignment="1" applyProtection="1">
      <alignment horizontal="right" vertical="center" wrapText="1"/>
    </xf>
    <xf numFmtId="1" fontId="10" fillId="0" borderId="7" xfId="3" applyNumberFormat="1" applyFont="1" applyFill="1" applyBorder="1" applyAlignment="1" applyProtection="1">
      <alignment horizontal="right" vertical="center" wrapText="1" indent="1"/>
      <protection locked="0"/>
    </xf>
    <xf numFmtId="1" fontId="10" fillId="0" borderId="11" xfId="3" applyNumberFormat="1" applyFont="1" applyFill="1" applyBorder="1" applyAlignment="1" applyProtection="1">
      <alignment horizontal="right" vertical="center" wrapText="1" indent="1"/>
      <protection locked="0"/>
    </xf>
    <xf numFmtId="1" fontId="10" fillId="0" borderId="22" xfId="3" applyNumberFormat="1" applyFont="1" applyFill="1" applyBorder="1" applyAlignment="1" applyProtection="1">
      <alignment horizontal="right" vertical="center" wrapText="1" indent="1"/>
      <protection locked="0"/>
    </xf>
    <xf numFmtId="1" fontId="10" fillId="0" borderId="23" xfId="3" applyNumberFormat="1" applyFont="1" applyFill="1" applyBorder="1" applyAlignment="1" applyProtection="1">
      <alignment horizontal="right" vertical="center" wrapText="1" indent="1"/>
      <protection locked="0"/>
    </xf>
    <xf numFmtId="43" fontId="13" fillId="0" borderId="0" xfId="0" applyNumberFormat="1" applyFont="1"/>
    <xf numFmtId="167" fontId="13" fillId="0" borderId="0" xfId="0" applyNumberFormat="1" applyFont="1"/>
    <xf numFmtId="165" fontId="9" fillId="0" borderId="7" xfId="3" applyNumberFormat="1" applyFont="1" applyFill="1" applyBorder="1" applyAlignment="1" applyProtection="1">
      <alignment horizontal="right" vertical="center" wrapText="1" indent="1"/>
      <protection locked="0"/>
    </xf>
    <xf numFmtId="165" fontId="9" fillId="0" borderId="11" xfId="3" applyNumberFormat="1" applyFont="1" applyFill="1" applyBorder="1" applyAlignment="1" applyProtection="1">
      <alignment horizontal="right" vertical="center" wrapText="1" indent="1"/>
      <protection locked="0"/>
    </xf>
    <xf numFmtId="165" fontId="9" fillId="0" borderId="22" xfId="3" applyNumberFormat="1" applyFont="1" applyFill="1" applyBorder="1" applyAlignment="1" applyProtection="1">
      <alignment horizontal="right" vertical="center" wrapText="1"/>
      <protection locked="0"/>
    </xf>
    <xf numFmtId="165" fontId="9" fillId="0" borderId="23" xfId="3" applyNumberFormat="1" applyFont="1" applyFill="1" applyBorder="1" applyAlignment="1" applyProtection="1">
      <alignment horizontal="right" vertical="center" wrapText="1"/>
      <protection locked="0"/>
    </xf>
    <xf numFmtId="1" fontId="9" fillId="0" borderId="7" xfId="3" applyNumberFormat="1" applyFont="1" applyFill="1" applyBorder="1" applyAlignment="1" applyProtection="1">
      <alignment horizontal="right" vertical="center" wrapText="1" indent="1"/>
      <protection locked="0"/>
    </xf>
    <xf numFmtId="1" fontId="9" fillId="0" borderId="11" xfId="3" applyNumberFormat="1" applyFont="1" applyFill="1" applyBorder="1" applyAlignment="1" applyProtection="1">
      <alignment horizontal="right" vertical="center" wrapText="1" indent="1"/>
      <protection locked="0"/>
    </xf>
    <xf numFmtId="1" fontId="9" fillId="0" borderId="22" xfId="3" applyNumberFormat="1" applyFont="1" applyFill="1" applyBorder="1" applyAlignment="1" applyProtection="1">
      <alignment horizontal="right" vertical="center" wrapText="1" indent="1"/>
      <protection locked="0"/>
    </xf>
    <xf numFmtId="1" fontId="9" fillId="0" borderId="23" xfId="3" applyNumberFormat="1" applyFont="1" applyFill="1" applyBorder="1" applyAlignment="1" applyProtection="1">
      <alignment horizontal="right" vertical="center" wrapText="1" indent="1"/>
      <protection locked="0"/>
    </xf>
    <xf numFmtId="1" fontId="9" fillId="0" borderId="22" xfId="3" applyNumberFormat="1" applyFont="1" applyFill="1" applyBorder="1" applyAlignment="1" applyProtection="1">
      <alignment horizontal="right" vertical="center" wrapText="1"/>
      <protection locked="0"/>
    </xf>
    <xf numFmtId="1" fontId="9" fillId="0" borderId="23" xfId="3" applyNumberFormat="1" applyFont="1" applyFill="1" applyBorder="1" applyAlignment="1" applyProtection="1">
      <alignment horizontal="right" vertical="center" wrapText="1"/>
      <protection locked="0"/>
    </xf>
    <xf numFmtId="0" fontId="10" fillId="0" borderId="24" xfId="1" applyFont="1" applyFill="1" applyBorder="1" applyAlignment="1" applyProtection="1">
      <alignment vertical="center" wrapText="1"/>
    </xf>
    <xf numFmtId="164" fontId="11" fillId="0" borderId="25" xfId="2" applyNumberFormat="1" applyFont="1" applyFill="1" applyBorder="1" applyAlignment="1" applyProtection="1">
      <alignment horizontal="center" vertical="center"/>
    </xf>
    <xf numFmtId="165" fontId="12" fillId="0" borderId="25" xfId="3" applyNumberFormat="1" applyFont="1" applyFill="1" applyBorder="1" applyAlignment="1" applyProtection="1">
      <alignment horizontal="right" vertical="center" wrapText="1" indent="1"/>
    </xf>
    <xf numFmtId="165" fontId="12" fillId="0" borderId="26" xfId="3" applyNumberFormat="1" applyFont="1" applyFill="1" applyBorder="1" applyAlignment="1" applyProtection="1">
      <alignment horizontal="right" vertical="center" wrapText="1" indent="1"/>
    </xf>
    <xf numFmtId="165" fontId="12" fillId="0" borderId="24" xfId="3" applyNumberFormat="1" applyFont="1" applyFill="1" applyBorder="1" applyAlignment="1" applyProtection="1">
      <alignment horizontal="right" vertical="center" wrapText="1"/>
    </xf>
    <xf numFmtId="165" fontId="12" fillId="0" borderId="27" xfId="3" applyNumberFormat="1" applyFont="1" applyFill="1" applyBorder="1" applyAlignment="1" applyProtection="1">
      <alignment horizontal="right" vertical="center" wrapText="1"/>
    </xf>
    <xf numFmtId="0" fontId="20" fillId="0" borderId="0" xfId="1" applyFont="1" applyFill="1" applyProtection="1"/>
    <xf numFmtId="3" fontId="1" fillId="0" borderId="0" xfId="1" applyNumberFormat="1" applyFont="1" applyFill="1" applyProtection="1"/>
    <xf numFmtId="3" fontId="1" fillId="0" borderId="0" xfId="1" applyNumberFormat="1" applyFont="1" applyFill="1" applyAlignment="1" applyProtection="1">
      <alignment horizontal="center"/>
    </xf>
    <xf numFmtId="0" fontId="1" fillId="0" borderId="0" xfId="1" applyFont="1" applyFill="1" applyProtection="1"/>
    <xf numFmtId="0" fontId="1" fillId="0" borderId="0" xfId="1" applyFont="1" applyFill="1" applyAlignment="1" applyProtection="1">
      <alignment horizontal="left"/>
    </xf>
  </cellXfs>
  <cellStyles count="4">
    <cellStyle name="Ezres 2" xfId="3"/>
    <cellStyle name="Normál" xfId="0" builtinId="0"/>
    <cellStyle name="Normál_VAGYONK" xfId="2"/>
    <cellStyle name="Normál_VAGYONKIM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  <pageSetUpPr fitToPage="1"/>
  </sheetPr>
  <dimension ref="A1:L78"/>
  <sheetViews>
    <sheetView tabSelected="1" view="pageBreakPreview" zoomScale="60" zoomScaleNormal="100" workbookViewId="0">
      <selection activeCell="Q24" sqref="Q24"/>
    </sheetView>
  </sheetViews>
  <sheetFormatPr defaultRowHeight="15.75" x14ac:dyDescent="0.25"/>
  <cols>
    <col min="1" max="1" width="74.1640625" style="4" customWidth="1"/>
    <col min="2" max="2" width="6.1640625" style="5" customWidth="1"/>
    <col min="3" max="3" width="17.5" style="4" bestFit="1" customWidth="1"/>
    <col min="4" max="4" width="17.33203125" style="4" customWidth="1"/>
    <col min="5" max="5" width="16.6640625" style="6" customWidth="1"/>
    <col min="6" max="6" width="15.1640625" customWidth="1"/>
    <col min="12" max="12" width="10" bestFit="1" customWidth="1"/>
  </cols>
  <sheetData>
    <row r="1" spans="1:6" ht="12.75" x14ac:dyDescent="0.2">
      <c r="A1" s="1" t="s">
        <v>144</v>
      </c>
      <c r="B1" s="1"/>
      <c r="C1" s="1"/>
      <c r="D1" s="1"/>
      <c r="E1" s="1"/>
      <c r="F1" s="1"/>
    </row>
    <row r="2" spans="1:6" x14ac:dyDescent="0.25">
      <c r="A2" s="2"/>
      <c r="B2" s="2"/>
      <c r="C2" s="2"/>
      <c r="D2" s="2"/>
      <c r="E2" s="2"/>
    </row>
    <row r="3" spans="1:6" ht="56.25" customHeight="1" x14ac:dyDescent="0.2">
      <c r="A3" s="3" t="s">
        <v>0</v>
      </c>
      <c r="B3" s="3"/>
      <c r="C3" s="3"/>
      <c r="D3" s="3"/>
      <c r="E3" s="3"/>
      <c r="F3" s="3"/>
    </row>
    <row r="4" spans="1:6" ht="16.5" thickBot="1" x14ac:dyDescent="0.3">
      <c r="F4" s="7" t="s">
        <v>1</v>
      </c>
    </row>
    <row r="5" spans="1:6" ht="12.75" customHeight="1" x14ac:dyDescent="0.2">
      <c r="A5" s="8" t="s">
        <v>2</v>
      </c>
      <c r="B5" s="9" t="s">
        <v>3</v>
      </c>
      <c r="C5" s="10" t="s">
        <v>4</v>
      </c>
      <c r="D5" s="11" t="s">
        <v>5</v>
      </c>
      <c r="E5" s="10" t="s">
        <v>6</v>
      </c>
      <c r="F5" s="12" t="s">
        <v>7</v>
      </c>
    </row>
    <row r="6" spans="1:6" ht="12.75" customHeight="1" x14ac:dyDescent="0.2">
      <c r="A6" s="13"/>
      <c r="B6" s="14"/>
      <c r="C6" s="15"/>
      <c r="D6" s="16"/>
      <c r="E6" s="15"/>
      <c r="F6" s="17"/>
    </row>
    <row r="7" spans="1:6" ht="12.75" customHeight="1" x14ac:dyDescent="0.2">
      <c r="A7" s="18"/>
      <c r="B7" s="19"/>
      <c r="C7" s="20" t="s">
        <v>8</v>
      </c>
      <c r="D7" s="21"/>
      <c r="E7" s="21"/>
      <c r="F7" s="22"/>
    </row>
    <row r="8" spans="1:6" ht="13.5" thickBot="1" x14ac:dyDescent="0.25">
      <c r="A8" s="23" t="s">
        <v>9</v>
      </c>
      <c r="B8" s="24"/>
      <c r="C8" s="24" t="s">
        <v>10</v>
      </c>
      <c r="D8" s="25" t="s">
        <v>11</v>
      </c>
      <c r="E8" s="24" t="s">
        <v>12</v>
      </c>
      <c r="F8" s="26" t="s">
        <v>13</v>
      </c>
    </row>
    <row r="9" spans="1:6" s="33" customFormat="1" ht="12.75" x14ac:dyDescent="0.2">
      <c r="A9" s="27" t="s">
        <v>14</v>
      </c>
      <c r="B9" s="28" t="s">
        <v>15</v>
      </c>
      <c r="C9" s="29">
        <f>+C10+C11+C12</f>
        <v>17110038</v>
      </c>
      <c r="D9" s="30">
        <f>+D10+D11+D12</f>
        <v>4387994</v>
      </c>
      <c r="E9" s="31">
        <f>SUM(E10:E12)</f>
        <v>17110038</v>
      </c>
      <c r="F9" s="32">
        <f>+F10+F11+F12</f>
        <v>2219577</v>
      </c>
    </row>
    <row r="10" spans="1:6" s="33" customFormat="1" ht="12.75" x14ac:dyDescent="0.2">
      <c r="A10" s="34" t="s">
        <v>16</v>
      </c>
      <c r="B10" s="35" t="s">
        <v>17</v>
      </c>
      <c r="C10" s="36">
        <v>5757251</v>
      </c>
      <c r="D10" s="37">
        <v>1229958</v>
      </c>
      <c r="E10" s="38">
        <v>5757251</v>
      </c>
      <c r="F10" s="39">
        <f>+E10-4954354</f>
        <v>802897</v>
      </c>
    </row>
    <row r="11" spans="1:6" s="33" customFormat="1" ht="12.75" x14ac:dyDescent="0.2">
      <c r="A11" s="34" t="s">
        <v>18</v>
      </c>
      <c r="B11" s="35" t="s">
        <v>19</v>
      </c>
      <c r="C11" s="36">
        <v>11352787</v>
      </c>
      <c r="D11" s="37">
        <v>3158036</v>
      </c>
      <c r="E11" s="38">
        <v>11352787</v>
      </c>
      <c r="F11" s="39">
        <f>+E11-9936107</f>
        <v>1416680</v>
      </c>
    </row>
    <row r="12" spans="1:6" s="33" customFormat="1" ht="12.75" x14ac:dyDescent="0.2">
      <c r="A12" s="34" t="s">
        <v>20</v>
      </c>
      <c r="B12" s="35" t="s">
        <v>21</v>
      </c>
      <c r="C12" s="40">
        <v>0</v>
      </c>
      <c r="D12" s="41">
        <v>0</v>
      </c>
      <c r="E12" s="42">
        <v>0</v>
      </c>
      <c r="F12" s="43">
        <v>0</v>
      </c>
    </row>
    <row r="13" spans="1:6" s="33" customFormat="1" ht="14.25" customHeight="1" x14ac:dyDescent="0.2">
      <c r="A13" s="44" t="s">
        <v>22</v>
      </c>
      <c r="B13" s="35" t="s">
        <v>23</v>
      </c>
      <c r="C13" s="45">
        <f>+C14+C19+C24+C29+C34</f>
        <v>5065801797</v>
      </c>
      <c r="D13" s="37">
        <f>+D14+D19+D24+D29+D34</f>
        <v>3352917978</v>
      </c>
      <c r="E13" s="46">
        <f>E14+E19+E24+E29+E34</f>
        <v>5685056382</v>
      </c>
      <c r="F13" s="47">
        <f>F14+F19+F24+F29+F34</f>
        <v>3827089080</v>
      </c>
    </row>
    <row r="14" spans="1:6" s="54" customFormat="1" ht="13.5" x14ac:dyDescent="0.25">
      <c r="A14" s="48" t="s">
        <v>24</v>
      </c>
      <c r="B14" s="49" t="s">
        <v>25</v>
      </c>
      <c r="C14" s="50">
        <f>+C15+C16+C17+C18</f>
        <v>4588697951</v>
      </c>
      <c r="D14" s="51">
        <f>+D15+D16+D17+D18</f>
        <v>3256225977</v>
      </c>
      <c r="E14" s="52">
        <f>+E15+E16+E17+E18</f>
        <v>4743083128</v>
      </c>
      <c r="F14" s="53">
        <f>F15+F16+F17+F18</f>
        <v>3288048098</v>
      </c>
    </row>
    <row r="15" spans="1:6" ht="12.75" x14ac:dyDescent="0.2">
      <c r="A15" s="55" t="s">
        <v>26</v>
      </c>
      <c r="B15" s="56" t="s">
        <v>27</v>
      </c>
      <c r="C15" s="57">
        <v>1849782587</v>
      </c>
      <c r="D15" s="58">
        <v>1241821706</v>
      </c>
      <c r="E15" s="59">
        <f>112860276+1813572583+144000+3416000+12221404+170970</f>
        <v>1942385233</v>
      </c>
      <c r="F15" s="60">
        <f>+E15-655428264-170970-2127120-2389444</f>
        <v>1282269435</v>
      </c>
    </row>
    <row r="16" spans="1:6" s="66" customFormat="1" ht="26.25" customHeight="1" x14ac:dyDescent="0.2">
      <c r="A16" s="55" t="s">
        <v>28</v>
      </c>
      <c r="B16" s="61" t="s">
        <v>29</v>
      </c>
      <c r="C16" s="62">
        <v>0</v>
      </c>
      <c r="D16" s="63">
        <v>0</v>
      </c>
      <c r="E16" s="64">
        <v>0</v>
      </c>
      <c r="F16" s="65">
        <v>0</v>
      </c>
    </row>
    <row r="17" spans="1:6" s="66" customFormat="1" ht="16.5" customHeight="1" x14ac:dyDescent="0.2">
      <c r="A17" s="55" t="s">
        <v>30</v>
      </c>
      <c r="B17" s="61" t="s">
        <v>31</v>
      </c>
      <c r="C17" s="57">
        <v>2385644506</v>
      </c>
      <c r="D17" s="58">
        <v>1716266498</v>
      </c>
      <c r="E17" s="59">
        <f>216000+22987840+826317372+5251594+60409322+6937510+10706100+902361209+202411+548090717+139700+4196000+166000+38700+28674440</f>
        <v>2416694915</v>
      </c>
      <c r="F17" s="60">
        <f>+E17-134137639-8309507-16059042-38700-249975526-187875-323578372</f>
        <v>1684408254</v>
      </c>
    </row>
    <row r="18" spans="1:6" s="66" customFormat="1" ht="12.75" x14ac:dyDescent="0.2">
      <c r="A18" s="55" t="s">
        <v>32</v>
      </c>
      <c r="B18" s="61" t="s">
        <v>33</v>
      </c>
      <c r="C18" s="57">
        <v>353270858</v>
      </c>
      <c r="D18" s="58">
        <v>298137773</v>
      </c>
      <c r="E18" s="59">
        <f>24957846+64204372+500000+82505934+1842120+1883450+16978062+8908600+113496782+68588814+137000</f>
        <v>384002980</v>
      </c>
      <c r="F18" s="60">
        <f>+E18-51124-19619409-147376-1385622-22936589-18492451</f>
        <v>321370409</v>
      </c>
    </row>
    <row r="19" spans="1:6" s="54" customFormat="1" ht="13.5" x14ac:dyDescent="0.25">
      <c r="A19" s="48" t="s">
        <v>34</v>
      </c>
      <c r="B19" s="49" t="s">
        <v>35</v>
      </c>
      <c r="C19" s="50">
        <f>+C20+C21+C22+C23</f>
        <v>447291102</v>
      </c>
      <c r="D19" s="51">
        <f>+D20+D21+D22+D23</f>
        <v>66879257</v>
      </c>
      <c r="E19" s="52">
        <f>+E20+E21+E22+E23</f>
        <v>466683156</v>
      </c>
      <c r="F19" s="53">
        <f>+F20+F21+F22+F23</f>
        <v>63750884</v>
      </c>
    </row>
    <row r="20" spans="1:6" s="66" customFormat="1" ht="12.75" x14ac:dyDescent="0.2">
      <c r="A20" s="55" t="s">
        <v>36</v>
      </c>
      <c r="B20" s="61" t="s">
        <v>37</v>
      </c>
      <c r="C20" s="62">
        <v>0</v>
      </c>
      <c r="D20" s="63">
        <v>0</v>
      </c>
      <c r="E20" s="67">
        <v>0</v>
      </c>
      <c r="F20" s="68">
        <v>0</v>
      </c>
    </row>
    <row r="21" spans="1:6" s="66" customFormat="1" ht="22.5" x14ac:dyDescent="0.2">
      <c r="A21" s="55" t="s">
        <v>38</v>
      </c>
      <c r="B21" s="61" t="s">
        <v>39</v>
      </c>
      <c r="C21" s="62">
        <v>0</v>
      </c>
      <c r="D21" s="63">
        <v>0</v>
      </c>
      <c r="E21" s="67">
        <v>0</v>
      </c>
      <c r="F21" s="68">
        <v>0</v>
      </c>
    </row>
    <row r="22" spans="1:6" s="66" customFormat="1" ht="12.75" x14ac:dyDescent="0.2">
      <c r="A22" s="55" t="s">
        <v>40</v>
      </c>
      <c r="B22" s="61" t="s">
        <v>41</v>
      </c>
      <c r="C22" s="57">
        <v>351176582</v>
      </c>
      <c r="D22" s="58">
        <v>43279191</v>
      </c>
      <c r="E22" s="59">
        <f>466683156-E23</f>
        <v>376677062</v>
      </c>
      <c r="F22" s="60">
        <f>63750884-F23</f>
        <v>49462327</v>
      </c>
    </row>
    <row r="23" spans="1:6" s="66" customFormat="1" ht="12.75" x14ac:dyDescent="0.2">
      <c r="A23" s="55" t="s">
        <v>42</v>
      </c>
      <c r="B23" s="61" t="s">
        <v>43</v>
      </c>
      <c r="C23" s="57">
        <v>96114520</v>
      </c>
      <c r="D23" s="58">
        <v>23600066</v>
      </c>
      <c r="E23" s="59">
        <v>90006094</v>
      </c>
      <c r="F23" s="60">
        <v>14288557</v>
      </c>
    </row>
    <row r="24" spans="1:6" s="54" customFormat="1" ht="13.5" x14ac:dyDescent="0.25">
      <c r="A24" s="48" t="s">
        <v>44</v>
      </c>
      <c r="B24" s="49" t="s">
        <v>45</v>
      </c>
      <c r="C24" s="69">
        <f>+C25+C26+C27+C28</f>
        <v>0</v>
      </c>
      <c r="D24" s="70">
        <f>+D25+D26+D27+D28</f>
        <v>0</v>
      </c>
      <c r="E24" s="71">
        <f>+E25+E26+E27+E28</f>
        <v>0</v>
      </c>
      <c r="F24" s="72">
        <f>+F25+F26+F27+F28</f>
        <v>0</v>
      </c>
    </row>
    <row r="25" spans="1:6" s="66" customFormat="1" ht="12.75" x14ac:dyDescent="0.2">
      <c r="A25" s="55" t="s">
        <v>46</v>
      </c>
      <c r="B25" s="61" t="s">
        <v>47</v>
      </c>
      <c r="C25" s="62">
        <v>0</v>
      </c>
      <c r="D25" s="63">
        <v>0</v>
      </c>
      <c r="E25" s="67">
        <v>0</v>
      </c>
      <c r="F25" s="68">
        <v>0</v>
      </c>
    </row>
    <row r="26" spans="1:6" s="66" customFormat="1" ht="12.75" x14ac:dyDescent="0.2">
      <c r="A26" s="55" t="s">
        <v>48</v>
      </c>
      <c r="B26" s="61" t="s">
        <v>49</v>
      </c>
      <c r="C26" s="62">
        <v>0</v>
      </c>
      <c r="D26" s="63">
        <v>0</v>
      </c>
      <c r="E26" s="67">
        <v>0</v>
      </c>
      <c r="F26" s="68">
        <v>0</v>
      </c>
    </row>
    <row r="27" spans="1:6" s="66" customFormat="1" ht="12.75" x14ac:dyDescent="0.2">
      <c r="A27" s="55" t="s">
        <v>50</v>
      </c>
      <c r="B27" s="61" t="s">
        <v>51</v>
      </c>
      <c r="C27" s="62">
        <v>0</v>
      </c>
      <c r="D27" s="63">
        <v>0</v>
      </c>
      <c r="E27" s="67">
        <v>0</v>
      </c>
      <c r="F27" s="68">
        <v>0</v>
      </c>
    </row>
    <row r="28" spans="1:6" s="66" customFormat="1" ht="12.75" x14ac:dyDescent="0.2">
      <c r="A28" s="55" t="s">
        <v>52</v>
      </c>
      <c r="B28" s="61" t="s">
        <v>53</v>
      </c>
      <c r="C28" s="62">
        <v>0</v>
      </c>
      <c r="D28" s="63">
        <v>0</v>
      </c>
      <c r="E28" s="67">
        <v>0</v>
      </c>
      <c r="F28" s="68">
        <v>0</v>
      </c>
    </row>
    <row r="29" spans="1:6" s="54" customFormat="1" ht="13.5" x14ac:dyDescent="0.25">
      <c r="A29" s="48" t="s">
        <v>54</v>
      </c>
      <c r="B29" s="49" t="s">
        <v>55</v>
      </c>
      <c r="C29" s="50">
        <f>SUM(C30:C33)</f>
        <v>29812744</v>
      </c>
      <c r="D29" s="51">
        <f>SUM(D30:D33)</f>
        <v>29812744</v>
      </c>
      <c r="E29" s="52">
        <f>SUM(E30:E33)</f>
        <v>475290098</v>
      </c>
      <c r="F29" s="53">
        <f>SUM(F30:F33)</f>
        <v>475290098</v>
      </c>
    </row>
    <row r="30" spans="1:6" s="66" customFormat="1" ht="12.75" x14ac:dyDescent="0.2">
      <c r="A30" s="55" t="s">
        <v>56</v>
      </c>
      <c r="B30" s="61" t="s">
        <v>57</v>
      </c>
      <c r="C30" s="62">
        <v>0</v>
      </c>
      <c r="D30" s="63">
        <v>0</v>
      </c>
      <c r="E30" s="67">
        <v>0</v>
      </c>
      <c r="F30" s="68">
        <v>0</v>
      </c>
    </row>
    <row r="31" spans="1:6" s="66" customFormat="1" ht="12.75" x14ac:dyDescent="0.2">
      <c r="A31" s="55" t="s">
        <v>58</v>
      </c>
      <c r="B31" s="61" t="s">
        <v>59</v>
      </c>
      <c r="C31" s="62">
        <v>0</v>
      </c>
      <c r="D31" s="63">
        <v>0</v>
      </c>
      <c r="E31" s="67">
        <v>0</v>
      </c>
      <c r="F31" s="68">
        <v>0</v>
      </c>
    </row>
    <row r="32" spans="1:6" s="66" customFormat="1" ht="12.75" x14ac:dyDescent="0.2">
      <c r="A32" s="55" t="s">
        <v>60</v>
      </c>
      <c r="B32" s="61" t="s">
        <v>61</v>
      </c>
      <c r="C32" s="57">
        <v>29812744</v>
      </c>
      <c r="D32" s="58">
        <v>29812744</v>
      </c>
      <c r="E32" s="59">
        <v>475290098</v>
      </c>
      <c r="F32" s="60">
        <v>475290098</v>
      </c>
    </row>
    <row r="33" spans="1:6" s="66" customFormat="1" ht="12.75" x14ac:dyDescent="0.2">
      <c r="A33" s="55" t="s">
        <v>62</v>
      </c>
      <c r="B33" s="61" t="s">
        <v>63</v>
      </c>
      <c r="C33" s="62">
        <v>0</v>
      </c>
      <c r="D33" s="63">
        <v>0</v>
      </c>
      <c r="E33" s="67">
        <v>0</v>
      </c>
      <c r="F33" s="68">
        <v>0</v>
      </c>
    </row>
    <row r="34" spans="1:6" s="54" customFormat="1" ht="13.5" x14ac:dyDescent="0.25">
      <c r="A34" s="48" t="s">
        <v>64</v>
      </c>
      <c r="B34" s="49" t="s">
        <v>65</v>
      </c>
      <c r="C34" s="69">
        <f>+C35+C36+C37+C38</f>
        <v>0</v>
      </c>
      <c r="D34" s="70">
        <f>+D35+D36+D37+D38</f>
        <v>0</v>
      </c>
      <c r="E34" s="71">
        <f>+E35+E36+E37+E38</f>
        <v>0</v>
      </c>
      <c r="F34" s="72">
        <f>+F35+F36+F37+F38</f>
        <v>0</v>
      </c>
    </row>
    <row r="35" spans="1:6" s="66" customFormat="1" ht="12.75" x14ac:dyDescent="0.2">
      <c r="A35" s="55" t="s">
        <v>66</v>
      </c>
      <c r="B35" s="61" t="s">
        <v>67</v>
      </c>
      <c r="C35" s="62">
        <v>0</v>
      </c>
      <c r="D35" s="63">
        <v>0</v>
      </c>
      <c r="E35" s="64">
        <v>0</v>
      </c>
      <c r="F35" s="65">
        <v>0</v>
      </c>
    </row>
    <row r="36" spans="1:6" s="66" customFormat="1" ht="22.5" x14ac:dyDescent="0.2">
      <c r="A36" s="55" t="s">
        <v>68</v>
      </c>
      <c r="B36" s="61" t="s">
        <v>69</v>
      </c>
      <c r="C36" s="62">
        <v>0</v>
      </c>
      <c r="D36" s="63">
        <v>0</v>
      </c>
      <c r="E36" s="67">
        <v>0</v>
      </c>
      <c r="F36" s="68">
        <v>0</v>
      </c>
    </row>
    <row r="37" spans="1:6" s="66" customFormat="1" ht="12.75" x14ac:dyDescent="0.2">
      <c r="A37" s="55" t="s">
        <v>70</v>
      </c>
      <c r="B37" s="61" t="s">
        <v>71</v>
      </c>
      <c r="C37" s="62">
        <v>0</v>
      </c>
      <c r="D37" s="63">
        <v>0</v>
      </c>
      <c r="E37" s="67">
        <v>0</v>
      </c>
      <c r="F37" s="68">
        <v>0</v>
      </c>
    </row>
    <row r="38" spans="1:6" s="66" customFormat="1" ht="12.75" x14ac:dyDescent="0.2">
      <c r="A38" s="55" t="s">
        <v>72</v>
      </c>
      <c r="B38" s="61" t="s">
        <v>73</v>
      </c>
      <c r="C38" s="62">
        <v>0</v>
      </c>
      <c r="D38" s="63">
        <v>0</v>
      </c>
      <c r="E38" s="67">
        <v>0</v>
      </c>
      <c r="F38" s="68">
        <v>0</v>
      </c>
    </row>
    <row r="39" spans="1:6" s="33" customFormat="1" ht="12.75" x14ac:dyDescent="0.2">
      <c r="A39" s="44" t="s">
        <v>74</v>
      </c>
      <c r="B39" s="35" t="s">
        <v>75</v>
      </c>
      <c r="C39" s="73">
        <f>+C40+C45+C50</f>
        <v>2804290</v>
      </c>
      <c r="D39" s="74">
        <f>+D40+D45+D50</f>
        <v>2804290</v>
      </c>
      <c r="E39" s="75">
        <f>+E40+E45+E50</f>
        <v>2659000</v>
      </c>
      <c r="F39" s="76">
        <f>+F40+F45+F50</f>
        <v>2659000</v>
      </c>
    </row>
    <row r="40" spans="1:6" s="54" customFormat="1" ht="13.5" x14ac:dyDescent="0.25">
      <c r="A40" s="48" t="s">
        <v>76</v>
      </c>
      <c r="B40" s="49" t="s">
        <v>77</v>
      </c>
      <c r="C40" s="50">
        <f>SUM(C41:C44)</f>
        <v>2804290</v>
      </c>
      <c r="D40" s="51">
        <f>SUM(D41:D44)</f>
        <v>2804290</v>
      </c>
      <c r="E40" s="52">
        <f>SUM(E41:E44)</f>
        <v>2659000</v>
      </c>
      <c r="F40" s="53">
        <f>SUM(F41:F44)</f>
        <v>2659000</v>
      </c>
    </row>
    <row r="41" spans="1:6" s="66" customFormat="1" ht="12.75" x14ac:dyDescent="0.2">
      <c r="A41" s="55" t="s">
        <v>78</v>
      </c>
      <c r="B41" s="61" t="s">
        <v>79</v>
      </c>
      <c r="C41" s="62">
        <v>0</v>
      </c>
      <c r="D41" s="63">
        <v>0</v>
      </c>
      <c r="E41" s="67">
        <v>0</v>
      </c>
      <c r="F41" s="68">
        <v>0</v>
      </c>
    </row>
    <row r="42" spans="1:6" s="66" customFormat="1" ht="12.75" x14ac:dyDescent="0.2">
      <c r="A42" s="55" t="s">
        <v>80</v>
      </c>
      <c r="B42" s="61" t="s">
        <v>81</v>
      </c>
      <c r="C42" s="62">
        <v>0</v>
      </c>
      <c r="D42" s="63">
        <v>0</v>
      </c>
      <c r="E42" s="67">
        <v>0</v>
      </c>
      <c r="F42" s="68">
        <v>0</v>
      </c>
    </row>
    <row r="43" spans="1:6" s="66" customFormat="1" ht="12.75" x14ac:dyDescent="0.2">
      <c r="A43" s="55" t="s">
        <v>82</v>
      </c>
      <c r="B43" s="61" t="s">
        <v>83</v>
      </c>
      <c r="C43" s="57">
        <v>2724290</v>
      </c>
      <c r="D43" s="58">
        <v>2724290</v>
      </c>
      <c r="E43" s="59">
        <v>2579000</v>
      </c>
      <c r="F43" s="60">
        <v>2579000</v>
      </c>
    </row>
    <row r="44" spans="1:6" s="66" customFormat="1" ht="12.75" x14ac:dyDescent="0.2">
      <c r="A44" s="55" t="s">
        <v>84</v>
      </c>
      <c r="B44" s="61" t="s">
        <v>85</v>
      </c>
      <c r="C44" s="57">
        <v>80000</v>
      </c>
      <c r="D44" s="58">
        <v>80000</v>
      </c>
      <c r="E44" s="59">
        <v>80000</v>
      </c>
      <c r="F44" s="60">
        <v>80000</v>
      </c>
    </row>
    <row r="45" spans="1:6" s="54" customFormat="1" ht="13.5" x14ac:dyDescent="0.25">
      <c r="A45" s="48" t="s">
        <v>86</v>
      </c>
      <c r="B45" s="49" t="s">
        <v>87</v>
      </c>
      <c r="C45" s="69">
        <f>+C46+C47+C48+C49</f>
        <v>0</v>
      </c>
      <c r="D45" s="70">
        <f>+D46+D47+D48+D49</f>
        <v>0</v>
      </c>
      <c r="E45" s="77">
        <f>+E46+E47+E48+E49</f>
        <v>0</v>
      </c>
      <c r="F45" s="78">
        <f>+F46+F47+F48+F49</f>
        <v>0</v>
      </c>
    </row>
    <row r="46" spans="1:6" s="66" customFormat="1" ht="12.75" x14ac:dyDescent="0.2">
      <c r="A46" s="55" t="s">
        <v>88</v>
      </c>
      <c r="B46" s="61" t="s">
        <v>89</v>
      </c>
      <c r="C46" s="62">
        <v>0</v>
      </c>
      <c r="D46" s="63">
        <v>0</v>
      </c>
      <c r="E46" s="67">
        <v>0</v>
      </c>
      <c r="F46" s="68">
        <v>0</v>
      </c>
    </row>
    <row r="47" spans="1:6" s="66" customFormat="1" ht="22.5" x14ac:dyDescent="0.2">
      <c r="A47" s="55" t="s">
        <v>90</v>
      </c>
      <c r="B47" s="61" t="s">
        <v>91</v>
      </c>
      <c r="C47" s="62">
        <v>0</v>
      </c>
      <c r="D47" s="63">
        <v>0</v>
      </c>
      <c r="E47" s="67">
        <v>0</v>
      </c>
      <c r="F47" s="68">
        <v>0</v>
      </c>
    </row>
    <row r="48" spans="1:6" s="66" customFormat="1" ht="12.75" x14ac:dyDescent="0.2">
      <c r="A48" s="55" t="s">
        <v>92</v>
      </c>
      <c r="B48" s="61" t="s">
        <v>93</v>
      </c>
      <c r="C48" s="62">
        <v>0</v>
      </c>
      <c r="D48" s="63">
        <v>0</v>
      </c>
      <c r="E48" s="67">
        <v>0</v>
      </c>
      <c r="F48" s="68">
        <v>0</v>
      </c>
    </row>
    <row r="49" spans="1:12" s="66" customFormat="1" ht="12.75" x14ac:dyDescent="0.2">
      <c r="A49" s="55" t="s">
        <v>94</v>
      </c>
      <c r="B49" s="61" t="s">
        <v>95</v>
      </c>
      <c r="C49" s="62">
        <v>0</v>
      </c>
      <c r="D49" s="63">
        <v>0</v>
      </c>
      <c r="E49" s="67">
        <v>0</v>
      </c>
      <c r="F49" s="68">
        <v>0</v>
      </c>
    </row>
    <row r="50" spans="1:12" s="54" customFormat="1" ht="13.5" x14ac:dyDescent="0.25">
      <c r="A50" s="48" t="s">
        <v>96</v>
      </c>
      <c r="B50" s="49" t="s">
        <v>97</v>
      </c>
      <c r="C50" s="79">
        <v>0</v>
      </c>
      <c r="D50" s="80">
        <f>+D51+D52+D53+D54</f>
        <v>0</v>
      </c>
      <c r="E50" s="81">
        <f>+E51+E52+E53+E54</f>
        <v>0</v>
      </c>
      <c r="F50" s="82">
        <f>+F51+F52+F53+F54</f>
        <v>0</v>
      </c>
    </row>
    <row r="51" spans="1:12" s="66" customFormat="1" ht="12.75" x14ac:dyDescent="0.2">
      <c r="A51" s="55" t="s">
        <v>98</v>
      </c>
      <c r="B51" s="61" t="s">
        <v>99</v>
      </c>
      <c r="C51" s="62">
        <v>0</v>
      </c>
      <c r="D51" s="63">
        <v>0</v>
      </c>
      <c r="E51" s="67">
        <v>0</v>
      </c>
      <c r="F51" s="68">
        <v>0</v>
      </c>
    </row>
    <row r="52" spans="1:12" s="66" customFormat="1" ht="22.5" x14ac:dyDescent="0.2">
      <c r="A52" s="55" t="s">
        <v>100</v>
      </c>
      <c r="B52" s="61" t="s">
        <v>101</v>
      </c>
      <c r="C52" s="62">
        <v>0</v>
      </c>
      <c r="D52" s="63">
        <v>0</v>
      </c>
      <c r="E52" s="67">
        <v>0</v>
      </c>
      <c r="F52" s="68">
        <v>0</v>
      </c>
    </row>
    <row r="53" spans="1:12" s="66" customFormat="1" ht="12.75" x14ac:dyDescent="0.2">
      <c r="A53" s="55" t="s">
        <v>102</v>
      </c>
      <c r="B53" s="61" t="s">
        <v>103</v>
      </c>
      <c r="C53" s="62">
        <v>0</v>
      </c>
      <c r="D53" s="63">
        <v>0</v>
      </c>
      <c r="E53" s="67">
        <v>0</v>
      </c>
      <c r="F53" s="68">
        <v>0</v>
      </c>
    </row>
    <row r="54" spans="1:12" s="66" customFormat="1" ht="12.75" x14ac:dyDescent="0.2">
      <c r="A54" s="55" t="s">
        <v>104</v>
      </c>
      <c r="B54" s="61" t="s">
        <v>105</v>
      </c>
      <c r="C54" s="62">
        <v>0</v>
      </c>
      <c r="D54" s="63">
        <v>0</v>
      </c>
      <c r="E54" s="67">
        <v>0</v>
      </c>
      <c r="F54" s="68">
        <v>0</v>
      </c>
    </row>
    <row r="55" spans="1:12" s="33" customFormat="1" ht="12.75" x14ac:dyDescent="0.2">
      <c r="A55" s="44" t="s">
        <v>106</v>
      </c>
      <c r="B55" s="35" t="s">
        <v>107</v>
      </c>
      <c r="C55" s="83">
        <v>0</v>
      </c>
      <c r="D55" s="84">
        <v>0</v>
      </c>
      <c r="E55" s="85">
        <v>0</v>
      </c>
      <c r="F55" s="86">
        <v>0</v>
      </c>
    </row>
    <row r="56" spans="1:12" s="33" customFormat="1" ht="21" x14ac:dyDescent="0.2">
      <c r="A56" s="44" t="s">
        <v>108</v>
      </c>
      <c r="B56" s="35" t="s">
        <v>109</v>
      </c>
      <c r="C56" s="73">
        <f>+C9+C13+C39+C55</f>
        <v>5085716125</v>
      </c>
      <c r="D56" s="74">
        <f>+D9+D13+D39+D55</f>
        <v>3360110262</v>
      </c>
      <c r="E56" s="75">
        <f>E9+E13+E39+E55</f>
        <v>5704825420</v>
      </c>
      <c r="F56" s="76">
        <f>F9+F13+F39+F55</f>
        <v>3831967657</v>
      </c>
      <c r="J56" s="87"/>
      <c r="L56" s="88"/>
    </row>
    <row r="57" spans="1:12" s="54" customFormat="1" ht="13.5" x14ac:dyDescent="0.25">
      <c r="A57" s="48" t="s">
        <v>110</v>
      </c>
      <c r="B57" s="49" t="s">
        <v>111</v>
      </c>
      <c r="C57" s="89">
        <v>6199008</v>
      </c>
      <c r="D57" s="90">
        <v>6199008</v>
      </c>
      <c r="E57" s="91">
        <v>3943760</v>
      </c>
      <c r="F57" s="92">
        <v>3943760</v>
      </c>
    </row>
    <row r="58" spans="1:12" s="54" customFormat="1" ht="13.5" x14ac:dyDescent="0.25">
      <c r="A58" s="48" t="s">
        <v>112</v>
      </c>
      <c r="B58" s="49" t="s">
        <v>113</v>
      </c>
      <c r="C58" s="93">
        <v>0</v>
      </c>
      <c r="D58" s="94">
        <v>0</v>
      </c>
      <c r="E58" s="95">
        <v>0</v>
      </c>
      <c r="F58" s="96">
        <v>0</v>
      </c>
    </row>
    <row r="59" spans="1:12" s="33" customFormat="1" ht="12.75" x14ac:dyDescent="0.2">
      <c r="A59" s="44" t="s">
        <v>114</v>
      </c>
      <c r="B59" s="35" t="s">
        <v>115</v>
      </c>
      <c r="C59" s="73">
        <f>+C57+C58</f>
        <v>6199008</v>
      </c>
      <c r="D59" s="74">
        <f>+D57+D58</f>
        <v>6199008</v>
      </c>
      <c r="E59" s="75">
        <f>+E57+E58</f>
        <v>3943760</v>
      </c>
      <c r="F59" s="76">
        <f>+F57+F58</f>
        <v>3943760</v>
      </c>
    </row>
    <row r="60" spans="1:12" s="54" customFormat="1" ht="13.5" x14ac:dyDescent="0.25">
      <c r="A60" s="48" t="s">
        <v>116</v>
      </c>
      <c r="B60" s="49" t="s">
        <v>117</v>
      </c>
      <c r="C60" s="93">
        <v>0</v>
      </c>
      <c r="D60" s="94">
        <v>0</v>
      </c>
      <c r="E60" s="95">
        <v>0</v>
      </c>
      <c r="F60" s="96">
        <v>0</v>
      </c>
    </row>
    <row r="61" spans="1:12" s="54" customFormat="1" ht="13.5" x14ac:dyDescent="0.25">
      <c r="A61" s="48" t="s">
        <v>118</v>
      </c>
      <c r="B61" s="49" t="s">
        <v>119</v>
      </c>
      <c r="C61" s="89">
        <v>1052190</v>
      </c>
      <c r="D61" s="90">
        <v>1052190</v>
      </c>
      <c r="E61" s="91">
        <v>725030</v>
      </c>
      <c r="F61" s="92">
        <v>725030</v>
      </c>
    </row>
    <row r="62" spans="1:12" s="54" customFormat="1" ht="13.5" x14ac:dyDescent="0.25">
      <c r="A62" s="48" t="s">
        <v>120</v>
      </c>
      <c r="B62" s="49" t="s">
        <v>121</v>
      </c>
      <c r="C62" s="89">
        <v>728824164</v>
      </c>
      <c r="D62" s="90">
        <v>728824164</v>
      </c>
      <c r="E62" s="91">
        <v>400947654</v>
      </c>
      <c r="F62" s="92">
        <v>400947654</v>
      </c>
    </row>
    <row r="63" spans="1:12" s="54" customFormat="1" ht="13.5" x14ac:dyDescent="0.25">
      <c r="A63" s="48" t="s">
        <v>122</v>
      </c>
      <c r="B63" s="49" t="s">
        <v>123</v>
      </c>
      <c r="C63" s="89">
        <v>672335</v>
      </c>
      <c r="D63" s="90">
        <v>672335</v>
      </c>
      <c r="E63" s="91">
        <v>1504749</v>
      </c>
      <c r="F63" s="92">
        <v>1504749</v>
      </c>
    </row>
    <row r="64" spans="1:12" s="33" customFormat="1" ht="12.75" x14ac:dyDescent="0.2">
      <c r="A64" s="44" t="s">
        <v>124</v>
      </c>
      <c r="B64" s="35" t="s">
        <v>125</v>
      </c>
      <c r="C64" s="73">
        <f>+C60+C61+C62+C63</f>
        <v>730548689</v>
      </c>
      <c r="D64" s="74">
        <f>+D60+D61+D62+D63</f>
        <v>730548689</v>
      </c>
      <c r="E64" s="75">
        <f>+E60+E61+E62+E63</f>
        <v>403177433</v>
      </c>
      <c r="F64" s="76">
        <f>+F60+F61+F62+F63</f>
        <v>403177433</v>
      </c>
    </row>
    <row r="65" spans="1:9" s="54" customFormat="1" ht="13.5" x14ac:dyDescent="0.25">
      <c r="A65" s="48" t="s">
        <v>126</v>
      </c>
      <c r="B65" s="49" t="s">
        <v>127</v>
      </c>
      <c r="C65" s="89">
        <v>22815085</v>
      </c>
      <c r="D65" s="90">
        <v>15153951</v>
      </c>
      <c r="E65" s="91">
        <f>24818490+640000</f>
        <v>25458490</v>
      </c>
      <c r="F65" s="92">
        <f>+E65-7172245</f>
        <v>18286245</v>
      </c>
    </row>
    <row r="66" spans="1:9" s="54" customFormat="1" ht="13.5" x14ac:dyDescent="0.25">
      <c r="A66" s="48" t="s">
        <v>128</v>
      </c>
      <c r="B66" s="49" t="s">
        <v>129</v>
      </c>
      <c r="C66" s="93">
        <v>0</v>
      </c>
      <c r="D66" s="94">
        <v>0</v>
      </c>
      <c r="E66" s="95">
        <v>0</v>
      </c>
      <c r="F66" s="96">
        <v>0</v>
      </c>
    </row>
    <row r="67" spans="1:9" s="54" customFormat="1" ht="13.5" x14ac:dyDescent="0.25">
      <c r="A67" s="48" t="s">
        <v>130</v>
      </c>
      <c r="B67" s="49" t="s">
        <v>131</v>
      </c>
      <c r="C67" s="89">
        <v>116398854</v>
      </c>
      <c r="D67" s="90">
        <v>116398854</v>
      </c>
      <c r="E67" s="91">
        <v>48844694</v>
      </c>
      <c r="F67" s="92">
        <v>48844694</v>
      </c>
    </row>
    <row r="68" spans="1:9" s="33" customFormat="1" ht="12.75" x14ac:dyDescent="0.2">
      <c r="A68" s="44" t="s">
        <v>132</v>
      </c>
      <c r="B68" s="35" t="s">
        <v>133</v>
      </c>
      <c r="C68" s="73">
        <f>+C65+C67</f>
        <v>139213939</v>
      </c>
      <c r="D68" s="74">
        <f>+D65+D66+D67</f>
        <v>131552805</v>
      </c>
      <c r="E68" s="75">
        <f>+E65+E66+E67</f>
        <v>74303184</v>
      </c>
      <c r="F68" s="76">
        <f>+F65+F66+F67</f>
        <v>67130939</v>
      </c>
    </row>
    <row r="69" spans="1:9" s="54" customFormat="1" ht="13.5" x14ac:dyDescent="0.25">
      <c r="A69" s="48" t="s">
        <v>134</v>
      </c>
      <c r="B69" s="49" t="s">
        <v>135</v>
      </c>
      <c r="C69" s="93">
        <v>0</v>
      </c>
      <c r="D69" s="94">
        <v>0</v>
      </c>
      <c r="E69" s="97">
        <v>0</v>
      </c>
      <c r="F69" s="98">
        <v>0</v>
      </c>
    </row>
    <row r="70" spans="1:9" s="54" customFormat="1" ht="22.5" x14ac:dyDescent="0.25">
      <c r="A70" s="48" t="s">
        <v>136</v>
      </c>
      <c r="B70" s="49" t="s">
        <v>137</v>
      </c>
      <c r="C70" s="93">
        <v>0</v>
      </c>
      <c r="D70" s="94">
        <v>0</v>
      </c>
      <c r="E70" s="97">
        <v>0</v>
      </c>
      <c r="F70" s="98">
        <v>0</v>
      </c>
    </row>
    <row r="71" spans="1:9" s="33" customFormat="1" ht="12.75" x14ac:dyDescent="0.2">
      <c r="A71" s="44" t="s">
        <v>138</v>
      </c>
      <c r="B71" s="35" t="s">
        <v>139</v>
      </c>
      <c r="C71" s="73">
        <v>-1545228</v>
      </c>
      <c r="D71" s="74">
        <v>-1545228</v>
      </c>
      <c r="E71" s="75">
        <v>6387428</v>
      </c>
      <c r="F71" s="76">
        <v>6387428</v>
      </c>
    </row>
    <row r="72" spans="1:9" s="33" customFormat="1" ht="12.75" x14ac:dyDescent="0.2">
      <c r="A72" s="44" t="s">
        <v>140</v>
      </c>
      <c r="B72" s="35" t="s">
        <v>141</v>
      </c>
      <c r="C72" s="73">
        <v>778333</v>
      </c>
      <c r="D72" s="74">
        <v>778333</v>
      </c>
      <c r="E72" s="75">
        <v>350773</v>
      </c>
      <c r="F72" s="76">
        <v>350773</v>
      </c>
    </row>
    <row r="73" spans="1:9" s="33" customFormat="1" ht="13.5" thickBot="1" x14ac:dyDescent="0.25">
      <c r="A73" s="99" t="s">
        <v>142</v>
      </c>
      <c r="B73" s="100" t="s">
        <v>143</v>
      </c>
      <c r="C73" s="101">
        <f>+C56+C59+C64+C68+C71+C72</f>
        <v>5960910866</v>
      </c>
      <c r="D73" s="102">
        <f>+D56+D59+D64+D68+D71+D72</f>
        <v>4227643869</v>
      </c>
      <c r="E73" s="103">
        <f>+E56+E59+E64+E68+E71+E72</f>
        <v>6192987998</v>
      </c>
      <c r="F73" s="104">
        <f>+F56+F59+F64+F68+F71+F72</f>
        <v>4312957990</v>
      </c>
      <c r="I73" s="88"/>
    </row>
    <row r="74" spans="1:9" x14ac:dyDescent="0.25">
      <c r="A74" s="105"/>
      <c r="C74" s="106"/>
      <c r="D74" s="106"/>
      <c r="E74" s="107"/>
    </row>
    <row r="75" spans="1:9" x14ac:dyDescent="0.25">
      <c r="A75" s="105"/>
      <c r="C75" s="106"/>
      <c r="D75" s="106"/>
      <c r="E75" s="107"/>
    </row>
    <row r="76" spans="1:9" x14ac:dyDescent="0.25">
      <c r="A76" s="108"/>
      <c r="C76" s="106"/>
      <c r="D76" s="106"/>
      <c r="E76" s="107"/>
    </row>
    <row r="77" spans="1:9" x14ac:dyDescent="0.25">
      <c r="A77" s="109"/>
      <c r="B77" s="109"/>
      <c r="C77" s="109"/>
      <c r="D77" s="109"/>
      <c r="E77" s="109"/>
    </row>
    <row r="78" spans="1:9" x14ac:dyDescent="0.25">
      <c r="A78" s="109"/>
      <c r="B78" s="109"/>
      <c r="C78" s="109"/>
      <c r="D78" s="109"/>
      <c r="E78" s="109"/>
    </row>
  </sheetData>
  <mergeCells count="11">
    <mergeCell ref="A77:E77"/>
    <mergeCell ref="A78:E78"/>
    <mergeCell ref="A1:F1"/>
    <mergeCell ref="A3:F3"/>
    <mergeCell ref="A5:A7"/>
    <mergeCell ref="B5:B7"/>
    <mergeCell ref="C5:C6"/>
    <mergeCell ref="D5:D6"/>
    <mergeCell ref="E5:E6"/>
    <mergeCell ref="F5:F6"/>
    <mergeCell ref="C7:F7"/>
  </mergeCells>
  <pageMargins left="0.70866141732283472" right="0.70866141732283472" top="0.74803149606299213" bottom="0.74803149606299213" header="0.31496062992125984" footer="0.31496062992125984"/>
  <pageSetup paperSize="9" scale="66" orientation="portrait" r:id="rId1"/>
  <rowBreaks count="1" manualBreakCount="1">
    <brk id="7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17. melléklet</vt:lpstr>
      <vt:lpstr>'17. melléklet'!Nyomtatási_terület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2020-06-30T08:04:49Z</dcterms:created>
  <dcterms:modified xsi:type="dcterms:W3CDTF">2020-06-30T08:05:31Z</dcterms:modified>
</cp:coreProperties>
</file>