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13.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I19" i="1"/>
  <c r="L18" i="1"/>
  <c r="F18" i="1"/>
  <c r="J18" i="1" s="1"/>
  <c r="J16" i="1"/>
  <c r="E16" i="1"/>
  <c r="J15" i="1"/>
  <c r="G15" i="1"/>
  <c r="J13" i="1"/>
  <c r="G12" i="1"/>
  <c r="I11" i="1"/>
  <c r="F11" i="1"/>
  <c r="K11" i="1" s="1"/>
  <c r="K19" i="1" s="1"/>
  <c r="G10" i="1"/>
  <c r="I9" i="1"/>
  <c r="E9" i="1"/>
  <c r="G9" i="1" s="1"/>
  <c r="J19" i="1" l="1"/>
  <c r="G11" i="1"/>
  <c r="G19" i="1" s="1"/>
  <c r="E19" i="1"/>
  <c r="F19" i="1"/>
</calcChain>
</file>

<file path=xl/sharedStrings.xml><?xml version="1.0" encoding="utf-8"?>
<sst xmlns="http://schemas.openxmlformats.org/spreadsheetml/2006/main" count="67" uniqueCount="62">
  <si>
    <t>1.</t>
  </si>
  <si>
    <t>2.</t>
  </si>
  <si>
    <t>3.</t>
  </si>
  <si>
    <t>4.</t>
  </si>
  <si>
    <t>5.</t>
  </si>
  <si>
    <t>6.</t>
  </si>
  <si>
    <t>7.</t>
  </si>
  <si>
    <t>8.</t>
  </si>
  <si>
    <t>9.</t>
  </si>
  <si>
    <t>Kiadások</t>
  </si>
  <si>
    <t>EFOP-1.5.2-16-2017-00016</t>
  </si>
  <si>
    <t>KEHOP-2.2.1-15-2015-00005</t>
  </si>
  <si>
    <t>"13. melléklet a 4/2018.(II.28.)önkormányzati rendelethez"</t>
  </si>
  <si>
    <t>2018.évi költségvetés</t>
  </si>
  <si>
    <t>EU-s támogatással megvalósuló projektek bevételeinek- kiadásainak kimutatása</t>
  </si>
  <si>
    <t>Elfogadott pályázatok (aláírt támogatási szerződéssel)/ benyújtott pályázatok</t>
  </si>
  <si>
    <t>Támogatási szerződés /költségvetés módosított előirányzata szerint  Ft</t>
  </si>
  <si>
    <t>Kiadások - Bevételek   Ft (tény adatok alapján)</t>
  </si>
  <si>
    <t>Megvalósítás időtartama</t>
  </si>
  <si>
    <t>sorsz.</t>
  </si>
  <si>
    <t>projekt azonosító</t>
  </si>
  <si>
    <t>projekt címe</t>
  </si>
  <si>
    <t>projekt státusza</t>
  </si>
  <si>
    <t>projekt összköltsége Ft</t>
  </si>
  <si>
    <t>támogatási összeg Ft</t>
  </si>
  <si>
    <t>önerő  Ft</t>
  </si>
  <si>
    <t>támogatási intezitás</t>
  </si>
  <si>
    <t>Bevételek (támogatások)</t>
  </si>
  <si>
    <t>Kezdés</t>
  </si>
  <si>
    <t>Befejezés</t>
  </si>
  <si>
    <t>Projekt pénzügyi zárás dátuma</t>
  </si>
  <si>
    <t>Projekt fenntartási időszak záró időpont</t>
  </si>
  <si>
    <t>2018.01.01. előtti kiadás</t>
  </si>
  <si>
    <t xml:space="preserve">2018.01.01-től várható </t>
  </si>
  <si>
    <t>2018.01.01. előtti bevétel</t>
  </si>
  <si>
    <t>2018.01.01-től várható</t>
  </si>
  <si>
    <t xml:space="preserve">KEOP-4.10.0/N/14-2014-0107 </t>
  </si>
  <si>
    <t xml:space="preserve">„Felsőörs Község Önkormányzata napelemes beruházása” </t>
  </si>
  <si>
    <t>elfogadott</t>
  </si>
  <si>
    <t>KEOP-4.10.0/N/14-2014-0108</t>
  </si>
  <si>
    <t>„Felsőörs Község Önkormányzata napelemes beruházása” önerő Projekt fenntartási jelentés Z-16-104</t>
  </si>
  <si>
    <t>KDOP 4.1.1/E-11-2012-0007</t>
  </si>
  <si>
    <t>Felsőörs csapadékvíz elvezetés</t>
  </si>
  <si>
    <t>TÁMOP-3.1.11-12/2-2012-0091</t>
  </si>
  <si>
    <t>Eszközfejlesztés a Miske Óvodában</t>
  </si>
  <si>
    <t>fenntartási időszakban</t>
  </si>
  <si>
    <t>TOP-1.4.1-15</t>
  </si>
  <si>
    <t>Bölcsőde építés *</t>
  </si>
  <si>
    <t xml:space="preserve">sikertelen </t>
  </si>
  <si>
    <t>TOP-3.2.1-15.-VE1-2016-00004</t>
  </si>
  <si>
    <t>Energetikai korszerűsítés támogatás + önerő</t>
  </si>
  <si>
    <t>VP-6-7.2.1.-7.4.1.2-16</t>
  </si>
  <si>
    <t>Külterületi helyi közutak fejlesztése önkormányzati utak kezeléséhez, állapotjavításához, karbantartásához szülséges erő -és munkagépek beszerzése pályázati önrész</t>
  </si>
  <si>
    <t>benyújtva</t>
  </si>
  <si>
    <t>TOP-2.1.1-6</t>
  </si>
  <si>
    <t>Fenntartható települési közlekedés fejlesztés "Kerékpárút Alsóörs-Felsőörs"</t>
  </si>
  <si>
    <t>támogatott</t>
  </si>
  <si>
    <t>Humán közszolgáltatások fejlesztése térségi szemléletben</t>
  </si>
  <si>
    <t>Bonyhád és agglomerációs térségének szennyvíztisztítása, új szennyvíztelep megvalósítása</t>
  </si>
  <si>
    <t>ÖSSZESEN:</t>
  </si>
  <si>
    <t>* Elutasítva</t>
  </si>
  <si>
    <t>13.melléklet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</si>
</sst>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Alignment="1">
      <alignment horizontal="center" vertical="center"/>
    </xf>
    <xf numFmtId="0" fontId="4" fillId="0" borderId="0" xfId="0" applyFont="1"/>
    <xf numFmtId="164" fontId="0" fillId="0" borderId="0" xfId="0" applyNumberFormat="1"/>
    <xf numFmtId="0" fontId="0" fillId="0" borderId="8" xfId="0" applyBorder="1"/>
    <xf numFmtId="0" fontId="3" fillId="0" borderId="8" xfId="0" applyFont="1" applyBorder="1"/>
    <xf numFmtId="14" fontId="1" fillId="3" borderId="8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0" fillId="0" borderId="8" xfId="0" applyNumberForma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 vertical="center" wrapText="1"/>
    </xf>
    <xf numFmtId="10" fontId="0" fillId="0" borderId="8" xfId="0" applyNumberForma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 applyAlignment="1">
      <alignment horizontal="center" vertical="center"/>
    </xf>
    <xf numFmtId="164" fontId="0" fillId="0" borderId="8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10" fontId="2" fillId="0" borderId="8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1" fillId="0" borderId="8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8" xfId="0" applyFont="1" applyFill="1" applyBorder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8" xfId="0" applyFont="1" applyFill="1" applyBorder="1" applyAlignment="1">
      <alignment horizontal="center" textRotation="90"/>
    </xf>
  </cellXfs>
  <cellStyles count="6">
    <cellStyle name="Normál" xfId="0" builtinId="0"/>
    <cellStyle name="Normál 2 2" xfId="1"/>
    <cellStyle name="Normál 3" xfId="3"/>
    <cellStyle name="Normál 3 2" xfId="4"/>
    <cellStyle name="Normál 4" xfId="5"/>
    <cellStyle name="Normá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%202018/m&#243;dos&#237;t&#225;s/szeptember/V&#233;gleges/14_2018_k&#246;lts&#233;gvet&#233;s_m&#243;dos&#237;t&#225;sa_2018_&#214;R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/>
      <sheetData sheetId="6">
        <row r="60">
          <cell r="H60">
            <v>25237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32">
          <cell r="G32">
            <v>4792717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H5" sqref="H5:P5"/>
    </sheetView>
  </sheetViews>
  <sheetFormatPr defaultRowHeight="15" x14ac:dyDescent="0.25"/>
  <cols>
    <col min="1" max="1" width="3.7109375" customWidth="1"/>
    <col min="2" max="2" width="26.28515625" customWidth="1"/>
    <col min="3" max="3" width="22.5703125" customWidth="1"/>
    <col min="4" max="4" width="11.5703125" customWidth="1"/>
    <col min="5" max="7" width="16.7109375" customWidth="1"/>
    <col min="8" max="8" width="12.7109375" customWidth="1"/>
    <col min="9" max="16" width="16.7109375" customWidth="1"/>
    <col min="23" max="23" width="15.28515625" customWidth="1"/>
  </cols>
  <sheetData>
    <row r="1" spans="1:16" x14ac:dyDescent="0.25">
      <c r="A1" s="62" t="s">
        <v>12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ht="18" customHeight="1" x14ac:dyDescent="0.25">
      <c r="A2" s="64" t="s">
        <v>13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" ht="18" customHeight="1" x14ac:dyDescent="0.25">
      <c r="A3" s="64" t="s">
        <v>14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 ht="18" x14ac:dyDescent="0.25">
      <c r="B4" s="4"/>
      <c r="D4" s="3"/>
      <c r="J4" s="5"/>
      <c r="K4" s="5"/>
      <c r="L4" s="5"/>
    </row>
    <row r="5" spans="1:16" ht="15.75" thickBot="1" x14ac:dyDescent="0.3">
      <c r="A5" s="58" t="s">
        <v>15</v>
      </c>
      <c r="B5" s="58"/>
      <c r="C5" s="58"/>
      <c r="D5" s="58"/>
      <c r="E5" s="58"/>
      <c r="H5" s="49" t="s">
        <v>61</v>
      </c>
      <c r="I5" s="49"/>
      <c r="J5" s="49"/>
      <c r="K5" s="49"/>
      <c r="L5" s="49"/>
      <c r="M5" s="49"/>
      <c r="N5" s="49"/>
      <c r="O5" s="49"/>
      <c r="P5" s="49"/>
    </row>
    <row r="6" spans="1:16" ht="16.5" thickBot="1" x14ac:dyDescent="0.3">
      <c r="A6" s="6"/>
      <c r="B6" s="7"/>
      <c r="C6" s="50" t="s">
        <v>16</v>
      </c>
      <c r="D6" s="50"/>
      <c r="E6" s="50"/>
      <c r="F6" s="50"/>
      <c r="G6" s="50"/>
      <c r="H6" s="50"/>
      <c r="I6" s="51" t="s">
        <v>17</v>
      </c>
      <c r="J6" s="52"/>
      <c r="K6" s="52"/>
      <c r="L6" s="52"/>
      <c r="M6" s="53" t="s">
        <v>18</v>
      </c>
      <c r="N6" s="54"/>
      <c r="O6" s="54"/>
      <c r="P6" s="55"/>
    </row>
    <row r="7" spans="1:16" ht="21.75" customHeight="1" thickBot="1" x14ac:dyDescent="0.3">
      <c r="A7" s="65" t="s">
        <v>19</v>
      </c>
      <c r="B7" s="56" t="s">
        <v>20</v>
      </c>
      <c r="C7" s="57" t="s">
        <v>21</v>
      </c>
      <c r="D7" s="57" t="s">
        <v>22</v>
      </c>
      <c r="E7" s="57" t="s">
        <v>23</v>
      </c>
      <c r="F7" s="45" t="s">
        <v>24</v>
      </c>
      <c r="G7" s="56" t="s">
        <v>25</v>
      </c>
      <c r="H7" s="57" t="s">
        <v>26</v>
      </c>
      <c r="I7" s="41" t="s">
        <v>9</v>
      </c>
      <c r="J7" s="42"/>
      <c r="K7" s="41" t="s">
        <v>27</v>
      </c>
      <c r="L7" s="42"/>
      <c r="M7" s="43" t="s">
        <v>28</v>
      </c>
      <c r="N7" s="45" t="s">
        <v>29</v>
      </c>
      <c r="O7" s="47" t="s">
        <v>30</v>
      </c>
      <c r="P7" s="45" t="s">
        <v>31</v>
      </c>
    </row>
    <row r="8" spans="1:16" ht="33" customHeight="1" thickBot="1" x14ac:dyDescent="0.3">
      <c r="A8" s="65"/>
      <c r="B8" s="56"/>
      <c r="C8" s="57"/>
      <c r="D8" s="57"/>
      <c r="E8" s="57"/>
      <c r="F8" s="46"/>
      <c r="G8" s="56"/>
      <c r="H8" s="57"/>
      <c r="I8" s="8" t="s">
        <v>32</v>
      </c>
      <c r="J8" s="9" t="s">
        <v>33</v>
      </c>
      <c r="K8" s="8" t="s">
        <v>34</v>
      </c>
      <c r="L8" s="9" t="s">
        <v>35</v>
      </c>
      <c r="M8" s="44"/>
      <c r="N8" s="46"/>
      <c r="O8" s="48"/>
      <c r="P8" s="46"/>
    </row>
    <row r="9" spans="1:16" ht="39" thickBot="1" x14ac:dyDescent="0.3">
      <c r="A9" s="59" t="s">
        <v>0</v>
      </c>
      <c r="B9" s="10" t="s">
        <v>36</v>
      </c>
      <c r="C9" s="11" t="s">
        <v>37</v>
      </c>
      <c r="D9" s="12" t="s">
        <v>38</v>
      </c>
      <c r="E9" s="13">
        <f>32010350+454660-81000+G10</f>
        <v>32701510</v>
      </c>
      <c r="F9" s="14">
        <v>22938266</v>
      </c>
      <c r="G9" s="15">
        <f>E9-F9</f>
        <v>9763244</v>
      </c>
      <c r="H9" s="16">
        <v>0.7</v>
      </c>
      <c r="I9" s="17">
        <f>32465010-J9-85000+ 247650</f>
        <v>32627660</v>
      </c>
      <c r="J9" s="18">
        <v>0</v>
      </c>
      <c r="K9" s="18">
        <v>22938266</v>
      </c>
      <c r="L9" s="18">
        <v>0</v>
      </c>
      <c r="M9" s="19"/>
      <c r="N9" s="19"/>
      <c r="O9" s="20"/>
      <c r="P9" s="20"/>
    </row>
    <row r="10" spans="1:16" ht="64.5" thickBot="1" x14ac:dyDescent="0.3">
      <c r="A10" s="60"/>
      <c r="B10" s="10" t="s">
        <v>39</v>
      </c>
      <c r="C10" s="11" t="s">
        <v>40</v>
      </c>
      <c r="D10" s="12" t="s">
        <v>38</v>
      </c>
      <c r="E10" s="13"/>
      <c r="F10" s="14"/>
      <c r="G10" s="15">
        <f>SUM(I10:J10)</f>
        <v>317500</v>
      </c>
      <c r="H10" s="16"/>
      <c r="I10" s="17">
        <v>63500</v>
      </c>
      <c r="J10" s="18">
        <v>254000</v>
      </c>
      <c r="K10" s="17"/>
      <c r="L10" s="18"/>
      <c r="M10" s="19"/>
      <c r="N10" s="19"/>
      <c r="O10" s="20"/>
      <c r="P10" s="20"/>
    </row>
    <row r="11" spans="1:16" ht="30.75" thickBot="1" x14ac:dyDescent="0.3">
      <c r="A11" s="21" t="s">
        <v>1</v>
      </c>
      <c r="B11" s="22" t="s">
        <v>41</v>
      </c>
      <c r="C11" s="12" t="s">
        <v>42</v>
      </c>
      <c r="D11" s="12" t="s">
        <v>38</v>
      </c>
      <c r="E11" s="15">
        <v>154216311</v>
      </c>
      <c r="F11" s="14">
        <f>E11-1051560</f>
        <v>153164751</v>
      </c>
      <c r="G11" s="14">
        <f>E11-F11</f>
        <v>1051560</v>
      </c>
      <c r="H11" s="16">
        <v>1</v>
      </c>
      <c r="I11" s="17">
        <f>E11-J11</f>
        <v>154216311</v>
      </c>
      <c r="J11" s="18">
        <v>0</v>
      </c>
      <c r="K11" s="17">
        <f>F11-L11+292100</f>
        <v>153456851</v>
      </c>
      <c r="L11" s="18">
        <v>0</v>
      </c>
      <c r="M11" s="20"/>
      <c r="N11" s="20"/>
      <c r="O11" s="20"/>
      <c r="P11" s="20"/>
    </row>
    <row r="12" spans="1:16" ht="26.25" thickBot="1" x14ac:dyDescent="0.3">
      <c r="A12" s="21" t="s">
        <v>2</v>
      </c>
      <c r="B12" s="10" t="s">
        <v>43</v>
      </c>
      <c r="C12" s="11" t="s">
        <v>44</v>
      </c>
      <c r="D12" s="23" t="s">
        <v>45</v>
      </c>
      <c r="E12" s="24">
        <v>10427000</v>
      </c>
      <c r="F12" s="17">
        <v>10427000</v>
      </c>
      <c r="G12" s="18">
        <f>E12-F12</f>
        <v>0</v>
      </c>
      <c r="H12" s="25">
        <v>1</v>
      </c>
      <c r="I12" s="17">
        <v>10427000</v>
      </c>
      <c r="J12" s="17">
        <v>0</v>
      </c>
      <c r="K12" s="17">
        <v>10427000</v>
      </c>
      <c r="L12" s="17">
        <v>0</v>
      </c>
      <c r="M12" s="26"/>
      <c r="N12" s="26"/>
      <c r="O12" s="26"/>
      <c r="P12" s="26"/>
    </row>
    <row r="13" spans="1:16" s="1" customFormat="1" ht="20.25" customHeight="1" thickBot="1" x14ac:dyDescent="0.25">
      <c r="A13" s="27" t="s">
        <v>3</v>
      </c>
      <c r="B13" s="28" t="s">
        <v>46</v>
      </c>
      <c r="C13" s="23" t="s">
        <v>47</v>
      </c>
      <c r="D13" s="23" t="s">
        <v>48</v>
      </c>
      <c r="E13" s="24"/>
      <c r="F13" s="17"/>
      <c r="G13" s="18">
        <v>100000</v>
      </c>
      <c r="H13" s="25"/>
      <c r="I13" s="17"/>
      <c r="J13" s="17">
        <f>75000+25000</f>
        <v>100000</v>
      </c>
      <c r="K13" s="17"/>
      <c r="L13" s="17"/>
      <c r="M13" s="26"/>
      <c r="N13" s="26"/>
      <c r="O13" s="26"/>
      <c r="P13" s="26"/>
    </row>
    <row r="14" spans="1:16" ht="29.1" customHeight="1" thickBot="1" x14ac:dyDescent="0.3">
      <c r="A14" s="29" t="s">
        <v>4</v>
      </c>
      <c r="B14" s="30" t="s">
        <v>49</v>
      </c>
      <c r="C14" s="11" t="s">
        <v>50</v>
      </c>
      <c r="D14" s="12" t="s">
        <v>38</v>
      </c>
      <c r="E14" s="13">
        <v>78014768</v>
      </c>
      <c r="F14" s="18">
        <v>44052737</v>
      </c>
      <c r="G14" s="18">
        <v>33962031</v>
      </c>
      <c r="H14" s="31">
        <v>1</v>
      </c>
      <c r="I14" s="18">
        <v>250000</v>
      </c>
      <c r="J14" s="18">
        <v>78014768</v>
      </c>
      <c r="K14" s="32"/>
      <c r="L14" s="17">
        <v>44052737</v>
      </c>
      <c r="M14" s="26"/>
      <c r="N14" s="26"/>
      <c r="O14" s="26"/>
      <c r="P14" s="26"/>
    </row>
    <row r="15" spans="1:16" ht="115.5" thickBot="1" x14ac:dyDescent="0.3">
      <c r="A15" s="33" t="s">
        <v>5</v>
      </c>
      <c r="B15" s="30" t="s">
        <v>51</v>
      </c>
      <c r="C15" s="23" t="s">
        <v>52</v>
      </c>
      <c r="D15" s="23" t="s">
        <v>53</v>
      </c>
      <c r="E15" s="13">
        <v>85900428</v>
      </c>
      <c r="F15" s="17">
        <v>73015358</v>
      </c>
      <c r="G15" s="17">
        <f>12885070+949000</f>
        <v>13834070</v>
      </c>
      <c r="H15" s="25">
        <v>0.85</v>
      </c>
      <c r="I15" s="34"/>
      <c r="J15" s="18">
        <f>85900428+949000</f>
        <v>86849428</v>
      </c>
      <c r="K15" s="34"/>
      <c r="L15" s="17">
        <v>73015358</v>
      </c>
      <c r="M15" s="35"/>
      <c r="N15" s="35"/>
      <c r="O15" s="35"/>
      <c r="P15" s="35"/>
    </row>
    <row r="16" spans="1:16" ht="51.75" thickBot="1" x14ac:dyDescent="0.3">
      <c r="A16" s="27" t="s">
        <v>6</v>
      </c>
      <c r="B16" s="30" t="s">
        <v>54</v>
      </c>
      <c r="C16" s="23" t="s">
        <v>55</v>
      </c>
      <c r="D16" s="23" t="s">
        <v>56</v>
      </c>
      <c r="E16" s="13">
        <f>F16</f>
        <v>334084759</v>
      </c>
      <c r="F16" s="17">
        <v>334084759</v>
      </c>
      <c r="G16" s="17">
        <v>4906000</v>
      </c>
      <c r="H16" s="25">
        <v>1</v>
      </c>
      <c r="I16" s="34"/>
      <c r="J16" s="18">
        <f>334084759+4906000</f>
        <v>338990759</v>
      </c>
      <c r="K16" s="34"/>
      <c r="L16" s="17">
        <v>334084759</v>
      </c>
      <c r="M16" s="35"/>
      <c r="N16" s="35"/>
      <c r="O16" s="35"/>
      <c r="P16" s="35"/>
    </row>
    <row r="17" spans="1:16" ht="51.75" thickBot="1" x14ac:dyDescent="0.3">
      <c r="A17" s="27" t="s">
        <v>7</v>
      </c>
      <c r="B17" s="36" t="s">
        <v>10</v>
      </c>
      <c r="C17" s="11" t="s">
        <v>57</v>
      </c>
      <c r="D17" s="12" t="s">
        <v>56</v>
      </c>
      <c r="E17" s="13">
        <v>18865000</v>
      </c>
      <c r="F17" s="18">
        <v>18865000</v>
      </c>
      <c r="G17" s="18">
        <v>0</v>
      </c>
      <c r="H17" s="31">
        <v>1</v>
      </c>
      <c r="I17" s="18"/>
      <c r="J17" s="18">
        <v>18865000</v>
      </c>
      <c r="K17" s="32"/>
      <c r="L17" s="17">
        <v>18865000</v>
      </c>
      <c r="M17" s="26"/>
      <c r="N17" s="26"/>
      <c r="O17" s="26"/>
      <c r="P17" s="26"/>
    </row>
    <row r="18" spans="1:16" ht="77.25" thickBot="1" x14ac:dyDescent="0.3">
      <c r="A18" s="33" t="s">
        <v>8</v>
      </c>
      <c r="B18" s="30" t="s">
        <v>11</v>
      </c>
      <c r="C18" s="23" t="s">
        <v>58</v>
      </c>
      <c r="D18" s="23" t="s">
        <v>56</v>
      </c>
      <c r="E18" s="24"/>
      <c r="F18" s="17">
        <f>'[1]7.mell'!H60+'[1]9.mell'!G32</f>
        <v>4817954</v>
      </c>
      <c r="G18" s="18">
        <v>0</v>
      </c>
      <c r="H18" s="25">
        <v>1</v>
      </c>
      <c r="I18" s="34"/>
      <c r="J18" s="18">
        <f>F18</f>
        <v>4817954</v>
      </c>
      <c r="K18" s="18"/>
      <c r="L18" s="18">
        <f>F18</f>
        <v>4817954</v>
      </c>
      <c r="M18" s="26"/>
      <c r="N18" s="26"/>
      <c r="O18" s="26"/>
      <c r="P18" s="26"/>
    </row>
    <row r="19" spans="1:16" ht="15.75" thickBot="1" x14ac:dyDescent="0.3">
      <c r="A19" s="61" t="s">
        <v>59</v>
      </c>
      <c r="B19" s="61"/>
      <c r="C19" s="61"/>
      <c r="D19" s="37"/>
      <c r="E19" s="38">
        <f>SUM(E9:E14)</f>
        <v>275359589</v>
      </c>
      <c r="F19" s="38">
        <f>SUM(F9:F14)</f>
        <v>230582754</v>
      </c>
      <c r="G19" s="38">
        <f>SUM(G9:G14)</f>
        <v>45194335</v>
      </c>
      <c r="H19" s="38"/>
      <c r="I19" s="38">
        <f>SUM(I9:I14)</f>
        <v>197584471</v>
      </c>
      <c r="J19" s="38">
        <f>SUM(J9:J18)</f>
        <v>527891909</v>
      </c>
      <c r="K19" s="38">
        <f>SUM(K9:K14)</f>
        <v>186822117</v>
      </c>
      <c r="L19" s="38">
        <f>SUM(L9:L14)</f>
        <v>44052737</v>
      </c>
      <c r="M19" s="39"/>
      <c r="N19" s="39"/>
      <c r="O19" s="39"/>
      <c r="P19" s="39"/>
    </row>
    <row r="20" spans="1:16" x14ac:dyDescent="0.25">
      <c r="A20" s="1"/>
      <c r="B20" s="1" t="s">
        <v>60</v>
      </c>
      <c r="C20" s="1"/>
      <c r="D20" s="40"/>
      <c r="E20" s="1"/>
      <c r="F20" s="1"/>
      <c r="G20" s="2"/>
      <c r="H20" s="2"/>
      <c r="I20" s="2"/>
      <c r="J20" s="2"/>
      <c r="K20" s="1"/>
      <c r="L20" s="1"/>
      <c r="M20" s="1"/>
      <c r="N20" s="1"/>
      <c r="O20" s="1"/>
      <c r="P20" s="1"/>
    </row>
    <row r="21" spans="1:16" s="1" customFormat="1" ht="12.75" x14ac:dyDescent="0.2"/>
    <row r="22" spans="1:16" s="1" customFormat="1" ht="12.75" x14ac:dyDescent="0.2"/>
    <row r="23" spans="1:16" s="1" customFormat="1" ht="12.75" x14ac:dyDescent="0.2"/>
    <row r="24" spans="1:16" s="1" customFormat="1" ht="12.75" x14ac:dyDescent="0.2"/>
    <row r="25" spans="1:16" s="1" customFormat="1" ht="12.75" x14ac:dyDescent="0.2"/>
  </sheetData>
  <mergeCells count="24">
    <mergeCell ref="A9:A10"/>
    <mergeCell ref="A19:C19"/>
    <mergeCell ref="A1:P1"/>
    <mergeCell ref="A2:P2"/>
    <mergeCell ref="A3:P3"/>
    <mergeCell ref="A7:A8"/>
    <mergeCell ref="F7:F8"/>
    <mergeCell ref="B7:B8"/>
    <mergeCell ref="C7:C8"/>
    <mergeCell ref="D7:D8"/>
    <mergeCell ref="E7:E8"/>
    <mergeCell ref="G7:G8"/>
    <mergeCell ref="P7:P8"/>
    <mergeCell ref="H5:P5"/>
    <mergeCell ref="C6:H6"/>
    <mergeCell ref="I6:L6"/>
    <mergeCell ref="M6:P6"/>
    <mergeCell ref="H7:H8"/>
    <mergeCell ref="A5:E5"/>
    <mergeCell ref="I7:J7"/>
    <mergeCell ref="K7:L7"/>
    <mergeCell ref="M7:M8"/>
    <mergeCell ref="N7:N8"/>
    <mergeCell ref="O7:O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13.melléklet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2018-09-25T05:58:44Z</dcterms:modified>
</cp:coreProperties>
</file>